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adibi\Documents\burden_of_COPD\burden_of_COPD\"/>
    </mc:Choice>
  </mc:AlternateContent>
  <bookViews>
    <workbookView xWindow="0" yWindow="540" windowWidth="15360" windowHeight="5796" firstSheet="1" activeTab="3"/>
  </bookViews>
  <sheets>
    <sheet name="Graph-Prevalence" sheetId="14" r:id="rId1"/>
    <sheet name="Cost2" sheetId="21" r:id="rId2"/>
    <sheet name="Cost_msp_pharm_hosp" sheetId="23" r:id="rId3"/>
    <sheet name="Cost" sheetId="9" r:id="rId4"/>
    <sheet name="Prevalence" sheetId="19" r:id="rId5"/>
    <sheet name="Number of COPD" sheetId="17" r:id="rId6"/>
    <sheet name="Prev&amp;Death" sheetId="5" r:id="rId7"/>
    <sheet name="Death" sheetId="8" r:id="rId8"/>
    <sheet name="INCIDENCE" sheetId="2" r:id="rId9"/>
    <sheet name="Incidence rate" sheetId="16" r:id="rId10"/>
    <sheet name="Mortality Rate" sheetId="11" r:id="rId11"/>
    <sheet name="Female" sheetId="3" r:id="rId12"/>
    <sheet name="Male" sheetId="4" r:id="rId13"/>
    <sheet name="Input" sheetId="7" r:id="rId14"/>
  </sheets>
  <definedNames>
    <definedName name="AB_cost_hosp">Cost!$M$43:$V$59</definedName>
    <definedName name="AB_cost_MSP">Cost!$Y$43:$AH$59</definedName>
    <definedName name="AB_cost_pharm">Cost!$AK$43:$AT$59</definedName>
    <definedName name="BC_cost_hosp">Cost!$M$3:$V$19</definedName>
    <definedName name="BC_cost_MSP">Cost!$Y$3:$AH$19</definedName>
    <definedName name="BC_cost_pharm">Cost!$AK$3:$AT$19</definedName>
    <definedName name="MB_cost_hosp">Cost!$M$63:$V$79</definedName>
    <definedName name="MB_cost_MSP">Cost!$Y$63:$AH$79</definedName>
    <definedName name="MB_cost_pharm">Cost!$AK$63:$AT$79</definedName>
    <definedName name="MN_cost_hosp">Cost!$M$63:$V$79</definedName>
    <definedName name="NB_cost_hosp">Cost!$M$183:$V$199</definedName>
    <definedName name="NB_cost_MSP">Cost!$Y$183:$AH$199</definedName>
    <definedName name="NB_cost_pharm">Cost!$AK$183:$AT$199</definedName>
    <definedName name="NL_cost_hosp">Cost!$M$163:$V$179</definedName>
    <definedName name="NL_cost_MSP">Cost!$Y$163:$AH$179</definedName>
    <definedName name="NL_cost_pharm">Cost!$AK$163:$AT$179</definedName>
    <definedName name="NS_cost_hosp">Cost!$M$143:$V$159</definedName>
    <definedName name="NS_cost_MSP">Cost!$Y$143:$AH$159</definedName>
    <definedName name="NS_cost_pharm">Cost!$AK$143:$AT$159</definedName>
    <definedName name="ON_cost_hosp">Cost!$M$23:$V$39</definedName>
    <definedName name="ON_cost_MSP">Cost!$Y$23:$AH$39</definedName>
    <definedName name="ON_cost_pharm">Cost!$AK$23:$AT$39</definedName>
    <definedName name="PE_cost_hosp">Cost!$M$123:$V$139</definedName>
    <definedName name="PE_cost_MSP">Cost!$Y$123:$AH$139</definedName>
    <definedName name="PE_cost_pharm">Cost!$AK$123:$AT$139</definedName>
    <definedName name="QC_cost_hosp">Cost!$M$83:$V$99</definedName>
    <definedName name="QC_cost_MSP">Cost!$Y$83:$AH$99</definedName>
    <definedName name="QC_cost_pharm">Cost!$AK$83:$AT$99</definedName>
    <definedName name="SK_cost_hosp">Cost!$M$103:$V$119</definedName>
    <definedName name="SK_cost_MSP">Cost!$Y$103:$AH$119</definedName>
    <definedName name="SK_cost_pharm">Cost!$AK$103:$AT$119</definedName>
    <definedName name="xyz">Prevalence!$A$4:$K$20</definedName>
  </definedNames>
  <calcPr calcId="171027"/>
</workbook>
</file>

<file path=xl/calcChain.xml><?xml version="1.0" encoding="utf-8"?>
<calcChain xmlns="http://schemas.openxmlformats.org/spreadsheetml/2006/main">
  <c r="I188" i="16" l="1"/>
  <c r="I196" i="16"/>
  <c r="I168" i="16"/>
  <c r="I176" i="16"/>
  <c r="I148" i="16"/>
  <c r="H143" i="16"/>
  <c r="H123" i="16"/>
  <c r="H105" i="16"/>
  <c r="H107" i="16"/>
  <c r="H109" i="16"/>
  <c r="H111" i="16"/>
  <c r="H113" i="16"/>
  <c r="H115" i="16"/>
  <c r="H117" i="16"/>
  <c r="I103" i="16"/>
  <c r="H85" i="16"/>
  <c r="H87" i="16"/>
  <c r="D89" i="16"/>
  <c r="D90" i="16"/>
  <c r="D91" i="16"/>
  <c r="D92" i="16"/>
  <c r="D93" i="16"/>
  <c r="D94" i="16"/>
  <c r="D95" i="16"/>
  <c r="D96" i="16"/>
  <c r="D97" i="16"/>
  <c r="D98" i="16"/>
  <c r="E83" i="16"/>
  <c r="D64" i="16"/>
  <c r="D65" i="16"/>
  <c r="D66" i="16"/>
  <c r="D67" i="16"/>
  <c r="D68" i="16"/>
  <c r="D69" i="16"/>
  <c r="C70" i="16"/>
  <c r="C72" i="16"/>
  <c r="C74" i="16"/>
  <c r="C76" i="16"/>
  <c r="C78" i="16"/>
  <c r="C44" i="16"/>
  <c r="C46" i="16"/>
  <c r="C48" i="16"/>
  <c r="C50" i="16"/>
  <c r="C52" i="16"/>
  <c r="C54" i="16"/>
  <c r="C56" i="16"/>
  <c r="C58" i="16"/>
  <c r="D23" i="16"/>
  <c r="E24" i="16"/>
  <c r="I24" i="16"/>
  <c r="F25" i="16"/>
  <c r="D27" i="16"/>
  <c r="H27" i="16"/>
  <c r="E28" i="16"/>
  <c r="I28" i="16"/>
  <c r="F29" i="16"/>
  <c r="C30" i="16"/>
  <c r="D31" i="16"/>
  <c r="H31" i="16"/>
  <c r="E32" i="16"/>
  <c r="I32" i="16"/>
  <c r="F33" i="16"/>
  <c r="G34" i="16"/>
  <c r="D35" i="16"/>
  <c r="H35" i="16"/>
  <c r="E36" i="16"/>
  <c r="I36" i="16"/>
  <c r="F37" i="16"/>
  <c r="B25" i="16"/>
  <c r="B29" i="16"/>
  <c r="B33" i="16"/>
  <c r="B37" i="16"/>
  <c r="B4" i="16"/>
  <c r="C4" i="16"/>
  <c r="D4" i="16"/>
  <c r="E4" i="16"/>
  <c r="F4" i="16"/>
  <c r="F64" i="16" s="1"/>
  <c r="G4" i="16"/>
  <c r="H4" i="16"/>
  <c r="I4" i="16"/>
  <c r="B5" i="16"/>
  <c r="C5" i="16"/>
  <c r="D5" i="16"/>
  <c r="E5" i="16"/>
  <c r="E25" i="16" s="1"/>
  <c r="F5" i="16"/>
  <c r="F65" i="16" s="1"/>
  <c r="G5" i="16"/>
  <c r="H5" i="16"/>
  <c r="I5" i="16"/>
  <c r="I25" i="16" s="1"/>
  <c r="B6" i="16"/>
  <c r="B26" i="16" s="1"/>
  <c r="C6" i="16"/>
  <c r="D6" i="16"/>
  <c r="E6" i="16"/>
  <c r="F6" i="16"/>
  <c r="F66" i="16" s="1"/>
  <c r="G6" i="16"/>
  <c r="H6" i="16"/>
  <c r="I6" i="16"/>
  <c r="I186" i="16" s="1"/>
  <c r="B7" i="16"/>
  <c r="C7" i="16"/>
  <c r="D7" i="16"/>
  <c r="E7" i="16"/>
  <c r="E27" i="16" s="1"/>
  <c r="F7" i="16"/>
  <c r="F67" i="16" s="1"/>
  <c r="G7" i="16"/>
  <c r="H7" i="16"/>
  <c r="I7" i="16"/>
  <c r="I27" i="16" s="1"/>
  <c r="B8" i="16"/>
  <c r="C8" i="16"/>
  <c r="D8" i="16"/>
  <c r="E8" i="16"/>
  <c r="F8" i="16"/>
  <c r="F68" i="16" s="1"/>
  <c r="G8" i="16"/>
  <c r="H8" i="16"/>
  <c r="I8" i="16"/>
  <c r="B9" i="16"/>
  <c r="C9" i="16"/>
  <c r="D9" i="16"/>
  <c r="E9" i="16"/>
  <c r="E29" i="16" s="1"/>
  <c r="F9" i="16"/>
  <c r="F89" i="16" s="1"/>
  <c r="G9" i="16"/>
  <c r="H9" i="16"/>
  <c r="I9" i="16"/>
  <c r="I29" i="16" s="1"/>
  <c r="B10" i="16"/>
  <c r="B30" i="16" s="1"/>
  <c r="C10" i="16"/>
  <c r="D10" i="16"/>
  <c r="E10" i="16"/>
  <c r="F10" i="16"/>
  <c r="F90" i="16" s="1"/>
  <c r="G10" i="16"/>
  <c r="H10" i="16"/>
  <c r="I10" i="16"/>
  <c r="I190" i="16" s="1"/>
  <c r="B11" i="16"/>
  <c r="C11" i="16"/>
  <c r="D11" i="16"/>
  <c r="E11" i="16"/>
  <c r="E31" i="16" s="1"/>
  <c r="F11" i="16"/>
  <c r="F91" i="16" s="1"/>
  <c r="G11" i="16"/>
  <c r="H11" i="16"/>
  <c r="I11" i="16"/>
  <c r="I31" i="16" s="1"/>
  <c r="B12" i="16"/>
  <c r="C12" i="16"/>
  <c r="D12" i="16"/>
  <c r="E12" i="16"/>
  <c r="F12" i="16"/>
  <c r="F92" i="16" s="1"/>
  <c r="G12" i="16"/>
  <c r="H12" i="16"/>
  <c r="I12" i="16"/>
  <c r="B13" i="16"/>
  <c r="C13" i="16"/>
  <c r="D13" i="16"/>
  <c r="E13" i="16"/>
  <c r="E33" i="16" s="1"/>
  <c r="F13" i="16"/>
  <c r="F93" i="16" s="1"/>
  <c r="G13" i="16"/>
  <c r="H13" i="16"/>
  <c r="I13" i="16"/>
  <c r="I33" i="16" s="1"/>
  <c r="B14" i="16"/>
  <c r="B34" i="16" s="1"/>
  <c r="C14" i="16"/>
  <c r="D14" i="16"/>
  <c r="E14" i="16"/>
  <c r="F14" i="16"/>
  <c r="F94" i="16" s="1"/>
  <c r="G14" i="16"/>
  <c r="H14" i="16"/>
  <c r="I14" i="16"/>
  <c r="I194" i="16" s="1"/>
  <c r="B15" i="16"/>
  <c r="C15" i="16"/>
  <c r="D15" i="16"/>
  <c r="E15" i="16"/>
  <c r="E35" i="16" s="1"/>
  <c r="F15" i="16"/>
  <c r="F95" i="16" s="1"/>
  <c r="G15" i="16"/>
  <c r="H15" i="16"/>
  <c r="I15" i="16"/>
  <c r="I35" i="16" s="1"/>
  <c r="B16" i="16"/>
  <c r="C16" i="16"/>
  <c r="D16" i="16"/>
  <c r="E16" i="16"/>
  <c r="F16" i="16"/>
  <c r="F96" i="16" s="1"/>
  <c r="G16" i="16"/>
  <c r="H16" i="16"/>
  <c r="I16" i="16"/>
  <c r="B17" i="16"/>
  <c r="C17" i="16"/>
  <c r="D17" i="16"/>
  <c r="E17" i="16"/>
  <c r="E37" i="16" s="1"/>
  <c r="F17" i="16"/>
  <c r="F97" i="16" s="1"/>
  <c r="G17" i="16"/>
  <c r="H17" i="16"/>
  <c r="I17" i="16"/>
  <c r="I37" i="16" s="1"/>
  <c r="B18" i="16"/>
  <c r="B38" i="16" s="1"/>
  <c r="C18" i="16"/>
  <c r="D18" i="16"/>
  <c r="E18" i="16"/>
  <c r="F18" i="16"/>
  <c r="F98" i="16" s="1"/>
  <c r="G18" i="16"/>
  <c r="H18" i="16"/>
  <c r="I18" i="16"/>
  <c r="I198" i="16" s="1"/>
  <c r="C3" i="16"/>
  <c r="D3" i="16"/>
  <c r="E3" i="16"/>
  <c r="F3" i="16"/>
  <c r="G3" i="16"/>
  <c r="G83" i="16" s="1"/>
  <c r="H3" i="16"/>
  <c r="I3" i="16"/>
  <c r="B3" i="16"/>
  <c r="E185" i="11"/>
  <c r="G168" i="11"/>
  <c r="F146" i="11"/>
  <c r="I130" i="11"/>
  <c r="G111" i="11"/>
  <c r="D93" i="11"/>
  <c r="I73" i="11"/>
  <c r="B56" i="11"/>
  <c r="E57" i="11"/>
  <c r="C43" i="11"/>
  <c r="E26" i="11"/>
  <c r="B28" i="11"/>
  <c r="E29" i="11"/>
  <c r="B31" i="11"/>
  <c r="D33" i="11"/>
  <c r="I37" i="11"/>
  <c r="C3" i="11"/>
  <c r="C23" i="11" s="1"/>
  <c r="D3" i="11"/>
  <c r="D83" i="11" s="1"/>
  <c r="E3" i="11"/>
  <c r="F3" i="11"/>
  <c r="F183" i="11" s="1"/>
  <c r="G3" i="11"/>
  <c r="H3" i="11"/>
  <c r="H183" i="11" s="1"/>
  <c r="I3" i="11"/>
  <c r="I123" i="11" s="1"/>
  <c r="C4" i="11"/>
  <c r="D4" i="11"/>
  <c r="D44" i="11" s="1"/>
  <c r="E4" i="11"/>
  <c r="E24" i="11" s="1"/>
  <c r="F4" i="11"/>
  <c r="G4" i="11"/>
  <c r="H4" i="11"/>
  <c r="I4" i="11"/>
  <c r="I24" i="11" s="1"/>
  <c r="C5" i="11"/>
  <c r="C65" i="11" s="1"/>
  <c r="D5" i="11"/>
  <c r="D45" i="11" s="1"/>
  <c r="E5" i="11"/>
  <c r="F5" i="11"/>
  <c r="G5" i="11"/>
  <c r="G45" i="11" s="1"/>
  <c r="H5" i="11"/>
  <c r="H25" i="11" s="1"/>
  <c r="I5" i="11"/>
  <c r="I65" i="11" s="1"/>
  <c r="C6" i="11"/>
  <c r="C66" i="11" s="1"/>
  <c r="D6" i="11"/>
  <c r="D26" i="11" s="1"/>
  <c r="E6" i="11"/>
  <c r="F6" i="11"/>
  <c r="F46" i="11" s="1"/>
  <c r="G6" i="11"/>
  <c r="G26" i="11" s="1"/>
  <c r="H6" i="11"/>
  <c r="H186" i="11" s="1"/>
  <c r="I6" i="11"/>
  <c r="C7" i="11"/>
  <c r="D7" i="11"/>
  <c r="D67" i="11" s="1"/>
  <c r="E7" i="11"/>
  <c r="E147" i="11" s="1"/>
  <c r="F7" i="11"/>
  <c r="G7" i="11"/>
  <c r="G47" i="11" s="1"/>
  <c r="H7" i="11"/>
  <c r="I7" i="11"/>
  <c r="C8" i="11"/>
  <c r="D8" i="11"/>
  <c r="D68" i="11" s="1"/>
  <c r="E8" i="11"/>
  <c r="E68" i="11" s="1"/>
  <c r="F8" i="11"/>
  <c r="F88" i="11" s="1"/>
  <c r="G8" i="11"/>
  <c r="H8" i="11"/>
  <c r="I8" i="11"/>
  <c r="C9" i="11"/>
  <c r="D9" i="11"/>
  <c r="D29" i="11" s="1"/>
  <c r="E9" i="11"/>
  <c r="E49" i="11" s="1"/>
  <c r="F9" i="11"/>
  <c r="F189" i="11" s="1"/>
  <c r="G9" i="11"/>
  <c r="G129" i="11" s="1"/>
  <c r="H9" i="11"/>
  <c r="H29" i="11" s="1"/>
  <c r="I9" i="11"/>
  <c r="C10" i="11"/>
  <c r="D10" i="11"/>
  <c r="E10" i="11"/>
  <c r="F10" i="11"/>
  <c r="F150" i="11" s="1"/>
  <c r="G10" i="11"/>
  <c r="G70" i="11" s="1"/>
  <c r="H10" i="11"/>
  <c r="H90" i="11" s="1"/>
  <c r="I10" i="11"/>
  <c r="I50" i="11" s="1"/>
  <c r="C11" i="11"/>
  <c r="D11" i="11"/>
  <c r="D31" i="11" s="1"/>
  <c r="E11" i="11"/>
  <c r="F11" i="11"/>
  <c r="F91" i="11" s="1"/>
  <c r="G11" i="11"/>
  <c r="H11" i="11"/>
  <c r="I11" i="11"/>
  <c r="I51" i="11" s="1"/>
  <c r="C12" i="11"/>
  <c r="D12" i="11"/>
  <c r="E12" i="11"/>
  <c r="E52" i="11" s="1"/>
  <c r="F12" i="11"/>
  <c r="G12" i="11"/>
  <c r="H12" i="11"/>
  <c r="H32" i="11" s="1"/>
  <c r="I12" i="11"/>
  <c r="I32" i="11" s="1"/>
  <c r="C13" i="11"/>
  <c r="D13" i="11"/>
  <c r="D53" i="11" s="1"/>
  <c r="E13" i="11"/>
  <c r="E173" i="11" s="1"/>
  <c r="F13" i="11"/>
  <c r="G13" i="11"/>
  <c r="H13" i="11"/>
  <c r="I13" i="11"/>
  <c r="I53" i="11" s="1"/>
  <c r="C14" i="11"/>
  <c r="C94" i="11" s="1"/>
  <c r="D14" i="11"/>
  <c r="D54" i="11" s="1"/>
  <c r="E14" i="11"/>
  <c r="E54" i="11" s="1"/>
  <c r="F14" i="11"/>
  <c r="F174" i="11" s="1"/>
  <c r="G14" i="11"/>
  <c r="H14" i="11"/>
  <c r="H94" i="11" s="1"/>
  <c r="I14" i="11"/>
  <c r="I194" i="11" s="1"/>
  <c r="C15" i="11"/>
  <c r="D15" i="11"/>
  <c r="E15" i="11"/>
  <c r="E155" i="11" s="1"/>
  <c r="F15" i="11"/>
  <c r="F95" i="11" s="1"/>
  <c r="G15" i="11"/>
  <c r="G95" i="11" s="1"/>
  <c r="H15" i="11"/>
  <c r="I15" i="11"/>
  <c r="I55" i="11" s="1"/>
  <c r="C16" i="11"/>
  <c r="D16" i="11"/>
  <c r="D96" i="11" s="1"/>
  <c r="E16" i="11"/>
  <c r="E76" i="11" s="1"/>
  <c r="F16" i="11"/>
  <c r="F116" i="11" s="1"/>
  <c r="G16" i="11"/>
  <c r="H16" i="11"/>
  <c r="H136" i="11" s="1"/>
  <c r="I16" i="11"/>
  <c r="I76" i="11" s="1"/>
  <c r="C17" i="11"/>
  <c r="C97" i="11" s="1"/>
  <c r="D17" i="11"/>
  <c r="D57" i="11" s="1"/>
  <c r="E17" i="11"/>
  <c r="E77" i="11" s="1"/>
  <c r="F17" i="11"/>
  <c r="G17" i="11"/>
  <c r="G117" i="11" s="1"/>
  <c r="H17" i="11"/>
  <c r="H37" i="11" s="1"/>
  <c r="I17" i="11"/>
  <c r="C18" i="11"/>
  <c r="C98" i="11" s="1"/>
  <c r="D18" i="11"/>
  <c r="D98" i="11" s="1"/>
  <c r="E18" i="11"/>
  <c r="F18" i="11"/>
  <c r="G18" i="11"/>
  <c r="G98" i="11" s="1"/>
  <c r="H18" i="11"/>
  <c r="H38" i="11" s="1"/>
  <c r="I18" i="11"/>
  <c r="I158" i="11" s="1"/>
  <c r="B4" i="11"/>
  <c r="B64" i="11" s="1"/>
  <c r="B5" i="11"/>
  <c r="B45" i="11" s="1"/>
  <c r="B6" i="11"/>
  <c r="B7" i="11"/>
  <c r="B67" i="11" s="1"/>
  <c r="B8" i="11"/>
  <c r="B9" i="11"/>
  <c r="B49" i="11" s="1"/>
  <c r="B10" i="11"/>
  <c r="B70" i="11" s="1"/>
  <c r="B11" i="11"/>
  <c r="B12" i="11"/>
  <c r="B13" i="11"/>
  <c r="B53" i="11" s="1"/>
  <c r="B14" i="11"/>
  <c r="B15" i="11"/>
  <c r="B16" i="11"/>
  <c r="B36" i="11" s="1"/>
  <c r="B17" i="11"/>
  <c r="B18" i="11"/>
  <c r="B3" i="11"/>
  <c r="B57" i="11" l="1"/>
  <c r="B77" i="11"/>
  <c r="F197" i="11"/>
  <c r="F137" i="11"/>
  <c r="F77" i="11"/>
  <c r="F177" i="11"/>
  <c r="H195" i="11"/>
  <c r="H175" i="11"/>
  <c r="H75" i="11"/>
  <c r="H155" i="11"/>
  <c r="D75" i="11"/>
  <c r="D55" i="11"/>
  <c r="F153" i="11"/>
  <c r="F133" i="11"/>
  <c r="F73" i="11"/>
  <c r="F173" i="11"/>
  <c r="F93" i="11"/>
  <c r="H151" i="11"/>
  <c r="H91" i="11"/>
  <c r="H191" i="11"/>
  <c r="H171" i="11"/>
  <c r="H131" i="11"/>
  <c r="H111" i="11"/>
  <c r="H71" i="11"/>
  <c r="C70" i="11"/>
  <c r="C90" i="11"/>
  <c r="E36" i="11"/>
  <c r="E32" i="11"/>
  <c r="I52" i="11"/>
  <c r="E64" i="11"/>
  <c r="I127" i="11"/>
  <c r="I87" i="11"/>
  <c r="I38" i="11"/>
  <c r="I36" i="11"/>
  <c r="I35" i="11"/>
  <c r="I33" i="11"/>
  <c r="D28" i="11"/>
  <c r="D27" i="11"/>
  <c r="B25" i="11"/>
  <c r="D24" i="11"/>
  <c r="H57" i="11"/>
  <c r="D56" i="11"/>
  <c r="D48" i="11"/>
  <c r="D76" i="11"/>
  <c r="G66" i="11"/>
  <c r="H116" i="11"/>
  <c r="H135" i="11"/>
  <c r="H183" i="16"/>
  <c r="H163" i="16"/>
  <c r="H103" i="16"/>
  <c r="H83" i="16"/>
  <c r="D183" i="16"/>
  <c r="D163" i="16"/>
  <c r="D143" i="16"/>
  <c r="D123" i="16"/>
  <c r="D103" i="16"/>
  <c r="D83" i="16"/>
  <c r="G198" i="16"/>
  <c r="G178" i="16"/>
  <c r="G118" i="16"/>
  <c r="G98" i="16"/>
  <c r="G158" i="16"/>
  <c r="G138" i="16"/>
  <c r="C198" i="16"/>
  <c r="C178" i="16"/>
  <c r="C158" i="16"/>
  <c r="C138" i="16"/>
  <c r="C118" i="16"/>
  <c r="C98" i="16"/>
  <c r="G197" i="16"/>
  <c r="G177" i="16"/>
  <c r="G117" i="16"/>
  <c r="G97" i="16"/>
  <c r="G157" i="16"/>
  <c r="G137" i="16"/>
  <c r="G37" i="16"/>
  <c r="C197" i="16"/>
  <c r="C177" i="16"/>
  <c r="C157" i="16"/>
  <c r="C137" i="16"/>
  <c r="C117" i="16"/>
  <c r="C97" i="16"/>
  <c r="C37" i="16"/>
  <c r="G196" i="16"/>
  <c r="G176" i="16"/>
  <c r="G116" i="16"/>
  <c r="G96" i="16"/>
  <c r="G36" i="16"/>
  <c r="G156" i="16"/>
  <c r="G136" i="16"/>
  <c r="C196" i="16"/>
  <c r="C176" i="16"/>
  <c r="C156" i="16"/>
  <c r="C136" i="16"/>
  <c r="C116" i="16"/>
  <c r="C96" i="16"/>
  <c r="C36" i="16"/>
  <c r="G195" i="16"/>
  <c r="G175" i="16"/>
  <c r="G115" i="16"/>
  <c r="G95" i="16"/>
  <c r="G35" i="16"/>
  <c r="C195" i="16"/>
  <c r="C175" i="16"/>
  <c r="C155" i="16"/>
  <c r="C135" i="16"/>
  <c r="C115" i="16"/>
  <c r="C95" i="16"/>
  <c r="C35" i="16"/>
  <c r="G194" i="16"/>
  <c r="G174" i="16"/>
  <c r="G114" i="16"/>
  <c r="G94" i="16"/>
  <c r="G154" i="16"/>
  <c r="G134" i="16"/>
  <c r="C194" i="16"/>
  <c r="C174" i="16"/>
  <c r="C154" i="16"/>
  <c r="C134" i="16"/>
  <c r="C114" i="16"/>
  <c r="C94" i="16"/>
  <c r="G193" i="16"/>
  <c r="G173" i="16"/>
  <c r="G153" i="16"/>
  <c r="G113" i="16"/>
  <c r="G93" i="16"/>
  <c r="G133" i="16"/>
  <c r="G33" i="16"/>
  <c r="C193" i="16"/>
  <c r="C173" i="16"/>
  <c r="C153" i="16"/>
  <c r="C133" i="16"/>
  <c r="C113" i="16"/>
  <c r="C93" i="16"/>
  <c r="C33" i="16"/>
  <c r="G192" i="16"/>
  <c r="G172" i="16"/>
  <c r="G152" i="16"/>
  <c r="G112" i="16"/>
  <c r="G92" i="16"/>
  <c r="G32" i="16"/>
  <c r="G132" i="16"/>
  <c r="C192" i="16"/>
  <c r="C172" i="16"/>
  <c r="C152" i="16"/>
  <c r="C132" i="16"/>
  <c r="C112" i="16"/>
  <c r="C92" i="16"/>
  <c r="C32" i="16"/>
  <c r="G191" i="16"/>
  <c r="G171" i="16"/>
  <c r="G151" i="16"/>
  <c r="G111" i="16"/>
  <c r="G91" i="16"/>
  <c r="G31" i="16"/>
  <c r="C191" i="16"/>
  <c r="C171" i="16"/>
  <c r="C151" i="16"/>
  <c r="C131" i="16"/>
  <c r="C111" i="16"/>
  <c r="C91" i="16"/>
  <c r="C31" i="16"/>
  <c r="G190" i="16"/>
  <c r="G170" i="16"/>
  <c r="G150" i="16"/>
  <c r="G110" i="16"/>
  <c r="G90" i="16"/>
  <c r="G130" i="16"/>
  <c r="C190" i="16"/>
  <c r="C170" i="16"/>
  <c r="C150" i="16"/>
  <c r="C130" i="16"/>
  <c r="C110" i="16"/>
  <c r="C90" i="16"/>
  <c r="G189" i="16"/>
  <c r="G169" i="16"/>
  <c r="G149" i="16"/>
  <c r="G109" i="16"/>
  <c r="G89" i="16"/>
  <c r="G69" i="16"/>
  <c r="G129" i="16"/>
  <c r="G29" i="16"/>
  <c r="C189" i="16"/>
  <c r="C169" i="16"/>
  <c r="C149" i="16"/>
  <c r="C129" i="16"/>
  <c r="C109" i="16"/>
  <c r="C89" i="16"/>
  <c r="C69" i="16"/>
  <c r="C29" i="16"/>
  <c r="G188" i="16"/>
  <c r="G168" i="16"/>
  <c r="G148" i="16"/>
  <c r="G108" i="16"/>
  <c r="G88" i="16"/>
  <c r="G68" i="16"/>
  <c r="G28" i="16"/>
  <c r="G128" i="16"/>
  <c r="C188" i="16"/>
  <c r="C168" i="16"/>
  <c r="C148" i="16"/>
  <c r="C128" i="16"/>
  <c r="C108" i="16"/>
  <c r="C88" i="16"/>
  <c r="C68" i="16"/>
  <c r="C28" i="16"/>
  <c r="G187" i="16"/>
  <c r="G167" i="16"/>
  <c r="G147" i="16"/>
  <c r="G107" i="16"/>
  <c r="G87" i="16"/>
  <c r="G67" i="16"/>
  <c r="G27" i="16"/>
  <c r="C187" i="16"/>
  <c r="C167" i="16"/>
  <c r="C147" i="16"/>
  <c r="C127" i="16"/>
  <c r="C107" i="16"/>
  <c r="C87" i="16"/>
  <c r="C67" i="16"/>
  <c r="C27" i="16"/>
  <c r="G186" i="16"/>
  <c r="G166" i="16"/>
  <c r="G146" i="16"/>
  <c r="G106" i="16"/>
  <c r="G86" i="16"/>
  <c r="G66" i="16"/>
  <c r="G126" i="16"/>
  <c r="C186" i="16"/>
  <c r="C166" i="16"/>
  <c r="C146" i="16"/>
  <c r="C126" i="16"/>
  <c r="C106" i="16"/>
  <c r="C86" i="16"/>
  <c r="C66" i="16"/>
  <c r="G185" i="16"/>
  <c r="G165" i="16"/>
  <c r="G145" i="16"/>
  <c r="G105" i="16"/>
  <c r="G85" i="16"/>
  <c r="G65" i="16"/>
  <c r="G125" i="16"/>
  <c r="G25" i="16"/>
  <c r="C185" i="16"/>
  <c r="C165" i="16"/>
  <c r="C145" i="16"/>
  <c r="C125" i="16"/>
  <c r="C105" i="16"/>
  <c r="C85" i="16"/>
  <c r="C65" i="16"/>
  <c r="C25" i="16"/>
  <c r="G184" i="16"/>
  <c r="G164" i="16"/>
  <c r="G144" i="16"/>
  <c r="G104" i="16"/>
  <c r="G84" i="16"/>
  <c r="G64" i="16"/>
  <c r="G24" i="16"/>
  <c r="G124" i="16"/>
  <c r="C184" i="16"/>
  <c r="C164" i="16"/>
  <c r="C144" i="16"/>
  <c r="C124" i="16"/>
  <c r="C104" i="16"/>
  <c r="C84" i="16"/>
  <c r="C64" i="16"/>
  <c r="C24" i="16"/>
  <c r="G30" i="16"/>
  <c r="C26" i="16"/>
  <c r="H23" i="16"/>
  <c r="G58" i="16"/>
  <c r="G56" i="16"/>
  <c r="G54" i="16"/>
  <c r="G52" i="16"/>
  <c r="G50" i="16"/>
  <c r="G48" i="16"/>
  <c r="G46" i="16"/>
  <c r="G44" i="16"/>
  <c r="G78" i="16"/>
  <c r="G76" i="16"/>
  <c r="G74" i="16"/>
  <c r="G72" i="16"/>
  <c r="G70" i="16"/>
  <c r="G127" i="16"/>
  <c r="G54" i="11"/>
  <c r="G94" i="11"/>
  <c r="G74" i="11"/>
  <c r="I68" i="11"/>
  <c r="I48" i="11"/>
  <c r="H127" i="11"/>
  <c r="H187" i="11"/>
  <c r="H47" i="11"/>
  <c r="H147" i="11"/>
  <c r="F158" i="11"/>
  <c r="F178" i="11"/>
  <c r="F138" i="11"/>
  <c r="I197" i="11"/>
  <c r="I117" i="11"/>
  <c r="C75" i="11"/>
  <c r="C95" i="11"/>
  <c r="E133" i="11"/>
  <c r="E153" i="11"/>
  <c r="H132" i="11"/>
  <c r="H152" i="11"/>
  <c r="H112" i="11"/>
  <c r="H72" i="11"/>
  <c r="H52" i="11"/>
  <c r="D92" i="11"/>
  <c r="D52" i="11"/>
  <c r="G171" i="11"/>
  <c r="G191" i="11"/>
  <c r="G151" i="11"/>
  <c r="G91" i="11"/>
  <c r="F90" i="11"/>
  <c r="F170" i="11"/>
  <c r="F130" i="11"/>
  <c r="I109" i="11"/>
  <c r="I189" i="11"/>
  <c r="H148" i="11"/>
  <c r="H108" i="11"/>
  <c r="C67" i="11"/>
  <c r="C47" i="11"/>
  <c r="E105" i="11"/>
  <c r="E145" i="11"/>
  <c r="H164" i="11"/>
  <c r="H184" i="11"/>
  <c r="H104" i="11"/>
  <c r="H64" i="11"/>
  <c r="G63" i="11"/>
  <c r="G83" i="11"/>
  <c r="D36" i="11"/>
  <c r="D35" i="11"/>
  <c r="B33" i="11"/>
  <c r="D32" i="11"/>
  <c r="I30" i="11"/>
  <c r="I28" i="11"/>
  <c r="I27" i="11"/>
  <c r="I25" i="11"/>
  <c r="H24" i="11"/>
  <c r="I58" i="11"/>
  <c r="I56" i="11"/>
  <c r="H51" i="11"/>
  <c r="G71" i="11"/>
  <c r="G90" i="11"/>
  <c r="H107" i="11"/>
  <c r="H124" i="11"/>
  <c r="H144" i="11"/>
  <c r="G38" i="16"/>
  <c r="C34" i="16"/>
  <c r="H43" i="16"/>
  <c r="G57" i="16"/>
  <c r="G55" i="16"/>
  <c r="G53" i="16"/>
  <c r="G51" i="16"/>
  <c r="G49" i="16"/>
  <c r="G47" i="16"/>
  <c r="G45" i="16"/>
  <c r="H63" i="16"/>
  <c r="G77" i="16"/>
  <c r="G75" i="16"/>
  <c r="G73" i="16"/>
  <c r="G71" i="16"/>
  <c r="G135" i="16"/>
  <c r="G155" i="16"/>
  <c r="D71" i="11"/>
  <c r="D51" i="11"/>
  <c r="F149" i="11"/>
  <c r="F129" i="11"/>
  <c r="F109" i="11"/>
  <c r="F169" i="11"/>
  <c r="F45" i="11"/>
  <c r="F165" i="11"/>
  <c r="F145" i="11"/>
  <c r="F65" i="11"/>
  <c r="F85" i="11"/>
  <c r="F125" i="11"/>
  <c r="H143" i="11"/>
  <c r="H103" i="11"/>
  <c r="H83" i="11"/>
  <c r="H163" i="11"/>
  <c r="H35" i="11"/>
  <c r="G46" i="11"/>
  <c r="B143" i="11"/>
  <c r="B183" i="11"/>
  <c r="B51" i="11"/>
  <c r="B71" i="11"/>
  <c r="G116" i="11"/>
  <c r="G196" i="11"/>
  <c r="G156" i="11"/>
  <c r="G96" i="11"/>
  <c r="E114" i="11"/>
  <c r="E194" i="11"/>
  <c r="H89" i="11"/>
  <c r="H49" i="11"/>
  <c r="G108" i="11"/>
  <c r="G148" i="11"/>
  <c r="G188" i="11"/>
  <c r="E166" i="11"/>
  <c r="E146" i="11"/>
  <c r="E106" i="11"/>
  <c r="E186" i="11"/>
  <c r="E37" i="11"/>
  <c r="E34" i="11"/>
  <c r="H31" i="11"/>
  <c r="I29" i="11"/>
  <c r="E28" i="11"/>
  <c r="H27" i="11"/>
  <c r="D25" i="11"/>
  <c r="I57" i="11"/>
  <c r="E56" i="11"/>
  <c r="H55" i="11"/>
  <c r="I49" i="11"/>
  <c r="C78" i="11"/>
  <c r="E86" i="11"/>
  <c r="H123" i="11"/>
  <c r="E154" i="11"/>
  <c r="H176" i="11"/>
  <c r="H192" i="11"/>
  <c r="C38" i="16"/>
  <c r="G26" i="16"/>
  <c r="D43" i="16"/>
  <c r="C57" i="16"/>
  <c r="C55" i="16"/>
  <c r="C53" i="16"/>
  <c r="C51" i="16"/>
  <c r="C49" i="16"/>
  <c r="C47" i="16"/>
  <c r="C45" i="16"/>
  <c r="D63" i="16"/>
  <c r="C77" i="16"/>
  <c r="C75" i="16"/>
  <c r="C73" i="16"/>
  <c r="C71" i="16"/>
  <c r="G131" i="16"/>
  <c r="I183" i="16"/>
  <c r="I163" i="16"/>
  <c r="I143" i="16"/>
  <c r="I123" i="16"/>
  <c r="E183" i="16"/>
  <c r="E163" i="16"/>
  <c r="E143" i="16"/>
  <c r="E123" i="16"/>
  <c r="H198" i="16"/>
  <c r="H178" i="16"/>
  <c r="H158" i="16"/>
  <c r="H138" i="16"/>
  <c r="D198" i="16"/>
  <c r="D178" i="16"/>
  <c r="D158" i="16"/>
  <c r="D138" i="16"/>
  <c r="H197" i="16"/>
  <c r="H177" i="16"/>
  <c r="H157" i="16"/>
  <c r="H137" i="16"/>
  <c r="D197" i="16"/>
  <c r="D177" i="16"/>
  <c r="D157" i="16"/>
  <c r="D137" i="16"/>
  <c r="H196" i="16"/>
  <c r="H176" i="16"/>
  <c r="H156" i="16"/>
  <c r="H136" i="16"/>
  <c r="D196" i="16"/>
  <c r="D176" i="16"/>
  <c r="D156" i="16"/>
  <c r="D136" i="16"/>
  <c r="H195" i="16"/>
  <c r="H175" i="16"/>
  <c r="H155" i="16"/>
  <c r="H135" i="16"/>
  <c r="D195" i="16"/>
  <c r="D175" i="16"/>
  <c r="D155" i="16"/>
  <c r="D135" i="16"/>
  <c r="H194" i="16"/>
  <c r="H174" i="16"/>
  <c r="H154" i="16"/>
  <c r="H134" i="16"/>
  <c r="D194" i="16"/>
  <c r="D174" i="16"/>
  <c r="D154" i="16"/>
  <c r="D134" i="16"/>
  <c r="H193" i="16"/>
  <c r="H173" i="16"/>
  <c r="H153" i="16"/>
  <c r="H133" i="16"/>
  <c r="D193" i="16"/>
  <c r="D173" i="16"/>
  <c r="D153" i="16"/>
  <c r="D133" i="16"/>
  <c r="H192" i="16"/>
  <c r="H172" i="16"/>
  <c r="H152" i="16"/>
  <c r="H132" i="16"/>
  <c r="D192" i="16"/>
  <c r="D172" i="16"/>
  <c r="D152" i="16"/>
  <c r="D132" i="16"/>
  <c r="H191" i="16"/>
  <c r="H171" i="16"/>
  <c r="H151" i="16"/>
  <c r="H131" i="16"/>
  <c r="D191" i="16"/>
  <c r="D171" i="16"/>
  <c r="D151" i="16"/>
  <c r="D131" i="16"/>
  <c r="H190" i="16"/>
  <c r="H170" i="16"/>
  <c r="H150" i="16"/>
  <c r="H130" i="16"/>
  <c r="D190" i="16"/>
  <c r="D170" i="16"/>
  <c r="D150" i="16"/>
  <c r="D130" i="16"/>
  <c r="H189" i="16"/>
  <c r="H169" i="16"/>
  <c r="H149" i="16"/>
  <c r="H129" i="16"/>
  <c r="D189" i="16"/>
  <c r="D169" i="16"/>
  <c r="D149" i="16"/>
  <c r="D129" i="16"/>
  <c r="H188" i="16"/>
  <c r="H168" i="16"/>
  <c r="H148" i="16"/>
  <c r="H128" i="16"/>
  <c r="D188" i="16"/>
  <c r="D168" i="16"/>
  <c r="D148" i="16"/>
  <c r="D128" i="16"/>
  <c r="H187" i="16"/>
  <c r="H167" i="16"/>
  <c r="H147" i="16"/>
  <c r="H127" i="16"/>
  <c r="D187" i="16"/>
  <c r="D167" i="16"/>
  <c r="D147" i="16"/>
  <c r="D127" i="16"/>
  <c r="H186" i="16"/>
  <c r="H166" i="16"/>
  <c r="H146" i="16"/>
  <c r="H126" i="16"/>
  <c r="D186" i="16"/>
  <c r="D166" i="16"/>
  <c r="D146" i="16"/>
  <c r="D126" i="16"/>
  <c r="H185" i="16"/>
  <c r="H165" i="16"/>
  <c r="H145" i="16"/>
  <c r="H125" i="16"/>
  <c r="D185" i="16"/>
  <c r="D165" i="16"/>
  <c r="D145" i="16"/>
  <c r="D125" i="16"/>
  <c r="H184" i="16"/>
  <c r="H164" i="16"/>
  <c r="H144" i="16"/>
  <c r="H124" i="16"/>
  <c r="D184" i="16"/>
  <c r="D164" i="16"/>
  <c r="D144" i="16"/>
  <c r="D124" i="16"/>
  <c r="H38" i="16"/>
  <c r="D38" i="16"/>
  <c r="F36" i="16"/>
  <c r="H34" i="16"/>
  <c r="D34" i="16"/>
  <c r="F32" i="16"/>
  <c r="H30" i="16"/>
  <c r="D30" i="16"/>
  <c r="F28" i="16"/>
  <c r="H26" i="16"/>
  <c r="D26" i="16"/>
  <c r="F24" i="16"/>
  <c r="I23" i="16"/>
  <c r="E23" i="16"/>
  <c r="I43" i="16"/>
  <c r="E43" i="16"/>
  <c r="H58" i="16"/>
  <c r="D58" i="16"/>
  <c r="H57" i="16"/>
  <c r="D57" i="16"/>
  <c r="H56" i="16"/>
  <c r="D56" i="16"/>
  <c r="H55" i="16"/>
  <c r="D55" i="16"/>
  <c r="H54" i="16"/>
  <c r="D54" i="16"/>
  <c r="H53" i="16"/>
  <c r="D53" i="16"/>
  <c r="H52" i="16"/>
  <c r="D52" i="16"/>
  <c r="H51" i="16"/>
  <c r="D51" i="16"/>
  <c r="H50" i="16"/>
  <c r="D50" i="16"/>
  <c r="H49" i="16"/>
  <c r="D49" i="16"/>
  <c r="H48" i="16"/>
  <c r="D48" i="16"/>
  <c r="H47" i="16"/>
  <c r="D47" i="16"/>
  <c r="H46" i="16"/>
  <c r="D46" i="16"/>
  <c r="H45" i="16"/>
  <c r="D45" i="16"/>
  <c r="H44" i="16"/>
  <c r="D44" i="16"/>
  <c r="I63" i="16"/>
  <c r="E63" i="16"/>
  <c r="H78" i="16"/>
  <c r="D78" i="16"/>
  <c r="H77" i="16"/>
  <c r="D77" i="16"/>
  <c r="H76" i="16"/>
  <c r="D76" i="16"/>
  <c r="H75" i="16"/>
  <c r="D75" i="16"/>
  <c r="H74" i="16"/>
  <c r="D74" i="16"/>
  <c r="H73" i="16"/>
  <c r="D73" i="16"/>
  <c r="H72" i="16"/>
  <c r="D72" i="16"/>
  <c r="H71" i="16"/>
  <c r="D71" i="16"/>
  <c r="H70" i="16"/>
  <c r="D70" i="16"/>
  <c r="F69" i="16"/>
  <c r="D88" i="16"/>
  <c r="D86" i="16"/>
  <c r="D84" i="16"/>
  <c r="D118" i="16"/>
  <c r="D116" i="16"/>
  <c r="D114" i="16"/>
  <c r="D112" i="16"/>
  <c r="D110" i="16"/>
  <c r="D108" i="16"/>
  <c r="D106" i="16"/>
  <c r="D104" i="16"/>
  <c r="I150" i="16"/>
  <c r="I178" i="16"/>
  <c r="I170" i="16"/>
  <c r="G183" i="16"/>
  <c r="G163" i="16"/>
  <c r="G143" i="16"/>
  <c r="G123" i="16"/>
  <c r="G103" i="16"/>
  <c r="C183" i="16"/>
  <c r="C163" i="16"/>
  <c r="C143" i="16"/>
  <c r="C123" i="16"/>
  <c r="C103" i="16"/>
  <c r="F198" i="16"/>
  <c r="F178" i="16"/>
  <c r="F158" i="16"/>
  <c r="F138" i="16"/>
  <c r="F118" i="16"/>
  <c r="B198" i="16"/>
  <c r="B178" i="16"/>
  <c r="B158" i="16"/>
  <c r="B138" i="16"/>
  <c r="B118" i="16"/>
  <c r="F197" i="16"/>
  <c r="F177" i="16"/>
  <c r="F157" i="16"/>
  <c r="F137" i="16"/>
  <c r="F117" i="16"/>
  <c r="B197" i="16"/>
  <c r="B177" i="16"/>
  <c r="B157" i="16"/>
  <c r="B137" i="16"/>
  <c r="B117" i="16"/>
  <c r="F196" i="16"/>
  <c r="F176" i="16"/>
  <c r="F156" i="16"/>
  <c r="F136" i="16"/>
  <c r="F116" i="16"/>
  <c r="B196" i="16"/>
  <c r="B176" i="16"/>
  <c r="B156" i="16"/>
  <c r="B136" i="16"/>
  <c r="B116" i="16"/>
  <c r="F195" i="16"/>
  <c r="F175" i="16"/>
  <c r="F155" i="16"/>
  <c r="F135" i="16"/>
  <c r="F115" i="16"/>
  <c r="B195" i="16"/>
  <c r="B175" i="16"/>
  <c r="B155" i="16"/>
  <c r="B135" i="16"/>
  <c r="B115" i="16"/>
  <c r="F194" i="16"/>
  <c r="F174" i="16"/>
  <c r="F154" i="16"/>
  <c r="F134" i="16"/>
  <c r="F114" i="16"/>
  <c r="B194" i="16"/>
  <c r="B174" i="16"/>
  <c r="B154" i="16"/>
  <c r="B134" i="16"/>
  <c r="B114" i="16"/>
  <c r="F193" i="16"/>
  <c r="F173" i="16"/>
  <c r="F153" i="16"/>
  <c r="F133" i="16"/>
  <c r="F113" i="16"/>
  <c r="B193" i="16"/>
  <c r="B173" i="16"/>
  <c r="B153" i="16"/>
  <c r="B133" i="16"/>
  <c r="B113" i="16"/>
  <c r="F192" i="16"/>
  <c r="F172" i="16"/>
  <c r="F152" i="16"/>
  <c r="F132" i="16"/>
  <c r="F112" i="16"/>
  <c r="B192" i="16"/>
  <c r="B172" i="16"/>
  <c r="B152" i="16"/>
  <c r="B132" i="16"/>
  <c r="B112" i="16"/>
  <c r="F191" i="16"/>
  <c r="F171" i="16"/>
  <c r="F151" i="16"/>
  <c r="F131" i="16"/>
  <c r="F111" i="16"/>
  <c r="B191" i="16"/>
  <c r="B171" i="16"/>
  <c r="B151" i="16"/>
  <c r="B131" i="16"/>
  <c r="B111" i="16"/>
  <c r="F190" i="16"/>
  <c r="F170" i="16"/>
  <c r="F150" i="16"/>
  <c r="F130" i="16"/>
  <c r="F110" i="16"/>
  <c r="B190" i="16"/>
  <c r="B170" i="16"/>
  <c r="B150" i="16"/>
  <c r="B130" i="16"/>
  <c r="B110" i="16"/>
  <c r="F189" i="16"/>
  <c r="F169" i="16"/>
  <c r="F149" i="16"/>
  <c r="F129" i="16"/>
  <c r="F109" i="16"/>
  <c r="B189" i="16"/>
  <c r="B169" i="16"/>
  <c r="B149" i="16"/>
  <c r="B129" i="16"/>
  <c r="B109" i="16"/>
  <c r="F188" i="16"/>
  <c r="F168" i="16"/>
  <c r="F148" i="16"/>
  <c r="F128" i="16"/>
  <c r="F108" i="16"/>
  <c r="F88" i="16"/>
  <c r="B188" i="16"/>
  <c r="B168" i="16"/>
  <c r="B148" i="16"/>
  <c r="B128" i="16"/>
  <c r="B108" i="16"/>
  <c r="B88" i="16"/>
  <c r="F187" i="16"/>
  <c r="F167" i="16"/>
  <c r="F147" i="16"/>
  <c r="F127" i="16"/>
  <c r="F107" i="16"/>
  <c r="F87" i="16"/>
  <c r="B187" i="16"/>
  <c r="B167" i="16"/>
  <c r="B147" i="16"/>
  <c r="B127" i="16"/>
  <c r="B107" i="16"/>
  <c r="B87" i="16"/>
  <c r="F186" i="16"/>
  <c r="F166" i="16"/>
  <c r="F146" i="16"/>
  <c r="F126" i="16"/>
  <c r="F106" i="16"/>
  <c r="F86" i="16"/>
  <c r="B186" i="16"/>
  <c r="B166" i="16"/>
  <c r="B146" i="16"/>
  <c r="B126" i="16"/>
  <c r="B106" i="16"/>
  <c r="B86" i="16"/>
  <c r="F185" i="16"/>
  <c r="F165" i="16"/>
  <c r="F145" i="16"/>
  <c r="F125" i="16"/>
  <c r="F105" i="16"/>
  <c r="F85" i="16"/>
  <c r="B185" i="16"/>
  <c r="B165" i="16"/>
  <c r="B145" i="16"/>
  <c r="B125" i="16"/>
  <c r="B105" i="16"/>
  <c r="B85" i="16"/>
  <c r="F184" i="16"/>
  <c r="F164" i="16"/>
  <c r="F144" i="16"/>
  <c r="F124" i="16"/>
  <c r="F104" i="16"/>
  <c r="F84" i="16"/>
  <c r="B184" i="16"/>
  <c r="B164" i="16"/>
  <c r="B144" i="16"/>
  <c r="B124" i="16"/>
  <c r="B104" i="16"/>
  <c r="B84" i="16"/>
  <c r="B36" i="16"/>
  <c r="B32" i="16"/>
  <c r="B28" i="16"/>
  <c r="B24" i="16"/>
  <c r="F38" i="16"/>
  <c r="H36" i="16"/>
  <c r="D36" i="16"/>
  <c r="F34" i="16"/>
  <c r="H32" i="16"/>
  <c r="D32" i="16"/>
  <c r="F30" i="16"/>
  <c r="H28" i="16"/>
  <c r="D28" i="16"/>
  <c r="F26" i="16"/>
  <c r="H24" i="16"/>
  <c r="D24" i="16"/>
  <c r="G23" i="16"/>
  <c r="C23" i="16"/>
  <c r="G43" i="16"/>
  <c r="C43" i="16"/>
  <c r="F58" i="16"/>
  <c r="B58" i="16"/>
  <c r="F57" i="16"/>
  <c r="B57" i="16"/>
  <c r="F56" i="16"/>
  <c r="B56" i="16"/>
  <c r="F55" i="16"/>
  <c r="B55" i="16"/>
  <c r="F54" i="16"/>
  <c r="B54" i="16"/>
  <c r="F53" i="16"/>
  <c r="B53" i="16"/>
  <c r="F52" i="16"/>
  <c r="B52" i="16"/>
  <c r="F51" i="16"/>
  <c r="B51" i="16"/>
  <c r="F50" i="16"/>
  <c r="B50" i="16"/>
  <c r="F49" i="16"/>
  <c r="B49" i="16"/>
  <c r="F48" i="16"/>
  <c r="B48" i="16"/>
  <c r="F47" i="16"/>
  <c r="B47" i="16"/>
  <c r="F46" i="16"/>
  <c r="B46" i="16"/>
  <c r="F45" i="16"/>
  <c r="B45" i="16"/>
  <c r="F44" i="16"/>
  <c r="B44" i="16"/>
  <c r="G63" i="16"/>
  <c r="C63" i="16"/>
  <c r="F78" i="16"/>
  <c r="B78" i="16"/>
  <c r="F77" i="16"/>
  <c r="B77" i="16"/>
  <c r="F76" i="16"/>
  <c r="B76" i="16"/>
  <c r="F75" i="16"/>
  <c r="B75" i="16"/>
  <c r="F74" i="16"/>
  <c r="B74" i="16"/>
  <c r="F73" i="16"/>
  <c r="B73" i="16"/>
  <c r="F72" i="16"/>
  <c r="B72" i="16"/>
  <c r="F71" i="16"/>
  <c r="B71" i="16"/>
  <c r="F70" i="16"/>
  <c r="B70" i="16"/>
  <c r="B69" i="16"/>
  <c r="B68" i="16"/>
  <c r="B67" i="16"/>
  <c r="B66" i="16"/>
  <c r="B65" i="16"/>
  <c r="B64" i="16"/>
  <c r="C83" i="16"/>
  <c r="B98" i="16"/>
  <c r="B97" i="16"/>
  <c r="B96" i="16"/>
  <c r="B95" i="16"/>
  <c r="B94" i="16"/>
  <c r="B93" i="16"/>
  <c r="B92" i="16"/>
  <c r="B91" i="16"/>
  <c r="B90" i="16"/>
  <c r="B89" i="16"/>
  <c r="D87" i="16"/>
  <c r="D85" i="16"/>
  <c r="E103" i="16"/>
  <c r="D117" i="16"/>
  <c r="D115" i="16"/>
  <c r="D113" i="16"/>
  <c r="D111" i="16"/>
  <c r="D109" i="16"/>
  <c r="D107" i="16"/>
  <c r="D105" i="16"/>
  <c r="I146" i="16"/>
  <c r="I174" i="16"/>
  <c r="I166" i="16"/>
  <c r="B183" i="16"/>
  <c r="B163" i="16"/>
  <c r="B143" i="16"/>
  <c r="B123" i="16"/>
  <c r="B103" i="16"/>
  <c r="B83" i="16"/>
  <c r="F143" i="16"/>
  <c r="F123" i="16"/>
  <c r="F183" i="16"/>
  <c r="F163" i="16"/>
  <c r="F103" i="16"/>
  <c r="F83" i="16"/>
  <c r="I158" i="16"/>
  <c r="I138" i="16"/>
  <c r="I118" i="16"/>
  <c r="I98" i="16"/>
  <c r="E198" i="16"/>
  <c r="E178" i="16"/>
  <c r="E158" i="16"/>
  <c r="E138" i="16"/>
  <c r="E118" i="16"/>
  <c r="E98" i="16"/>
  <c r="I197" i="16"/>
  <c r="I177" i="16"/>
  <c r="I157" i="16"/>
  <c r="I137" i="16"/>
  <c r="I117" i="16"/>
  <c r="I97" i="16"/>
  <c r="E157" i="16"/>
  <c r="E137" i="16"/>
  <c r="E197" i="16"/>
  <c r="E177" i="16"/>
  <c r="E117" i="16"/>
  <c r="E97" i="16"/>
  <c r="I156" i="16"/>
  <c r="I136" i="16"/>
  <c r="I116" i="16"/>
  <c r="I96" i="16"/>
  <c r="E196" i="16"/>
  <c r="E176" i="16"/>
  <c r="E156" i="16"/>
  <c r="E136" i="16"/>
  <c r="E116" i="16"/>
  <c r="E96" i="16"/>
  <c r="I195" i="16"/>
  <c r="I175" i="16"/>
  <c r="I155" i="16"/>
  <c r="I135" i="16"/>
  <c r="I115" i="16"/>
  <c r="I95" i="16"/>
  <c r="E155" i="16"/>
  <c r="E135" i="16"/>
  <c r="E195" i="16"/>
  <c r="E175" i="16"/>
  <c r="E115" i="16"/>
  <c r="E95" i="16"/>
  <c r="I154" i="16"/>
  <c r="I134" i="16"/>
  <c r="I114" i="16"/>
  <c r="I94" i="16"/>
  <c r="E194" i="16"/>
  <c r="E174" i="16"/>
  <c r="E154" i="16"/>
  <c r="E134" i="16"/>
  <c r="E114" i="16"/>
  <c r="E94" i="16"/>
  <c r="I193" i="16"/>
  <c r="I173" i="16"/>
  <c r="I153" i="16"/>
  <c r="I133" i="16"/>
  <c r="I113" i="16"/>
  <c r="I93" i="16"/>
  <c r="E133" i="16"/>
  <c r="E193" i="16"/>
  <c r="E173" i="16"/>
  <c r="E153" i="16"/>
  <c r="E113" i="16"/>
  <c r="E93" i="16"/>
  <c r="I132" i="16"/>
  <c r="I112" i="16"/>
  <c r="I92" i="16"/>
  <c r="E192" i="16"/>
  <c r="E172" i="16"/>
  <c r="E152" i="16"/>
  <c r="E132" i="16"/>
  <c r="E112" i="16"/>
  <c r="E92" i="16"/>
  <c r="I191" i="16"/>
  <c r="I171" i="16"/>
  <c r="I151" i="16"/>
  <c r="I131" i="16"/>
  <c r="I111" i="16"/>
  <c r="I91" i="16"/>
  <c r="E131" i="16"/>
  <c r="E191" i="16"/>
  <c r="E171" i="16"/>
  <c r="E151" i="16"/>
  <c r="E111" i="16"/>
  <c r="E91" i="16"/>
  <c r="I130" i="16"/>
  <c r="I110" i="16"/>
  <c r="I90" i="16"/>
  <c r="E190" i="16"/>
  <c r="E170" i="16"/>
  <c r="E150" i="16"/>
  <c r="E130" i="16"/>
  <c r="E110" i="16"/>
  <c r="E90" i="16"/>
  <c r="I189" i="16"/>
  <c r="I169" i="16"/>
  <c r="I149" i="16"/>
  <c r="I129" i="16"/>
  <c r="I109" i="16"/>
  <c r="I89" i="16"/>
  <c r="I69" i="16"/>
  <c r="E129" i="16"/>
  <c r="E189" i="16"/>
  <c r="E169" i="16"/>
  <c r="E149" i="16"/>
  <c r="E109" i="16"/>
  <c r="E89" i="16"/>
  <c r="E69" i="16"/>
  <c r="I128" i="16"/>
  <c r="I108" i="16"/>
  <c r="I88" i="16"/>
  <c r="I68" i="16"/>
  <c r="E188" i="16"/>
  <c r="E168" i="16"/>
  <c r="E148" i="16"/>
  <c r="E128" i="16"/>
  <c r="E108" i="16"/>
  <c r="E88" i="16"/>
  <c r="E68" i="16"/>
  <c r="I187" i="16"/>
  <c r="I167" i="16"/>
  <c r="I147" i="16"/>
  <c r="I127" i="16"/>
  <c r="I107" i="16"/>
  <c r="I87" i="16"/>
  <c r="I67" i="16"/>
  <c r="E127" i="16"/>
  <c r="E187" i="16"/>
  <c r="E167" i="16"/>
  <c r="E147" i="16"/>
  <c r="E107" i="16"/>
  <c r="E87" i="16"/>
  <c r="E67" i="16"/>
  <c r="I126" i="16"/>
  <c r="I106" i="16"/>
  <c r="I86" i="16"/>
  <c r="I66" i="16"/>
  <c r="E186" i="16"/>
  <c r="E166" i="16"/>
  <c r="E146" i="16"/>
  <c r="E126" i="16"/>
  <c r="E106" i="16"/>
  <c r="E86" i="16"/>
  <c r="E66" i="16"/>
  <c r="I185" i="16"/>
  <c r="I165" i="16"/>
  <c r="I145" i="16"/>
  <c r="I125" i="16"/>
  <c r="I105" i="16"/>
  <c r="I85" i="16"/>
  <c r="I65" i="16"/>
  <c r="E125" i="16"/>
  <c r="E185" i="16"/>
  <c r="E165" i="16"/>
  <c r="E145" i="16"/>
  <c r="E105" i="16"/>
  <c r="E85" i="16"/>
  <c r="E65" i="16"/>
  <c r="I124" i="16"/>
  <c r="I104" i="16"/>
  <c r="I84" i="16"/>
  <c r="I64" i="16"/>
  <c r="E184" i="16"/>
  <c r="E164" i="16"/>
  <c r="E144" i="16"/>
  <c r="E124" i="16"/>
  <c r="E104" i="16"/>
  <c r="E84" i="16"/>
  <c r="E64" i="16"/>
  <c r="B23" i="16"/>
  <c r="B35" i="16"/>
  <c r="B31" i="16"/>
  <c r="B27" i="16"/>
  <c r="I38" i="16"/>
  <c r="E38" i="16"/>
  <c r="H37" i="16"/>
  <c r="D37" i="16"/>
  <c r="F35" i="16"/>
  <c r="I34" i="16"/>
  <c r="E34" i="16"/>
  <c r="H33" i="16"/>
  <c r="D33" i="16"/>
  <c r="F31" i="16"/>
  <c r="I30" i="16"/>
  <c r="E30" i="16"/>
  <c r="H29" i="16"/>
  <c r="D29" i="16"/>
  <c r="F27" i="16"/>
  <c r="I26" i="16"/>
  <c r="E26" i="16"/>
  <c r="H25" i="16"/>
  <c r="D25" i="16"/>
  <c r="F23" i="16"/>
  <c r="B43" i="16"/>
  <c r="F43" i="16"/>
  <c r="I58" i="16"/>
  <c r="E58" i="16"/>
  <c r="I57" i="16"/>
  <c r="E57" i="16"/>
  <c r="I56" i="16"/>
  <c r="E56" i="16"/>
  <c r="I55" i="16"/>
  <c r="E55" i="16"/>
  <c r="I54" i="16"/>
  <c r="E54" i="16"/>
  <c r="I53" i="16"/>
  <c r="E53" i="16"/>
  <c r="I52" i="16"/>
  <c r="E52" i="16"/>
  <c r="I51" i="16"/>
  <c r="E51" i="16"/>
  <c r="I50" i="16"/>
  <c r="E50" i="16"/>
  <c r="I49" i="16"/>
  <c r="E49" i="16"/>
  <c r="I48" i="16"/>
  <c r="E48" i="16"/>
  <c r="I47" i="16"/>
  <c r="E47" i="16"/>
  <c r="I46" i="16"/>
  <c r="E46" i="16"/>
  <c r="I45" i="16"/>
  <c r="E45" i="16"/>
  <c r="I44" i="16"/>
  <c r="E44" i="16"/>
  <c r="B63" i="16"/>
  <c r="F63" i="16"/>
  <c r="I78" i="16"/>
  <c r="E78" i="16"/>
  <c r="I77" i="16"/>
  <c r="E77" i="16"/>
  <c r="I76" i="16"/>
  <c r="E76" i="16"/>
  <c r="I75" i="16"/>
  <c r="E75" i="16"/>
  <c r="I74" i="16"/>
  <c r="E74" i="16"/>
  <c r="I73" i="16"/>
  <c r="E73" i="16"/>
  <c r="I72" i="16"/>
  <c r="E72" i="16"/>
  <c r="I71" i="16"/>
  <c r="E71" i="16"/>
  <c r="I70" i="16"/>
  <c r="E70" i="16"/>
  <c r="H69" i="16"/>
  <c r="H68" i="16"/>
  <c r="H67" i="16"/>
  <c r="H66" i="16"/>
  <c r="H65" i="16"/>
  <c r="H64" i="16"/>
  <c r="I83" i="16"/>
  <c r="H98" i="16"/>
  <c r="H97" i="16"/>
  <c r="H96" i="16"/>
  <c r="H95" i="16"/>
  <c r="H94" i="16"/>
  <c r="H93" i="16"/>
  <c r="H92" i="16"/>
  <c r="H91" i="16"/>
  <c r="H90" i="16"/>
  <c r="H89" i="16"/>
  <c r="H88" i="16"/>
  <c r="H86" i="16"/>
  <c r="H84" i="16"/>
  <c r="H118" i="16"/>
  <c r="H116" i="16"/>
  <c r="H114" i="16"/>
  <c r="H112" i="16"/>
  <c r="H110" i="16"/>
  <c r="H108" i="16"/>
  <c r="H106" i="16"/>
  <c r="H104" i="16"/>
  <c r="I152" i="16"/>
  <c r="I144" i="16"/>
  <c r="I172" i="16"/>
  <c r="I164" i="16"/>
  <c r="I192" i="16"/>
  <c r="I184" i="16"/>
  <c r="B195" i="11"/>
  <c r="B175" i="11"/>
  <c r="B155" i="11"/>
  <c r="B135" i="11"/>
  <c r="B115" i="11"/>
  <c r="B95" i="11"/>
  <c r="B75" i="11"/>
  <c r="E98" i="11"/>
  <c r="E78" i="11"/>
  <c r="E198" i="11"/>
  <c r="E118" i="11"/>
  <c r="C196" i="11"/>
  <c r="C176" i="11"/>
  <c r="C156" i="11"/>
  <c r="C136" i="11"/>
  <c r="C116" i="11"/>
  <c r="C76" i="11"/>
  <c r="C56" i="11"/>
  <c r="C36" i="11"/>
  <c r="C96" i="11"/>
  <c r="H193" i="11"/>
  <c r="H173" i="11"/>
  <c r="H153" i="11"/>
  <c r="H133" i="11"/>
  <c r="H113" i="11"/>
  <c r="H73" i="11"/>
  <c r="G72" i="11"/>
  <c r="G172" i="11"/>
  <c r="G92" i="11"/>
  <c r="G52" i="11"/>
  <c r="G32" i="11"/>
  <c r="E90" i="11"/>
  <c r="E70" i="11"/>
  <c r="E130" i="11"/>
  <c r="E170" i="11"/>
  <c r="C188" i="11"/>
  <c r="C168" i="11"/>
  <c r="C148" i="11"/>
  <c r="C128" i="11"/>
  <c r="C108" i="11"/>
  <c r="C88" i="11"/>
  <c r="C68" i="11"/>
  <c r="C28" i="11"/>
  <c r="I46" i="11"/>
  <c r="I66" i="11"/>
  <c r="I186" i="11"/>
  <c r="I106" i="11"/>
  <c r="I146" i="11"/>
  <c r="G64" i="11"/>
  <c r="G184" i="11"/>
  <c r="G104" i="11"/>
  <c r="G44" i="11"/>
  <c r="G144" i="11"/>
  <c r="G24" i="11"/>
  <c r="I83" i="11"/>
  <c r="G137" i="11"/>
  <c r="G157" i="11"/>
  <c r="G192" i="11"/>
  <c r="B194" i="11"/>
  <c r="B174" i="11"/>
  <c r="B154" i="11"/>
  <c r="B134" i="11"/>
  <c r="B114" i="11"/>
  <c r="B94" i="11"/>
  <c r="B74" i="11"/>
  <c r="D198" i="11"/>
  <c r="D178" i="11"/>
  <c r="D158" i="11"/>
  <c r="D138" i="11"/>
  <c r="D118" i="11"/>
  <c r="I95" i="11"/>
  <c r="I155" i="11"/>
  <c r="I75" i="11"/>
  <c r="I195" i="11"/>
  <c r="I115" i="11"/>
  <c r="G93" i="11"/>
  <c r="G133" i="11"/>
  <c r="G53" i="11"/>
  <c r="G33" i="11"/>
  <c r="E91" i="11"/>
  <c r="E131" i="11"/>
  <c r="E71" i="11"/>
  <c r="C189" i="11"/>
  <c r="C169" i="11"/>
  <c r="C149" i="11"/>
  <c r="C129" i="11"/>
  <c r="C109" i="11"/>
  <c r="C49" i="11"/>
  <c r="C29" i="11"/>
  <c r="G145" i="11"/>
  <c r="G65" i="11"/>
  <c r="G185" i="11"/>
  <c r="G105" i="11"/>
  <c r="G25" i="11"/>
  <c r="E183" i="11"/>
  <c r="E163" i="11"/>
  <c r="E143" i="11"/>
  <c r="E123" i="11"/>
  <c r="E103" i="11"/>
  <c r="E83" i="11"/>
  <c r="D37" i="11"/>
  <c r="B34" i="11"/>
  <c r="B54" i="11"/>
  <c r="D74" i="11"/>
  <c r="G85" i="11"/>
  <c r="I171" i="11"/>
  <c r="F196" i="11"/>
  <c r="B193" i="11"/>
  <c r="B173" i="11"/>
  <c r="B153" i="11"/>
  <c r="B133" i="11"/>
  <c r="B113" i="11"/>
  <c r="B93" i="11"/>
  <c r="B73" i="11"/>
  <c r="B37" i="11"/>
  <c r="H30" i="11"/>
  <c r="E27" i="11"/>
  <c r="H58" i="11"/>
  <c r="E55" i="11"/>
  <c r="H50" i="11"/>
  <c r="C45" i="11"/>
  <c r="G132" i="11"/>
  <c r="G124" i="11"/>
  <c r="G152" i="11"/>
  <c r="I163" i="11"/>
  <c r="E187" i="11"/>
  <c r="B192" i="11"/>
  <c r="B172" i="11"/>
  <c r="B152" i="11"/>
  <c r="B132" i="11"/>
  <c r="B112" i="11"/>
  <c r="B72" i="11"/>
  <c r="B92" i="11"/>
  <c r="B184" i="11"/>
  <c r="B164" i="11"/>
  <c r="B144" i="11"/>
  <c r="B124" i="11"/>
  <c r="B104" i="11"/>
  <c r="B84" i="11"/>
  <c r="B44" i="11"/>
  <c r="I97" i="11"/>
  <c r="I77" i="11"/>
  <c r="I137" i="11"/>
  <c r="I177" i="11"/>
  <c r="H76" i="11"/>
  <c r="H96" i="11"/>
  <c r="H156" i="11"/>
  <c r="G195" i="11"/>
  <c r="G175" i="11"/>
  <c r="G155" i="11"/>
  <c r="G135" i="11"/>
  <c r="G115" i="11"/>
  <c r="G75" i="11"/>
  <c r="G55" i="11"/>
  <c r="G35" i="11"/>
  <c r="F74" i="11"/>
  <c r="F154" i="11"/>
  <c r="F54" i="11"/>
  <c r="F34" i="11"/>
  <c r="F94" i="11"/>
  <c r="E73" i="11"/>
  <c r="E93" i="11"/>
  <c r="E193" i="11"/>
  <c r="E113" i="11"/>
  <c r="D192" i="11"/>
  <c r="D172" i="11"/>
  <c r="D152" i="11"/>
  <c r="D132" i="11"/>
  <c r="D112" i="11"/>
  <c r="D72" i="11"/>
  <c r="C191" i="11"/>
  <c r="C171" i="11"/>
  <c r="C151" i="11"/>
  <c r="C131" i="11"/>
  <c r="C111" i="11"/>
  <c r="C71" i="11"/>
  <c r="C51" i="11"/>
  <c r="C31" i="11"/>
  <c r="C91" i="11"/>
  <c r="I89" i="11"/>
  <c r="I69" i="11"/>
  <c r="I169" i="11"/>
  <c r="H68" i="11"/>
  <c r="H168" i="11"/>
  <c r="H88" i="11"/>
  <c r="H128" i="11"/>
  <c r="G187" i="11"/>
  <c r="G167" i="11"/>
  <c r="G147" i="11"/>
  <c r="G127" i="11"/>
  <c r="G107" i="11"/>
  <c r="G87" i="11"/>
  <c r="G67" i="11"/>
  <c r="G27" i="11"/>
  <c r="F66" i="11"/>
  <c r="F166" i="11"/>
  <c r="F86" i="11"/>
  <c r="F26" i="11"/>
  <c r="F126" i="11"/>
  <c r="E65" i="11"/>
  <c r="E45" i="11"/>
  <c r="E125" i="11"/>
  <c r="E165" i="11"/>
  <c r="E85" i="11"/>
  <c r="D184" i="11"/>
  <c r="D164" i="11"/>
  <c r="D144" i="11"/>
  <c r="D124" i="11"/>
  <c r="D104" i="11"/>
  <c r="D84" i="11"/>
  <c r="D64" i="11"/>
  <c r="C183" i="11"/>
  <c r="C163" i="11"/>
  <c r="C143" i="11"/>
  <c r="C123" i="11"/>
  <c r="C103" i="11"/>
  <c r="C83" i="11"/>
  <c r="C63" i="11"/>
  <c r="E38" i="11"/>
  <c r="H33" i="11"/>
  <c r="B32" i="11"/>
  <c r="E30" i="11"/>
  <c r="B24" i="11"/>
  <c r="E58" i="11"/>
  <c r="H53" i="11"/>
  <c r="B52" i="11"/>
  <c r="E50" i="11"/>
  <c r="B47" i="11"/>
  <c r="G73" i="11"/>
  <c r="I67" i="11"/>
  <c r="H98" i="11"/>
  <c r="F96" i="11"/>
  <c r="H93" i="11"/>
  <c r="G88" i="11"/>
  <c r="G84" i="11"/>
  <c r="G112" i="11"/>
  <c r="B123" i="11"/>
  <c r="I135" i="11"/>
  <c r="I131" i="11"/>
  <c r="E171" i="11"/>
  <c r="I166" i="11"/>
  <c r="E191" i="11"/>
  <c r="B187" i="11"/>
  <c r="B167" i="11"/>
  <c r="B147" i="11"/>
  <c r="B127" i="11"/>
  <c r="B107" i="11"/>
  <c r="B87" i="11"/>
  <c r="D197" i="11"/>
  <c r="D177" i="11"/>
  <c r="D157" i="11"/>
  <c r="D137" i="11"/>
  <c r="D117" i="11"/>
  <c r="D77" i="11"/>
  <c r="I94" i="11"/>
  <c r="I74" i="11"/>
  <c r="I174" i="11"/>
  <c r="F191" i="11"/>
  <c r="F171" i="11"/>
  <c r="F151" i="11"/>
  <c r="F131" i="11"/>
  <c r="F111" i="11"/>
  <c r="F71" i="11"/>
  <c r="F51" i="11"/>
  <c r="F31" i="11"/>
  <c r="D189" i="11"/>
  <c r="D169" i="11"/>
  <c r="D149" i="11"/>
  <c r="D129" i="11"/>
  <c r="D109" i="11"/>
  <c r="D69" i="11"/>
  <c r="H185" i="11"/>
  <c r="H165" i="11"/>
  <c r="H145" i="11"/>
  <c r="H125" i="11"/>
  <c r="H105" i="11"/>
  <c r="H85" i="11"/>
  <c r="H65" i="11"/>
  <c r="F83" i="11"/>
  <c r="F63" i="11"/>
  <c r="F163" i="11"/>
  <c r="F123" i="11"/>
  <c r="D34" i="11"/>
  <c r="D97" i="11"/>
  <c r="G164" i="11"/>
  <c r="B186" i="11"/>
  <c r="B166" i="11"/>
  <c r="B146" i="11"/>
  <c r="B126" i="11"/>
  <c r="B106" i="11"/>
  <c r="B86" i="11"/>
  <c r="B46" i="11"/>
  <c r="C197" i="11"/>
  <c r="C177" i="11"/>
  <c r="C157" i="11"/>
  <c r="C137" i="11"/>
  <c r="C117" i="11"/>
  <c r="C57" i="11"/>
  <c r="C37" i="11"/>
  <c r="H194" i="11"/>
  <c r="H114" i="11"/>
  <c r="H74" i="11"/>
  <c r="H154" i="11"/>
  <c r="F192" i="11"/>
  <c r="F172" i="11"/>
  <c r="F152" i="11"/>
  <c r="F132" i="11"/>
  <c r="F112" i="11"/>
  <c r="F52" i="11"/>
  <c r="F32" i="11"/>
  <c r="D190" i="11"/>
  <c r="D170" i="11"/>
  <c r="D150" i="11"/>
  <c r="D130" i="11"/>
  <c r="D110" i="11"/>
  <c r="I187" i="11"/>
  <c r="I107" i="11"/>
  <c r="H66" i="11"/>
  <c r="H46" i="11"/>
  <c r="H146" i="11"/>
  <c r="F184" i="11"/>
  <c r="F164" i="11"/>
  <c r="F144" i="11"/>
  <c r="F124" i="11"/>
  <c r="F104" i="11"/>
  <c r="F84" i="11"/>
  <c r="F24" i="11"/>
  <c r="B26" i="11"/>
  <c r="D49" i="11"/>
  <c r="D89" i="11"/>
  <c r="G113" i="11"/>
  <c r="F176" i="11"/>
  <c r="F168" i="11"/>
  <c r="B185" i="11"/>
  <c r="B165" i="11"/>
  <c r="B145" i="11"/>
  <c r="B125" i="11"/>
  <c r="B105" i="11"/>
  <c r="B85" i="11"/>
  <c r="B65" i="11"/>
  <c r="E35" i="11"/>
  <c r="B29" i="11"/>
  <c r="C77" i="11"/>
  <c r="H70" i="11"/>
  <c r="C89" i="11"/>
  <c r="F128" i="11"/>
  <c r="F156" i="11"/>
  <c r="I147" i="11"/>
  <c r="I175" i="11"/>
  <c r="I167" i="11"/>
  <c r="E195" i="11"/>
  <c r="B83" i="11"/>
  <c r="B63" i="11"/>
  <c r="B163" i="11"/>
  <c r="B191" i="11"/>
  <c r="B171" i="11"/>
  <c r="B151" i="11"/>
  <c r="B131" i="11"/>
  <c r="B111" i="11"/>
  <c r="B91" i="11"/>
  <c r="I98" i="11"/>
  <c r="I78" i="11"/>
  <c r="I138" i="11"/>
  <c r="H77" i="11"/>
  <c r="H197" i="11"/>
  <c r="H177" i="11"/>
  <c r="H157" i="11"/>
  <c r="H137" i="11"/>
  <c r="H117" i="11"/>
  <c r="G76" i="11"/>
  <c r="G176" i="11"/>
  <c r="G136" i="11"/>
  <c r="G56" i="11"/>
  <c r="G36" i="11"/>
  <c r="F195" i="11"/>
  <c r="F175" i="11"/>
  <c r="F155" i="11"/>
  <c r="F135" i="11"/>
  <c r="F115" i="11"/>
  <c r="F75" i="11"/>
  <c r="F55" i="11"/>
  <c r="F35" i="11"/>
  <c r="E74" i="11"/>
  <c r="E94" i="11"/>
  <c r="E174" i="11"/>
  <c r="E134" i="11"/>
  <c r="D193" i="11"/>
  <c r="D173" i="11"/>
  <c r="D153" i="11"/>
  <c r="D133" i="11"/>
  <c r="D113" i="11"/>
  <c r="D73" i="11"/>
  <c r="C192" i="11"/>
  <c r="C172" i="11"/>
  <c r="C152" i="11"/>
  <c r="C132" i="11"/>
  <c r="C112" i="11"/>
  <c r="C72" i="11"/>
  <c r="C92" i="11"/>
  <c r="C52" i="11"/>
  <c r="C32" i="11"/>
  <c r="I90" i="11"/>
  <c r="I70" i="11"/>
  <c r="I150" i="11"/>
  <c r="I190" i="11"/>
  <c r="I110" i="11"/>
  <c r="H69" i="11"/>
  <c r="H189" i="11"/>
  <c r="H169" i="11"/>
  <c r="H149" i="11"/>
  <c r="H129" i="11"/>
  <c r="H109" i="11"/>
  <c r="G68" i="11"/>
  <c r="G128" i="11"/>
  <c r="G48" i="11"/>
  <c r="G28" i="11"/>
  <c r="F187" i="11"/>
  <c r="F167" i="11"/>
  <c r="F147" i="11"/>
  <c r="F127" i="11"/>
  <c r="F107" i="11"/>
  <c r="F87" i="11"/>
  <c r="F67" i="11"/>
  <c r="F27" i="11"/>
  <c r="F47" i="11"/>
  <c r="E66" i="11"/>
  <c r="E46" i="11"/>
  <c r="E126" i="11"/>
  <c r="D185" i="11"/>
  <c r="D165" i="11"/>
  <c r="D145" i="11"/>
  <c r="D125" i="11"/>
  <c r="D105" i="11"/>
  <c r="D85" i="11"/>
  <c r="D65" i="11"/>
  <c r="C184" i="11"/>
  <c r="C164" i="11"/>
  <c r="C144" i="11"/>
  <c r="C124" i="11"/>
  <c r="C104" i="11"/>
  <c r="C84" i="11"/>
  <c r="C64" i="11"/>
  <c r="C44" i="11"/>
  <c r="C24" i="11"/>
  <c r="B23" i="11"/>
  <c r="D38" i="11"/>
  <c r="H36" i="11"/>
  <c r="B35" i="11"/>
  <c r="E33" i="11"/>
  <c r="I31" i="11"/>
  <c r="D30" i="11"/>
  <c r="H28" i="11"/>
  <c r="B27" i="11"/>
  <c r="E25" i="11"/>
  <c r="B43" i="11"/>
  <c r="D58" i="11"/>
  <c r="H56" i="11"/>
  <c r="B55" i="11"/>
  <c r="E53" i="11"/>
  <c r="D50" i="11"/>
  <c r="H48" i="11"/>
  <c r="F44" i="11"/>
  <c r="B66" i="11"/>
  <c r="D70" i="11"/>
  <c r="F64" i="11"/>
  <c r="B103" i="11"/>
  <c r="E127" i="11"/>
  <c r="F143" i="11"/>
  <c r="E151" i="11"/>
  <c r="I178" i="11"/>
  <c r="H174" i="11"/>
  <c r="I170" i="11"/>
  <c r="H166" i="11"/>
  <c r="I198" i="11"/>
  <c r="F194" i="11"/>
  <c r="E190" i="11"/>
  <c r="F186" i="11"/>
  <c r="B198" i="11"/>
  <c r="B178" i="11"/>
  <c r="B158" i="11"/>
  <c r="B138" i="11"/>
  <c r="B118" i="11"/>
  <c r="B98" i="11"/>
  <c r="B190" i="11"/>
  <c r="B170" i="11"/>
  <c r="B150" i="11"/>
  <c r="B130" i="11"/>
  <c r="B110" i="11"/>
  <c r="B90" i="11"/>
  <c r="H198" i="11"/>
  <c r="H178" i="11"/>
  <c r="H158" i="11"/>
  <c r="H138" i="11"/>
  <c r="H118" i="11"/>
  <c r="G77" i="11"/>
  <c r="G177" i="11"/>
  <c r="G97" i="11"/>
  <c r="G57" i="11"/>
  <c r="G37" i="11"/>
  <c r="F136" i="11"/>
  <c r="F76" i="11"/>
  <c r="F56" i="11"/>
  <c r="F36" i="11"/>
  <c r="E95" i="11"/>
  <c r="E135" i="11"/>
  <c r="E175" i="11"/>
  <c r="D194" i="11"/>
  <c r="D174" i="11"/>
  <c r="D154" i="11"/>
  <c r="D134" i="11"/>
  <c r="D114" i="11"/>
  <c r="D94" i="11"/>
  <c r="C193" i="11"/>
  <c r="C173" i="11"/>
  <c r="C153" i="11"/>
  <c r="C133" i="11"/>
  <c r="C113" i="11"/>
  <c r="C53" i="11"/>
  <c r="C33" i="11"/>
  <c r="C73" i="11"/>
  <c r="I91" i="11"/>
  <c r="I191" i="11"/>
  <c r="I111" i="11"/>
  <c r="I151" i="11"/>
  <c r="H190" i="11"/>
  <c r="H170" i="11"/>
  <c r="H150" i="11"/>
  <c r="H130" i="11"/>
  <c r="H110" i="11"/>
  <c r="G189" i="11"/>
  <c r="G109" i="11"/>
  <c r="G149" i="11"/>
  <c r="G89" i="11"/>
  <c r="G49" i="11"/>
  <c r="G29" i="11"/>
  <c r="F148" i="11"/>
  <c r="F68" i="11"/>
  <c r="F48" i="11"/>
  <c r="F28" i="11"/>
  <c r="F188" i="11"/>
  <c r="F108" i="11"/>
  <c r="E47" i="11"/>
  <c r="E167" i="11"/>
  <c r="E87" i="11"/>
  <c r="E67" i="11"/>
  <c r="D186" i="11"/>
  <c r="D166" i="11"/>
  <c r="D146" i="11"/>
  <c r="D126" i="11"/>
  <c r="D106" i="11"/>
  <c r="D86" i="11"/>
  <c r="C185" i="11"/>
  <c r="C165" i="11"/>
  <c r="C145" i="11"/>
  <c r="C125" i="11"/>
  <c r="C105" i="11"/>
  <c r="C85" i="11"/>
  <c r="C25" i="11"/>
  <c r="I183" i="11"/>
  <c r="I103" i="11"/>
  <c r="I143" i="11"/>
  <c r="I63" i="11"/>
  <c r="I23" i="11"/>
  <c r="B38" i="11"/>
  <c r="I34" i="11"/>
  <c r="B30" i="11"/>
  <c r="I26" i="11"/>
  <c r="I43" i="11"/>
  <c r="B58" i="11"/>
  <c r="I54" i="11"/>
  <c r="B50" i="11"/>
  <c r="H78" i="11"/>
  <c r="E115" i="11"/>
  <c r="E107" i="11"/>
  <c r="I134" i="11"/>
  <c r="I126" i="11"/>
  <c r="I154" i="11"/>
  <c r="B197" i="11"/>
  <c r="B177" i="11"/>
  <c r="B157" i="11"/>
  <c r="B137" i="11"/>
  <c r="B117" i="11"/>
  <c r="B97" i="11"/>
  <c r="B189" i="11"/>
  <c r="B169" i="11"/>
  <c r="B149" i="11"/>
  <c r="B129" i="11"/>
  <c r="B109" i="11"/>
  <c r="B89" i="11"/>
  <c r="B69" i="11"/>
  <c r="F23" i="11"/>
  <c r="H34" i="11"/>
  <c r="E31" i="11"/>
  <c r="H26" i="11"/>
  <c r="F43" i="11"/>
  <c r="H54" i="11"/>
  <c r="E51" i="11"/>
  <c r="C48" i="11"/>
  <c r="D46" i="11"/>
  <c r="D78" i="11"/>
  <c r="E75" i="11"/>
  <c r="F72" i="11"/>
  <c r="G69" i="11"/>
  <c r="C93" i="11"/>
  <c r="D90" i="11"/>
  <c r="I86" i="11"/>
  <c r="F103" i="11"/>
  <c r="I114" i="11"/>
  <c r="E111" i="11"/>
  <c r="H106" i="11"/>
  <c r="H134" i="11"/>
  <c r="H126" i="11"/>
  <c r="E158" i="11"/>
  <c r="E150" i="11"/>
  <c r="E178" i="11"/>
  <c r="G173" i="11"/>
  <c r="G169" i="11"/>
  <c r="G165" i="11"/>
  <c r="G197" i="11"/>
  <c r="G193" i="11"/>
  <c r="E23" i="11"/>
  <c r="E43" i="11"/>
  <c r="I47" i="11"/>
  <c r="H45" i="11"/>
  <c r="B78" i="11"/>
  <c r="I71" i="11"/>
  <c r="C69" i="11"/>
  <c r="D66" i="11"/>
  <c r="E63" i="11"/>
  <c r="H97" i="11"/>
  <c r="F92" i="11"/>
  <c r="H86" i="11"/>
  <c r="I118" i="11"/>
  <c r="F114" i="11"/>
  <c r="E110" i="11"/>
  <c r="F106" i="11"/>
  <c r="E138" i="11"/>
  <c r="F134" i="11"/>
  <c r="I129" i="11"/>
  <c r="G125" i="11"/>
  <c r="I157" i="11"/>
  <c r="G153" i="11"/>
  <c r="I149" i="11"/>
  <c r="H196" i="11"/>
  <c r="H188" i="11"/>
  <c r="G198" i="11"/>
  <c r="G178" i="11"/>
  <c r="G158" i="11"/>
  <c r="G138" i="11"/>
  <c r="G118" i="11"/>
  <c r="E196" i="11"/>
  <c r="E176" i="11"/>
  <c r="E156" i="11"/>
  <c r="E136" i="11"/>
  <c r="E116" i="11"/>
  <c r="E96" i="11"/>
  <c r="D195" i="11"/>
  <c r="D175" i="11"/>
  <c r="D155" i="11"/>
  <c r="D135" i="11"/>
  <c r="D115" i="11"/>
  <c r="C194" i="11"/>
  <c r="C174" i="11"/>
  <c r="C154" i="11"/>
  <c r="C134" i="11"/>
  <c r="C114" i="11"/>
  <c r="I92" i="11"/>
  <c r="I192" i="11"/>
  <c r="I172" i="11"/>
  <c r="I152" i="11"/>
  <c r="I132" i="11"/>
  <c r="I112" i="11"/>
  <c r="G190" i="11"/>
  <c r="G170" i="11"/>
  <c r="G150" i="11"/>
  <c r="G130" i="11"/>
  <c r="G110" i="11"/>
  <c r="E188" i="11"/>
  <c r="E168" i="11"/>
  <c r="E148" i="11"/>
  <c r="E128" i="11"/>
  <c r="E108" i="11"/>
  <c r="E88" i="11"/>
  <c r="E48" i="11"/>
  <c r="D187" i="11"/>
  <c r="D167" i="11"/>
  <c r="D147" i="11"/>
  <c r="D127" i="11"/>
  <c r="D107" i="11"/>
  <c r="D87" i="11"/>
  <c r="C186" i="11"/>
  <c r="C166" i="11"/>
  <c r="C146" i="11"/>
  <c r="C126" i="11"/>
  <c r="C106" i="11"/>
  <c r="C86" i="11"/>
  <c r="I44" i="11"/>
  <c r="I184" i="11"/>
  <c r="I164" i="11"/>
  <c r="I144" i="11"/>
  <c r="I124" i="11"/>
  <c r="I104" i="11"/>
  <c r="I84" i="11"/>
  <c r="H23" i="11"/>
  <c r="G38" i="11"/>
  <c r="G34" i="11"/>
  <c r="G31" i="11"/>
  <c r="G30" i="11"/>
  <c r="H43" i="11"/>
  <c r="G58" i="11"/>
  <c r="G51" i="11"/>
  <c r="G50" i="11"/>
  <c r="C46" i="11"/>
  <c r="H44" i="11"/>
  <c r="G78" i="11"/>
  <c r="F69" i="11"/>
  <c r="H67" i="11"/>
  <c r="H92" i="11"/>
  <c r="D91" i="11"/>
  <c r="H87" i="11"/>
  <c r="F118" i="11"/>
  <c r="F113" i="11"/>
  <c r="G131" i="11"/>
  <c r="F157" i="11"/>
  <c r="H172" i="11"/>
  <c r="H167" i="11"/>
  <c r="F198" i="11"/>
  <c r="F193" i="11"/>
  <c r="B196" i="11"/>
  <c r="B176" i="11"/>
  <c r="B156" i="11"/>
  <c r="B136" i="11"/>
  <c r="B116" i="11"/>
  <c r="B96" i="11"/>
  <c r="B76" i="11"/>
  <c r="B188" i="11"/>
  <c r="B168" i="11"/>
  <c r="B148" i="11"/>
  <c r="B128" i="11"/>
  <c r="B108" i="11"/>
  <c r="B88" i="11"/>
  <c r="B68" i="11"/>
  <c r="E197" i="11"/>
  <c r="E177" i="11"/>
  <c r="E157" i="11"/>
  <c r="E137" i="11"/>
  <c r="E117" i="11"/>
  <c r="E97" i="11"/>
  <c r="D196" i="11"/>
  <c r="D176" i="11"/>
  <c r="D156" i="11"/>
  <c r="D136" i="11"/>
  <c r="D116" i="11"/>
  <c r="C195" i="11"/>
  <c r="C175" i="11"/>
  <c r="C155" i="11"/>
  <c r="C135" i="11"/>
  <c r="C115" i="11"/>
  <c r="I93" i="11"/>
  <c r="I193" i="11"/>
  <c r="I173" i="11"/>
  <c r="I153" i="11"/>
  <c r="I133" i="11"/>
  <c r="I113" i="11"/>
  <c r="E189" i="11"/>
  <c r="E169" i="11"/>
  <c r="E149" i="11"/>
  <c r="E129" i="11"/>
  <c r="E109" i="11"/>
  <c r="E89" i="11"/>
  <c r="D188" i="11"/>
  <c r="D168" i="11"/>
  <c r="D148" i="11"/>
  <c r="D128" i="11"/>
  <c r="D108" i="11"/>
  <c r="D88" i="11"/>
  <c r="C187" i="11"/>
  <c r="C167" i="11"/>
  <c r="C147" i="11"/>
  <c r="C127" i="11"/>
  <c r="C107" i="11"/>
  <c r="C87" i="11"/>
  <c r="I45" i="11"/>
  <c r="I185" i="11"/>
  <c r="I165" i="11"/>
  <c r="I145" i="11"/>
  <c r="I125" i="11"/>
  <c r="I105" i="11"/>
  <c r="I85" i="11"/>
  <c r="G183" i="11"/>
  <c r="G163" i="11"/>
  <c r="G143" i="11"/>
  <c r="G123" i="11"/>
  <c r="G103" i="11"/>
  <c r="G23" i="11"/>
  <c r="F38" i="11"/>
  <c r="F37" i="11"/>
  <c r="F33" i="11"/>
  <c r="F30" i="11"/>
  <c r="F29" i="11"/>
  <c r="F25" i="11"/>
  <c r="G43" i="11"/>
  <c r="F58" i="11"/>
  <c r="F57" i="11"/>
  <c r="F53" i="11"/>
  <c r="F50" i="11"/>
  <c r="F49" i="11"/>
  <c r="D47" i="11"/>
  <c r="F78" i="11"/>
  <c r="I72" i="11"/>
  <c r="E69" i="11"/>
  <c r="H63" i="11"/>
  <c r="F97" i="11"/>
  <c r="H95" i="11"/>
  <c r="F89" i="11"/>
  <c r="H84" i="11"/>
  <c r="H115" i="11"/>
  <c r="F110" i="11"/>
  <c r="F105" i="11"/>
  <c r="F190" i="11"/>
  <c r="F185" i="11"/>
  <c r="C198" i="11"/>
  <c r="C178" i="11"/>
  <c r="C158" i="11"/>
  <c r="C138" i="11"/>
  <c r="C118" i="11"/>
  <c r="I196" i="11"/>
  <c r="I176" i="11"/>
  <c r="I156" i="11"/>
  <c r="I136" i="11"/>
  <c r="I116" i="11"/>
  <c r="I96" i="11"/>
  <c r="G194" i="11"/>
  <c r="G174" i="11"/>
  <c r="G154" i="11"/>
  <c r="G134" i="11"/>
  <c r="G114" i="11"/>
  <c r="E192" i="11"/>
  <c r="E172" i="11"/>
  <c r="E152" i="11"/>
  <c r="E132" i="11"/>
  <c r="E112" i="11"/>
  <c r="E92" i="11"/>
  <c r="D191" i="11"/>
  <c r="D171" i="11"/>
  <c r="D151" i="11"/>
  <c r="D131" i="11"/>
  <c r="D111" i="11"/>
  <c r="C190" i="11"/>
  <c r="C170" i="11"/>
  <c r="C150" i="11"/>
  <c r="C130" i="11"/>
  <c r="C110" i="11"/>
  <c r="I188" i="11"/>
  <c r="I168" i="11"/>
  <c r="I148" i="11"/>
  <c r="I128" i="11"/>
  <c r="I108" i="11"/>
  <c r="I88" i="11"/>
  <c r="G186" i="11"/>
  <c r="G166" i="11"/>
  <c r="G146" i="11"/>
  <c r="G126" i="11"/>
  <c r="G106" i="11"/>
  <c r="G86" i="11"/>
  <c r="E184" i="11"/>
  <c r="E164" i="11"/>
  <c r="E144" i="11"/>
  <c r="E124" i="11"/>
  <c r="E104" i="11"/>
  <c r="E84" i="11"/>
  <c r="E44" i="11"/>
  <c r="D183" i="11"/>
  <c r="D163" i="11"/>
  <c r="D143" i="11"/>
  <c r="D123" i="11"/>
  <c r="D103" i="11"/>
  <c r="D23" i="11"/>
  <c r="C38" i="11"/>
  <c r="C35" i="11"/>
  <c r="C34" i="11"/>
  <c r="C30" i="11"/>
  <c r="C27" i="11"/>
  <c r="C26" i="11"/>
  <c r="D43" i="11"/>
  <c r="C58" i="11"/>
  <c r="C55" i="11"/>
  <c r="C54" i="11"/>
  <c r="C50" i="11"/>
  <c r="B48" i="11"/>
  <c r="C74" i="11"/>
  <c r="E72" i="11"/>
  <c r="F70" i="11"/>
  <c r="I64" i="11"/>
  <c r="D63" i="11"/>
  <c r="F98" i="11"/>
  <c r="D95" i="11"/>
  <c r="F117" i="11"/>
  <c r="B12" i="7" l="1"/>
  <c r="C175" i="7" l="1"/>
  <c r="C114" i="7"/>
  <c r="C34" i="7"/>
  <c r="F182" i="7"/>
  <c r="C195" i="7" s="1"/>
  <c r="F162" i="7"/>
  <c r="C173" i="7" s="1"/>
  <c r="F142" i="7"/>
  <c r="C155" i="7" s="1"/>
  <c r="F122" i="7"/>
  <c r="C134" i="7" s="1"/>
  <c r="F102" i="7"/>
  <c r="C115" i="7" s="1"/>
  <c r="F82" i="7"/>
  <c r="C95" i="7" s="1"/>
  <c r="F62" i="7"/>
  <c r="C75" i="7" s="1"/>
  <c r="F42" i="7"/>
  <c r="C53" i="7" s="1"/>
  <c r="F22" i="7"/>
  <c r="C35" i="7" s="1"/>
  <c r="B22" i="7"/>
  <c r="C55" i="7" l="1"/>
  <c r="C73" i="7"/>
  <c r="C172" i="7"/>
  <c r="C54" i="7"/>
  <c r="C33" i="7"/>
  <c r="C72" i="7"/>
  <c r="C154" i="7"/>
  <c r="C194" i="7"/>
  <c r="C52" i="7"/>
  <c r="C74" i="7"/>
  <c r="C153" i="7"/>
  <c r="C193" i="7"/>
  <c r="C113" i="7"/>
  <c r="B28" i="7"/>
  <c r="B26" i="7"/>
  <c r="B25" i="7"/>
  <c r="C94" i="7"/>
  <c r="C174" i="7"/>
  <c r="C93" i="7"/>
  <c r="C133" i="7"/>
  <c r="C92" i="7"/>
  <c r="C132" i="7"/>
  <c r="C135" i="7"/>
  <c r="C32" i="7"/>
  <c r="C112" i="7"/>
  <c r="C152" i="7"/>
  <c r="C192" i="7"/>
  <c r="P18" i="3"/>
  <c r="O18" i="3"/>
  <c r="N18" i="3"/>
  <c r="M18" i="3"/>
  <c r="L18" i="3"/>
  <c r="P17" i="3"/>
  <c r="O17" i="3"/>
  <c r="N17" i="3"/>
  <c r="M17" i="3"/>
  <c r="L17" i="3"/>
  <c r="P16" i="3"/>
  <c r="O16" i="3"/>
  <c r="N16" i="3"/>
  <c r="M16" i="3"/>
  <c r="L16" i="3"/>
  <c r="P15" i="3"/>
  <c r="O15" i="3"/>
  <c r="N15" i="3"/>
  <c r="M15" i="3"/>
  <c r="L15" i="3"/>
  <c r="P14" i="3"/>
  <c r="O14" i="3"/>
  <c r="N14" i="3"/>
  <c r="M14" i="3"/>
  <c r="L14" i="3"/>
  <c r="P13" i="3"/>
  <c r="O13" i="3"/>
  <c r="N13" i="3"/>
  <c r="M13" i="3"/>
  <c r="L13" i="3"/>
  <c r="P12" i="3"/>
  <c r="O12" i="3"/>
  <c r="N12" i="3"/>
  <c r="M12" i="3"/>
  <c r="L12" i="3"/>
  <c r="P11" i="3"/>
  <c r="O11" i="3"/>
  <c r="N11" i="3"/>
  <c r="M11" i="3"/>
  <c r="L11" i="3"/>
  <c r="P10" i="3"/>
  <c r="O10" i="3"/>
  <c r="N10" i="3"/>
  <c r="M10" i="3"/>
  <c r="L10" i="3"/>
  <c r="P9" i="3"/>
  <c r="O9" i="3"/>
  <c r="N9" i="3"/>
  <c r="M9" i="3"/>
  <c r="L9" i="3"/>
  <c r="P8" i="3"/>
  <c r="O8" i="3"/>
  <c r="N8" i="3"/>
  <c r="M8" i="3"/>
  <c r="L8" i="3"/>
  <c r="P7" i="3"/>
  <c r="O7" i="3"/>
  <c r="N7" i="3"/>
  <c r="M7" i="3"/>
  <c r="L7" i="3"/>
  <c r="P6" i="3"/>
  <c r="O6" i="3"/>
  <c r="N6" i="3"/>
  <c r="M6" i="3"/>
  <c r="L6" i="3"/>
  <c r="P5" i="3"/>
  <c r="O5" i="3"/>
  <c r="N5" i="3"/>
  <c r="M5" i="3"/>
  <c r="L5" i="3"/>
  <c r="P4" i="3"/>
  <c r="O4" i="3"/>
  <c r="N4" i="3"/>
  <c r="M4" i="3"/>
  <c r="L4" i="3"/>
  <c r="P3" i="3"/>
  <c r="O3" i="3"/>
  <c r="N3" i="3"/>
  <c r="M3" i="3"/>
  <c r="L3" i="3"/>
  <c r="L4" i="4"/>
  <c r="M4" i="4"/>
  <c r="N4" i="4"/>
  <c r="O4" i="4"/>
  <c r="P4" i="4"/>
  <c r="L5" i="4"/>
  <c r="M5" i="4"/>
  <c r="N5" i="4"/>
  <c r="O5" i="4"/>
  <c r="P5" i="4"/>
  <c r="L6" i="4"/>
  <c r="M6" i="4"/>
  <c r="N6" i="4"/>
  <c r="O6" i="4"/>
  <c r="P6" i="4"/>
  <c r="L7" i="4"/>
  <c r="M7" i="4"/>
  <c r="N7" i="4"/>
  <c r="O7" i="4"/>
  <c r="P7" i="4"/>
  <c r="L8" i="4"/>
  <c r="M8" i="4"/>
  <c r="N8" i="4"/>
  <c r="O8" i="4"/>
  <c r="P8" i="4"/>
  <c r="L9" i="4"/>
  <c r="M9" i="4"/>
  <c r="N9" i="4"/>
  <c r="O9" i="4"/>
  <c r="P9" i="4"/>
  <c r="L10" i="4"/>
  <c r="M10" i="4"/>
  <c r="N10" i="4"/>
  <c r="O10" i="4"/>
  <c r="P10" i="4"/>
  <c r="L11" i="4"/>
  <c r="M11" i="4"/>
  <c r="N11" i="4"/>
  <c r="O11" i="4"/>
  <c r="P11" i="4"/>
  <c r="L12" i="4"/>
  <c r="M12" i="4"/>
  <c r="N12" i="4"/>
  <c r="O12" i="4"/>
  <c r="P12" i="4"/>
  <c r="L13" i="4"/>
  <c r="M13" i="4"/>
  <c r="N13" i="4"/>
  <c r="O13" i="4"/>
  <c r="P13" i="4"/>
  <c r="L14" i="4"/>
  <c r="M14" i="4"/>
  <c r="N14" i="4"/>
  <c r="O14" i="4"/>
  <c r="P14" i="4"/>
  <c r="L15" i="4"/>
  <c r="M15" i="4"/>
  <c r="N15" i="4"/>
  <c r="O15" i="4"/>
  <c r="P15" i="4"/>
  <c r="L16" i="4"/>
  <c r="M16" i="4"/>
  <c r="N16" i="4"/>
  <c r="O16" i="4"/>
  <c r="P16" i="4"/>
  <c r="L17" i="4"/>
  <c r="M17" i="4"/>
  <c r="N17" i="4"/>
  <c r="O17" i="4"/>
  <c r="P17" i="4"/>
  <c r="L18" i="4"/>
  <c r="M18" i="4"/>
  <c r="N18" i="4"/>
  <c r="O18" i="4"/>
  <c r="P18" i="4"/>
  <c r="M3" i="4"/>
  <c r="N3" i="4"/>
  <c r="O3" i="4"/>
  <c r="P3" i="4"/>
  <c r="L3" i="4"/>
  <c r="B182" i="7" l="1"/>
  <c r="E185" i="2" s="1"/>
  <c r="Q185" i="2" s="1"/>
  <c r="B162" i="7"/>
  <c r="F168" i="2" s="1"/>
  <c r="R168" i="2" s="1"/>
  <c r="B142" i="7"/>
  <c r="F144" i="2" s="1"/>
  <c r="R144" i="2" s="1"/>
  <c r="B122" i="7"/>
  <c r="G125" i="2" s="1"/>
  <c r="S125" i="2" s="1"/>
  <c r="B102" i="7"/>
  <c r="E105" i="2" s="1"/>
  <c r="Q105" i="2" s="1"/>
  <c r="B82" i="7"/>
  <c r="E84" i="2" s="1"/>
  <c r="Q84" i="2" s="1"/>
  <c r="B62" i="7"/>
  <c r="G64" i="2" s="1"/>
  <c r="S64" i="2" s="1"/>
  <c r="B42" i="7"/>
  <c r="B45" i="7" s="1"/>
  <c r="C27" i="7"/>
  <c r="C197" i="2"/>
  <c r="O197" i="2" s="1"/>
  <c r="H198" i="2"/>
  <c r="T198" i="2" s="1"/>
  <c r="B85" i="2"/>
  <c r="N85" i="2" s="1"/>
  <c r="D87" i="2"/>
  <c r="P87" i="2" s="1"/>
  <c r="C88" i="2"/>
  <c r="O88" i="2" s="1"/>
  <c r="D90" i="2"/>
  <c r="P90" i="2" s="1"/>
  <c r="B91" i="2"/>
  <c r="N91" i="2" s="1"/>
  <c r="B93" i="2"/>
  <c r="N93" i="2" s="1"/>
  <c r="D95" i="2"/>
  <c r="P95" i="2" s="1"/>
  <c r="D98" i="2"/>
  <c r="P98" i="2" s="1"/>
  <c r="C83" i="2"/>
  <c r="O83" i="2" s="1"/>
  <c r="D69" i="2"/>
  <c r="P69" i="2" s="1"/>
  <c r="D8" i="7"/>
  <c r="D7" i="7"/>
  <c r="D6" i="7"/>
  <c r="D5" i="7"/>
  <c r="C28" i="7"/>
  <c r="E70" i="2" l="1"/>
  <c r="Q70" i="2" s="1"/>
  <c r="C144" i="2"/>
  <c r="O144" i="2" s="1"/>
  <c r="D64" i="2"/>
  <c r="P64" i="2" s="1"/>
  <c r="I63" i="2"/>
  <c r="U63" i="2" s="1"/>
  <c r="C98" i="2"/>
  <c r="O98" i="2" s="1"/>
  <c r="D85" i="2"/>
  <c r="P85" i="2" s="1"/>
  <c r="C93" i="2"/>
  <c r="O93" i="2" s="1"/>
  <c r="D144" i="2"/>
  <c r="P144" i="2" s="1"/>
  <c r="C147" i="7"/>
  <c r="B185" i="7"/>
  <c r="C185" i="7"/>
  <c r="B148" i="7"/>
  <c r="D9" i="7"/>
  <c r="C152" i="2"/>
  <c r="O152" i="2" s="1"/>
  <c r="H78" i="2"/>
  <c r="T78" i="2" s="1"/>
  <c r="E151" i="2"/>
  <c r="Q151" i="2" s="1"/>
  <c r="D74" i="2"/>
  <c r="P74" i="2" s="1"/>
  <c r="D93" i="2"/>
  <c r="P93" i="2" s="1"/>
  <c r="C85" i="2"/>
  <c r="O85" i="2" s="1"/>
  <c r="D146" i="2"/>
  <c r="P146" i="2" s="1"/>
  <c r="F143" i="2"/>
  <c r="R143" i="2" s="1"/>
  <c r="E157" i="2"/>
  <c r="Q157" i="2" s="1"/>
  <c r="B126" i="2"/>
  <c r="N126" i="2" s="1"/>
  <c r="D152" i="2"/>
  <c r="P152" i="2" s="1"/>
  <c r="C157" i="2"/>
  <c r="O157" i="2" s="1"/>
  <c r="D149" i="2"/>
  <c r="P149" i="2" s="1"/>
  <c r="C155" i="2"/>
  <c r="O155" i="2" s="1"/>
  <c r="C149" i="2"/>
  <c r="O149" i="2" s="1"/>
  <c r="D157" i="2"/>
  <c r="P157" i="2" s="1"/>
  <c r="E154" i="2"/>
  <c r="Q154" i="2" s="1"/>
  <c r="C147" i="2"/>
  <c r="O147" i="2" s="1"/>
  <c r="E149" i="2"/>
  <c r="Q149" i="2" s="1"/>
  <c r="D154" i="2"/>
  <c r="P154" i="2" s="1"/>
  <c r="E146" i="2"/>
  <c r="Q146" i="2" s="1"/>
  <c r="I188" i="2"/>
  <c r="U188" i="2" s="1"/>
  <c r="G188" i="2"/>
  <c r="S188" i="2" s="1"/>
  <c r="D75" i="2"/>
  <c r="P75" i="2" s="1"/>
  <c r="B96" i="2"/>
  <c r="N96" i="2" s="1"/>
  <c r="B88" i="2"/>
  <c r="N88" i="2" s="1"/>
  <c r="H183" i="2"/>
  <c r="T183" i="2" s="1"/>
  <c r="C185" i="2"/>
  <c r="O185" i="2" s="1"/>
  <c r="C186" i="7"/>
  <c r="D195" i="2"/>
  <c r="P195" i="2" s="1"/>
  <c r="B187" i="7"/>
  <c r="D194" i="2"/>
  <c r="P194" i="2" s="1"/>
  <c r="C188" i="7"/>
  <c r="C192" i="2"/>
  <c r="O192" i="2" s="1"/>
  <c r="E166" i="2"/>
  <c r="Q166" i="2" s="1"/>
  <c r="D166" i="2"/>
  <c r="P166" i="2" s="1"/>
  <c r="G195" i="2"/>
  <c r="S195" i="2" s="1"/>
  <c r="G191" i="2"/>
  <c r="S191" i="2" s="1"/>
  <c r="I184" i="2"/>
  <c r="U184" i="2" s="1"/>
  <c r="B186" i="7"/>
  <c r="C96" i="2"/>
  <c r="O96" i="2" s="1"/>
  <c r="C90" i="2"/>
  <c r="O90" i="2" s="1"/>
  <c r="I125" i="2"/>
  <c r="U125" i="2" s="1"/>
  <c r="C164" i="2"/>
  <c r="O164" i="2" s="1"/>
  <c r="E195" i="2"/>
  <c r="Q195" i="2" s="1"/>
  <c r="H190" i="2"/>
  <c r="T190" i="2" s="1"/>
  <c r="G184" i="2"/>
  <c r="S184" i="2" s="1"/>
  <c r="C187" i="7"/>
  <c r="F178" i="2"/>
  <c r="R178" i="2" s="1"/>
  <c r="I197" i="2"/>
  <c r="U197" i="2" s="1"/>
  <c r="C194" i="2"/>
  <c r="O194" i="2" s="1"/>
  <c r="E188" i="2"/>
  <c r="Q188" i="2" s="1"/>
  <c r="B188" i="7"/>
  <c r="G176" i="2"/>
  <c r="S176" i="2" s="1"/>
  <c r="H197" i="2"/>
  <c r="T197" i="2" s="1"/>
  <c r="G192" i="2"/>
  <c r="S192" i="2" s="1"/>
  <c r="C188" i="2"/>
  <c r="O188" i="2" s="1"/>
  <c r="B167" i="7"/>
  <c r="F172" i="2"/>
  <c r="R172" i="2" s="1"/>
  <c r="E197" i="2"/>
  <c r="Q197" i="2" s="1"/>
  <c r="E192" i="2"/>
  <c r="Q192" i="2" s="1"/>
  <c r="C187" i="2"/>
  <c r="O187" i="2" s="1"/>
  <c r="H113" i="2"/>
  <c r="T113" i="2" s="1"/>
  <c r="E156" i="2"/>
  <c r="Q156" i="2" s="1"/>
  <c r="E148" i="2"/>
  <c r="Q148" i="2" s="1"/>
  <c r="C151" i="2"/>
  <c r="O151" i="2" s="1"/>
  <c r="F176" i="2"/>
  <c r="R176" i="2" s="1"/>
  <c r="E143" i="2"/>
  <c r="Q143" i="2" s="1"/>
  <c r="D151" i="2"/>
  <c r="P151" i="2" s="1"/>
  <c r="D143" i="2"/>
  <c r="P143" i="2" s="1"/>
  <c r="E153" i="2"/>
  <c r="Q153" i="2" s="1"/>
  <c r="E145" i="2"/>
  <c r="Q145" i="2" s="1"/>
  <c r="C126" i="7"/>
  <c r="B136" i="2"/>
  <c r="N136" i="2" s="1"/>
  <c r="E158" i="2"/>
  <c r="Q158" i="2" s="1"/>
  <c r="C156" i="2"/>
  <c r="O156" i="2" s="1"/>
  <c r="D153" i="2"/>
  <c r="P153" i="2" s="1"/>
  <c r="E150" i="2"/>
  <c r="Q150" i="2" s="1"/>
  <c r="C148" i="2"/>
  <c r="O148" i="2" s="1"/>
  <c r="D145" i="2"/>
  <c r="P145" i="2" s="1"/>
  <c r="G174" i="2"/>
  <c r="S174" i="2" s="1"/>
  <c r="F183" i="2"/>
  <c r="R183" i="2" s="1"/>
  <c r="I196" i="2"/>
  <c r="U196" i="2" s="1"/>
  <c r="I193" i="2"/>
  <c r="U193" i="2" s="1"/>
  <c r="E190" i="2"/>
  <c r="Q190" i="2" s="1"/>
  <c r="H186" i="2"/>
  <c r="T186" i="2" s="1"/>
  <c r="C154" i="2"/>
  <c r="O154" i="2" s="1"/>
  <c r="C146" i="2"/>
  <c r="O146" i="2" s="1"/>
  <c r="C125" i="7"/>
  <c r="I136" i="2"/>
  <c r="U136" i="2" s="1"/>
  <c r="D156" i="2"/>
  <c r="P156" i="2" s="1"/>
  <c r="D148" i="2"/>
  <c r="P148" i="2" s="1"/>
  <c r="B147" i="7"/>
  <c r="I131" i="2"/>
  <c r="U131" i="2" s="1"/>
  <c r="D158" i="2"/>
  <c r="P158" i="2" s="1"/>
  <c r="E155" i="2"/>
  <c r="Q155" i="2" s="1"/>
  <c r="C153" i="2"/>
  <c r="O153" i="2" s="1"/>
  <c r="D150" i="2"/>
  <c r="P150" i="2" s="1"/>
  <c r="E147" i="2"/>
  <c r="Q147" i="2" s="1"/>
  <c r="C145" i="2"/>
  <c r="O145" i="2" s="1"/>
  <c r="F174" i="2"/>
  <c r="R174" i="2" s="1"/>
  <c r="E183" i="2"/>
  <c r="Q183" i="2" s="1"/>
  <c r="C196" i="2"/>
  <c r="O196" i="2" s="1"/>
  <c r="H193" i="2"/>
  <c r="T193" i="2" s="1"/>
  <c r="C190" i="2"/>
  <c r="O190" i="2" s="1"/>
  <c r="E186" i="2"/>
  <c r="Q186" i="2" s="1"/>
  <c r="I130" i="2"/>
  <c r="U130" i="2" s="1"/>
  <c r="C158" i="2"/>
  <c r="O158" i="2" s="1"/>
  <c r="D155" i="2"/>
  <c r="P155" i="2" s="1"/>
  <c r="E152" i="2"/>
  <c r="Q152" i="2" s="1"/>
  <c r="C150" i="2"/>
  <c r="O150" i="2" s="1"/>
  <c r="D147" i="2"/>
  <c r="P147" i="2" s="1"/>
  <c r="E144" i="2"/>
  <c r="Q144" i="2" s="1"/>
  <c r="G172" i="2"/>
  <c r="S172" i="2" s="1"/>
  <c r="D183" i="2"/>
  <c r="P183" i="2" s="1"/>
  <c r="H195" i="2"/>
  <c r="T195" i="2" s="1"/>
  <c r="E193" i="2"/>
  <c r="Q193" i="2" s="1"/>
  <c r="I189" i="2"/>
  <c r="U189" i="2" s="1"/>
  <c r="G112" i="2"/>
  <c r="S112" i="2" s="1"/>
  <c r="I124" i="2"/>
  <c r="U124" i="2" s="1"/>
  <c r="C128" i="7"/>
  <c r="C148" i="7"/>
  <c r="G106" i="2"/>
  <c r="S106" i="2" s="1"/>
  <c r="I134" i="2"/>
  <c r="U134" i="2" s="1"/>
  <c r="I129" i="2"/>
  <c r="U129" i="2" s="1"/>
  <c r="B124" i="2"/>
  <c r="N124" i="2" s="1"/>
  <c r="C143" i="2"/>
  <c r="O143" i="2" s="1"/>
  <c r="B158" i="2"/>
  <c r="N158" i="2" s="1"/>
  <c r="B157" i="2"/>
  <c r="N157" i="2" s="1"/>
  <c r="B156" i="2"/>
  <c r="N156" i="2" s="1"/>
  <c r="B155" i="2"/>
  <c r="N155" i="2" s="1"/>
  <c r="B154" i="2"/>
  <c r="N154" i="2" s="1"/>
  <c r="B153" i="2"/>
  <c r="N153" i="2" s="1"/>
  <c r="B152" i="2"/>
  <c r="N152" i="2" s="1"/>
  <c r="B151" i="2"/>
  <c r="N151" i="2" s="1"/>
  <c r="B150" i="2"/>
  <c r="N150" i="2" s="1"/>
  <c r="B149" i="2"/>
  <c r="N149" i="2" s="1"/>
  <c r="B148" i="2"/>
  <c r="N148" i="2" s="1"/>
  <c r="B147" i="2"/>
  <c r="N147" i="2" s="1"/>
  <c r="B146" i="2"/>
  <c r="N146" i="2" s="1"/>
  <c r="B145" i="2"/>
  <c r="N145" i="2" s="1"/>
  <c r="B144" i="2"/>
  <c r="N144" i="2" s="1"/>
  <c r="B145" i="7"/>
  <c r="C143" i="5" s="1"/>
  <c r="O144" i="9" s="1"/>
  <c r="C166" i="7"/>
  <c r="B123" i="2"/>
  <c r="N123" i="2" s="1"/>
  <c r="B134" i="2"/>
  <c r="N134" i="2" s="1"/>
  <c r="I128" i="2"/>
  <c r="U128" i="2" s="1"/>
  <c r="B143" i="2"/>
  <c r="N143" i="2" s="1"/>
  <c r="I158" i="2"/>
  <c r="U158" i="2" s="1"/>
  <c r="I157" i="2"/>
  <c r="U157" i="2" s="1"/>
  <c r="I156" i="2"/>
  <c r="U156" i="2" s="1"/>
  <c r="I155" i="2"/>
  <c r="U155" i="2" s="1"/>
  <c r="I154" i="2"/>
  <c r="U154" i="2" s="1"/>
  <c r="I153" i="2"/>
  <c r="U153" i="2" s="1"/>
  <c r="I152" i="2"/>
  <c r="U152" i="2" s="1"/>
  <c r="I151" i="2"/>
  <c r="U151" i="2" s="1"/>
  <c r="I150" i="2"/>
  <c r="U150" i="2" s="1"/>
  <c r="I149" i="2"/>
  <c r="U149" i="2" s="1"/>
  <c r="I148" i="2"/>
  <c r="U148" i="2" s="1"/>
  <c r="I147" i="2"/>
  <c r="U147" i="2" s="1"/>
  <c r="I146" i="2"/>
  <c r="U146" i="2" s="1"/>
  <c r="I145" i="2"/>
  <c r="U145" i="2" s="1"/>
  <c r="I144" i="2"/>
  <c r="U144" i="2" s="1"/>
  <c r="G178" i="2"/>
  <c r="S178" i="2" s="1"/>
  <c r="G170" i="2"/>
  <c r="S170" i="2" s="1"/>
  <c r="I135" i="2"/>
  <c r="U135" i="2" s="1"/>
  <c r="B105" i="7"/>
  <c r="C145" i="7"/>
  <c r="I138" i="2"/>
  <c r="U138" i="2" s="1"/>
  <c r="I133" i="2"/>
  <c r="U133" i="2" s="1"/>
  <c r="B128" i="2"/>
  <c r="N128" i="2" s="1"/>
  <c r="I143" i="2"/>
  <c r="U143" i="2" s="1"/>
  <c r="H158" i="2"/>
  <c r="T158" i="2" s="1"/>
  <c r="H157" i="2"/>
  <c r="T157" i="2" s="1"/>
  <c r="H156" i="2"/>
  <c r="T156" i="2" s="1"/>
  <c r="H155" i="2"/>
  <c r="T155" i="2" s="1"/>
  <c r="H154" i="2"/>
  <c r="T154" i="2" s="1"/>
  <c r="H153" i="2"/>
  <c r="T153" i="2" s="1"/>
  <c r="H152" i="2"/>
  <c r="T152" i="2" s="1"/>
  <c r="H151" i="2"/>
  <c r="T151" i="2" s="1"/>
  <c r="H150" i="2"/>
  <c r="T150" i="2" s="1"/>
  <c r="H149" i="2"/>
  <c r="T149" i="2" s="1"/>
  <c r="H148" i="2"/>
  <c r="T148" i="2" s="1"/>
  <c r="H147" i="2"/>
  <c r="T147" i="2" s="1"/>
  <c r="H146" i="2"/>
  <c r="T146" i="2" s="1"/>
  <c r="H145" i="2"/>
  <c r="T145" i="2" s="1"/>
  <c r="H144" i="2"/>
  <c r="T144" i="2" s="1"/>
  <c r="F170" i="2"/>
  <c r="R170" i="2" s="1"/>
  <c r="H107" i="2"/>
  <c r="T107" i="2" s="1"/>
  <c r="C106" i="7"/>
  <c r="B146" i="7"/>
  <c r="B138" i="2"/>
  <c r="N138" i="2" s="1"/>
  <c r="I132" i="2"/>
  <c r="U132" i="2" s="1"/>
  <c r="I127" i="2"/>
  <c r="U127" i="2" s="1"/>
  <c r="H143" i="2"/>
  <c r="T143" i="2" s="1"/>
  <c r="G158" i="2"/>
  <c r="S158" i="2" s="1"/>
  <c r="G157" i="2"/>
  <c r="S157" i="2" s="1"/>
  <c r="G156" i="2"/>
  <c r="S156" i="2" s="1"/>
  <c r="G155" i="2"/>
  <c r="S155" i="2" s="1"/>
  <c r="G154" i="2"/>
  <c r="S154" i="2" s="1"/>
  <c r="G153" i="2"/>
  <c r="S153" i="2" s="1"/>
  <c r="G152" i="2"/>
  <c r="S152" i="2" s="1"/>
  <c r="G151" i="2"/>
  <c r="S151" i="2" s="1"/>
  <c r="G150" i="2"/>
  <c r="S150" i="2" s="1"/>
  <c r="G149" i="2"/>
  <c r="S149" i="2" s="1"/>
  <c r="G148" i="2"/>
  <c r="S148" i="2" s="1"/>
  <c r="G147" i="2"/>
  <c r="S147" i="2" s="1"/>
  <c r="G146" i="2"/>
  <c r="S146" i="2" s="1"/>
  <c r="G145" i="2"/>
  <c r="S145" i="2" s="1"/>
  <c r="G144" i="2"/>
  <c r="S144" i="2" s="1"/>
  <c r="G168" i="2"/>
  <c r="S168" i="2" s="1"/>
  <c r="B127" i="7"/>
  <c r="B130" i="2"/>
  <c r="N130" i="2" s="1"/>
  <c r="B125" i="7"/>
  <c r="C146" i="7"/>
  <c r="G114" i="2"/>
  <c r="S114" i="2" s="1"/>
  <c r="I137" i="2"/>
  <c r="U137" i="2" s="1"/>
  <c r="B132" i="2"/>
  <c r="N132" i="2" s="1"/>
  <c r="I126" i="2"/>
  <c r="U126" i="2" s="1"/>
  <c r="G143" i="2"/>
  <c r="S143" i="2" s="1"/>
  <c r="F158" i="2"/>
  <c r="R158" i="2" s="1"/>
  <c r="F157" i="2"/>
  <c r="R157" i="2" s="1"/>
  <c r="F156" i="2"/>
  <c r="R156" i="2" s="1"/>
  <c r="F155" i="2"/>
  <c r="R155" i="2" s="1"/>
  <c r="F154" i="2"/>
  <c r="R154" i="2" s="1"/>
  <c r="F153" i="2"/>
  <c r="R153" i="2" s="1"/>
  <c r="F152" i="2"/>
  <c r="R152" i="2" s="1"/>
  <c r="F151" i="2"/>
  <c r="R151" i="2" s="1"/>
  <c r="F150" i="2"/>
  <c r="R150" i="2" s="1"/>
  <c r="F149" i="2"/>
  <c r="R149" i="2" s="1"/>
  <c r="F148" i="2"/>
  <c r="R148" i="2" s="1"/>
  <c r="F147" i="2"/>
  <c r="R147" i="2" s="1"/>
  <c r="F146" i="2"/>
  <c r="R146" i="2" s="1"/>
  <c r="F145" i="2"/>
  <c r="R145" i="2" s="1"/>
  <c r="B164" i="2"/>
  <c r="N164" i="2" s="1"/>
  <c r="F164" i="2"/>
  <c r="R164" i="2" s="1"/>
  <c r="G165" i="2"/>
  <c r="S165" i="2" s="1"/>
  <c r="H166" i="2"/>
  <c r="T166" i="2" s="1"/>
  <c r="I167" i="2"/>
  <c r="U167" i="2" s="1"/>
  <c r="B169" i="2"/>
  <c r="N169" i="2" s="1"/>
  <c r="B170" i="2"/>
  <c r="N170" i="2" s="1"/>
  <c r="B171" i="2"/>
  <c r="N171" i="2" s="1"/>
  <c r="B172" i="2"/>
  <c r="N172" i="2" s="1"/>
  <c r="B173" i="2"/>
  <c r="N173" i="2" s="1"/>
  <c r="B174" i="2"/>
  <c r="N174" i="2" s="1"/>
  <c r="B175" i="2"/>
  <c r="N175" i="2" s="1"/>
  <c r="B176" i="2"/>
  <c r="N176" i="2" s="1"/>
  <c r="B177" i="2"/>
  <c r="N177" i="2" s="1"/>
  <c r="B178" i="2"/>
  <c r="N178" i="2" s="1"/>
  <c r="C163" i="2"/>
  <c r="O163" i="2" s="1"/>
  <c r="G164" i="2"/>
  <c r="S164" i="2" s="1"/>
  <c r="H165" i="2"/>
  <c r="T165" i="2" s="1"/>
  <c r="I166" i="2"/>
  <c r="U166" i="2" s="1"/>
  <c r="C168" i="2"/>
  <c r="O168" i="2" s="1"/>
  <c r="C169" i="2"/>
  <c r="O169" i="2" s="1"/>
  <c r="C170" i="2"/>
  <c r="O170" i="2" s="1"/>
  <c r="C171" i="2"/>
  <c r="O171" i="2" s="1"/>
  <c r="C172" i="2"/>
  <c r="O172" i="2" s="1"/>
  <c r="C173" i="2"/>
  <c r="O173" i="2" s="1"/>
  <c r="C174" i="2"/>
  <c r="O174" i="2" s="1"/>
  <c r="C175" i="2"/>
  <c r="O175" i="2" s="1"/>
  <c r="C176" i="2"/>
  <c r="O176" i="2" s="1"/>
  <c r="C177" i="2"/>
  <c r="O177" i="2" s="1"/>
  <c r="C178" i="2"/>
  <c r="O178" i="2" s="1"/>
  <c r="D163" i="2"/>
  <c r="P163" i="2" s="1"/>
  <c r="H164" i="2"/>
  <c r="T164" i="2" s="1"/>
  <c r="I165" i="2"/>
  <c r="U165" i="2" s="1"/>
  <c r="C167" i="2"/>
  <c r="O167" i="2" s="1"/>
  <c r="D168" i="2"/>
  <c r="P168" i="2" s="1"/>
  <c r="D169" i="2"/>
  <c r="P169" i="2" s="1"/>
  <c r="D170" i="2"/>
  <c r="P170" i="2" s="1"/>
  <c r="D171" i="2"/>
  <c r="P171" i="2" s="1"/>
  <c r="D172" i="2"/>
  <c r="P172" i="2" s="1"/>
  <c r="D173" i="2"/>
  <c r="P173" i="2" s="1"/>
  <c r="D174" i="2"/>
  <c r="P174" i="2" s="1"/>
  <c r="D175" i="2"/>
  <c r="P175" i="2" s="1"/>
  <c r="D176" i="2"/>
  <c r="P176" i="2" s="1"/>
  <c r="D177" i="2"/>
  <c r="P177" i="2" s="1"/>
  <c r="D178" i="2"/>
  <c r="P178" i="2" s="1"/>
  <c r="E163" i="2"/>
  <c r="Q163" i="2" s="1"/>
  <c r="I164" i="2"/>
  <c r="U164" i="2" s="1"/>
  <c r="C166" i="2"/>
  <c r="O166" i="2" s="1"/>
  <c r="D167" i="2"/>
  <c r="P167" i="2" s="1"/>
  <c r="E168" i="2"/>
  <c r="Q168" i="2" s="1"/>
  <c r="E169" i="2"/>
  <c r="Q169" i="2" s="1"/>
  <c r="E170" i="2"/>
  <c r="Q170" i="2" s="1"/>
  <c r="E171" i="2"/>
  <c r="Q171" i="2" s="1"/>
  <c r="E172" i="2"/>
  <c r="Q172" i="2" s="1"/>
  <c r="E173" i="2"/>
  <c r="Q173" i="2" s="1"/>
  <c r="E174" i="2"/>
  <c r="Q174" i="2" s="1"/>
  <c r="E175" i="2"/>
  <c r="Q175" i="2" s="1"/>
  <c r="E176" i="2"/>
  <c r="Q176" i="2" s="1"/>
  <c r="E177" i="2"/>
  <c r="Q177" i="2" s="1"/>
  <c r="E178" i="2"/>
  <c r="Q178" i="2" s="1"/>
  <c r="F163" i="2"/>
  <c r="R163" i="2" s="1"/>
  <c r="C168" i="7"/>
  <c r="B163" i="2"/>
  <c r="N163" i="2" s="1"/>
  <c r="I177" i="2"/>
  <c r="U177" i="2" s="1"/>
  <c r="I175" i="2"/>
  <c r="U175" i="2" s="1"/>
  <c r="I173" i="2"/>
  <c r="U173" i="2" s="1"/>
  <c r="I171" i="2"/>
  <c r="U171" i="2" s="1"/>
  <c r="I169" i="2"/>
  <c r="U169" i="2" s="1"/>
  <c r="H167" i="2"/>
  <c r="T167" i="2" s="1"/>
  <c r="F165" i="2"/>
  <c r="R165" i="2" s="1"/>
  <c r="B168" i="7"/>
  <c r="I163" i="2"/>
  <c r="U163" i="2" s="1"/>
  <c r="H177" i="2"/>
  <c r="T177" i="2" s="1"/>
  <c r="H175" i="2"/>
  <c r="T175" i="2" s="1"/>
  <c r="H173" i="2"/>
  <c r="T173" i="2" s="1"/>
  <c r="H171" i="2"/>
  <c r="T171" i="2" s="1"/>
  <c r="H169" i="2"/>
  <c r="T169" i="2" s="1"/>
  <c r="G167" i="2"/>
  <c r="S167" i="2" s="1"/>
  <c r="E165" i="2"/>
  <c r="Q165" i="2" s="1"/>
  <c r="H163" i="2"/>
  <c r="T163" i="2" s="1"/>
  <c r="G177" i="2"/>
  <c r="S177" i="2" s="1"/>
  <c r="G175" i="2"/>
  <c r="S175" i="2" s="1"/>
  <c r="G173" i="2"/>
  <c r="S173" i="2" s="1"/>
  <c r="G171" i="2"/>
  <c r="S171" i="2" s="1"/>
  <c r="G169" i="2"/>
  <c r="S169" i="2" s="1"/>
  <c r="F167" i="2"/>
  <c r="R167" i="2" s="1"/>
  <c r="D165" i="2"/>
  <c r="P165" i="2" s="1"/>
  <c r="C167" i="7"/>
  <c r="B165" i="7"/>
  <c r="G163" i="2"/>
  <c r="S163" i="2" s="1"/>
  <c r="F177" i="2"/>
  <c r="R177" i="2" s="1"/>
  <c r="F175" i="2"/>
  <c r="R175" i="2" s="1"/>
  <c r="F173" i="2"/>
  <c r="R173" i="2" s="1"/>
  <c r="F171" i="2"/>
  <c r="R171" i="2" s="1"/>
  <c r="F169" i="2"/>
  <c r="R169" i="2" s="1"/>
  <c r="E167" i="2"/>
  <c r="Q167" i="2" s="1"/>
  <c r="C165" i="2"/>
  <c r="O165" i="2" s="1"/>
  <c r="C165" i="7"/>
  <c r="I178" i="2"/>
  <c r="U178" i="2" s="1"/>
  <c r="I176" i="2"/>
  <c r="U176" i="2" s="1"/>
  <c r="I174" i="2"/>
  <c r="U174" i="2" s="1"/>
  <c r="I172" i="2"/>
  <c r="U172" i="2" s="1"/>
  <c r="I170" i="2"/>
  <c r="U170" i="2" s="1"/>
  <c r="I168" i="2"/>
  <c r="U168" i="2" s="1"/>
  <c r="G166" i="2"/>
  <c r="S166" i="2" s="1"/>
  <c r="E164" i="2"/>
  <c r="Q164" i="2" s="1"/>
  <c r="B166" i="7"/>
  <c r="H178" i="2"/>
  <c r="T178" i="2" s="1"/>
  <c r="H176" i="2"/>
  <c r="T176" i="2" s="1"/>
  <c r="H174" i="2"/>
  <c r="T174" i="2" s="1"/>
  <c r="H172" i="2"/>
  <c r="T172" i="2" s="1"/>
  <c r="H170" i="2"/>
  <c r="T170" i="2" s="1"/>
  <c r="H168" i="2"/>
  <c r="T168" i="2" s="1"/>
  <c r="F166" i="2"/>
  <c r="R166" i="2" s="1"/>
  <c r="D164" i="2"/>
  <c r="P164" i="2" s="1"/>
  <c r="F184" i="2"/>
  <c r="R184" i="2" s="1"/>
  <c r="D186" i="2"/>
  <c r="P186" i="2" s="1"/>
  <c r="H188" i="2"/>
  <c r="T188" i="2" s="1"/>
  <c r="H191" i="2"/>
  <c r="T191" i="2" s="1"/>
  <c r="H184" i="2"/>
  <c r="T184" i="2" s="1"/>
  <c r="D187" i="2"/>
  <c r="P187" i="2" s="1"/>
  <c r="D190" i="2"/>
  <c r="P190" i="2" s="1"/>
  <c r="B47" i="7"/>
  <c r="C68" i="7"/>
  <c r="B69" i="2"/>
  <c r="N69" i="2" s="1"/>
  <c r="G77" i="2"/>
  <c r="S77" i="2" s="1"/>
  <c r="C95" i="2"/>
  <c r="O95" i="2" s="1"/>
  <c r="C85" i="7"/>
  <c r="F77" i="2"/>
  <c r="R77" i="2" s="1"/>
  <c r="I72" i="2"/>
  <c r="U72" i="2" s="1"/>
  <c r="E67" i="2"/>
  <c r="Q67" i="2" s="1"/>
  <c r="D97" i="2"/>
  <c r="P97" i="2" s="1"/>
  <c r="B95" i="2"/>
  <c r="N95" i="2" s="1"/>
  <c r="C92" i="2"/>
  <c r="O92" i="2" s="1"/>
  <c r="D89" i="2"/>
  <c r="P89" i="2" s="1"/>
  <c r="B87" i="2"/>
  <c r="N87" i="2" s="1"/>
  <c r="C84" i="2"/>
  <c r="O84" i="2" s="1"/>
  <c r="H105" i="2"/>
  <c r="T105" i="2" s="1"/>
  <c r="B168" i="2"/>
  <c r="N168" i="2" s="1"/>
  <c r="B167" i="2"/>
  <c r="N167" i="2" s="1"/>
  <c r="B166" i="2"/>
  <c r="N166" i="2" s="1"/>
  <c r="B165" i="2"/>
  <c r="N165" i="2" s="1"/>
  <c r="E198" i="2"/>
  <c r="Q198" i="2" s="1"/>
  <c r="H196" i="2"/>
  <c r="T196" i="2" s="1"/>
  <c r="C195" i="2"/>
  <c r="O195" i="2" s="1"/>
  <c r="C193" i="2"/>
  <c r="O193" i="2" s="1"/>
  <c r="E191" i="2"/>
  <c r="Q191" i="2" s="1"/>
  <c r="H189" i="2"/>
  <c r="T189" i="2" s="1"/>
  <c r="H187" i="2"/>
  <c r="T187" i="2" s="1"/>
  <c r="C186" i="2"/>
  <c r="O186" i="2" s="1"/>
  <c r="E184" i="2"/>
  <c r="Q184" i="2" s="1"/>
  <c r="B74" i="2"/>
  <c r="N74" i="2" s="1"/>
  <c r="B73" i="2"/>
  <c r="N73" i="2" s="1"/>
  <c r="B98" i="2"/>
  <c r="N98" i="2" s="1"/>
  <c r="C87" i="2"/>
  <c r="O87" i="2" s="1"/>
  <c r="C88" i="7"/>
  <c r="F76" i="2"/>
  <c r="R76" i="2" s="1"/>
  <c r="I71" i="2"/>
  <c r="U71" i="2" s="1"/>
  <c r="B66" i="2"/>
  <c r="N66" i="2" s="1"/>
  <c r="C97" i="2"/>
  <c r="O97" i="2" s="1"/>
  <c r="D94" i="2"/>
  <c r="P94" i="2" s="1"/>
  <c r="B92" i="2"/>
  <c r="N92" i="2" s="1"/>
  <c r="C89" i="2"/>
  <c r="O89" i="2" s="1"/>
  <c r="D86" i="2"/>
  <c r="P86" i="2" s="1"/>
  <c r="B84" i="2"/>
  <c r="N84" i="2" s="1"/>
  <c r="G104" i="2"/>
  <c r="S104" i="2" s="1"/>
  <c r="B183" i="2"/>
  <c r="N183" i="2" s="1"/>
  <c r="D198" i="2"/>
  <c r="P198" i="2" s="1"/>
  <c r="G196" i="2"/>
  <c r="S196" i="2" s="1"/>
  <c r="H194" i="2"/>
  <c r="T194" i="2" s="1"/>
  <c r="I192" i="2"/>
  <c r="U192" i="2" s="1"/>
  <c r="D191" i="2"/>
  <c r="P191" i="2" s="1"/>
  <c r="E189" i="2"/>
  <c r="Q189" i="2" s="1"/>
  <c r="G187" i="2"/>
  <c r="S187" i="2" s="1"/>
  <c r="I185" i="2"/>
  <c r="U185" i="2" s="1"/>
  <c r="C184" i="2"/>
  <c r="O184" i="2" s="1"/>
  <c r="G78" i="2"/>
  <c r="S78" i="2" s="1"/>
  <c r="B85" i="7"/>
  <c r="C83" i="5" s="1"/>
  <c r="O84" i="9" s="1"/>
  <c r="D92" i="2"/>
  <c r="P92" i="2" s="1"/>
  <c r="D84" i="2"/>
  <c r="P84" i="2" s="1"/>
  <c r="E76" i="2"/>
  <c r="Q76" i="2" s="1"/>
  <c r="H71" i="2"/>
  <c r="T71" i="2" s="1"/>
  <c r="I65" i="2"/>
  <c r="U65" i="2" s="1"/>
  <c r="E83" i="2"/>
  <c r="Q83" i="2" s="1"/>
  <c r="B97" i="2"/>
  <c r="N97" i="2" s="1"/>
  <c r="C94" i="2"/>
  <c r="O94" i="2" s="1"/>
  <c r="D91" i="2"/>
  <c r="P91" i="2" s="1"/>
  <c r="B89" i="2"/>
  <c r="N89" i="2" s="1"/>
  <c r="C86" i="2"/>
  <c r="O86" i="2" s="1"/>
  <c r="H115" i="2"/>
  <c r="T115" i="2" s="1"/>
  <c r="I183" i="2"/>
  <c r="U183" i="2" s="1"/>
  <c r="C198" i="2"/>
  <c r="O198" i="2" s="1"/>
  <c r="E196" i="2"/>
  <c r="Q196" i="2" s="1"/>
  <c r="E194" i="2"/>
  <c r="Q194" i="2" s="1"/>
  <c r="H192" i="2"/>
  <c r="T192" i="2" s="1"/>
  <c r="C191" i="2"/>
  <c r="O191" i="2" s="1"/>
  <c r="C189" i="2"/>
  <c r="O189" i="2" s="1"/>
  <c r="E187" i="2"/>
  <c r="Q187" i="2" s="1"/>
  <c r="H185" i="2"/>
  <c r="T185" i="2" s="1"/>
  <c r="F67" i="2"/>
  <c r="R67" i="2" s="1"/>
  <c r="B90" i="2"/>
  <c r="N90" i="2" s="1"/>
  <c r="B63" i="2"/>
  <c r="N63" i="2" s="1"/>
  <c r="E75" i="2"/>
  <c r="Q75" i="2" s="1"/>
  <c r="F70" i="2"/>
  <c r="R70" i="2" s="1"/>
  <c r="E64" i="2"/>
  <c r="Q64" i="2" s="1"/>
  <c r="D83" i="2"/>
  <c r="P83" i="2" s="1"/>
  <c r="D96" i="2"/>
  <c r="P96" i="2" s="1"/>
  <c r="B94" i="2"/>
  <c r="N94" i="2" s="1"/>
  <c r="C91" i="2"/>
  <c r="O91" i="2" s="1"/>
  <c r="D88" i="2"/>
  <c r="P88" i="2" s="1"/>
  <c r="B86" i="2"/>
  <c r="N86" i="2" s="1"/>
  <c r="C47" i="7"/>
  <c r="D76" i="2"/>
  <c r="P76" i="2" s="1"/>
  <c r="F71" i="2"/>
  <c r="R71" i="2" s="1"/>
  <c r="F65" i="2"/>
  <c r="R65" i="2" s="1"/>
  <c r="C65" i="7"/>
  <c r="E78" i="2"/>
  <c r="Q78" i="2" s="1"/>
  <c r="H73" i="2"/>
  <c r="T73" i="2" s="1"/>
  <c r="F68" i="2"/>
  <c r="R68" i="2" s="1"/>
  <c r="B83" i="2"/>
  <c r="N83" i="2" s="1"/>
  <c r="I95" i="2"/>
  <c r="U95" i="2" s="1"/>
  <c r="I88" i="2"/>
  <c r="U88" i="2" s="1"/>
  <c r="C66" i="7"/>
  <c r="C86" i="7"/>
  <c r="F63" i="2"/>
  <c r="R63" i="2" s="1"/>
  <c r="D78" i="2"/>
  <c r="P78" i="2" s="1"/>
  <c r="B77" i="2"/>
  <c r="N77" i="2" s="1"/>
  <c r="I75" i="2"/>
  <c r="U75" i="2" s="1"/>
  <c r="H74" i="2"/>
  <c r="T74" i="2" s="1"/>
  <c r="G73" i="2"/>
  <c r="S73" i="2" s="1"/>
  <c r="F72" i="2"/>
  <c r="R72" i="2" s="1"/>
  <c r="D71" i="2"/>
  <c r="P71" i="2" s="1"/>
  <c r="I69" i="2"/>
  <c r="U69" i="2" s="1"/>
  <c r="E68" i="2"/>
  <c r="Q68" i="2" s="1"/>
  <c r="I66" i="2"/>
  <c r="U66" i="2" s="1"/>
  <c r="D65" i="2"/>
  <c r="P65" i="2" s="1"/>
  <c r="I83" i="2"/>
  <c r="U83" i="2" s="1"/>
  <c r="H98" i="2"/>
  <c r="T98" i="2" s="1"/>
  <c r="H97" i="2"/>
  <c r="T97" i="2" s="1"/>
  <c r="H96" i="2"/>
  <c r="T96" i="2" s="1"/>
  <c r="H95" i="2"/>
  <c r="T95" i="2" s="1"/>
  <c r="H94" i="2"/>
  <c r="T94" i="2" s="1"/>
  <c r="H93" i="2"/>
  <c r="T93" i="2" s="1"/>
  <c r="H92" i="2"/>
  <c r="T92" i="2" s="1"/>
  <c r="H91" i="2"/>
  <c r="T91" i="2" s="1"/>
  <c r="H90" i="2"/>
  <c r="T90" i="2" s="1"/>
  <c r="H89" i="2"/>
  <c r="T89" i="2" s="1"/>
  <c r="H88" i="2"/>
  <c r="T88" i="2" s="1"/>
  <c r="H87" i="2"/>
  <c r="T87" i="2" s="1"/>
  <c r="H86" i="2"/>
  <c r="T86" i="2" s="1"/>
  <c r="H85" i="2"/>
  <c r="T85" i="2" s="1"/>
  <c r="H84" i="2"/>
  <c r="T84" i="2" s="1"/>
  <c r="I103" i="2"/>
  <c r="U103" i="2" s="1"/>
  <c r="H111" i="2"/>
  <c r="T111" i="2" s="1"/>
  <c r="I198" i="2"/>
  <c r="U198" i="2" s="1"/>
  <c r="G197" i="2"/>
  <c r="S197" i="2" s="1"/>
  <c r="D196" i="2"/>
  <c r="P196" i="2" s="1"/>
  <c r="I194" i="2"/>
  <c r="U194" i="2" s="1"/>
  <c r="G193" i="2"/>
  <c r="S193" i="2" s="1"/>
  <c r="D192" i="2"/>
  <c r="P192" i="2" s="1"/>
  <c r="I190" i="2"/>
  <c r="U190" i="2" s="1"/>
  <c r="G189" i="2"/>
  <c r="S189" i="2" s="1"/>
  <c r="D188" i="2"/>
  <c r="P188" i="2" s="1"/>
  <c r="I186" i="2"/>
  <c r="U186" i="2" s="1"/>
  <c r="G185" i="2"/>
  <c r="S185" i="2" s="1"/>
  <c r="D184" i="2"/>
  <c r="P184" i="2" s="1"/>
  <c r="F78" i="2"/>
  <c r="R78" i="2" s="1"/>
  <c r="I73" i="2"/>
  <c r="U73" i="2" s="1"/>
  <c r="I68" i="2"/>
  <c r="U68" i="2" s="1"/>
  <c r="B86" i="7"/>
  <c r="D77" i="2"/>
  <c r="P77" i="2" s="1"/>
  <c r="E71" i="2"/>
  <c r="Q71" i="2" s="1"/>
  <c r="E65" i="2"/>
  <c r="Q65" i="2" s="1"/>
  <c r="I98" i="2"/>
  <c r="U98" i="2" s="1"/>
  <c r="I94" i="2"/>
  <c r="U94" i="2" s="1"/>
  <c r="I91" i="2"/>
  <c r="U91" i="2" s="1"/>
  <c r="I87" i="2"/>
  <c r="U87" i="2" s="1"/>
  <c r="I84" i="2"/>
  <c r="U84" i="2" s="1"/>
  <c r="B87" i="7"/>
  <c r="B78" i="2"/>
  <c r="N78" i="2" s="1"/>
  <c r="H75" i="2"/>
  <c r="T75" i="2" s="1"/>
  <c r="F73" i="2"/>
  <c r="R73" i="2" s="1"/>
  <c r="B71" i="2"/>
  <c r="N71" i="2" s="1"/>
  <c r="H69" i="2"/>
  <c r="T69" i="2" s="1"/>
  <c r="D68" i="2"/>
  <c r="P68" i="2" s="1"/>
  <c r="B65" i="2"/>
  <c r="N65" i="2" s="1"/>
  <c r="H83" i="2"/>
  <c r="T83" i="2" s="1"/>
  <c r="G98" i="2"/>
  <c r="S98" i="2" s="1"/>
  <c r="G97" i="2"/>
  <c r="S97" i="2" s="1"/>
  <c r="G96" i="2"/>
  <c r="S96" i="2" s="1"/>
  <c r="G95" i="2"/>
  <c r="S95" i="2" s="1"/>
  <c r="G94" i="2"/>
  <c r="S94" i="2" s="1"/>
  <c r="G93" i="2"/>
  <c r="S93" i="2" s="1"/>
  <c r="G92" i="2"/>
  <c r="S92" i="2" s="1"/>
  <c r="G91" i="2"/>
  <c r="S91" i="2" s="1"/>
  <c r="G90" i="2"/>
  <c r="S90" i="2" s="1"/>
  <c r="G89" i="2"/>
  <c r="S89" i="2" s="1"/>
  <c r="G88" i="2"/>
  <c r="S88" i="2" s="1"/>
  <c r="G87" i="2"/>
  <c r="S87" i="2" s="1"/>
  <c r="G86" i="2"/>
  <c r="S86" i="2" s="1"/>
  <c r="G85" i="2"/>
  <c r="S85" i="2" s="1"/>
  <c r="G84" i="2"/>
  <c r="S84" i="2" s="1"/>
  <c r="G118" i="2"/>
  <c r="S118" i="2" s="1"/>
  <c r="G110" i="2"/>
  <c r="S110" i="2" s="1"/>
  <c r="B65" i="7"/>
  <c r="E77" i="2"/>
  <c r="Q77" i="2" s="1"/>
  <c r="H72" i="2"/>
  <c r="T72" i="2" s="1"/>
  <c r="D67" i="2"/>
  <c r="P67" i="2" s="1"/>
  <c r="G63" i="2"/>
  <c r="S63" i="2" s="1"/>
  <c r="I74" i="2"/>
  <c r="U74" i="2" s="1"/>
  <c r="B70" i="2"/>
  <c r="N70" i="2" s="1"/>
  <c r="I97" i="2"/>
  <c r="U97" i="2" s="1"/>
  <c r="I93" i="2"/>
  <c r="U93" i="2" s="1"/>
  <c r="I90" i="2"/>
  <c r="U90" i="2" s="1"/>
  <c r="I85" i="2"/>
  <c r="U85" i="2" s="1"/>
  <c r="B67" i="7"/>
  <c r="E63" i="2"/>
  <c r="Q63" i="2" s="1"/>
  <c r="I76" i="2"/>
  <c r="U76" i="2" s="1"/>
  <c r="G74" i="2"/>
  <c r="S74" i="2" s="1"/>
  <c r="E72" i="2"/>
  <c r="Q72" i="2" s="1"/>
  <c r="F66" i="2"/>
  <c r="R66" i="2" s="1"/>
  <c r="C67" i="7"/>
  <c r="C87" i="7"/>
  <c r="C63" i="2"/>
  <c r="O63" i="2" s="1"/>
  <c r="I77" i="2"/>
  <c r="U77" i="2" s="1"/>
  <c r="H76" i="2"/>
  <c r="T76" i="2" s="1"/>
  <c r="G75" i="2"/>
  <c r="S75" i="2" s="1"/>
  <c r="F74" i="2"/>
  <c r="R74" i="2" s="1"/>
  <c r="E73" i="2"/>
  <c r="Q73" i="2" s="1"/>
  <c r="D72" i="2"/>
  <c r="P72" i="2" s="1"/>
  <c r="I70" i="2"/>
  <c r="U70" i="2" s="1"/>
  <c r="F69" i="2"/>
  <c r="R69" i="2" s="1"/>
  <c r="B68" i="2"/>
  <c r="N68" i="2" s="1"/>
  <c r="E66" i="2"/>
  <c r="Q66" i="2" s="1"/>
  <c r="I64" i="2"/>
  <c r="U64" i="2" s="1"/>
  <c r="G83" i="2"/>
  <c r="S83" i="2" s="1"/>
  <c r="F98" i="2"/>
  <c r="R98" i="2" s="1"/>
  <c r="F97" i="2"/>
  <c r="R97" i="2" s="1"/>
  <c r="F96" i="2"/>
  <c r="R96" i="2" s="1"/>
  <c r="F95" i="2"/>
  <c r="R95" i="2" s="1"/>
  <c r="F94" i="2"/>
  <c r="R94" i="2" s="1"/>
  <c r="F93" i="2"/>
  <c r="R93" i="2" s="1"/>
  <c r="F92" i="2"/>
  <c r="R92" i="2" s="1"/>
  <c r="F91" i="2"/>
  <c r="R91" i="2" s="1"/>
  <c r="F90" i="2"/>
  <c r="R90" i="2" s="1"/>
  <c r="F89" i="2"/>
  <c r="R89" i="2" s="1"/>
  <c r="F88" i="2"/>
  <c r="R88" i="2" s="1"/>
  <c r="F87" i="2"/>
  <c r="R87" i="2" s="1"/>
  <c r="F86" i="2"/>
  <c r="R86" i="2" s="1"/>
  <c r="F85" i="2"/>
  <c r="R85" i="2" s="1"/>
  <c r="F84" i="2"/>
  <c r="R84" i="2" s="1"/>
  <c r="H117" i="2"/>
  <c r="T117" i="2" s="1"/>
  <c r="H109" i="2"/>
  <c r="T109" i="2" s="1"/>
  <c r="G198" i="2"/>
  <c r="S198" i="2" s="1"/>
  <c r="D197" i="2"/>
  <c r="P197" i="2" s="1"/>
  <c r="I195" i="2"/>
  <c r="U195" i="2" s="1"/>
  <c r="G194" i="2"/>
  <c r="S194" i="2" s="1"/>
  <c r="D193" i="2"/>
  <c r="P193" i="2" s="1"/>
  <c r="I191" i="2"/>
  <c r="U191" i="2" s="1"/>
  <c r="G190" i="2"/>
  <c r="S190" i="2" s="1"/>
  <c r="D189" i="2"/>
  <c r="P189" i="2" s="1"/>
  <c r="I187" i="2"/>
  <c r="U187" i="2" s="1"/>
  <c r="G186" i="2"/>
  <c r="S186" i="2" s="1"/>
  <c r="D185" i="2"/>
  <c r="P185" i="2" s="1"/>
  <c r="H63" i="2"/>
  <c r="T63" i="2" s="1"/>
  <c r="B75" i="2"/>
  <c r="N75" i="2" s="1"/>
  <c r="D70" i="2"/>
  <c r="P70" i="2" s="1"/>
  <c r="B64" i="2"/>
  <c r="N64" i="2" s="1"/>
  <c r="B76" i="2"/>
  <c r="N76" i="2" s="1"/>
  <c r="G72" i="2"/>
  <c r="S72" i="2" s="1"/>
  <c r="B67" i="2"/>
  <c r="N67" i="2" s="1"/>
  <c r="I96" i="2"/>
  <c r="U96" i="2" s="1"/>
  <c r="I92" i="2"/>
  <c r="U92" i="2" s="1"/>
  <c r="I89" i="2"/>
  <c r="U89" i="2" s="1"/>
  <c r="I86" i="2"/>
  <c r="U86" i="2" s="1"/>
  <c r="C45" i="7"/>
  <c r="D45" i="7" s="1"/>
  <c r="B68" i="7"/>
  <c r="B88" i="7"/>
  <c r="I78" i="2"/>
  <c r="U78" i="2" s="1"/>
  <c r="H77" i="2"/>
  <c r="T77" i="2" s="1"/>
  <c r="G76" i="2"/>
  <c r="S76" i="2" s="1"/>
  <c r="F75" i="2"/>
  <c r="R75" i="2" s="1"/>
  <c r="E74" i="2"/>
  <c r="Q74" i="2" s="1"/>
  <c r="D73" i="2"/>
  <c r="P73" i="2" s="1"/>
  <c r="B72" i="2"/>
  <c r="N72" i="2" s="1"/>
  <c r="H70" i="2"/>
  <c r="T70" i="2" s="1"/>
  <c r="E69" i="2"/>
  <c r="Q69" i="2" s="1"/>
  <c r="I67" i="2"/>
  <c r="U67" i="2" s="1"/>
  <c r="D66" i="2"/>
  <c r="P66" i="2" s="1"/>
  <c r="F64" i="2"/>
  <c r="R64" i="2" s="1"/>
  <c r="F83" i="2"/>
  <c r="R83" i="2" s="1"/>
  <c r="E98" i="2"/>
  <c r="Q98" i="2" s="1"/>
  <c r="E97" i="2"/>
  <c r="Q97" i="2" s="1"/>
  <c r="E96" i="2"/>
  <c r="Q96" i="2" s="1"/>
  <c r="E95" i="2"/>
  <c r="Q95" i="2" s="1"/>
  <c r="E94" i="2"/>
  <c r="Q94" i="2" s="1"/>
  <c r="E93" i="2"/>
  <c r="Q93" i="2" s="1"/>
  <c r="E92" i="2"/>
  <c r="Q92" i="2" s="1"/>
  <c r="E91" i="2"/>
  <c r="Q91" i="2" s="1"/>
  <c r="E90" i="2"/>
  <c r="Q90" i="2" s="1"/>
  <c r="E89" i="2"/>
  <c r="Q89" i="2" s="1"/>
  <c r="E88" i="2"/>
  <c r="Q88" i="2" s="1"/>
  <c r="E87" i="2"/>
  <c r="Q87" i="2" s="1"/>
  <c r="E86" i="2"/>
  <c r="Q86" i="2" s="1"/>
  <c r="E85" i="2"/>
  <c r="Q85" i="2" s="1"/>
  <c r="G116" i="2"/>
  <c r="S116" i="2" s="1"/>
  <c r="G108" i="2"/>
  <c r="S108" i="2" s="1"/>
  <c r="B46" i="7"/>
  <c r="C105" i="7"/>
  <c r="E118" i="2"/>
  <c r="Q118" i="2" s="1"/>
  <c r="E116" i="2"/>
  <c r="Q116" i="2" s="1"/>
  <c r="E114" i="2"/>
  <c r="Q114" i="2" s="1"/>
  <c r="E112" i="2"/>
  <c r="Q112" i="2" s="1"/>
  <c r="E110" i="2"/>
  <c r="Q110" i="2" s="1"/>
  <c r="E108" i="2"/>
  <c r="Q108" i="2" s="1"/>
  <c r="E106" i="2"/>
  <c r="Q106" i="2" s="1"/>
  <c r="E104" i="2"/>
  <c r="Q104" i="2" s="1"/>
  <c r="G138" i="2"/>
  <c r="S138" i="2" s="1"/>
  <c r="G136" i="2"/>
  <c r="S136" i="2" s="1"/>
  <c r="G134" i="2"/>
  <c r="S134" i="2" s="1"/>
  <c r="G132" i="2"/>
  <c r="S132" i="2" s="1"/>
  <c r="G130" i="2"/>
  <c r="S130" i="2" s="1"/>
  <c r="G128" i="2"/>
  <c r="S128" i="2" s="1"/>
  <c r="G126" i="2"/>
  <c r="S126" i="2" s="1"/>
  <c r="G124" i="2"/>
  <c r="S124" i="2" s="1"/>
  <c r="C46" i="7"/>
  <c r="B66" i="7"/>
  <c r="B106" i="7"/>
  <c r="B126" i="7"/>
  <c r="D63" i="2"/>
  <c r="P63" i="2" s="1"/>
  <c r="C78" i="2"/>
  <c r="O78" i="2" s="1"/>
  <c r="C77" i="2"/>
  <c r="O77" i="2" s="1"/>
  <c r="C76" i="2"/>
  <c r="O76" i="2" s="1"/>
  <c r="C75" i="2"/>
  <c r="O75" i="2" s="1"/>
  <c r="C74" i="2"/>
  <c r="O74" i="2" s="1"/>
  <c r="C73" i="2"/>
  <c r="O73" i="2" s="1"/>
  <c r="C72" i="2"/>
  <c r="O72" i="2" s="1"/>
  <c r="C71" i="2"/>
  <c r="O71" i="2" s="1"/>
  <c r="C70" i="2"/>
  <c r="O70" i="2" s="1"/>
  <c r="C69" i="2"/>
  <c r="O69" i="2" s="1"/>
  <c r="C68" i="2"/>
  <c r="O68" i="2" s="1"/>
  <c r="C67" i="2"/>
  <c r="O67" i="2" s="1"/>
  <c r="C66" i="2"/>
  <c r="O66" i="2" s="1"/>
  <c r="C65" i="2"/>
  <c r="O65" i="2" s="1"/>
  <c r="C64" i="2"/>
  <c r="O64" i="2" s="1"/>
  <c r="D118" i="2"/>
  <c r="P118" i="2" s="1"/>
  <c r="D116" i="2"/>
  <c r="P116" i="2" s="1"/>
  <c r="D114" i="2"/>
  <c r="P114" i="2" s="1"/>
  <c r="D112" i="2"/>
  <c r="P112" i="2" s="1"/>
  <c r="D110" i="2"/>
  <c r="P110" i="2" s="1"/>
  <c r="D108" i="2"/>
  <c r="P108" i="2" s="1"/>
  <c r="D106" i="2"/>
  <c r="P106" i="2" s="1"/>
  <c r="D104" i="2"/>
  <c r="P104" i="2" s="1"/>
  <c r="F138" i="2"/>
  <c r="R138" i="2" s="1"/>
  <c r="F136" i="2"/>
  <c r="R136" i="2" s="1"/>
  <c r="F134" i="2"/>
  <c r="R134" i="2" s="1"/>
  <c r="F132" i="2"/>
  <c r="R132" i="2" s="1"/>
  <c r="F130" i="2"/>
  <c r="R130" i="2" s="1"/>
  <c r="F128" i="2"/>
  <c r="R128" i="2" s="1"/>
  <c r="F126" i="2"/>
  <c r="R126" i="2" s="1"/>
  <c r="F124" i="2"/>
  <c r="R124" i="2" s="1"/>
  <c r="G117" i="2"/>
  <c r="S117" i="2" s="1"/>
  <c r="G113" i="2"/>
  <c r="S113" i="2" s="1"/>
  <c r="G109" i="2"/>
  <c r="S109" i="2" s="1"/>
  <c r="G105" i="2"/>
  <c r="S105" i="2" s="1"/>
  <c r="B48" i="7"/>
  <c r="C107" i="7"/>
  <c r="C127" i="7"/>
  <c r="H68" i="2"/>
  <c r="T68" i="2" s="1"/>
  <c r="H67" i="2"/>
  <c r="T67" i="2" s="1"/>
  <c r="H66" i="2"/>
  <c r="T66" i="2" s="1"/>
  <c r="H65" i="2"/>
  <c r="T65" i="2" s="1"/>
  <c r="H64" i="2"/>
  <c r="T64" i="2" s="1"/>
  <c r="F103" i="2"/>
  <c r="R103" i="2" s="1"/>
  <c r="E117" i="2"/>
  <c r="Q117" i="2" s="1"/>
  <c r="E115" i="2"/>
  <c r="Q115" i="2" s="1"/>
  <c r="E113" i="2"/>
  <c r="Q113" i="2" s="1"/>
  <c r="E111" i="2"/>
  <c r="Q111" i="2" s="1"/>
  <c r="E109" i="2"/>
  <c r="Q109" i="2" s="1"/>
  <c r="E107" i="2"/>
  <c r="Q107" i="2" s="1"/>
  <c r="H123" i="2"/>
  <c r="T123" i="2" s="1"/>
  <c r="G137" i="2"/>
  <c r="S137" i="2" s="1"/>
  <c r="G135" i="2"/>
  <c r="S135" i="2" s="1"/>
  <c r="G133" i="2"/>
  <c r="S133" i="2" s="1"/>
  <c r="G131" i="2"/>
  <c r="S131" i="2" s="1"/>
  <c r="G129" i="2"/>
  <c r="S129" i="2" s="1"/>
  <c r="G127" i="2"/>
  <c r="S127" i="2" s="1"/>
  <c r="I104" i="2"/>
  <c r="U104" i="2" s="1"/>
  <c r="I105" i="2"/>
  <c r="U105" i="2" s="1"/>
  <c r="I106" i="2"/>
  <c r="U106" i="2" s="1"/>
  <c r="I107" i="2"/>
  <c r="U107" i="2" s="1"/>
  <c r="I108" i="2"/>
  <c r="U108" i="2" s="1"/>
  <c r="I109" i="2"/>
  <c r="U109" i="2" s="1"/>
  <c r="I110" i="2"/>
  <c r="U110" i="2" s="1"/>
  <c r="I111" i="2"/>
  <c r="U111" i="2" s="1"/>
  <c r="I112" i="2"/>
  <c r="U112" i="2" s="1"/>
  <c r="I113" i="2"/>
  <c r="U113" i="2" s="1"/>
  <c r="I114" i="2"/>
  <c r="U114" i="2" s="1"/>
  <c r="I115" i="2"/>
  <c r="U115" i="2" s="1"/>
  <c r="I116" i="2"/>
  <c r="U116" i="2" s="1"/>
  <c r="I117" i="2"/>
  <c r="U117" i="2" s="1"/>
  <c r="I118" i="2"/>
  <c r="U118" i="2" s="1"/>
  <c r="B103" i="2"/>
  <c r="N103" i="2" s="1"/>
  <c r="B104" i="2"/>
  <c r="N104" i="2" s="1"/>
  <c r="B105" i="2"/>
  <c r="N105" i="2" s="1"/>
  <c r="B106" i="2"/>
  <c r="N106" i="2" s="1"/>
  <c r="B107" i="2"/>
  <c r="N107" i="2" s="1"/>
  <c r="B108" i="2"/>
  <c r="N108" i="2" s="1"/>
  <c r="B109" i="2"/>
  <c r="N109" i="2" s="1"/>
  <c r="B110" i="2"/>
  <c r="N110" i="2" s="1"/>
  <c r="B111" i="2"/>
  <c r="N111" i="2" s="1"/>
  <c r="B112" i="2"/>
  <c r="N112" i="2" s="1"/>
  <c r="B113" i="2"/>
  <c r="N113" i="2" s="1"/>
  <c r="B114" i="2"/>
  <c r="N114" i="2" s="1"/>
  <c r="B115" i="2"/>
  <c r="N115" i="2" s="1"/>
  <c r="B116" i="2"/>
  <c r="N116" i="2" s="1"/>
  <c r="B117" i="2"/>
  <c r="N117" i="2" s="1"/>
  <c r="B118" i="2"/>
  <c r="N118" i="2" s="1"/>
  <c r="C103" i="2"/>
  <c r="O103" i="2" s="1"/>
  <c r="C104" i="2"/>
  <c r="O104" i="2" s="1"/>
  <c r="C105" i="2"/>
  <c r="O105" i="2" s="1"/>
  <c r="C106" i="2"/>
  <c r="O106" i="2" s="1"/>
  <c r="C107" i="2"/>
  <c r="O107" i="2" s="1"/>
  <c r="C108" i="2"/>
  <c r="O108" i="2" s="1"/>
  <c r="C109" i="2"/>
  <c r="O109" i="2" s="1"/>
  <c r="C110" i="2"/>
  <c r="O110" i="2" s="1"/>
  <c r="C111" i="2"/>
  <c r="O111" i="2" s="1"/>
  <c r="C112" i="2"/>
  <c r="O112" i="2" s="1"/>
  <c r="C113" i="2"/>
  <c r="O113" i="2" s="1"/>
  <c r="C114" i="2"/>
  <c r="O114" i="2" s="1"/>
  <c r="C115" i="2"/>
  <c r="O115" i="2" s="1"/>
  <c r="C116" i="2"/>
  <c r="O116" i="2" s="1"/>
  <c r="C117" i="2"/>
  <c r="O117" i="2" s="1"/>
  <c r="C118" i="2"/>
  <c r="O118" i="2" s="1"/>
  <c r="D103" i="2"/>
  <c r="P103" i="2" s="1"/>
  <c r="F104" i="2"/>
  <c r="R104" i="2" s="1"/>
  <c r="F105" i="2"/>
  <c r="R105" i="2" s="1"/>
  <c r="F106" i="2"/>
  <c r="R106" i="2" s="1"/>
  <c r="F107" i="2"/>
  <c r="R107" i="2" s="1"/>
  <c r="F108" i="2"/>
  <c r="R108" i="2" s="1"/>
  <c r="F109" i="2"/>
  <c r="R109" i="2" s="1"/>
  <c r="F110" i="2"/>
  <c r="R110" i="2" s="1"/>
  <c r="F111" i="2"/>
  <c r="R111" i="2" s="1"/>
  <c r="F112" i="2"/>
  <c r="R112" i="2" s="1"/>
  <c r="F113" i="2"/>
  <c r="R113" i="2" s="1"/>
  <c r="F114" i="2"/>
  <c r="R114" i="2" s="1"/>
  <c r="F115" i="2"/>
  <c r="R115" i="2" s="1"/>
  <c r="F116" i="2"/>
  <c r="R116" i="2" s="1"/>
  <c r="F117" i="2"/>
  <c r="R117" i="2" s="1"/>
  <c r="F118" i="2"/>
  <c r="R118" i="2" s="1"/>
  <c r="G103" i="2"/>
  <c r="S103" i="2" s="1"/>
  <c r="H103" i="2"/>
  <c r="T103" i="2" s="1"/>
  <c r="G115" i="2"/>
  <c r="S115" i="2" s="1"/>
  <c r="G111" i="2"/>
  <c r="S111" i="2" s="1"/>
  <c r="G107" i="2"/>
  <c r="S107" i="2" s="1"/>
  <c r="C124" i="2"/>
  <c r="O124" i="2" s="1"/>
  <c r="C125" i="2"/>
  <c r="O125" i="2" s="1"/>
  <c r="C126" i="2"/>
  <c r="O126" i="2" s="1"/>
  <c r="C127" i="2"/>
  <c r="O127" i="2" s="1"/>
  <c r="C128" i="2"/>
  <c r="O128" i="2" s="1"/>
  <c r="C129" i="2"/>
  <c r="O129" i="2" s="1"/>
  <c r="C130" i="2"/>
  <c r="O130" i="2" s="1"/>
  <c r="C131" i="2"/>
  <c r="O131" i="2" s="1"/>
  <c r="C132" i="2"/>
  <c r="O132" i="2" s="1"/>
  <c r="C133" i="2"/>
  <c r="O133" i="2" s="1"/>
  <c r="C134" i="2"/>
  <c r="O134" i="2" s="1"/>
  <c r="C135" i="2"/>
  <c r="O135" i="2" s="1"/>
  <c r="C136" i="2"/>
  <c r="O136" i="2" s="1"/>
  <c r="C137" i="2"/>
  <c r="O137" i="2" s="1"/>
  <c r="C138" i="2"/>
  <c r="O138" i="2" s="1"/>
  <c r="D123" i="2"/>
  <c r="P123" i="2" s="1"/>
  <c r="D124" i="2"/>
  <c r="P124" i="2" s="1"/>
  <c r="D125" i="2"/>
  <c r="P125" i="2" s="1"/>
  <c r="D126" i="2"/>
  <c r="P126" i="2" s="1"/>
  <c r="D127" i="2"/>
  <c r="P127" i="2" s="1"/>
  <c r="D128" i="2"/>
  <c r="P128" i="2" s="1"/>
  <c r="D129" i="2"/>
  <c r="P129" i="2" s="1"/>
  <c r="D130" i="2"/>
  <c r="P130" i="2" s="1"/>
  <c r="D131" i="2"/>
  <c r="P131" i="2" s="1"/>
  <c r="D132" i="2"/>
  <c r="P132" i="2" s="1"/>
  <c r="D133" i="2"/>
  <c r="P133" i="2" s="1"/>
  <c r="D134" i="2"/>
  <c r="P134" i="2" s="1"/>
  <c r="D135" i="2"/>
  <c r="P135" i="2" s="1"/>
  <c r="D136" i="2"/>
  <c r="P136" i="2" s="1"/>
  <c r="D137" i="2"/>
  <c r="P137" i="2" s="1"/>
  <c r="D138" i="2"/>
  <c r="P138" i="2" s="1"/>
  <c r="E123" i="2"/>
  <c r="Q123" i="2" s="1"/>
  <c r="E124" i="2"/>
  <c r="Q124" i="2" s="1"/>
  <c r="E125" i="2"/>
  <c r="Q125" i="2" s="1"/>
  <c r="E126" i="2"/>
  <c r="Q126" i="2" s="1"/>
  <c r="E127" i="2"/>
  <c r="Q127" i="2" s="1"/>
  <c r="E128" i="2"/>
  <c r="Q128" i="2" s="1"/>
  <c r="E129" i="2"/>
  <c r="Q129" i="2" s="1"/>
  <c r="E130" i="2"/>
  <c r="Q130" i="2" s="1"/>
  <c r="E131" i="2"/>
  <c r="Q131" i="2" s="1"/>
  <c r="E132" i="2"/>
  <c r="Q132" i="2" s="1"/>
  <c r="E133" i="2"/>
  <c r="Q133" i="2" s="1"/>
  <c r="E134" i="2"/>
  <c r="Q134" i="2" s="1"/>
  <c r="E135" i="2"/>
  <c r="Q135" i="2" s="1"/>
  <c r="E136" i="2"/>
  <c r="Q136" i="2" s="1"/>
  <c r="E137" i="2"/>
  <c r="Q137" i="2" s="1"/>
  <c r="E138" i="2"/>
  <c r="Q138" i="2" s="1"/>
  <c r="F123" i="2"/>
  <c r="R123" i="2" s="1"/>
  <c r="H124" i="2"/>
  <c r="T124" i="2" s="1"/>
  <c r="H125" i="2"/>
  <c r="T125" i="2" s="1"/>
  <c r="H126" i="2"/>
  <c r="T126" i="2" s="1"/>
  <c r="H127" i="2"/>
  <c r="T127" i="2" s="1"/>
  <c r="H128" i="2"/>
  <c r="T128" i="2" s="1"/>
  <c r="H129" i="2"/>
  <c r="T129" i="2" s="1"/>
  <c r="H130" i="2"/>
  <c r="T130" i="2" s="1"/>
  <c r="H131" i="2"/>
  <c r="T131" i="2" s="1"/>
  <c r="H132" i="2"/>
  <c r="T132" i="2" s="1"/>
  <c r="H133" i="2"/>
  <c r="T133" i="2" s="1"/>
  <c r="H134" i="2"/>
  <c r="T134" i="2" s="1"/>
  <c r="H135" i="2"/>
  <c r="T135" i="2" s="1"/>
  <c r="H136" i="2"/>
  <c r="T136" i="2" s="1"/>
  <c r="H137" i="2"/>
  <c r="T137" i="2" s="1"/>
  <c r="H138" i="2"/>
  <c r="T138" i="2" s="1"/>
  <c r="I123" i="2"/>
  <c r="U123" i="2" s="1"/>
  <c r="C48" i="7"/>
  <c r="B108" i="7"/>
  <c r="B128" i="7"/>
  <c r="G71" i="2"/>
  <c r="S71" i="2" s="1"/>
  <c r="G70" i="2"/>
  <c r="S70" i="2" s="1"/>
  <c r="G69" i="2"/>
  <c r="S69" i="2" s="1"/>
  <c r="G68" i="2"/>
  <c r="S68" i="2" s="1"/>
  <c r="G67" i="2"/>
  <c r="S67" i="2" s="1"/>
  <c r="G66" i="2"/>
  <c r="S66" i="2" s="1"/>
  <c r="G65" i="2"/>
  <c r="S65" i="2" s="1"/>
  <c r="E103" i="2"/>
  <c r="Q103" i="2" s="1"/>
  <c r="D117" i="2"/>
  <c r="P117" i="2" s="1"/>
  <c r="D115" i="2"/>
  <c r="P115" i="2" s="1"/>
  <c r="D113" i="2"/>
  <c r="P113" i="2" s="1"/>
  <c r="D111" i="2"/>
  <c r="P111" i="2" s="1"/>
  <c r="D109" i="2"/>
  <c r="P109" i="2" s="1"/>
  <c r="D107" i="2"/>
  <c r="P107" i="2" s="1"/>
  <c r="D105" i="2"/>
  <c r="P105" i="2" s="1"/>
  <c r="G123" i="2"/>
  <c r="S123" i="2" s="1"/>
  <c r="F137" i="2"/>
  <c r="R137" i="2" s="1"/>
  <c r="F135" i="2"/>
  <c r="R135" i="2" s="1"/>
  <c r="F133" i="2"/>
  <c r="R133" i="2" s="1"/>
  <c r="F131" i="2"/>
  <c r="R131" i="2" s="1"/>
  <c r="F129" i="2"/>
  <c r="R129" i="2" s="1"/>
  <c r="F127" i="2"/>
  <c r="R127" i="2" s="1"/>
  <c r="F125" i="2"/>
  <c r="R125" i="2" s="1"/>
  <c r="B107" i="7"/>
  <c r="C108" i="7"/>
  <c r="H118" i="2"/>
  <c r="T118" i="2" s="1"/>
  <c r="H116" i="2"/>
  <c r="T116" i="2" s="1"/>
  <c r="H114" i="2"/>
  <c r="T114" i="2" s="1"/>
  <c r="H112" i="2"/>
  <c r="T112" i="2" s="1"/>
  <c r="H110" i="2"/>
  <c r="T110" i="2" s="1"/>
  <c r="H108" i="2"/>
  <c r="T108" i="2" s="1"/>
  <c r="H106" i="2"/>
  <c r="T106" i="2" s="1"/>
  <c r="H104" i="2"/>
  <c r="T104" i="2" s="1"/>
  <c r="C123" i="2"/>
  <c r="O123" i="2" s="1"/>
  <c r="B137" i="2"/>
  <c r="N137" i="2" s="1"/>
  <c r="B135" i="2"/>
  <c r="N135" i="2" s="1"/>
  <c r="B133" i="2"/>
  <c r="N133" i="2" s="1"/>
  <c r="B131" i="2"/>
  <c r="N131" i="2" s="1"/>
  <c r="B129" i="2"/>
  <c r="N129" i="2" s="1"/>
  <c r="B127" i="2"/>
  <c r="N127" i="2" s="1"/>
  <c r="B125" i="2"/>
  <c r="N125" i="2" s="1"/>
  <c r="C183" i="2"/>
  <c r="O183" i="2" s="1"/>
  <c r="B198" i="2"/>
  <c r="N198" i="2" s="1"/>
  <c r="B197" i="2"/>
  <c r="N197" i="2" s="1"/>
  <c r="B196" i="2"/>
  <c r="N196" i="2" s="1"/>
  <c r="B195" i="2"/>
  <c r="N195" i="2" s="1"/>
  <c r="B194" i="2"/>
  <c r="N194" i="2" s="1"/>
  <c r="B193" i="2"/>
  <c r="N193" i="2" s="1"/>
  <c r="B192" i="2"/>
  <c r="N192" i="2" s="1"/>
  <c r="B191" i="2"/>
  <c r="N191" i="2" s="1"/>
  <c r="B190" i="2"/>
  <c r="N190" i="2" s="1"/>
  <c r="B189" i="2"/>
  <c r="N189" i="2" s="1"/>
  <c r="B188" i="2"/>
  <c r="N188" i="2" s="1"/>
  <c r="B187" i="2"/>
  <c r="N187" i="2" s="1"/>
  <c r="B186" i="2"/>
  <c r="N186" i="2" s="1"/>
  <c r="B185" i="2"/>
  <c r="N185" i="2" s="1"/>
  <c r="B184" i="2"/>
  <c r="N184" i="2" s="1"/>
  <c r="G183" i="2"/>
  <c r="S183" i="2" s="1"/>
  <c r="F198" i="2"/>
  <c r="R198" i="2" s="1"/>
  <c r="F197" i="2"/>
  <c r="R197" i="2" s="1"/>
  <c r="F196" i="2"/>
  <c r="R196" i="2" s="1"/>
  <c r="F195" i="2"/>
  <c r="R195" i="2" s="1"/>
  <c r="F194" i="2"/>
  <c r="R194" i="2" s="1"/>
  <c r="F193" i="2"/>
  <c r="R193" i="2" s="1"/>
  <c r="F192" i="2"/>
  <c r="R192" i="2" s="1"/>
  <c r="F191" i="2"/>
  <c r="R191" i="2" s="1"/>
  <c r="F190" i="2"/>
  <c r="R190" i="2" s="1"/>
  <c r="F189" i="2"/>
  <c r="R189" i="2" s="1"/>
  <c r="F188" i="2"/>
  <c r="R188" i="2" s="1"/>
  <c r="F187" i="2"/>
  <c r="R187" i="2" s="1"/>
  <c r="F186" i="2"/>
  <c r="R186" i="2" s="1"/>
  <c r="F185" i="2"/>
  <c r="R185" i="2" s="1"/>
  <c r="C25" i="7"/>
  <c r="D28" i="7"/>
  <c r="C26" i="7"/>
  <c r="B27" i="7"/>
  <c r="B183" i="5" l="1"/>
  <c r="N184" i="9" s="1"/>
  <c r="D185" i="7"/>
  <c r="H143" i="5"/>
  <c r="T144" i="9" s="1"/>
  <c r="D183" i="5"/>
  <c r="P184" i="9" s="1"/>
  <c r="D125" i="7"/>
  <c r="D147" i="7"/>
  <c r="C183" i="5"/>
  <c r="O184" i="9" s="1"/>
  <c r="F143" i="5"/>
  <c r="R144" i="9" s="1"/>
  <c r="D188" i="7"/>
  <c r="D123" i="5"/>
  <c r="P124" i="9" s="1"/>
  <c r="D25" i="7"/>
  <c r="G183" i="5"/>
  <c r="S184" i="9" s="1"/>
  <c r="C123" i="5"/>
  <c r="O124" i="9" s="1"/>
  <c r="D148" i="7"/>
  <c r="AR144" i="9"/>
  <c r="C83" i="8"/>
  <c r="N83" i="5" s="1"/>
  <c r="C84" i="5" s="1"/>
  <c r="O85" i="9" s="1"/>
  <c r="AM84" i="9"/>
  <c r="AA84" i="9"/>
  <c r="C84" i="9"/>
  <c r="C123" i="8"/>
  <c r="N123" i="5" s="1"/>
  <c r="C124" i="5" s="1"/>
  <c r="O125" i="9" s="1"/>
  <c r="AA124" i="9"/>
  <c r="B183" i="8"/>
  <c r="M183" i="5" s="1"/>
  <c r="B184" i="5" s="1"/>
  <c r="N185" i="9" s="1"/>
  <c r="AL184" i="9"/>
  <c r="Z184" i="9"/>
  <c r="B184" i="9"/>
  <c r="AM144" i="9"/>
  <c r="AA144" i="9"/>
  <c r="C144" i="9"/>
  <c r="AN184" i="9"/>
  <c r="D184" i="9"/>
  <c r="D143" i="5"/>
  <c r="P144" i="9" s="1"/>
  <c r="D26" i="7"/>
  <c r="E183" i="5"/>
  <c r="Q184" i="9" s="1"/>
  <c r="B123" i="5"/>
  <c r="N124" i="9" s="1"/>
  <c r="H183" i="5"/>
  <c r="T184" i="9" s="1"/>
  <c r="D103" i="5"/>
  <c r="P104" i="9" s="1"/>
  <c r="B103" i="5"/>
  <c r="N104" i="9" s="1"/>
  <c r="D126" i="7"/>
  <c r="V152" i="2"/>
  <c r="V144" i="2"/>
  <c r="F183" i="5"/>
  <c r="R184" i="9" s="1"/>
  <c r="D106" i="7"/>
  <c r="D88" i="7"/>
  <c r="D187" i="7"/>
  <c r="D105" i="7"/>
  <c r="D186" i="7"/>
  <c r="C103" i="5"/>
  <c r="O104" i="9" s="1"/>
  <c r="V176" i="2"/>
  <c r="V175" i="2"/>
  <c r="V150" i="2"/>
  <c r="V158" i="2"/>
  <c r="V149" i="2"/>
  <c r="V157" i="2"/>
  <c r="V145" i="2"/>
  <c r="V153" i="2"/>
  <c r="D146" i="7"/>
  <c r="V154" i="2"/>
  <c r="V148" i="2"/>
  <c r="E143" i="5"/>
  <c r="Q144" i="9" s="1"/>
  <c r="C143" i="8"/>
  <c r="N143" i="5" s="1"/>
  <c r="C144" i="5" s="1"/>
  <c r="O145" i="9" s="1"/>
  <c r="D145" i="7"/>
  <c r="D47" i="7"/>
  <c r="V169" i="2"/>
  <c r="D163" i="5"/>
  <c r="P164" i="9" s="1"/>
  <c r="V106" i="2"/>
  <c r="I183" i="5"/>
  <c r="U184" i="9" s="1"/>
  <c r="V147" i="2"/>
  <c r="V155" i="2"/>
  <c r="E163" i="5"/>
  <c r="Q164" i="9" s="1"/>
  <c r="F123" i="5"/>
  <c r="R124" i="9" s="1"/>
  <c r="F163" i="5"/>
  <c r="R164" i="9" s="1"/>
  <c r="V146" i="2"/>
  <c r="V156" i="2"/>
  <c r="V151" i="2"/>
  <c r="V170" i="2"/>
  <c r="V143" i="2"/>
  <c r="G123" i="5"/>
  <c r="S124" i="9" s="1"/>
  <c r="D167" i="7"/>
  <c r="G163" i="5"/>
  <c r="S164" i="9" s="1"/>
  <c r="V178" i="2"/>
  <c r="D165" i="7"/>
  <c r="G143" i="5"/>
  <c r="S144" i="9" s="1"/>
  <c r="I143" i="5"/>
  <c r="U144" i="9" s="1"/>
  <c r="D65" i="7"/>
  <c r="V165" i="2"/>
  <c r="H163" i="5"/>
  <c r="T164" i="9" s="1"/>
  <c r="V177" i="2"/>
  <c r="V174" i="2"/>
  <c r="V173" i="2"/>
  <c r="V164" i="2"/>
  <c r="V172" i="2"/>
  <c r="C163" i="5"/>
  <c r="O164" i="9" s="1"/>
  <c r="V171" i="2"/>
  <c r="V69" i="2"/>
  <c r="I163" i="5"/>
  <c r="U164" i="9" s="1"/>
  <c r="V163" i="2"/>
  <c r="V168" i="2"/>
  <c r="D166" i="7"/>
  <c r="V167" i="2"/>
  <c r="H63" i="5"/>
  <c r="T64" i="9" s="1"/>
  <c r="B143" i="5"/>
  <c r="N144" i="9" s="1"/>
  <c r="V77" i="2"/>
  <c r="V116" i="2"/>
  <c r="V90" i="2"/>
  <c r="V98" i="2"/>
  <c r="B83" i="5"/>
  <c r="N84" i="9" s="1"/>
  <c r="V105" i="2"/>
  <c r="V166" i="2"/>
  <c r="V134" i="2"/>
  <c r="V188" i="2"/>
  <c r="V95" i="2"/>
  <c r="B63" i="5"/>
  <c r="N64" i="9" s="1"/>
  <c r="V196" i="2"/>
  <c r="V133" i="2"/>
  <c r="D168" i="7"/>
  <c r="V107" i="2"/>
  <c r="V63" i="2"/>
  <c r="B163" i="5"/>
  <c r="N164" i="9" s="1"/>
  <c r="I83" i="5"/>
  <c r="U84" i="9" s="1"/>
  <c r="V86" i="2"/>
  <c r="V88" i="2"/>
  <c r="V137" i="2"/>
  <c r="D68" i="7"/>
  <c r="V187" i="2"/>
  <c r="V83" i="2"/>
  <c r="V189" i="2"/>
  <c r="V197" i="2"/>
  <c r="V129" i="2"/>
  <c r="V115" i="2"/>
  <c r="V125" i="2"/>
  <c r="V138" i="2"/>
  <c r="V78" i="2"/>
  <c r="V87" i="2"/>
  <c r="V195" i="2"/>
  <c r="V84" i="2"/>
  <c r="G83" i="5"/>
  <c r="S84" i="9" s="1"/>
  <c r="I103" i="5"/>
  <c r="U104" i="9" s="1"/>
  <c r="V65" i="2"/>
  <c r="V73" i="2"/>
  <c r="V96" i="2"/>
  <c r="G63" i="5"/>
  <c r="S64" i="9" s="1"/>
  <c r="V85" i="2"/>
  <c r="V93" i="2"/>
  <c r="D63" i="5"/>
  <c r="P64" i="9" s="1"/>
  <c r="V191" i="2"/>
  <c r="V131" i="2"/>
  <c r="V108" i="2"/>
  <c r="V185" i="2"/>
  <c r="V92" i="2"/>
  <c r="D83" i="5"/>
  <c r="P84" i="9" s="1"/>
  <c r="V193" i="2"/>
  <c r="V184" i="2"/>
  <c r="V114" i="2"/>
  <c r="V66" i="2"/>
  <c r="V74" i="2"/>
  <c r="V89" i="2"/>
  <c r="V97" i="2"/>
  <c r="V72" i="2"/>
  <c r="F83" i="5"/>
  <c r="R84" i="9" s="1"/>
  <c r="V94" i="2"/>
  <c r="V91" i="2"/>
  <c r="D85" i="7"/>
  <c r="V124" i="2"/>
  <c r="C63" i="5"/>
  <c r="O64" i="9" s="1"/>
  <c r="V113" i="2"/>
  <c r="V64" i="2"/>
  <c r="V130" i="2"/>
  <c r="V75" i="2"/>
  <c r="V76" i="2"/>
  <c r="F63" i="5"/>
  <c r="R64" i="9" s="1"/>
  <c r="V192" i="2"/>
  <c r="E123" i="5"/>
  <c r="Q124" i="9" s="1"/>
  <c r="D86" i="7"/>
  <c r="E83" i="5"/>
  <c r="Q84" i="9" s="1"/>
  <c r="V186" i="2"/>
  <c r="V194" i="2"/>
  <c r="D66" i="7"/>
  <c r="V132" i="2"/>
  <c r="I63" i="5"/>
  <c r="U64" i="9" s="1"/>
  <c r="V118" i="2"/>
  <c r="V70" i="2"/>
  <c r="V190" i="2"/>
  <c r="V109" i="2"/>
  <c r="V135" i="2"/>
  <c r="D67" i="7"/>
  <c r="V67" i="2"/>
  <c r="I123" i="5"/>
  <c r="U124" i="9" s="1"/>
  <c r="V136" i="2"/>
  <c r="V128" i="2"/>
  <c r="V112" i="2"/>
  <c r="V104" i="2"/>
  <c r="V123" i="2"/>
  <c r="H83" i="5"/>
  <c r="T84" i="9" s="1"/>
  <c r="V71" i="2"/>
  <c r="V198" i="2"/>
  <c r="V117" i="2"/>
  <c r="V110" i="2"/>
  <c r="D48" i="7"/>
  <c r="E103" i="5"/>
  <c r="Q104" i="9" s="1"/>
  <c r="V68" i="2"/>
  <c r="D108" i="7"/>
  <c r="V127" i="2"/>
  <c r="V111" i="2"/>
  <c r="V103" i="2"/>
  <c r="V126" i="2"/>
  <c r="D87" i="7"/>
  <c r="D128" i="7"/>
  <c r="G103" i="5"/>
  <c r="S104" i="9" s="1"/>
  <c r="D107" i="7"/>
  <c r="H103" i="5"/>
  <c r="T104" i="9" s="1"/>
  <c r="V183" i="2"/>
  <c r="E63" i="5"/>
  <c r="Q64" i="9" s="1"/>
  <c r="H123" i="5"/>
  <c r="T124" i="9" s="1"/>
  <c r="D46" i="7"/>
  <c r="D183" i="8"/>
  <c r="O183" i="5" s="1"/>
  <c r="F103" i="5"/>
  <c r="R104" i="9" s="1"/>
  <c r="D127" i="7"/>
  <c r="D27" i="7"/>
  <c r="AF144" i="9" l="1"/>
  <c r="H144" i="9"/>
  <c r="H143" i="8"/>
  <c r="S143" i="5" s="1"/>
  <c r="B103" i="8"/>
  <c r="M103" i="5" s="1"/>
  <c r="B104" i="5" s="1"/>
  <c r="N105" i="9" s="1"/>
  <c r="AB184" i="9"/>
  <c r="C183" i="8"/>
  <c r="N183" i="5" s="1"/>
  <c r="C184" i="5" s="1"/>
  <c r="O185" i="9" s="1"/>
  <c r="AP144" i="9"/>
  <c r="AA184" i="9"/>
  <c r="K31" i="17"/>
  <c r="K31" i="19" s="1"/>
  <c r="AM124" i="9"/>
  <c r="AY124" i="9" s="1"/>
  <c r="C184" i="9"/>
  <c r="AM184" i="9"/>
  <c r="AY184" i="9" s="1"/>
  <c r="D124" i="9"/>
  <c r="AB124" i="9"/>
  <c r="BD144" i="9"/>
  <c r="D123" i="8"/>
  <c r="O123" i="5" s="1"/>
  <c r="AN124" i="9"/>
  <c r="C124" i="9"/>
  <c r="F143" i="8"/>
  <c r="Q143" i="5" s="1"/>
  <c r="H183" i="8"/>
  <c r="S183" i="5" s="1"/>
  <c r="AZ184" i="9"/>
  <c r="AX184" i="9"/>
  <c r="F144" i="9"/>
  <c r="G184" i="9"/>
  <c r="AD144" i="9"/>
  <c r="AE184" i="9"/>
  <c r="AQ184" i="9"/>
  <c r="D189" i="7"/>
  <c r="D149" i="7"/>
  <c r="AY84" i="9"/>
  <c r="G183" i="8"/>
  <c r="R183" i="5" s="1"/>
  <c r="AY144" i="9"/>
  <c r="I92" i="17"/>
  <c r="D103" i="8"/>
  <c r="O103" i="5" s="1"/>
  <c r="C124" i="8"/>
  <c r="N124" i="5" s="1"/>
  <c r="C125" i="5" s="1"/>
  <c r="O126" i="9" s="1"/>
  <c r="AM125" i="9"/>
  <c r="AA125" i="9"/>
  <c r="C125" i="9"/>
  <c r="G143" i="8"/>
  <c r="R143" i="5" s="1"/>
  <c r="AQ144" i="9"/>
  <c r="AE144" i="9"/>
  <c r="G144" i="9"/>
  <c r="E183" i="8"/>
  <c r="P183" i="5" s="1"/>
  <c r="AC184" i="9"/>
  <c r="AO184" i="9"/>
  <c r="E184" i="9"/>
  <c r="I72" i="17"/>
  <c r="B63" i="8"/>
  <c r="M63" i="5" s="1"/>
  <c r="B64" i="5" s="1"/>
  <c r="AL64" i="9"/>
  <c r="Z64" i="9"/>
  <c r="B64" i="9"/>
  <c r="F163" i="8"/>
  <c r="Q163" i="5" s="1"/>
  <c r="AP164" i="9"/>
  <c r="AD164" i="9"/>
  <c r="F164" i="9"/>
  <c r="D143" i="8"/>
  <c r="O143" i="5" s="1"/>
  <c r="AN144" i="9"/>
  <c r="AB144" i="9"/>
  <c r="D144" i="9"/>
  <c r="AR124" i="9"/>
  <c r="AF124" i="9"/>
  <c r="H124" i="9"/>
  <c r="AQ104" i="9"/>
  <c r="AE104" i="9"/>
  <c r="G104" i="9"/>
  <c r="G63" i="8"/>
  <c r="R63" i="5" s="1"/>
  <c r="AQ64" i="9"/>
  <c r="AE64" i="9"/>
  <c r="G64" i="9"/>
  <c r="AL164" i="9"/>
  <c r="Z164" i="9"/>
  <c r="AX164" i="9" s="1"/>
  <c r="B164" i="9"/>
  <c r="H163" i="8"/>
  <c r="S163" i="5" s="1"/>
  <c r="AR164" i="9"/>
  <c r="AF164" i="9"/>
  <c r="H164" i="9"/>
  <c r="F123" i="8"/>
  <c r="Q123" i="5" s="1"/>
  <c r="AP124" i="9"/>
  <c r="AD124" i="9"/>
  <c r="F124" i="9"/>
  <c r="AP104" i="9"/>
  <c r="AD104" i="9"/>
  <c r="F104" i="9"/>
  <c r="V184" i="9"/>
  <c r="K50" i="23" s="1"/>
  <c r="E83" i="8"/>
  <c r="P83" i="5" s="1"/>
  <c r="AO84" i="9"/>
  <c r="AC84" i="9"/>
  <c r="E84" i="9"/>
  <c r="I123" i="8"/>
  <c r="T123" i="5" s="1"/>
  <c r="AS124" i="9"/>
  <c r="AG124" i="9"/>
  <c r="I124" i="9"/>
  <c r="I63" i="8"/>
  <c r="T63" i="5" s="1"/>
  <c r="AS64" i="9"/>
  <c r="AG64" i="9"/>
  <c r="I64" i="9"/>
  <c r="E123" i="8"/>
  <c r="P123" i="5" s="1"/>
  <c r="E124" i="5" s="1"/>
  <c r="Q125" i="9" s="1"/>
  <c r="AO124" i="9"/>
  <c r="AC124" i="9"/>
  <c r="E124" i="9"/>
  <c r="C63" i="8"/>
  <c r="N63" i="5" s="1"/>
  <c r="C64" i="5" s="1"/>
  <c r="O65" i="9" s="1"/>
  <c r="AM64" i="9"/>
  <c r="AA64" i="9"/>
  <c r="C64" i="9"/>
  <c r="J143" i="5"/>
  <c r="I5" i="17" s="1"/>
  <c r="I5" i="19" s="1"/>
  <c r="AL144" i="9"/>
  <c r="Z144" i="9"/>
  <c r="B144" i="9"/>
  <c r="AQ124" i="9"/>
  <c r="AE124" i="9"/>
  <c r="G124" i="9"/>
  <c r="E163" i="8"/>
  <c r="P163" i="5" s="1"/>
  <c r="AO164" i="9"/>
  <c r="AC164" i="9"/>
  <c r="E164" i="9"/>
  <c r="AL104" i="9"/>
  <c r="Z104" i="9"/>
  <c r="B104" i="9"/>
  <c r="C84" i="8"/>
  <c r="N84" i="5" s="1"/>
  <c r="C85" i="5" s="1"/>
  <c r="O86" i="9" s="1"/>
  <c r="AM85" i="9"/>
  <c r="AA85" i="9"/>
  <c r="C85" i="9"/>
  <c r="B83" i="8"/>
  <c r="M83" i="5" s="1"/>
  <c r="B84" i="5" s="1"/>
  <c r="N85" i="9" s="1"/>
  <c r="AL84" i="9"/>
  <c r="Z84" i="9"/>
  <c r="V84" i="9"/>
  <c r="F50" i="23" s="1"/>
  <c r="B84" i="9"/>
  <c r="I183" i="8"/>
  <c r="T183" i="5" s="1"/>
  <c r="AS184" i="9"/>
  <c r="AG184" i="9"/>
  <c r="I184" i="9"/>
  <c r="E103" i="8"/>
  <c r="P103" i="5" s="1"/>
  <c r="AO104" i="9"/>
  <c r="AC104" i="9"/>
  <c r="E104" i="9"/>
  <c r="AQ84" i="9"/>
  <c r="AE84" i="9"/>
  <c r="G84" i="9"/>
  <c r="F183" i="8"/>
  <c r="Q183" i="5" s="1"/>
  <c r="F184" i="5" s="1"/>
  <c r="R185" i="9" s="1"/>
  <c r="AP184" i="9"/>
  <c r="AD184" i="9"/>
  <c r="F184" i="9"/>
  <c r="G83" i="8"/>
  <c r="R83" i="5" s="1"/>
  <c r="G84" i="5" s="1"/>
  <c r="S85" i="9" s="1"/>
  <c r="I163" i="8"/>
  <c r="T163" i="5" s="1"/>
  <c r="AS164" i="9"/>
  <c r="AG164" i="9"/>
  <c r="I164" i="9"/>
  <c r="AO64" i="9"/>
  <c r="AC64" i="9"/>
  <c r="E64" i="9"/>
  <c r="H63" i="8"/>
  <c r="S63" i="5" s="1"/>
  <c r="AR64" i="9"/>
  <c r="AF64" i="9"/>
  <c r="H64" i="9"/>
  <c r="C163" i="8"/>
  <c r="N163" i="5" s="1"/>
  <c r="C164" i="5" s="1"/>
  <c r="O165" i="9" s="1"/>
  <c r="AM164" i="9"/>
  <c r="AA164" i="9"/>
  <c r="C164" i="9"/>
  <c r="C144" i="8"/>
  <c r="N144" i="5" s="1"/>
  <c r="C145" i="5" s="1"/>
  <c r="O146" i="9" s="1"/>
  <c r="AA145" i="9"/>
  <c r="AM145" i="9"/>
  <c r="C145" i="9"/>
  <c r="AN104" i="9"/>
  <c r="AB104" i="9"/>
  <c r="D104" i="9"/>
  <c r="AM185" i="9"/>
  <c r="I103" i="8"/>
  <c r="T103" i="5" s="1"/>
  <c r="AS104" i="9"/>
  <c r="AG104" i="9"/>
  <c r="I104" i="9"/>
  <c r="B123" i="8"/>
  <c r="M123" i="5" s="1"/>
  <c r="B124" i="5" s="1"/>
  <c r="N125" i="9" s="1"/>
  <c r="AL124" i="9"/>
  <c r="Z124" i="9"/>
  <c r="B124" i="9"/>
  <c r="H103" i="8"/>
  <c r="S103" i="5" s="1"/>
  <c r="AR104" i="9"/>
  <c r="AF104" i="9"/>
  <c r="H104" i="9"/>
  <c r="D63" i="8"/>
  <c r="O63" i="5" s="1"/>
  <c r="AN64" i="9"/>
  <c r="AB64" i="9"/>
  <c r="D64" i="9"/>
  <c r="AL105" i="9"/>
  <c r="F83" i="8"/>
  <c r="Q83" i="5" s="1"/>
  <c r="AP84" i="9"/>
  <c r="AD84" i="9"/>
  <c r="F84" i="9"/>
  <c r="D163" i="8"/>
  <c r="O163" i="5" s="1"/>
  <c r="AN164" i="9"/>
  <c r="AB164" i="9"/>
  <c r="D164" i="9"/>
  <c r="D83" i="8"/>
  <c r="O83" i="5" s="1"/>
  <c r="AN84" i="9"/>
  <c r="AB84" i="9"/>
  <c r="D84" i="9"/>
  <c r="I83" i="8"/>
  <c r="T83" i="5" s="1"/>
  <c r="AS84" i="9"/>
  <c r="AG84" i="9"/>
  <c r="I84" i="9"/>
  <c r="G163" i="8"/>
  <c r="R163" i="5" s="1"/>
  <c r="AQ164" i="9"/>
  <c r="AE164" i="9"/>
  <c r="G164" i="9"/>
  <c r="AA104" i="9"/>
  <c r="AM104" i="9"/>
  <c r="C104" i="9"/>
  <c r="H31" i="17"/>
  <c r="AL185" i="9"/>
  <c r="Z185" i="9"/>
  <c r="B185" i="9"/>
  <c r="H83" i="8"/>
  <c r="S83" i="5" s="1"/>
  <c r="AR84" i="9"/>
  <c r="AF84" i="9"/>
  <c r="H84" i="9"/>
  <c r="F63" i="8"/>
  <c r="Q63" i="5" s="1"/>
  <c r="AP64" i="9"/>
  <c r="AD64" i="9"/>
  <c r="F64" i="9"/>
  <c r="I143" i="8"/>
  <c r="T143" i="5" s="1"/>
  <c r="AS144" i="9"/>
  <c r="AG144" i="9"/>
  <c r="I144" i="9"/>
  <c r="E143" i="8"/>
  <c r="P143" i="5" s="1"/>
  <c r="E144" i="5" s="1"/>
  <c r="Q145" i="9" s="1"/>
  <c r="AO144" i="9"/>
  <c r="AC144" i="9"/>
  <c r="E144" i="9"/>
  <c r="AR184" i="9"/>
  <c r="AF184" i="9"/>
  <c r="H184" i="9"/>
  <c r="I52" i="17"/>
  <c r="K52" i="17"/>
  <c r="D29" i="7"/>
  <c r="G31" i="17"/>
  <c r="J52" i="17"/>
  <c r="H72" i="17"/>
  <c r="K72" i="17"/>
  <c r="C103" i="8"/>
  <c r="N103" i="5" s="1"/>
  <c r="C104" i="5" s="1"/>
  <c r="O105" i="9" s="1"/>
  <c r="D69" i="7"/>
  <c r="D169" i="7"/>
  <c r="J183" i="5"/>
  <c r="K5" i="17" s="1"/>
  <c r="K5" i="19" s="1"/>
  <c r="K92" i="17"/>
  <c r="J72" i="17"/>
  <c r="G123" i="8"/>
  <c r="R123" i="5" s="1"/>
  <c r="J92" i="17"/>
  <c r="E84" i="5"/>
  <c r="Q85" i="9" s="1"/>
  <c r="E92" i="17"/>
  <c r="J163" i="5"/>
  <c r="J5" i="17" s="1"/>
  <c r="J5" i="19" s="1"/>
  <c r="D49" i="7"/>
  <c r="F31" i="17"/>
  <c r="I31" i="17"/>
  <c r="B143" i="8"/>
  <c r="M143" i="5" s="1"/>
  <c r="J31" i="17"/>
  <c r="B163" i="8"/>
  <c r="M163" i="5" s="1"/>
  <c r="B164" i="5" s="1"/>
  <c r="N165" i="9" s="1"/>
  <c r="D109" i="7"/>
  <c r="D89" i="7"/>
  <c r="E72" i="17"/>
  <c r="F72" i="17"/>
  <c r="J103" i="5"/>
  <c r="G5" i="17" s="1"/>
  <c r="G5" i="19" s="1"/>
  <c r="G52" i="17"/>
  <c r="F92" i="17"/>
  <c r="E31" i="17"/>
  <c r="D184" i="5"/>
  <c r="P185" i="9" s="1"/>
  <c r="J83" i="5"/>
  <c r="F5" i="17" s="1"/>
  <c r="F5" i="19" s="1"/>
  <c r="D129" i="7"/>
  <c r="F52" i="17"/>
  <c r="H52" i="17"/>
  <c r="H92" i="17"/>
  <c r="J123" i="5"/>
  <c r="H5" i="17" s="1"/>
  <c r="H5" i="19" s="1"/>
  <c r="H123" i="8"/>
  <c r="S123" i="5" s="1"/>
  <c r="G92" i="17"/>
  <c r="E63" i="8"/>
  <c r="P63" i="5" s="1"/>
  <c r="G103" i="8"/>
  <c r="R103" i="5" s="1"/>
  <c r="E52" i="17"/>
  <c r="F103" i="8"/>
  <c r="Q103" i="5" s="1"/>
  <c r="G72" i="17"/>
  <c r="J63" i="5"/>
  <c r="E5" i="17" s="1"/>
  <c r="E5" i="19" s="1"/>
  <c r="B184" i="8"/>
  <c r="M184" i="5" s="1"/>
  <c r="B185" i="5" s="1"/>
  <c r="N186" i="9" s="1"/>
  <c r="B104" i="8" l="1"/>
  <c r="M104" i="5" s="1"/>
  <c r="B105" i="5" s="1"/>
  <c r="N106" i="9" s="1"/>
  <c r="H144" i="5"/>
  <c r="T145" i="9" s="1"/>
  <c r="D104" i="5"/>
  <c r="P105" i="9" s="1"/>
  <c r="AY125" i="9"/>
  <c r="C185" i="9"/>
  <c r="AA185" i="9"/>
  <c r="I184" i="5"/>
  <c r="U185" i="9" s="1"/>
  <c r="C184" i="8"/>
  <c r="N184" i="5" s="1"/>
  <c r="C185" i="5" s="1"/>
  <c r="O186" i="9" s="1"/>
  <c r="K32" i="17"/>
  <c r="K32" i="19" s="1"/>
  <c r="BB144" i="9"/>
  <c r="BE144" i="9"/>
  <c r="I50" i="21" s="1"/>
  <c r="B105" i="9"/>
  <c r="Z105" i="9"/>
  <c r="AX105" i="9" s="1"/>
  <c r="BC64" i="9"/>
  <c r="AR145" i="9"/>
  <c r="AZ124" i="9"/>
  <c r="H91" i="21" s="1"/>
  <c r="AX185" i="9"/>
  <c r="C125" i="8"/>
  <c r="N125" i="5" s="1"/>
  <c r="C126" i="5" s="1"/>
  <c r="O127" i="9" s="1"/>
  <c r="BD184" i="9"/>
  <c r="AX144" i="9"/>
  <c r="I111" i="21" s="1"/>
  <c r="BA124" i="9"/>
  <c r="BE124" i="9"/>
  <c r="BD164" i="9"/>
  <c r="AY104" i="9"/>
  <c r="BD64" i="9"/>
  <c r="AZ144" i="9"/>
  <c r="BC144" i="9"/>
  <c r="I71" i="21" s="1"/>
  <c r="BC184" i="9"/>
  <c r="AY164" i="9"/>
  <c r="J111" i="21" s="1"/>
  <c r="BA64" i="9"/>
  <c r="BA184" i="9"/>
  <c r="K91" i="21" s="1"/>
  <c r="BB164" i="9"/>
  <c r="K111" i="21"/>
  <c r="BA164" i="9"/>
  <c r="BC104" i="9"/>
  <c r="BA104" i="9"/>
  <c r="BC124" i="9"/>
  <c r="F124" i="5"/>
  <c r="R125" i="9" s="1"/>
  <c r="J184" i="9"/>
  <c r="K5" i="21" s="1"/>
  <c r="BD84" i="9"/>
  <c r="AZ164" i="9"/>
  <c r="J91" i="21" s="1"/>
  <c r="BD104" i="9"/>
  <c r="F164" i="5"/>
  <c r="R165" i="9" s="1"/>
  <c r="AY64" i="9"/>
  <c r="BE64" i="9"/>
  <c r="H145" i="9"/>
  <c r="I64" i="5"/>
  <c r="U65" i="9" s="1"/>
  <c r="AF145" i="9"/>
  <c r="H144" i="8"/>
  <c r="S144" i="5" s="1"/>
  <c r="BB64" i="9"/>
  <c r="E71" i="21" s="1"/>
  <c r="BC164" i="9"/>
  <c r="AZ84" i="9"/>
  <c r="BB84" i="9"/>
  <c r="AZ64" i="9"/>
  <c r="AX124" i="9"/>
  <c r="H111" i="21" s="1"/>
  <c r="F144" i="5"/>
  <c r="R145" i="9" s="1"/>
  <c r="BE84" i="9"/>
  <c r="BE104" i="9"/>
  <c r="AZ104" i="9"/>
  <c r="BE164" i="9"/>
  <c r="BE184" i="9"/>
  <c r="BB104" i="9"/>
  <c r="AX64" i="9"/>
  <c r="I92" i="19"/>
  <c r="AH144" i="9"/>
  <c r="I71" i="23" s="1"/>
  <c r="BA84" i="9"/>
  <c r="BB124" i="9"/>
  <c r="AY145" i="9"/>
  <c r="BC84" i="9"/>
  <c r="AH184" i="9"/>
  <c r="K71" i="23" s="1"/>
  <c r="AX84" i="9"/>
  <c r="F111" i="21" s="1"/>
  <c r="AX104" i="9"/>
  <c r="BD124" i="9"/>
  <c r="AT184" i="9"/>
  <c r="K91" i="23" s="1"/>
  <c r="BB184" i="9"/>
  <c r="AY185" i="9"/>
  <c r="J144" i="9"/>
  <c r="I5" i="21" s="1"/>
  <c r="I144" i="5"/>
  <c r="U145" i="9" s="1"/>
  <c r="AT144" i="9"/>
  <c r="I91" i="23" s="1"/>
  <c r="BA144" i="9"/>
  <c r="G144" i="5"/>
  <c r="S145" i="9" s="1"/>
  <c r="H32" i="17"/>
  <c r="H32" i="19" s="1"/>
  <c r="G124" i="5"/>
  <c r="S125" i="9" s="1"/>
  <c r="B105" i="8"/>
  <c r="M105" i="5" s="1"/>
  <c r="B106" i="5" s="1"/>
  <c r="N107" i="9" s="1"/>
  <c r="I84" i="5"/>
  <c r="U85" i="9" s="1"/>
  <c r="AY85" i="9"/>
  <c r="E64" i="5"/>
  <c r="Q65" i="9" s="1"/>
  <c r="H64" i="5"/>
  <c r="T65" i="9" s="1"/>
  <c r="F64" i="5"/>
  <c r="R65" i="9" s="1"/>
  <c r="E184" i="5"/>
  <c r="Q185" i="9" s="1"/>
  <c r="G184" i="5"/>
  <c r="S185" i="9" s="1"/>
  <c r="H184" i="5"/>
  <c r="T185" i="9" s="1"/>
  <c r="E164" i="5"/>
  <c r="Q165" i="9" s="1"/>
  <c r="H164" i="5"/>
  <c r="T165" i="9" s="1"/>
  <c r="I164" i="5"/>
  <c r="U165" i="9" s="1"/>
  <c r="H124" i="5"/>
  <c r="T125" i="9" s="1"/>
  <c r="B124" i="8"/>
  <c r="M124" i="5" s="1"/>
  <c r="B125" i="5" s="1"/>
  <c r="N126" i="9" s="1"/>
  <c r="D124" i="5"/>
  <c r="P125" i="9" s="1"/>
  <c r="D84" i="5"/>
  <c r="P85" i="9" s="1"/>
  <c r="H84" i="5"/>
  <c r="T85" i="9" s="1"/>
  <c r="B64" i="8"/>
  <c r="M64" i="5" s="1"/>
  <c r="B65" i="5" s="1"/>
  <c r="N66" i="9" s="1"/>
  <c r="N65" i="9"/>
  <c r="D64" i="5"/>
  <c r="P65" i="9" s="1"/>
  <c r="AP165" i="9"/>
  <c r="F184" i="8"/>
  <c r="Q184" i="5" s="1"/>
  <c r="AD185" i="9"/>
  <c r="AP185" i="9"/>
  <c r="F185" i="9"/>
  <c r="C85" i="8"/>
  <c r="N85" i="5" s="1"/>
  <c r="C86" i="5" s="1"/>
  <c r="O87" i="9" s="1"/>
  <c r="AM86" i="9"/>
  <c r="AA86" i="9"/>
  <c r="C86" i="9"/>
  <c r="I64" i="8"/>
  <c r="T64" i="5" s="1"/>
  <c r="I65" i="9"/>
  <c r="AL186" i="9"/>
  <c r="Z186" i="9"/>
  <c r="B186" i="9"/>
  <c r="G72" i="19"/>
  <c r="G92" i="19"/>
  <c r="H52" i="19"/>
  <c r="F92" i="19"/>
  <c r="F31" i="19"/>
  <c r="J124" i="9"/>
  <c r="H5" i="21" s="1"/>
  <c r="AT64" i="9"/>
  <c r="E91" i="23" s="1"/>
  <c r="J164" i="9"/>
  <c r="J5" i="21" s="1"/>
  <c r="I72" i="19"/>
  <c r="H104" i="5"/>
  <c r="T105" i="9" s="1"/>
  <c r="AQ85" i="9"/>
  <c r="AE85" i="9"/>
  <c r="G85" i="9"/>
  <c r="F52" i="19"/>
  <c r="G52" i="19"/>
  <c r="J32" i="17"/>
  <c r="AL165" i="9"/>
  <c r="Z165" i="9"/>
  <c r="B165" i="9"/>
  <c r="J92" i="19"/>
  <c r="E104" i="5"/>
  <c r="V124" i="9"/>
  <c r="H50" i="23" s="1"/>
  <c r="J84" i="9"/>
  <c r="F5" i="21" s="1"/>
  <c r="V144" i="9"/>
  <c r="I50" i="23" s="1"/>
  <c r="C64" i="8"/>
  <c r="N64" i="5" s="1"/>
  <c r="C65" i="5" s="1"/>
  <c r="O66" i="9" s="1"/>
  <c r="AA65" i="9"/>
  <c r="AM65" i="9"/>
  <c r="C65" i="9"/>
  <c r="V164" i="9"/>
  <c r="J50" i="23" s="1"/>
  <c r="E124" i="8"/>
  <c r="P124" i="5" s="1"/>
  <c r="E125" i="5" s="1"/>
  <c r="Q126" i="9" s="1"/>
  <c r="AO125" i="9"/>
  <c r="AC125" i="9"/>
  <c r="E125" i="9"/>
  <c r="I31" i="19"/>
  <c r="E52" i="19"/>
  <c r="AH124" i="9"/>
  <c r="H71" i="23" s="1"/>
  <c r="B84" i="8"/>
  <c r="M84" i="5" s="1"/>
  <c r="B85" i="5" s="1"/>
  <c r="AL85" i="9"/>
  <c r="Z85" i="9"/>
  <c r="B85" i="9"/>
  <c r="K52" i="19"/>
  <c r="H31" i="19"/>
  <c r="J64" i="9"/>
  <c r="E5" i="21" s="1"/>
  <c r="H92" i="19"/>
  <c r="D184" i="8"/>
  <c r="O184" i="5" s="1"/>
  <c r="D185" i="5" s="1"/>
  <c r="P186" i="9" s="1"/>
  <c r="AN185" i="9"/>
  <c r="AB185" i="9"/>
  <c r="D185" i="9"/>
  <c r="E72" i="19"/>
  <c r="E32" i="17"/>
  <c r="F84" i="5"/>
  <c r="R85" i="9" s="1"/>
  <c r="K92" i="19"/>
  <c r="G164" i="5"/>
  <c r="S165" i="9" s="1"/>
  <c r="I52" i="19"/>
  <c r="AL125" i="9"/>
  <c r="Z125" i="9"/>
  <c r="B125" i="9"/>
  <c r="C164" i="8"/>
  <c r="N164" i="5" s="1"/>
  <c r="C165" i="5" s="1"/>
  <c r="O166" i="9" s="1"/>
  <c r="AA165" i="9"/>
  <c r="AM165" i="9"/>
  <c r="C165" i="9"/>
  <c r="AT84" i="9"/>
  <c r="F91" i="23" s="1"/>
  <c r="AH104" i="9"/>
  <c r="G71" i="23" s="1"/>
  <c r="V64" i="9"/>
  <c r="E50" i="23" s="1"/>
  <c r="F64" i="8"/>
  <c r="Q64" i="5" s="1"/>
  <c r="AP65" i="9"/>
  <c r="G31" i="19"/>
  <c r="AA146" i="9"/>
  <c r="AM146" i="9"/>
  <c r="C146" i="9"/>
  <c r="J31" i="19"/>
  <c r="I184" i="8"/>
  <c r="T184" i="5" s="1"/>
  <c r="AS185" i="9"/>
  <c r="AG185" i="9"/>
  <c r="I185" i="9"/>
  <c r="F72" i="19"/>
  <c r="K72" i="19"/>
  <c r="AH84" i="9"/>
  <c r="F71" i="23" s="1"/>
  <c r="AT164" i="9"/>
  <c r="J91" i="23" s="1"/>
  <c r="C127" i="9"/>
  <c r="E92" i="19"/>
  <c r="H72" i="19"/>
  <c r="V104" i="9"/>
  <c r="G50" i="23" s="1"/>
  <c r="AL106" i="9"/>
  <c r="Z106" i="9"/>
  <c r="B106" i="9"/>
  <c r="AH64" i="9"/>
  <c r="E71" i="23" s="1"/>
  <c r="AA105" i="9"/>
  <c r="AM105" i="9"/>
  <c r="C105" i="9"/>
  <c r="E144" i="8"/>
  <c r="P144" i="5" s="1"/>
  <c r="E145" i="5" s="1"/>
  <c r="Q146" i="9" s="1"/>
  <c r="AO145" i="9"/>
  <c r="AC145" i="9"/>
  <c r="E145" i="9"/>
  <c r="Z65" i="9"/>
  <c r="AL65" i="9"/>
  <c r="B65" i="9"/>
  <c r="AH164" i="9"/>
  <c r="J71" i="23" s="1"/>
  <c r="J72" i="19"/>
  <c r="AT124" i="9"/>
  <c r="H91" i="23" s="1"/>
  <c r="J104" i="9"/>
  <c r="G5" i="21" s="1"/>
  <c r="C145" i="8"/>
  <c r="N145" i="5" s="1"/>
  <c r="C146" i="5" s="1"/>
  <c r="O147" i="9" s="1"/>
  <c r="AN105" i="9"/>
  <c r="AB105" i="9"/>
  <c r="D105" i="9"/>
  <c r="E31" i="19"/>
  <c r="E84" i="8"/>
  <c r="P84" i="5" s="1"/>
  <c r="E85" i="5" s="1"/>
  <c r="Q86" i="9" s="1"/>
  <c r="AO85" i="9"/>
  <c r="AC85" i="9"/>
  <c r="E85" i="9"/>
  <c r="J52" i="19"/>
  <c r="AT104" i="9"/>
  <c r="G91" i="23" s="1"/>
  <c r="AA126" i="9"/>
  <c r="AM126" i="9"/>
  <c r="C126" i="9"/>
  <c r="I124" i="5"/>
  <c r="U125" i="9" s="1"/>
  <c r="G84" i="8"/>
  <c r="R84" i="5" s="1"/>
  <c r="F32" i="17"/>
  <c r="B144" i="5"/>
  <c r="N145" i="9" s="1"/>
  <c r="D144" i="5"/>
  <c r="P145" i="9" s="1"/>
  <c r="B164" i="8"/>
  <c r="M164" i="5" s="1"/>
  <c r="B165" i="5" s="1"/>
  <c r="N166" i="9" s="1"/>
  <c r="D164" i="5"/>
  <c r="P165" i="9" s="1"/>
  <c r="F104" i="5"/>
  <c r="R105" i="9" s="1"/>
  <c r="G104" i="5"/>
  <c r="S105" i="9" s="1"/>
  <c r="I104" i="5"/>
  <c r="U105" i="9" s="1"/>
  <c r="G64" i="5"/>
  <c r="S65" i="9" s="1"/>
  <c r="G32" i="17"/>
  <c r="C104" i="8"/>
  <c r="N104" i="5" s="1"/>
  <c r="C105" i="5" s="1"/>
  <c r="O106" i="9" s="1"/>
  <c r="D104" i="8"/>
  <c r="O104" i="5" s="1"/>
  <c r="D105" i="5" s="1"/>
  <c r="P106" i="9" s="1"/>
  <c r="B185" i="8"/>
  <c r="M185" i="5" s="1"/>
  <c r="B186" i="5" s="1"/>
  <c r="N187" i="9" s="1"/>
  <c r="C126" i="8"/>
  <c r="N126" i="5" s="1"/>
  <c r="C127" i="5" s="1"/>
  <c r="O128" i="9" s="1"/>
  <c r="B44" i="2"/>
  <c r="N44" i="2" s="1"/>
  <c r="C44" i="2"/>
  <c r="O44" i="2" s="1"/>
  <c r="D44" i="2"/>
  <c r="P44" i="2" s="1"/>
  <c r="E44" i="2"/>
  <c r="Q44" i="2" s="1"/>
  <c r="F44" i="2"/>
  <c r="R44" i="2" s="1"/>
  <c r="G44" i="2"/>
  <c r="S44" i="2" s="1"/>
  <c r="H44" i="2"/>
  <c r="T44" i="2" s="1"/>
  <c r="I44" i="2"/>
  <c r="U44" i="2" s="1"/>
  <c r="B45" i="2"/>
  <c r="N45" i="2" s="1"/>
  <c r="C45" i="2"/>
  <c r="O45" i="2" s="1"/>
  <c r="D45" i="2"/>
  <c r="P45" i="2" s="1"/>
  <c r="E45" i="2"/>
  <c r="Q45" i="2" s="1"/>
  <c r="F45" i="2"/>
  <c r="R45" i="2" s="1"/>
  <c r="G45" i="2"/>
  <c r="S45" i="2" s="1"/>
  <c r="H45" i="2"/>
  <c r="T45" i="2" s="1"/>
  <c r="I45" i="2"/>
  <c r="U45" i="2" s="1"/>
  <c r="B46" i="2"/>
  <c r="N46" i="2" s="1"/>
  <c r="C46" i="2"/>
  <c r="O46" i="2" s="1"/>
  <c r="D46" i="2"/>
  <c r="P46" i="2" s="1"/>
  <c r="E46" i="2"/>
  <c r="Q46" i="2" s="1"/>
  <c r="F46" i="2"/>
  <c r="R46" i="2" s="1"/>
  <c r="G46" i="2"/>
  <c r="S46" i="2" s="1"/>
  <c r="H46" i="2"/>
  <c r="T46" i="2" s="1"/>
  <c r="I46" i="2"/>
  <c r="U46" i="2" s="1"/>
  <c r="B47" i="2"/>
  <c r="N47" i="2" s="1"/>
  <c r="C47" i="2"/>
  <c r="O47" i="2" s="1"/>
  <c r="D47" i="2"/>
  <c r="P47" i="2" s="1"/>
  <c r="E47" i="2"/>
  <c r="Q47" i="2" s="1"/>
  <c r="F47" i="2"/>
  <c r="R47" i="2" s="1"/>
  <c r="G47" i="2"/>
  <c r="S47" i="2" s="1"/>
  <c r="H47" i="2"/>
  <c r="T47" i="2" s="1"/>
  <c r="I47" i="2"/>
  <c r="U47" i="2" s="1"/>
  <c r="B48" i="2"/>
  <c r="N48" i="2" s="1"/>
  <c r="C48" i="2"/>
  <c r="O48" i="2" s="1"/>
  <c r="D48" i="2"/>
  <c r="P48" i="2" s="1"/>
  <c r="E48" i="2"/>
  <c r="Q48" i="2" s="1"/>
  <c r="F48" i="2"/>
  <c r="R48" i="2" s="1"/>
  <c r="G48" i="2"/>
  <c r="S48" i="2" s="1"/>
  <c r="H48" i="2"/>
  <c r="T48" i="2" s="1"/>
  <c r="I48" i="2"/>
  <c r="U48" i="2" s="1"/>
  <c r="B49" i="2"/>
  <c r="N49" i="2" s="1"/>
  <c r="C49" i="2"/>
  <c r="O49" i="2" s="1"/>
  <c r="D49" i="2"/>
  <c r="P49" i="2" s="1"/>
  <c r="E49" i="2"/>
  <c r="Q49" i="2" s="1"/>
  <c r="F49" i="2"/>
  <c r="R49" i="2" s="1"/>
  <c r="G49" i="2"/>
  <c r="S49" i="2" s="1"/>
  <c r="H49" i="2"/>
  <c r="T49" i="2" s="1"/>
  <c r="I49" i="2"/>
  <c r="U49" i="2" s="1"/>
  <c r="B50" i="2"/>
  <c r="N50" i="2" s="1"/>
  <c r="C50" i="2"/>
  <c r="O50" i="2" s="1"/>
  <c r="D50" i="2"/>
  <c r="P50" i="2" s="1"/>
  <c r="E50" i="2"/>
  <c r="Q50" i="2" s="1"/>
  <c r="F50" i="2"/>
  <c r="R50" i="2" s="1"/>
  <c r="G50" i="2"/>
  <c r="S50" i="2" s="1"/>
  <c r="H50" i="2"/>
  <c r="T50" i="2" s="1"/>
  <c r="I50" i="2"/>
  <c r="U50" i="2" s="1"/>
  <c r="B51" i="2"/>
  <c r="N51" i="2" s="1"/>
  <c r="C51" i="2"/>
  <c r="O51" i="2" s="1"/>
  <c r="D51" i="2"/>
  <c r="P51" i="2" s="1"/>
  <c r="E51" i="2"/>
  <c r="Q51" i="2" s="1"/>
  <c r="F51" i="2"/>
  <c r="R51" i="2" s="1"/>
  <c r="G51" i="2"/>
  <c r="S51" i="2" s="1"/>
  <c r="H51" i="2"/>
  <c r="T51" i="2" s="1"/>
  <c r="I51" i="2"/>
  <c r="U51" i="2" s="1"/>
  <c r="B52" i="2"/>
  <c r="N52" i="2" s="1"/>
  <c r="C52" i="2"/>
  <c r="O52" i="2" s="1"/>
  <c r="D52" i="2"/>
  <c r="P52" i="2" s="1"/>
  <c r="E52" i="2"/>
  <c r="Q52" i="2" s="1"/>
  <c r="F52" i="2"/>
  <c r="R52" i="2" s="1"/>
  <c r="G52" i="2"/>
  <c r="S52" i="2" s="1"/>
  <c r="H52" i="2"/>
  <c r="T52" i="2" s="1"/>
  <c r="I52" i="2"/>
  <c r="U52" i="2" s="1"/>
  <c r="B53" i="2"/>
  <c r="N53" i="2" s="1"/>
  <c r="C53" i="2"/>
  <c r="O53" i="2" s="1"/>
  <c r="D53" i="2"/>
  <c r="P53" i="2" s="1"/>
  <c r="E53" i="2"/>
  <c r="Q53" i="2" s="1"/>
  <c r="F53" i="2"/>
  <c r="R53" i="2" s="1"/>
  <c r="G53" i="2"/>
  <c r="S53" i="2" s="1"/>
  <c r="H53" i="2"/>
  <c r="T53" i="2" s="1"/>
  <c r="I53" i="2"/>
  <c r="U53" i="2" s="1"/>
  <c r="B54" i="2"/>
  <c r="N54" i="2" s="1"/>
  <c r="C54" i="2"/>
  <c r="O54" i="2" s="1"/>
  <c r="D54" i="2"/>
  <c r="P54" i="2" s="1"/>
  <c r="E54" i="2"/>
  <c r="Q54" i="2" s="1"/>
  <c r="F54" i="2"/>
  <c r="R54" i="2" s="1"/>
  <c r="G54" i="2"/>
  <c r="S54" i="2" s="1"/>
  <c r="H54" i="2"/>
  <c r="T54" i="2" s="1"/>
  <c r="I54" i="2"/>
  <c r="U54" i="2" s="1"/>
  <c r="B55" i="2"/>
  <c r="N55" i="2" s="1"/>
  <c r="C55" i="2"/>
  <c r="O55" i="2" s="1"/>
  <c r="D55" i="2"/>
  <c r="P55" i="2" s="1"/>
  <c r="E55" i="2"/>
  <c r="Q55" i="2" s="1"/>
  <c r="F55" i="2"/>
  <c r="R55" i="2" s="1"/>
  <c r="G55" i="2"/>
  <c r="S55" i="2" s="1"/>
  <c r="H55" i="2"/>
  <c r="T55" i="2" s="1"/>
  <c r="I55" i="2"/>
  <c r="U55" i="2" s="1"/>
  <c r="B56" i="2"/>
  <c r="N56" i="2" s="1"/>
  <c r="C56" i="2"/>
  <c r="O56" i="2" s="1"/>
  <c r="D56" i="2"/>
  <c r="P56" i="2" s="1"/>
  <c r="E56" i="2"/>
  <c r="Q56" i="2" s="1"/>
  <c r="F56" i="2"/>
  <c r="R56" i="2" s="1"/>
  <c r="G56" i="2"/>
  <c r="S56" i="2" s="1"/>
  <c r="H56" i="2"/>
  <c r="T56" i="2" s="1"/>
  <c r="I56" i="2"/>
  <c r="U56" i="2" s="1"/>
  <c r="B57" i="2"/>
  <c r="N57" i="2" s="1"/>
  <c r="C57" i="2"/>
  <c r="O57" i="2" s="1"/>
  <c r="D57" i="2"/>
  <c r="P57" i="2" s="1"/>
  <c r="E57" i="2"/>
  <c r="Q57" i="2" s="1"/>
  <c r="F57" i="2"/>
  <c r="R57" i="2" s="1"/>
  <c r="G57" i="2"/>
  <c r="S57" i="2" s="1"/>
  <c r="H57" i="2"/>
  <c r="T57" i="2" s="1"/>
  <c r="I57" i="2"/>
  <c r="U57" i="2" s="1"/>
  <c r="B58" i="2"/>
  <c r="N58" i="2" s="1"/>
  <c r="C58" i="2"/>
  <c r="O58" i="2" s="1"/>
  <c r="D58" i="2"/>
  <c r="P58" i="2" s="1"/>
  <c r="E58" i="2"/>
  <c r="Q58" i="2" s="1"/>
  <c r="F58" i="2"/>
  <c r="R58" i="2" s="1"/>
  <c r="G58" i="2"/>
  <c r="S58" i="2" s="1"/>
  <c r="H58" i="2"/>
  <c r="T58" i="2" s="1"/>
  <c r="I58" i="2"/>
  <c r="U58" i="2" s="1"/>
  <c r="C43" i="2"/>
  <c r="O43" i="2" s="1"/>
  <c r="D43" i="2"/>
  <c r="P43" i="2" s="1"/>
  <c r="D43" i="5" s="1"/>
  <c r="P44" i="9" s="1"/>
  <c r="E43" i="2"/>
  <c r="Q43" i="2" s="1"/>
  <c r="F43" i="2"/>
  <c r="R43" i="2" s="1"/>
  <c r="G43" i="2"/>
  <c r="S43" i="2" s="1"/>
  <c r="H43" i="2"/>
  <c r="T43" i="2" s="1"/>
  <c r="H43" i="5" s="1"/>
  <c r="T44" i="9" s="1"/>
  <c r="I43" i="2"/>
  <c r="U43" i="2" s="1"/>
  <c r="B43" i="2"/>
  <c r="N43" i="2" s="1"/>
  <c r="AA186" i="9" l="1"/>
  <c r="BC85" i="9"/>
  <c r="AM186" i="9"/>
  <c r="K33" i="17"/>
  <c r="K33" i="19" s="1"/>
  <c r="C186" i="9"/>
  <c r="C185" i="8"/>
  <c r="N185" i="5" s="1"/>
  <c r="C186" i="5" s="1"/>
  <c r="O187" i="9" s="1"/>
  <c r="J50" i="21"/>
  <c r="F145" i="9"/>
  <c r="AA127" i="9"/>
  <c r="AM127" i="9"/>
  <c r="E65" i="9"/>
  <c r="E50" i="21"/>
  <c r="AD165" i="9"/>
  <c r="BB165" i="9" s="1"/>
  <c r="F125" i="9"/>
  <c r="G125" i="9"/>
  <c r="H125" i="9"/>
  <c r="AD125" i="9"/>
  <c r="AE125" i="9"/>
  <c r="AF65" i="9"/>
  <c r="AP125" i="9"/>
  <c r="H64" i="8"/>
  <c r="S64" i="5" s="1"/>
  <c r="H65" i="5" s="1"/>
  <c r="T66" i="9" s="1"/>
  <c r="BD145" i="9"/>
  <c r="AG65" i="9"/>
  <c r="F124" i="8"/>
  <c r="Q124" i="5" s="1"/>
  <c r="AO65" i="9"/>
  <c r="AS65" i="9"/>
  <c r="K112" i="21"/>
  <c r="AG145" i="9"/>
  <c r="AS145" i="9"/>
  <c r="AX106" i="9"/>
  <c r="B106" i="8"/>
  <c r="M106" i="5" s="1"/>
  <c r="B107" i="5" s="1"/>
  <c r="N108" i="9" s="1"/>
  <c r="AD65" i="9"/>
  <c r="BB65" i="9" s="1"/>
  <c r="G111" i="21"/>
  <c r="K50" i="21"/>
  <c r="BF144" i="9"/>
  <c r="I5" i="23" s="1"/>
  <c r="H50" i="21"/>
  <c r="BA145" i="9"/>
  <c r="F50" i="21"/>
  <c r="E111" i="21"/>
  <c r="K71" i="21"/>
  <c r="F91" i="21"/>
  <c r="AY86" i="9"/>
  <c r="E91" i="21"/>
  <c r="BA85" i="9"/>
  <c r="AX165" i="9"/>
  <c r="J71" i="21"/>
  <c r="BF124" i="9"/>
  <c r="H5" i="23" s="1"/>
  <c r="F71" i="21"/>
  <c r="AC65" i="9"/>
  <c r="BA65" i="9" s="1"/>
  <c r="I93" i="17"/>
  <c r="I93" i="19" s="1"/>
  <c r="E64" i="8"/>
  <c r="P64" i="5" s="1"/>
  <c r="E65" i="5" s="1"/>
  <c r="Q66" i="9" s="1"/>
  <c r="G71" i="21"/>
  <c r="G50" i="21"/>
  <c r="H93" i="17"/>
  <c r="H93" i="19" s="1"/>
  <c r="H71" i="21"/>
  <c r="G91" i="21"/>
  <c r="F164" i="8"/>
  <c r="Q164" i="5" s="1"/>
  <c r="F73" i="17"/>
  <c r="F73" i="19" s="1"/>
  <c r="H73" i="17"/>
  <c r="H73" i="19" s="1"/>
  <c r="AZ105" i="9"/>
  <c r="AR125" i="9"/>
  <c r="F65" i="9"/>
  <c r="AZ185" i="9"/>
  <c r="AX85" i="9"/>
  <c r="F112" i="21" s="1"/>
  <c r="AX186" i="9"/>
  <c r="D65" i="9"/>
  <c r="AD145" i="9"/>
  <c r="F165" i="9"/>
  <c r="BF64" i="9"/>
  <c r="E5" i="23" s="1"/>
  <c r="AP145" i="9"/>
  <c r="AE145" i="9"/>
  <c r="I91" i="21"/>
  <c r="F144" i="8"/>
  <c r="Q144" i="5" s="1"/>
  <c r="H145" i="5" s="1"/>
  <c r="AQ185" i="9"/>
  <c r="Z107" i="9"/>
  <c r="H165" i="9"/>
  <c r="G185" i="9"/>
  <c r="B107" i="9"/>
  <c r="E93" i="17"/>
  <c r="E93" i="19" s="1"/>
  <c r="AY186" i="9"/>
  <c r="Z126" i="9"/>
  <c r="BE185" i="9"/>
  <c r="BF164" i="9"/>
  <c r="J5" i="23" s="1"/>
  <c r="BF84" i="9"/>
  <c r="F5" i="23" s="1"/>
  <c r="AY65" i="9"/>
  <c r="K73" i="17"/>
  <c r="K73" i="19" s="1"/>
  <c r="J84" i="5"/>
  <c r="F6" i="17" s="1"/>
  <c r="F6" i="19" s="1"/>
  <c r="I85" i="9"/>
  <c r="AB85" i="9"/>
  <c r="AF165" i="9"/>
  <c r="F185" i="5"/>
  <c r="R186" i="9" s="1"/>
  <c r="C146" i="8"/>
  <c r="N146" i="5" s="1"/>
  <c r="C147" i="5" s="1"/>
  <c r="O148" i="9" s="1"/>
  <c r="AQ145" i="9"/>
  <c r="BB185" i="9"/>
  <c r="F53" i="17"/>
  <c r="F53" i="19" s="1"/>
  <c r="AG85" i="9"/>
  <c r="AY146" i="9"/>
  <c r="BA125" i="9"/>
  <c r="AN85" i="9"/>
  <c r="AB125" i="9"/>
  <c r="H65" i="9"/>
  <c r="BF104" i="9"/>
  <c r="G5" i="23" s="1"/>
  <c r="G144" i="8"/>
  <c r="R144" i="5" s="1"/>
  <c r="G145" i="5" s="1"/>
  <c r="AY105" i="9"/>
  <c r="G112" i="21" s="1"/>
  <c r="AN125" i="9"/>
  <c r="AR65" i="9"/>
  <c r="BD65" i="9" s="1"/>
  <c r="G184" i="8"/>
  <c r="R184" i="5" s="1"/>
  <c r="I185" i="5" s="1"/>
  <c r="U186" i="9" s="1"/>
  <c r="AE185" i="9"/>
  <c r="V185" i="9"/>
  <c r="K51" i="23" s="1"/>
  <c r="E185" i="9"/>
  <c r="K53" i="17"/>
  <c r="K53" i="19" s="1"/>
  <c r="AR185" i="9"/>
  <c r="AO185" i="9"/>
  <c r="H185" i="9"/>
  <c r="E184" i="8"/>
  <c r="P184" i="5" s="1"/>
  <c r="E185" i="5" s="1"/>
  <c r="Q186" i="9" s="1"/>
  <c r="H184" i="8"/>
  <c r="S184" i="5" s="1"/>
  <c r="H185" i="5" s="1"/>
  <c r="T186" i="9" s="1"/>
  <c r="BF184" i="9"/>
  <c r="K5" i="23" s="1"/>
  <c r="I164" i="8"/>
  <c r="T164" i="5" s="1"/>
  <c r="AY165" i="9"/>
  <c r="E165" i="9"/>
  <c r="AO165" i="9"/>
  <c r="AR165" i="9"/>
  <c r="E164" i="8"/>
  <c r="P164" i="5" s="1"/>
  <c r="E165" i="5" s="1"/>
  <c r="I73" i="17"/>
  <c r="I73" i="19" s="1"/>
  <c r="I145" i="9"/>
  <c r="I144" i="8"/>
  <c r="T144" i="5" s="1"/>
  <c r="G145" i="9"/>
  <c r="AY126" i="9"/>
  <c r="D125" i="9"/>
  <c r="D124" i="8"/>
  <c r="O124" i="5" s="1"/>
  <c r="D125" i="5" s="1"/>
  <c r="AQ125" i="9"/>
  <c r="AX125" i="9"/>
  <c r="H112" i="21" s="1"/>
  <c r="AY127" i="9"/>
  <c r="H53" i="17"/>
  <c r="H53" i="19" s="1"/>
  <c r="G124" i="8"/>
  <c r="R124" i="5" s="1"/>
  <c r="G125" i="5" s="1"/>
  <c r="AL107" i="9"/>
  <c r="I84" i="8"/>
  <c r="T84" i="5" s="1"/>
  <c r="I85" i="5" s="1"/>
  <c r="U86" i="9" s="1"/>
  <c r="AS85" i="9"/>
  <c r="D84" i="8"/>
  <c r="O84" i="5" s="1"/>
  <c r="D85" i="5" s="1"/>
  <c r="P86" i="9" s="1"/>
  <c r="AB65" i="9"/>
  <c r="J184" i="5"/>
  <c r="K6" i="17" s="1"/>
  <c r="K6" i="19" s="1"/>
  <c r="AC185" i="9"/>
  <c r="K93" i="17"/>
  <c r="K93" i="19" s="1"/>
  <c r="AF185" i="9"/>
  <c r="AS165" i="9"/>
  <c r="AC165" i="9"/>
  <c r="H164" i="8"/>
  <c r="S164" i="5" s="1"/>
  <c r="J93" i="17"/>
  <c r="J93" i="19" s="1"/>
  <c r="J73" i="17"/>
  <c r="J73" i="19" s="1"/>
  <c r="I165" i="9"/>
  <c r="AG165" i="9"/>
  <c r="B125" i="8"/>
  <c r="M125" i="5" s="1"/>
  <c r="B126" i="5" s="1"/>
  <c r="N127" i="9" s="1"/>
  <c r="E125" i="8"/>
  <c r="P125" i="5" s="1"/>
  <c r="E126" i="5" s="1"/>
  <c r="Q127" i="9" s="1"/>
  <c r="B126" i="9"/>
  <c r="AL126" i="9"/>
  <c r="AF125" i="9"/>
  <c r="BD125" i="9" s="1"/>
  <c r="H33" i="17"/>
  <c r="H33" i="19" s="1"/>
  <c r="H124" i="8"/>
  <c r="S124" i="5" s="1"/>
  <c r="G53" i="17"/>
  <c r="G53" i="19" s="1"/>
  <c r="Q105" i="9"/>
  <c r="H85" i="9"/>
  <c r="AF85" i="9"/>
  <c r="AR85" i="9"/>
  <c r="H84" i="8"/>
  <c r="S84" i="5" s="1"/>
  <c r="F93" i="17"/>
  <c r="F93" i="19" s="1"/>
  <c r="F33" i="17"/>
  <c r="F33" i="19" s="1"/>
  <c r="N86" i="9"/>
  <c r="D85" i="9"/>
  <c r="E33" i="17"/>
  <c r="E33" i="19" s="1"/>
  <c r="E53" i="17"/>
  <c r="E53" i="19" s="1"/>
  <c r="AX65" i="9"/>
  <c r="B66" i="9"/>
  <c r="Z66" i="9"/>
  <c r="AL66" i="9"/>
  <c r="AN65" i="9"/>
  <c r="B65" i="8"/>
  <c r="M65" i="5" s="1"/>
  <c r="B66" i="5" s="1"/>
  <c r="Z67" i="9" s="1"/>
  <c r="D64" i="8"/>
  <c r="O64" i="5" s="1"/>
  <c r="E85" i="8"/>
  <c r="P85" i="5" s="1"/>
  <c r="E86" i="5" s="1"/>
  <c r="Q87" i="9" s="1"/>
  <c r="AC86" i="9"/>
  <c r="AO86" i="9"/>
  <c r="E86" i="9"/>
  <c r="C86" i="8"/>
  <c r="N86" i="5" s="1"/>
  <c r="C87" i="5" s="1"/>
  <c r="AM87" i="9"/>
  <c r="AA87" i="9"/>
  <c r="C87" i="9"/>
  <c r="AR44" i="9"/>
  <c r="AF44" i="9"/>
  <c r="H44" i="9"/>
  <c r="AP105" i="9"/>
  <c r="AD105" i="9"/>
  <c r="F105" i="9"/>
  <c r="F32" i="19"/>
  <c r="AM166" i="9"/>
  <c r="AA166" i="9"/>
  <c r="C166" i="9"/>
  <c r="C165" i="8"/>
  <c r="N165" i="5" s="1"/>
  <c r="C166" i="5" s="1"/>
  <c r="O167" i="9" s="1"/>
  <c r="G164" i="8"/>
  <c r="R164" i="5" s="1"/>
  <c r="AQ165" i="9"/>
  <c r="AE165" i="9"/>
  <c r="G165" i="9"/>
  <c r="J32" i="19"/>
  <c r="Z145" i="9"/>
  <c r="AL145" i="9"/>
  <c r="B145" i="9"/>
  <c r="AO146" i="9"/>
  <c r="AC146" i="9"/>
  <c r="E146" i="9"/>
  <c r="AM128" i="9"/>
  <c r="AA128" i="9"/>
  <c r="C128" i="9"/>
  <c r="AN44" i="9"/>
  <c r="AB44" i="9"/>
  <c r="D44" i="9"/>
  <c r="E145" i="8"/>
  <c r="P145" i="5" s="1"/>
  <c r="E146" i="5" s="1"/>
  <c r="Q147" i="9" s="1"/>
  <c r="F84" i="8"/>
  <c r="Q84" i="5" s="1"/>
  <c r="F85" i="5" s="1"/>
  <c r="R86" i="9" s="1"/>
  <c r="AP85" i="9"/>
  <c r="V85" i="9"/>
  <c r="F51" i="23" s="1"/>
  <c r="AD85" i="9"/>
  <c r="F85" i="9"/>
  <c r="C65" i="8"/>
  <c r="N65" i="5" s="1"/>
  <c r="C66" i="5" s="1"/>
  <c r="O67" i="9" s="1"/>
  <c r="AA66" i="9"/>
  <c r="AM66" i="9"/>
  <c r="C66" i="9"/>
  <c r="AN186" i="9"/>
  <c r="AB186" i="9"/>
  <c r="D186" i="9"/>
  <c r="B85" i="8"/>
  <c r="M85" i="5" s="1"/>
  <c r="B86" i="5" s="1"/>
  <c r="AL86" i="9"/>
  <c r="Z86" i="9"/>
  <c r="B86" i="9"/>
  <c r="H104" i="8"/>
  <c r="S104" i="5" s="1"/>
  <c r="AR105" i="9"/>
  <c r="AF105" i="9"/>
  <c r="H105" i="9"/>
  <c r="J164" i="5"/>
  <c r="J6" i="17" s="1"/>
  <c r="J6" i="19" s="1"/>
  <c r="AN165" i="9"/>
  <c r="AB165" i="9"/>
  <c r="V165" i="9"/>
  <c r="J51" i="23" s="1"/>
  <c r="D165" i="9"/>
  <c r="AM106" i="9"/>
  <c r="AA106" i="9"/>
  <c r="C106" i="9"/>
  <c r="AS105" i="9"/>
  <c r="AG105" i="9"/>
  <c r="I105" i="9"/>
  <c r="J33" i="17"/>
  <c r="AL166" i="9"/>
  <c r="Z166" i="9"/>
  <c r="B166" i="9"/>
  <c r="AM147" i="9"/>
  <c r="AA147" i="9"/>
  <c r="C147" i="9"/>
  <c r="E32" i="19"/>
  <c r="J64" i="5"/>
  <c r="E6" i="17" s="1"/>
  <c r="E6" i="19" s="1"/>
  <c r="AQ65" i="9"/>
  <c r="AE65" i="9"/>
  <c r="V65" i="9"/>
  <c r="E51" i="23" s="1"/>
  <c r="G65" i="9"/>
  <c r="K34" i="17"/>
  <c r="AL187" i="9"/>
  <c r="Z187" i="9"/>
  <c r="B187" i="9"/>
  <c r="I124" i="8"/>
  <c r="T124" i="5" s="1"/>
  <c r="I125" i="5" s="1"/>
  <c r="U126" i="9" s="1"/>
  <c r="AS125" i="9"/>
  <c r="V125" i="9"/>
  <c r="H51" i="23" s="1"/>
  <c r="AG125" i="9"/>
  <c r="I125" i="9"/>
  <c r="E104" i="8"/>
  <c r="P104" i="5" s="1"/>
  <c r="E105" i="5" s="1"/>
  <c r="Q106" i="9" s="1"/>
  <c r="AO105" i="9"/>
  <c r="AC105" i="9"/>
  <c r="E105" i="9"/>
  <c r="AN106" i="9"/>
  <c r="AB106" i="9"/>
  <c r="D106" i="9"/>
  <c r="J124" i="5"/>
  <c r="H6" i="17" s="1"/>
  <c r="H6" i="19" s="1"/>
  <c r="G32" i="19"/>
  <c r="G104" i="8"/>
  <c r="R104" i="5" s="1"/>
  <c r="AQ105" i="9"/>
  <c r="AE105" i="9"/>
  <c r="G105" i="9"/>
  <c r="AN145" i="9"/>
  <c r="AB145" i="9"/>
  <c r="D145" i="9"/>
  <c r="AO126" i="9"/>
  <c r="AC126" i="9"/>
  <c r="E126" i="9"/>
  <c r="G85" i="5"/>
  <c r="S86" i="9" s="1"/>
  <c r="D144" i="8"/>
  <c r="O144" i="5" s="1"/>
  <c r="I53" i="17"/>
  <c r="B144" i="8"/>
  <c r="M144" i="5" s="1"/>
  <c r="B145" i="5" s="1"/>
  <c r="N146" i="9" s="1"/>
  <c r="I32" i="17"/>
  <c r="B165" i="8"/>
  <c r="M165" i="5" s="1"/>
  <c r="B166" i="5" s="1"/>
  <c r="N167" i="9" s="1"/>
  <c r="J144" i="5"/>
  <c r="I6" i="17" s="1"/>
  <c r="I6" i="19" s="1"/>
  <c r="J53" i="17"/>
  <c r="D164" i="8"/>
  <c r="O164" i="5" s="1"/>
  <c r="G73" i="17"/>
  <c r="F104" i="8"/>
  <c r="Q104" i="5" s="1"/>
  <c r="F105" i="5" s="1"/>
  <c r="R106" i="9" s="1"/>
  <c r="I145" i="5"/>
  <c r="U146" i="9" s="1"/>
  <c r="J104" i="5"/>
  <c r="G6" i="17" s="1"/>
  <c r="G6" i="19" s="1"/>
  <c r="G33" i="17"/>
  <c r="C105" i="8"/>
  <c r="N105" i="5" s="1"/>
  <c r="C106" i="5" s="1"/>
  <c r="O107" i="9" s="1"/>
  <c r="G93" i="17"/>
  <c r="I104" i="8"/>
  <c r="T104" i="5" s="1"/>
  <c r="G64" i="8"/>
  <c r="R64" i="5" s="1"/>
  <c r="E73" i="17"/>
  <c r="I43" i="5"/>
  <c r="U44" i="9" s="1"/>
  <c r="C43" i="5"/>
  <c r="O44" i="9" s="1"/>
  <c r="F43" i="5"/>
  <c r="R44" i="9" s="1"/>
  <c r="G43" i="5"/>
  <c r="S44" i="9" s="1"/>
  <c r="B43" i="5"/>
  <c r="N44" i="9" s="1"/>
  <c r="E43" i="5"/>
  <c r="Q44" i="9" s="1"/>
  <c r="B186" i="8"/>
  <c r="M186" i="5" s="1"/>
  <c r="B187" i="5" s="1"/>
  <c r="N188" i="9" s="1"/>
  <c r="D185" i="8"/>
  <c r="O185" i="5" s="1"/>
  <c r="D186" i="5" s="1"/>
  <c r="P187" i="9" s="1"/>
  <c r="C127" i="8"/>
  <c r="N127" i="5" s="1"/>
  <c r="C128" i="5" s="1"/>
  <c r="O129" i="9" s="1"/>
  <c r="D105" i="8"/>
  <c r="O105" i="5" s="1"/>
  <c r="D106" i="5" s="1"/>
  <c r="P107" i="9" s="1"/>
  <c r="H43" i="8"/>
  <c r="S43" i="5" s="1"/>
  <c r="D43" i="8"/>
  <c r="O43" i="5" s="1"/>
  <c r="V43" i="2"/>
  <c r="V46" i="2"/>
  <c r="V49" i="2"/>
  <c r="V53" i="2"/>
  <c r="V58" i="2"/>
  <c r="V45" i="2"/>
  <c r="V48" i="2"/>
  <c r="V51" i="2"/>
  <c r="V54" i="2"/>
  <c r="V56" i="2"/>
  <c r="V44" i="2"/>
  <c r="V47" i="2"/>
  <c r="V50" i="2"/>
  <c r="V52" i="2"/>
  <c r="V55" i="2"/>
  <c r="V57" i="2"/>
  <c r="C186" i="8" l="1"/>
  <c r="N186" i="5" s="1"/>
  <c r="C187" i="5" s="1"/>
  <c r="O188" i="9" s="1"/>
  <c r="C187" i="9"/>
  <c r="AM187" i="9"/>
  <c r="AA187" i="9"/>
  <c r="AY187" i="9" s="1"/>
  <c r="BE145" i="9"/>
  <c r="I51" i="21" s="1"/>
  <c r="BB125" i="9"/>
  <c r="AC127" i="9"/>
  <c r="B107" i="8"/>
  <c r="M107" i="5" s="1"/>
  <c r="B108" i="5" s="1"/>
  <c r="N109" i="9" s="1"/>
  <c r="AL108" i="9"/>
  <c r="B108" i="9"/>
  <c r="Z108" i="9"/>
  <c r="BE65" i="9"/>
  <c r="E51" i="21" s="1"/>
  <c r="H165" i="5"/>
  <c r="AF166" i="9" s="1"/>
  <c r="BC125" i="9"/>
  <c r="B67" i="9"/>
  <c r="H125" i="5"/>
  <c r="T126" i="9" s="1"/>
  <c r="G165" i="5"/>
  <c r="S166" i="9" s="1"/>
  <c r="E126" i="8"/>
  <c r="P126" i="5" s="1"/>
  <c r="E127" i="5" s="1"/>
  <c r="Q128" i="9" s="1"/>
  <c r="C187" i="8"/>
  <c r="N187" i="5" s="1"/>
  <c r="C188" i="5" s="1"/>
  <c r="O189" i="9" s="1"/>
  <c r="H185" i="8"/>
  <c r="S185" i="5" s="1"/>
  <c r="AM188" i="9"/>
  <c r="AX166" i="9"/>
  <c r="AZ85" i="9"/>
  <c r="F92" i="21" s="1"/>
  <c r="BC185" i="9"/>
  <c r="K72" i="21" s="1"/>
  <c r="BB145" i="9"/>
  <c r="J112" i="21"/>
  <c r="AZ165" i="9"/>
  <c r="AY128" i="9"/>
  <c r="BC145" i="9"/>
  <c r="AZ106" i="9"/>
  <c r="AC186" i="9"/>
  <c r="AY166" i="9"/>
  <c r="E112" i="21"/>
  <c r="AO127" i="9"/>
  <c r="K113" i="21"/>
  <c r="AA148" i="9"/>
  <c r="E186" i="9"/>
  <c r="AM148" i="9"/>
  <c r="J65" i="9"/>
  <c r="E6" i="21" s="1"/>
  <c r="AZ44" i="9"/>
  <c r="H186" i="9"/>
  <c r="AX107" i="9"/>
  <c r="AT185" i="9"/>
  <c r="K92" i="23" s="1"/>
  <c r="BD185" i="9"/>
  <c r="K51" i="21" s="1"/>
  <c r="AZ125" i="9"/>
  <c r="H92" i="21" s="1"/>
  <c r="S126" i="9"/>
  <c r="G126" i="9"/>
  <c r="G125" i="8"/>
  <c r="R125" i="5" s="1"/>
  <c r="G126" i="5" s="1"/>
  <c r="S127" i="9" s="1"/>
  <c r="AE126" i="9"/>
  <c r="T146" i="9"/>
  <c r="AR146" i="9"/>
  <c r="H146" i="9"/>
  <c r="AF146" i="9"/>
  <c r="H145" i="8"/>
  <c r="S145" i="5" s="1"/>
  <c r="S146" i="9"/>
  <c r="G145" i="8"/>
  <c r="R145" i="5" s="1"/>
  <c r="G146" i="5" s="1"/>
  <c r="BE105" i="9"/>
  <c r="AF186" i="9"/>
  <c r="AO186" i="9"/>
  <c r="AX126" i="9"/>
  <c r="H113" i="21" s="1"/>
  <c r="BD165" i="9"/>
  <c r="E146" i="8"/>
  <c r="P146" i="5" s="1"/>
  <c r="E147" i="5" s="1"/>
  <c r="Q148" i="9" s="1"/>
  <c r="C147" i="8"/>
  <c r="N147" i="5" s="1"/>
  <c r="C148" i="5" s="1"/>
  <c r="O149" i="9" s="1"/>
  <c r="BA165" i="9"/>
  <c r="J185" i="9"/>
  <c r="K6" i="21" s="1"/>
  <c r="BC165" i="9"/>
  <c r="J72" i="21" s="1"/>
  <c r="AX187" i="9"/>
  <c r="C148" i="9"/>
  <c r="C188" i="9"/>
  <c r="BD44" i="9"/>
  <c r="T166" i="9"/>
  <c r="H165" i="8"/>
  <c r="S165" i="5" s="1"/>
  <c r="H66" i="9"/>
  <c r="F186" i="9"/>
  <c r="AT65" i="9"/>
  <c r="E92" i="23" s="1"/>
  <c r="H85" i="5"/>
  <c r="T86" i="9" s="1"/>
  <c r="V86" i="9" s="1"/>
  <c r="F52" i="23" s="1"/>
  <c r="AR186" i="9"/>
  <c r="BB105" i="9"/>
  <c r="AF66" i="9"/>
  <c r="AD186" i="9"/>
  <c r="BE85" i="9"/>
  <c r="F185" i="8"/>
  <c r="Q185" i="5" s="1"/>
  <c r="F186" i="5" s="1"/>
  <c r="R187" i="9" s="1"/>
  <c r="BA126" i="9"/>
  <c r="BC105" i="9"/>
  <c r="AH85" i="9"/>
  <c r="F72" i="23" s="1"/>
  <c r="E127" i="9"/>
  <c r="BE165" i="9"/>
  <c r="AR66" i="9"/>
  <c r="H65" i="8"/>
  <c r="S65" i="5" s="1"/>
  <c r="I125" i="8"/>
  <c r="T125" i="5" s="1"/>
  <c r="J85" i="9"/>
  <c r="F6" i="21" s="1"/>
  <c r="AH125" i="9"/>
  <c r="H72" i="23" s="1"/>
  <c r="AP186" i="9"/>
  <c r="J125" i="9"/>
  <c r="H6" i="21" s="1"/>
  <c r="AH185" i="9"/>
  <c r="K72" i="23" s="1"/>
  <c r="G185" i="5"/>
  <c r="S186" i="9" s="1"/>
  <c r="AZ186" i="9"/>
  <c r="K54" i="17"/>
  <c r="K54" i="19" s="1"/>
  <c r="E185" i="8"/>
  <c r="P185" i="5" s="1"/>
  <c r="E186" i="5" s="1"/>
  <c r="AZ145" i="9"/>
  <c r="I92" i="21" s="1"/>
  <c r="BA146" i="9"/>
  <c r="AY147" i="9"/>
  <c r="AH145" i="9"/>
  <c r="I72" i="23" s="1"/>
  <c r="P126" i="9"/>
  <c r="D125" i="8"/>
  <c r="O125" i="5" s="1"/>
  <c r="D126" i="5" s="1"/>
  <c r="P127" i="9" s="1"/>
  <c r="H54" i="17"/>
  <c r="H54" i="19" s="1"/>
  <c r="H72" i="21"/>
  <c r="F125" i="5"/>
  <c r="R126" i="9" s="1"/>
  <c r="AT125" i="9"/>
  <c r="H92" i="23" s="1"/>
  <c r="B126" i="8"/>
  <c r="M126" i="5" s="1"/>
  <c r="B127" i="5" s="1"/>
  <c r="N128" i="9" s="1"/>
  <c r="AQ126" i="9"/>
  <c r="AT105" i="9"/>
  <c r="G92" i="23" s="1"/>
  <c r="AY106" i="9"/>
  <c r="G113" i="21" s="1"/>
  <c r="BD105" i="9"/>
  <c r="AT85" i="9"/>
  <c r="F92" i="23" s="1"/>
  <c r="BA86" i="9"/>
  <c r="BD85" i="9"/>
  <c r="BB85" i="9"/>
  <c r="F72" i="21" s="1"/>
  <c r="AY87" i="9"/>
  <c r="AH65" i="9"/>
  <c r="E72" i="23" s="1"/>
  <c r="AC66" i="9"/>
  <c r="AZ65" i="9"/>
  <c r="E92" i="21" s="1"/>
  <c r="AY66" i="9"/>
  <c r="AX66" i="9"/>
  <c r="BA185" i="9"/>
  <c r="AR166" i="9"/>
  <c r="E165" i="8"/>
  <c r="P165" i="5" s="1"/>
  <c r="E166" i="5" s="1"/>
  <c r="Q167" i="9" s="1"/>
  <c r="Q166" i="9"/>
  <c r="J165" i="9"/>
  <c r="J6" i="21" s="1"/>
  <c r="AT165" i="9"/>
  <c r="J92" i="23" s="1"/>
  <c r="AH165" i="9"/>
  <c r="J72" i="23" s="1"/>
  <c r="AT145" i="9"/>
  <c r="I92" i="23" s="1"/>
  <c r="AX145" i="9"/>
  <c r="Z127" i="9"/>
  <c r="H34" i="17"/>
  <c r="H34" i="19" s="1"/>
  <c r="BE125" i="9"/>
  <c r="D126" i="9"/>
  <c r="AB126" i="9"/>
  <c r="B127" i="9"/>
  <c r="AN126" i="9"/>
  <c r="AL127" i="9"/>
  <c r="G105" i="5"/>
  <c r="AQ106" i="9" s="1"/>
  <c r="BA105" i="9"/>
  <c r="G92" i="21" s="1"/>
  <c r="V105" i="9"/>
  <c r="G51" i="23" s="1"/>
  <c r="AH105" i="9"/>
  <c r="G72" i="23" s="1"/>
  <c r="C87" i="8"/>
  <c r="N87" i="5" s="1"/>
  <c r="C88" i="5" s="1"/>
  <c r="O89" i="9" s="1"/>
  <c r="O88" i="9"/>
  <c r="AX86" i="9"/>
  <c r="F113" i="21" s="1"/>
  <c r="F34" i="17"/>
  <c r="F34" i="19" s="1"/>
  <c r="N87" i="9"/>
  <c r="D65" i="5"/>
  <c r="F65" i="5"/>
  <c r="AO66" i="9"/>
  <c r="N67" i="9"/>
  <c r="B66" i="8"/>
  <c r="M66" i="5" s="1"/>
  <c r="B67" i="5" s="1"/>
  <c r="E65" i="8"/>
  <c r="P65" i="5" s="1"/>
  <c r="E66" i="5" s="1"/>
  <c r="E66" i="8" s="1"/>
  <c r="P66" i="5" s="1"/>
  <c r="AL67" i="9"/>
  <c r="BC65" i="9"/>
  <c r="E72" i="21" s="1"/>
  <c r="E66" i="9"/>
  <c r="AL44" i="9"/>
  <c r="Z44" i="9"/>
  <c r="B44" i="9"/>
  <c r="AS86" i="9"/>
  <c r="AG86" i="9"/>
  <c r="I86" i="9"/>
  <c r="J33" i="19"/>
  <c r="G43" i="8"/>
  <c r="R43" i="5" s="1"/>
  <c r="AQ44" i="9"/>
  <c r="AE44" i="9"/>
  <c r="G44" i="9"/>
  <c r="G33" i="19"/>
  <c r="G73" i="19"/>
  <c r="AC87" i="9"/>
  <c r="AO87" i="9"/>
  <c r="E87" i="9"/>
  <c r="AB107" i="9"/>
  <c r="AN107" i="9"/>
  <c r="D107" i="9"/>
  <c r="AM189" i="9"/>
  <c r="F43" i="8"/>
  <c r="Q43" i="5" s="1"/>
  <c r="F44" i="5" s="1"/>
  <c r="R45" i="9" s="1"/>
  <c r="AP44" i="9"/>
  <c r="AD44" i="9"/>
  <c r="F44" i="9"/>
  <c r="AS186" i="9"/>
  <c r="AG186" i="9"/>
  <c r="I186" i="9"/>
  <c r="E105" i="8"/>
  <c r="P105" i="5" s="1"/>
  <c r="E106" i="5" s="1"/>
  <c r="Q107" i="9" s="1"/>
  <c r="AO106" i="9"/>
  <c r="AC106" i="9"/>
  <c r="E106" i="9"/>
  <c r="I32" i="19"/>
  <c r="G85" i="8"/>
  <c r="R85" i="5" s="1"/>
  <c r="G86" i="5" s="1"/>
  <c r="S87" i="9" s="1"/>
  <c r="AQ86" i="9"/>
  <c r="AE86" i="9"/>
  <c r="G86" i="9"/>
  <c r="J105" i="9"/>
  <c r="G6" i="21" s="1"/>
  <c r="F85" i="8"/>
  <c r="Q85" i="5" s="1"/>
  <c r="AD86" i="9"/>
  <c r="AP86" i="9"/>
  <c r="F86" i="9"/>
  <c r="J34" i="17"/>
  <c r="AL167" i="9"/>
  <c r="Z167" i="9"/>
  <c r="B167" i="9"/>
  <c r="D85" i="8"/>
  <c r="O85" i="5" s="1"/>
  <c r="D86" i="5" s="1"/>
  <c r="P87" i="9" s="1"/>
  <c r="AN86" i="9"/>
  <c r="AB86" i="9"/>
  <c r="D86" i="9"/>
  <c r="I53" i="19"/>
  <c r="J53" i="19"/>
  <c r="AS126" i="9"/>
  <c r="AG126" i="9"/>
  <c r="I126" i="9"/>
  <c r="AA67" i="9"/>
  <c r="AM67" i="9"/>
  <c r="C67" i="9"/>
  <c r="C66" i="8"/>
  <c r="N66" i="5" s="1"/>
  <c r="C67" i="5" s="1"/>
  <c r="O68" i="9" s="1"/>
  <c r="E34" i="17"/>
  <c r="AQ146" i="9"/>
  <c r="AE146" i="9"/>
  <c r="G146" i="9"/>
  <c r="K35" i="17"/>
  <c r="AL188" i="9"/>
  <c r="Z188" i="9"/>
  <c r="B188" i="9"/>
  <c r="AP106" i="9"/>
  <c r="AD106" i="9"/>
  <c r="F106" i="9"/>
  <c r="C43" i="8"/>
  <c r="N43" i="5" s="1"/>
  <c r="C44" i="5" s="1"/>
  <c r="O45" i="9" s="1"/>
  <c r="AM44" i="9"/>
  <c r="AA44" i="9"/>
  <c r="C44" i="9"/>
  <c r="E73" i="19"/>
  <c r="K34" i="19"/>
  <c r="AO166" i="9"/>
  <c r="AC166" i="9"/>
  <c r="E166" i="9"/>
  <c r="AA129" i="9"/>
  <c r="AM129" i="9"/>
  <c r="C129" i="9"/>
  <c r="I105" i="5"/>
  <c r="U106" i="9" s="1"/>
  <c r="I94" i="17"/>
  <c r="AS146" i="9"/>
  <c r="AG146" i="9"/>
  <c r="I146" i="9"/>
  <c r="AO147" i="9"/>
  <c r="AC147" i="9"/>
  <c r="E147" i="9"/>
  <c r="J145" i="9"/>
  <c r="I6" i="21" s="1"/>
  <c r="AM167" i="9"/>
  <c r="AA167" i="9"/>
  <c r="C167" i="9"/>
  <c r="C166" i="8"/>
  <c r="N166" i="5" s="1"/>
  <c r="C167" i="5" s="1"/>
  <c r="O168" i="9" s="1"/>
  <c r="I165" i="5"/>
  <c r="U166" i="9" s="1"/>
  <c r="AM107" i="9"/>
  <c r="AA107" i="9"/>
  <c r="C107" i="9"/>
  <c r="AL146" i="9"/>
  <c r="Z146" i="9"/>
  <c r="B146" i="9"/>
  <c r="AL87" i="9"/>
  <c r="Z87" i="9"/>
  <c r="B87" i="9"/>
  <c r="B86" i="8"/>
  <c r="M86" i="5" s="1"/>
  <c r="B87" i="5" s="1"/>
  <c r="N88" i="9" s="1"/>
  <c r="AM88" i="9"/>
  <c r="AA88" i="9"/>
  <c r="C88" i="9"/>
  <c r="D92" i="17"/>
  <c r="AS44" i="9"/>
  <c r="AG44" i="9"/>
  <c r="I44" i="9"/>
  <c r="AN187" i="9"/>
  <c r="AB187" i="9"/>
  <c r="D187" i="9"/>
  <c r="D52" i="17"/>
  <c r="AC44" i="9"/>
  <c r="AO44" i="9"/>
  <c r="E44" i="9"/>
  <c r="G93" i="19"/>
  <c r="F54" i="17"/>
  <c r="V145" i="9"/>
  <c r="I51" i="23" s="1"/>
  <c r="E86" i="8"/>
  <c r="P86" i="5" s="1"/>
  <c r="E87" i="5" s="1"/>
  <c r="Q88" i="9" s="1"/>
  <c r="I85" i="8"/>
  <c r="T85" i="5" s="1"/>
  <c r="F74" i="17"/>
  <c r="G54" i="17"/>
  <c r="I33" i="17"/>
  <c r="B145" i="8"/>
  <c r="M145" i="5" s="1"/>
  <c r="B146" i="5" s="1"/>
  <c r="N147" i="9" s="1"/>
  <c r="B166" i="8"/>
  <c r="M166" i="5" s="1"/>
  <c r="B167" i="5" s="1"/>
  <c r="N168" i="9" s="1"/>
  <c r="D145" i="5"/>
  <c r="P146" i="9" s="1"/>
  <c r="F145" i="5"/>
  <c r="R146" i="9" s="1"/>
  <c r="D165" i="5"/>
  <c r="P166" i="9" s="1"/>
  <c r="F165" i="5"/>
  <c r="R166" i="9" s="1"/>
  <c r="H105" i="5"/>
  <c r="T106" i="9" s="1"/>
  <c r="I145" i="8"/>
  <c r="T145" i="5" s="1"/>
  <c r="F105" i="8"/>
  <c r="Q105" i="5" s="1"/>
  <c r="F106" i="5" s="1"/>
  <c r="R107" i="9" s="1"/>
  <c r="G65" i="5"/>
  <c r="S66" i="9" s="1"/>
  <c r="I65" i="5"/>
  <c r="U66" i="9" s="1"/>
  <c r="C106" i="8"/>
  <c r="N106" i="5" s="1"/>
  <c r="C107" i="5" s="1"/>
  <c r="O108" i="9" s="1"/>
  <c r="G34" i="17"/>
  <c r="K94" i="17"/>
  <c r="I185" i="8"/>
  <c r="T185" i="5" s="1"/>
  <c r="I43" i="8"/>
  <c r="T43" i="5" s="1"/>
  <c r="D72" i="17"/>
  <c r="E43" i="8"/>
  <c r="P43" i="5" s="1"/>
  <c r="D31" i="17"/>
  <c r="J43" i="5"/>
  <c r="D5" i="17" s="1"/>
  <c r="D5" i="19" s="1"/>
  <c r="B43" i="8"/>
  <c r="M43" i="5" s="1"/>
  <c r="B44" i="5" s="1"/>
  <c r="N45" i="9" s="1"/>
  <c r="B187" i="8"/>
  <c r="M187" i="5" s="1"/>
  <c r="B188" i="5" s="1"/>
  <c r="N189" i="9" s="1"/>
  <c r="E127" i="8"/>
  <c r="P127" i="5" s="1"/>
  <c r="E128" i="5" s="1"/>
  <c r="Q129" i="9" s="1"/>
  <c r="C128" i="8"/>
  <c r="N128" i="5" s="1"/>
  <c r="C129" i="5" s="1"/>
  <c r="O130" i="9" s="1"/>
  <c r="D106" i="8"/>
  <c r="O106" i="5" s="1"/>
  <c r="D107" i="5" s="1"/>
  <c r="P108" i="9" s="1"/>
  <c r="B24" i="2"/>
  <c r="N24" i="2" s="1"/>
  <c r="C24" i="2"/>
  <c r="O24" i="2" s="1"/>
  <c r="D24" i="2"/>
  <c r="P24" i="2" s="1"/>
  <c r="E24" i="2"/>
  <c r="Q24" i="2" s="1"/>
  <c r="F24" i="2"/>
  <c r="R24" i="2" s="1"/>
  <c r="G24" i="2"/>
  <c r="S24" i="2" s="1"/>
  <c r="H24" i="2"/>
  <c r="T24" i="2" s="1"/>
  <c r="I24" i="2"/>
  <c r="U24" i="2" s="1"/>
  <c r="B25" i="2"/>
  <c r="N25" i="2" s="1"/>
  <c r="C25" i="2"/>
  <c r="O25" i="2" s="1"/>
  <c r="D25" i="2"/>
  <c r="P25" i="2" s="1"/>
  <c r="E25" i="2"/>
  <c r="Q25" i="2" s="1"/>
  <c r="F25" i="2"/>
  <c r="R25" i="2" s="1"/>
  <c r="G25" i="2"/>
  <c r="S25" i="2" s="1"/>
  <c r="H25" i="2"/>
  <c r="T25" i="2" s="1"/>
  <c r="I25" i="2"/>
  <c r="U25" i="2" s="1"/>
  <c r="B26" i="2"/>
  <c r="N26" i="2" s="1"/>
  <c r="C26" i="2"/>
  <c r="O26" i="2" s="1"/>
  <c r="D26" i="2"/>
  <c r="P26" i="2" s="1"/>
  <c r="E26" i="2"/>
  <c r="Q26" i="2" s="1"/>
  <c r="F26" i="2"/>
  <c r="R26" i="2" s="1"/>
  <c r="G26" i="2"/>
  <c r="S26" i="2" s="1"/>
  <c r="H26" i="2"/>
  <c r="T26" i="2" s="1"/>
  <c r="I26" i="2"/>
  <c r="U26" i="2" s="1"/>
  <c r="B27" i="2"/>
  <c r="N27" i="2" s="1"/>
  <c r="C27" i="2"/>
  <c r="O27" i="2" s="1"/>
  <c r="D27" i="2"/>
  <c r="P27" i="2" s="1"/>
  <c r="E27" i="2"/>
  <c r="Q27" i="2" s="1"/>
  <c r="F27" i="2"/>
  <c r="R27" i="2" s="1"/>
  <c r="G27" i="2"/>
  <c r="S27" i="2" s="1"/>
  <c r="H27" i="2"/>
  <c r="T27" i="2" s="1"/>
  <c r="I27" i="2"/>
  <c r="U27" i="2" s="1"/>
  <c r="B28" i="2"/>
  <c r="N28" i="2" s="1"/>
  <c r="C28" i="2"/>
  <c r="O28" i="2" s="1"/>
  <c r="D28" i="2"/>
  <c r="P28" i="2" s="1"/>
  <c r="E28" i="2"/>
  <c r="Q28" i="2" s="1"/>
  <c r="F28" i="2"/>
  <c r="R28" i="2" s="1"/>
  <c r="G28" i="2"/>
  <c r="S28" i="2" s="1"/>
  <c r="H28" i="2"/>
  <c r="T28" i="2" s="1"/>
  <c r="I28" i="2"/>
  <c r="U28" i="2" s="1"/>
  <c r="B29" i="2"/>
  <c r="N29" i="2" s="1"/>
  <c r="C29" i="2"/>
  <c r="O29" i="2" s="1"/>
  <c r="D29" i="2"/>
  <c r="P29" i="2" s="1"/>
  <c r="E29" i="2"/>
  <c r="Q29" i="2" s="1"/>
  <c r="F29" i="2"/>
  <c r="R29" i="2" s="1"/>
  <c r="G29" i="2"/>
  <c r="S29" i="2" s="1"/>
  <c r="H29" i="2"/>
  <c r="T29" i="2" s="1"/>
  <c r="I29" i="2"/>
  <c r="U29" i="2" s="1"/>
  <c r="B30" i="2"/>
  <c r="N30" i="2" s="1"/>
  <c r="C30" i="2"/>
  <c r="O30" i="2" s="1"/>
  <c r="D30" i="2"/>
  <c r="P30" i="2" s="1"/>
  <c r="E30" i="2"/>
  <c r="Q30" i="2" s="1"/>
  <c r="F30" i="2"/>
  <c r="R30" i="2" s="1"/>
  <c r="G30" i="2"/>
  <c r="S30" i="2" s="1"/>
  <c r="H30" i="2"/>
  <c r="T30" i="2" s="1"/>
  <c r="I30" i="2"/>
  <c r="U30" i="2" s="1"/>
  <c r="B31" i="2"/>
  <c r="N31" i="2" s="1"/>
  <c r="C31" i="2"/>
  <c r="O31" i="2" s="1"/>
  <c r="D31" i="2"/>
  <c r="P31" i="2" s="1"/>
  <c r="E31" i="2"/>
  <c r="Q31" i="2" s="1"/>
  <c r="F31" i="2"/>
  <c r="R31" i="2" s="1"/>
  <c r="G31" i="2"/>
  <c r="S31" i="2" s="1"/>
  <c r="H31" i="2"/>
  <c r="T31" i="2" s="1"/>
  <c r="I31" i="2"/>
  <c r="U31" i="2" s="1"/>
  <c r="B32" i="2"/>
  <c r="N32" i="2" s="1"/>
  <c r="C32" i="2"/>
  <c r="O32" i="2" s="1"/>
  <c r="D32" i="2"/>
  <c r="P32" i="2" s="1"/>
  <c r="E32" i="2"/>
  <c r="Q32" i="2" s="1"/>
  <c r="F32" i="2"/>
  <c r="R32" i="2" s="1"/>
  <c r="G32" i="2"/>
  <c r="S32" i="2" s="1"/>
  <c r="H32" i="2"/>
  <c r="T32" i="2" s="1"/>
  <c r="I32" i="2"/>
  <c r="U32" i="2" s="1"/>
  <c r="B33" i="2"/>
  <c r="N33" i="2" s="1"/>
  <c r="C33" i="2"/>
  <c r="O33" i="2" s="1"/>
  <c r="D33" i="2"/>
  <c r="P33" i="2" s="1"/>
  <c r="E33" i="2"/>
  <c r="Q33" i="2" s="1"/>
  <c r="F33" i="2"/>
  <c r="R33" i="2" s="1"/>
  <c r="G33" i="2"/>
  <c r="S33" i="2" s="1"/>
  <c r="H33" i="2"/>
  <c r="T33" i="2" s="1"/>
  <c r="I33" i="2"/>
  <c r="U33" i="2" s="1"/>
  <c r="B34" i="2"/>
  <c r="N34" i="2" s="1"/>
  <c r="C34" i="2"/>
  <c r="O34" i="2" s="1"/>
  <c r="D34" i="2"/>
  <c r="P34" i="2" s="1"/>
  <c r="E34" i="2"/>
  <c r="Q34" i="2" s="1"/>
  <c r="F34" i="2"/>
  <c r="R34" i="2" s="1"/>
  <c r="G34" i="2"/>
  <c r="S34" i="2" s="1"/>
  <c r="H34" i="2"/>
  <c r="T34" i="2" s="1"/>
  <c r="I34" i="2"/>
  <c r="U34" i="2" s="1"/>
  <c r="B35" i="2"/>
  <c r="N35" i="2" s="1"/>
  <c r="C35" i="2"/>
  <c r="O35" i="2" s="1"/>
  <c r="D35" i="2"/>
  <c r="P35" i="2" s="1"/>
  <c r="E35" i="2"/>
  <c r="Q35" i="2" s="1"/>
  <c r="F35" i="2"/>
  <c r="R35" i="2" s="1"/>
  <c r="G35" i="2"/>
  <c r="S35" i="2" s="1"/>
  <c r="H35" i="2"/>
  <c r="T35" i="2" s="1"/>
  <c r="I35" i="2"/>
  <c r="U35" i="2" s="1"/>
  <c r="B36" i="2"/>
  <c r="N36" i="2" s="1"/>
  <c r="C36" i="2"/>
  <c r="O36" i="2" s="1"/>
  <c r="D36" i="2"/>
  <c r="P36" i="2" s="1"/>
  <c r="E36" i="2"/>
  <c r="Q36" i="2" s="1"/>
  <c r="F36" i="2"/>
  <c r="R36" i="2" s="1"/>
  <c r="G36" i="2"/>
  <c r="S36" i="2" s="1"/>
  <c r="H36" i="2"/>
  <c r="T36" i="2" s="1"/>
  <c r="I36" i="2"/>
  <c r="U36" i="2" s="1"/>
  <c r="B37" i="2"/>
  <c r="N37" i="2" s="1"/>
  <c r="C37" i="2"/>
  <c r="O37" i="2" s="1"/>
  <c r="D37" i="2"/>
  <c r="P37" i="2" s="1"/>
  <c r="E37" i="2"/>
  <c r="Q37" i="2" s="1"/>
  <c r="F37" i="2"/>
  <c r="R37" i="2" s="1"/>
  <c r="G37" i="2"/>
  <c r="S37" i="2" s="1"/>
  <c r="H37" i="2"/>
  <c r="T37" i="2" s="1"/>
  <c r="I37" i="2"/>
  <c r="U37" i="2" s="1"/>
  <c r="B38" i="2"/>
  <c r="N38" i="2" s="1"/>
  <c r="C38" i="2"/>
  <c r="O38" i="2" s="1"/>
  <c r="D38" i="2"/>
  <c r="P38" i="2" s="1"/>
  <c r="E38" i="2"/>
  <c r="Q38" i="2" s="1"/>
  <c r="F38" i="2"/>
  <c r="R38" i="2" s="1"/>
  <c r="G38" i="2"/>
  <c r="S38" i="2" s="1"/>
  <c r="H38" i="2"/>
  <c r="T38" i="2" s="1"/>
  <c r="I38" i="2"/>
  <c r="U38" i="2" s="1"/>
  <c r="C23" i="2"/>
  <c r="O23" i="2" s="1"/>
  <c r="C23" i="5" s="1"/>
  <c r="O24" i="9" s="1"/>
  <c r="D23" i="2"/>
  <c r="P23" i="2" s="1"/>
  <c r="D23" i="5" s="1"/>
  <c r="P24" i="9" s="1"/>
  <c r="E23" i="2"/>
  <c r="Q23" i="2" s="1"/>
  <c r="E23" i="5" s="1"/>
  <c r="Q24" i="9" s="1"/>
  <c r="F23" i="2"/>
  <c r="R23" i="2" s="1"/>
  <c r="F23" i="5" s="1"/>
  <c r="R24" i="9" s="1"/>
  <c r="G23" i="2"/>
  <c r="S23" i="2" s="1"/>
  <c r="G23" i="5" s="1"/>
  <c r="S24" i="9" s="1"/>
  <c r="H23" i="2"/>
  <c r="T23" i="2" s="1"/>
  <c r="H23" i="5" s="1"/>
  <c r="T24" i="9" s="1"/>
  <c r="I23" i="2"/>
  <c r="U23" i="2" s="1"/>
  <c r="I23" i="5" s="1"/>
  <c r="U24" i="9" s="1"/>
  <c r="B23" i="2"/>
  <c r="N23" i="2" s="1"/>
  <c r="B23" i="5" s="1"/>
  <c r="N24" i="9" s="1"/>
  <c r="B4" i="2"/>
  <c r="N4" i="2" s="1"/>
  <c r="C4" i="2"/>
  <c r="O4" i="2" s="1"/>
  <c r="D4" i="2"/>
  <c r="E4" i="2"/>
  <c r="F4" i="2"/>
  <c r="G4" i="2"/>
  <c r="H4" i="2"/>
  <c r="T4" i="2" s="1"/>
  <c r="I4" i="2"/>
  <c r="U4" i="2" s="1"/>
  <c r="B5" i="2"/>
  <c r="N5" i="2" s="1"/>
  <c r="C5" i="2"/>
  <c r="O5" i="2" s="1"/>
  <c r="D5" i="2"/>
  <c r="E5" i="2"/>
  <c r="F5" i="2"/>
  <c r="G5" i="2"/>
  <c r="H5" i="2"/>
  <c r="T5" i="2" s="1"/>
  <c r="I5" i="2"/>
  <c r="U5" i="2" s="1"/>
  <c r="B6" i="2"/>
  <c r="N6" i="2" s="1"/>
  <c r="C6" i="2"/>
  <c r="O6" i="2" s="1"/>
  <c r="D6" i="2"/>
  <c r="E6" i="2"/>
  <c r="F6" i="2"/>
  <c r="G6" i="2"/>
  <c r="H6" i="2"/>
  <c r="T6" i="2" s="1"/>
  <c r="I6" i="2"/>
  <c r="U6" i="2" s="1"/>
  <c r="B7" i="2"/>
  <c r="N7" i="2" s="1"/>
  <c r="C7" i="2"/>
  <c r="O7" i="2" s="1"/>
  <c r="D7" i="2"/>
  <c r="E7" i="2"/>
  <c r="F7" i="2"/>
  <c r="G7" i="2"/>
  <c r="H7" i="2"/>
  <c r="T7" i="2" s="1"/>
  <c r="I7" i="2"/>
  <c r="U7" i="2" s="1"/>
  <c r="B8" i="2"/>
  <c r="N8" i="2" s="1"/>
  <c r="C8" i="2"/>
  <c r="O8" i="2" s="1"/>
  <c r="D8" i="2"/>
  <c r="E8" i="2"/>
  <c r="F8" i="2"/>
  <c r="G8" i="2"/>
  <c r="H8" i="2"/>
  <c r="T8" i="2" s="1"/>
  <c r="I8" i="2"/>
  <c r="U8" i="2" s="1"/>
  <c r="B9" i="2"/>
  <c r="N9" i="2" s="1"/>
  <c r="C9" i="2"/>
  <c r="O9" i="2" s="1"/>
  <c r="D9" i="2"/>
  <c r="E9" i="2"/>
  <c r="F9" i="2"/>
  <c r="G9" i="2"/>
  <c r="H9" i="2"/>
  <c r="T9" i="2" s="1"/>
  <c r="I9" i="2"/>
  <c r="U9" i="2" s="1"/>
  <c r="B10" i="2"/>
  <c r="N10" i="2" s="1"/>
  <c r="C10" i="2"/>
  <c r="O10" i="2" s="1"/>
  <c r="D10" i="2"/>
  <c r="E10" i="2"/>
  <c r="F10" i="2"/>
  <c r="G10" i="2"/>
  <c r="H10" i="2"/>
  <c r="T10" i="2" s="1"/>
  <c r="I10" i="2"/>
  <c r="U10" i="2" s="1"/>
  <c r="B11" i="2"/>
  <c r="N11" i="2" s="1"/>
  <c r="C11" i="2"/>
  <c r="O11" i="2" s="1"/>
  <c r="D11" i="2"/>
  <c r="E11" i="2"/>
  <c r="F11" i="2"/>
  <c r="G11" i="2"/>
  <c r="H11" i="2"/>
  <c r="T11" i="2" s="1"/>
  <c r="I11" i="2"/>
  <c r="U11" i="2" s="1"/>
  <c r="B12" i="2"/>
  <c r="N12" i="2" s="1"/>
  <c r="C12" i="2"/>
  <c r="O12" i="2" s="1"/>
  <c r="D12" i="2"/>
  <c r="E12" i="2"/>
  <c r="F12" i="2"/>
  <c r="G12" i="2"/>
  <c r="H12" i="2"/>
  <c r="T12" i="2" s="1"/>
  <c r="I12" i="2"/>
  <c r="U12" i="2" s="1"/>
  <c r="B13" i="2"/>
  <c r="C13" i="2"/>
  <c r="O13" i="2" s="1"/>
  <c r="D13" i="2"/>
  <c r="E13" i="2"/>
  <c r="F13" i="2"/>
  <c r="G13" i="2"/>
  <c r="H13" i="2"/>
  <c r="T13" i="2" s="1"/>
  <c r="I13" i="2"/>
  <c r="U13" i="2" s="1"/>
  <c r="B14" i="2"/>
  <c r="N14" i="2" s="1"/>
  <c r="C14" i="2"/>
  <c r="O14" i="2" s="1"/>
  <c r="D14" i="2"/>
  <c r="E14" i="2"/>
  <c r="F14" i="2"/>
  <c r="G14" i="2"/>
  <c r="H14" i="2"/>
  <c r="T14" i="2" s="1"/>
  <c r="I14" i="2"/>
  <c r="U14" i="2" s="1"/>
  <c r="B15" i="2"/>
  <c r="N15" i="2" s="1"/>
  <c r="C15" i="2"/>
  <c r="O15" i="2" s="1"/>
  <c r="D15" i="2"/>
  <c r="E15" i="2"/>
  <c r="F15" i="2"/>
  <c r="G15" i="2"/>
  <c r="H15" i="2"/>
  <c r="T15" i="2" s="1"/>
  <c r="I15" i="2"/>
  <c r="U15" i="2" s="1"/>
  <c r="B16" i="2"/>
  <c r="N16" i="2" s="1"/>
  <c r="C16" i="2"/>
  <c r="O16" i="2" s="1"/>
  <c r="D16" i="2"/>
  <c r="E16" i="2"/>
  <c r="F16" i="2"/>
  <c r="G16" i="2"/>
  <c r="H16" i="2"/>
  <c r="T16" i="2" s="1"/>
  <c r="I16" i="2"/>
  <c r="U16" i="2" s="1"/>
  <c r="B17" i="2"/>
  <c r="N17" i="2" s="1"/>
  <c r="C17" i="2"/>
  <c r="O17" i="2" s="1"/>
  <c r="D17" i="2"/>
  <c r="E17" i="2"/>
  <c r="F17" i="2"/>
  <c r="G17" i="2"/>
  <c r="H17" i="2"/>
  <c r="T17" i="2" s="1"/>
  <c r="I17" i="2"/>
  <c r="U17" i="2" s="1"/>
  <c r="B18" i="2"/>
  <c r="N18" i="2" s="1"/>
  <c r="C18" i="2"/>
  <c r="O18" i="2" s="1"/>
  <c r="D18" i="2"/>
  <c r="E18" i="2"/>
  <c r="F18" i="2"/>
  <c r="G18" i="2"/>
  <c r="H18" i="2"/>
  <c r="T18" i="2" s="1"/>
  <c r="I18" i="2"/>
  <c r="U18" i="2" s="1"/>
  <c r="C3" i="2"/>
  <c r="O3" i="2" s="1"/>
  <c r="D3" i="2"/>
  <c r="E3" i="2"/>
  <c r="F3" i="2"/>
  <c r="G3" i="2"/>
  <c r="H3" i="2"/>
  <c r="T3" i="2" s="1"/>
  <c r="H3" i="5" s="1"/>
  <c r="I3" i="2"/>
  <c r="U3" i="2" s="1"/>
  <c r="I3" i="5" s="1"/>
  <c r="B3" i="2"/>
  <c r="N3" i="2" s="1"/>
  <c r="B3" i="5" s="1"/>
  <c r="N13" i="2"/>
  <c r="B109" i="9" l="1"/>
  <c r="B108" i="8"/>
  <c r="M108" i="5" s="1"/>
  <c r="B109" i="5" s="1"/>
  <c r="N110" i="9" s="1"/>
  <c r="AL109" i="9"/>
  <c r="BE44" i="9"/>
  <c r="AA188" i="9"/>
  <c r="C188" i="8"/>
  <c r="N188" i="5" s="1"/>
  <c r="C189" i="5" s="1"/>
  <c r="O190" i="9" s="1"/>
  <c r="AY188" i="9"/>
  <c r="H166" i="9"/>
  <c r="G165" i="8"/>
  <c r="R165" i="5" s="1"/>
  <c r="G166" i="5" s="1"/>
  <c r="S167" i="9" s="1"/>
  <c r="J113" i="21"/>
  <c r="H126" i="9"/>
  <c r="BA127" i="9"/>
  <c r="AF126" i="9"/>
  <c r="AR126" i="9"/>
  <c r="BD126" i="9" s="1"/>
  <c r="Z109" i="9"/>
  <c r="AX108" i="9"/>
  <c r="AQ166" i="9"/>
  <c r="AO128" i="9"/>
  <c r="AE166" i="9"/>
  <c r="H85" i="8"/>
  <c r="S85" i="5" s="1"/>
  <c r="H86" i="5" s="1"/>
  <c r="AO148" i="9"/>
  <c r="H125" i="8"/>
  <c r="S125" i="5" s="1"/>
  <c r="J85" i="5"/>
  <c r="F7" i="17" s="1"/>
  <c r="F7" i="19" s="1"/>
  <c r="C189" i="9"/>
  <c r="E128" i="9"/>
  <c r="H94" i="17"/>
  <c r="H94" i="19" s="1"/>
  <c r="G166" i="9"/>
  <c r="BC86" i="9"/>
  <c r="AA189" i="9"/>
  <c r="AY189" i="9" s="1"/>
  <c r="AC128" i="9"/>
  <c r="AE186" i="9"/>
  <c r="AX167" i="9"/>
  <c r="E147" i="8"/>
  <c r="P147" i="5" s="1"/>
  <c r="E148" i="5" s="1"/>
  <c r="I146" i="5"/>
  <c r="U147" i="9" s="1"/>
  <c r="E148" i="9"/>
  <c r="BA147" i="9"/>
  <c r="AC148" i="9"/>
  <c r="AE127" i="9"/>
  <c r="I126" i="5"/>
  <c r="U127" i="9" s="1"/>
  <c r="AE106" i="9"/>
  <c r="G74" i="17"/>
  <c r="G106" i="9"/>
  <c r="I72" i="21"/>
  <c r="J92" i="21"/>
  <c r="D50" i="21"/>
  <c r="BC126" i="9"/>
  <c r="K114" i="21"/>
  <c r="AY148" i="9"/>
  <c r="BE146" i="9"/>
  <c r="E113" i="21"/>
  <c r="BA66" i="9"/>
  <c r="BC146" i="9"/>
  <c r="G72" i="21"/>
  <c r="BF165" i="9"/>
  <c r="J6" i="23" s="1"/>
  <c r="C148" i="8"/>
  <c r="N148" i="5" s="1"/>
  <c r="C149" i="5" s="1"/>
  <c r="O150" i="9" s="1"/>
  <c r="AQ186" i="9"/>
  <c r="BA106" i="9"/>
  <c r="G93" i="21" s="1"/>
  <c r="F51" i="21"/>
  <c r="BA186" i="9"/>
  <c r="K93" i="21" s="1"/>
  <c r="BF145" i="9"/>
  <c r="I6" i="23" s="1"/>
  <c r="I112" i="21"/>
  <c r="F94" i="17"/>
  <c r="F94" i="19" s="1"/>
  <c r="J51" i="21"/>
  <c r="BD186" i="9"/>
  <c r="AX67" i="9"/>
  <c r="BD146" i="9"/>
  <c r="AX109" i="9"/>
  <c r="BF125" i="9"/>
  <c r="H6" i="23" s="1"/>
  <c r="S147" i="9"/>
  <c r="G147" i="9"/>
  <c r="G146" i="8"/>
  <c r="R146" i="5" s="1"/>
  <c r="G147" i="5" s="1"/>
  <c r="S148" i="9" s="1"/>
  <c r="AQ147" i="9"/>
  <c r="AE147" i="9"/>
  <c r="BA44" i="9"/>
  <c r="D91" i="21" s="1"/>
  <c r="E67" i="9"/>
  <c r="B127" i="8"/>
  <c r="M127" i="5" s="1"/>
  <c r="B128" i="5" s="1"/>
  <c r="N129" i="9" s="1"/>
  <c r="C88" i="8"/>
  <c r="N88" i="5" s="1"/>
  <c r="C89" i="5" s="1"/>
  <c r="O90" i="9" s="1"/>
  <c r="G127" i="9"/>
  <c r="AC67" i="9"/>
  <c r="AY167" i="9"/>
  <c r="C149" i="9"/>
  <c r="G126" i="8"/>
  <c r="R126" i="5" s="1"/>
  <c r="G127" i="5" s="1"/>
  <c r="S128" i="9" s="1"/>
  <c r="AQ127" i="9"/>
  <c r="AM149" i="9"/>
  <c r="H86" i="9"/>
  <c r="J86" i="9" s="1"/>
  <c r="F7" i="21" s="1"/>
  <c r="F86" i="5"/>
  <c r="F87" i="9" s="1"/>
  <c r="AO67" i="9"/>
  <c r="G51" i="21"/>
  <c r="J185" i="5"/>
  <c r="K7" i="17" s="1"/>
  <c r="K7" i="19" s="1"/>
  <c r="J125" i="5"/>
  <c r="H7" i="17" s="1"/>
  <c r="H7" i="19" s="1"/>
  <c r="AA149" i="9"/>
  <c r="F125" i="8"/>
  <c r="Q125" i="5" s="1"/>
  <c r="AF86" i="9"/>
  <c r="AH86" i="9" s="1"/>
  <c r="F73" i="23" s="1"/>
  <c r="BC44" i="9"/>
  <c r="BD166" i="9"/>
  <c r="AH186" i="9"/>
  <c r="K73" i="23" s="1"/>
  <c r="AR86" i="9"/>
  <c r="AT86" i="9" s="1"/>
  <c r="F93" i="23" s="1"/>
  <c r="BB86" i="9"/>
  <c r="F73" i="21" s="1"/>
  <c r="BB44" i="9"/>
  <c r="AX44" i="9"/>
  <c r="BB186" i="9"/>
  <c r="H186" i="5"/>
  <c r="T187" i="9" s="1"/>
  <c r="BF185" i="9"/>
  <c r="K6" i="23" s="1"/>
  <c r="K92" i="21"/>
  <c r="AY44" i="9"/>
  <c r="AZ107" i="9"/>
  <c r="BE126" i="9"/>
  <c r="H55" i="17"/>
  <c r="H55" i="19" s="1"/>
  <c r="BD66" i="9"/>
  <c r="AY107" i="9"/>
  <c r="G114" i="21" s="1"/>
  <c r="AX188" i="9"/>
  <c r="K115" i="21" s="1"/>
  <c r="AX127" i="9"/>
  <c r="H114" i="21" s="1"/>
  <c r="V126" i="9"/>
  <c r="H52" i="23" s="1"/>
  <c r="BE186" i="9"/>
  <c r="Q187" i="9"/>
  <c r="AC187" i="9"/>
  <c r="AO187" i="9"/>
  <c r="E187" i="9"/>
  <c r="E186" i="8"/>
  <c r="P186" i="5" s="1"/>
  <c r="E187" i="5" s="1"/>
  <c r="G185" i="8"/>
  <c r="R185" i="5" s="1"/>
  <c r="G186" i="5" s="1"/>
  <c r="K75" i="17" s="1"/>
  <c r="K74" i="17"/>
  <c r="K74" i="19" s="1"/>
  <c r="AZ187" i="9"/>
  <c r="K55" i="17"/>
  <c r="K55" i="19" s="1"/>
  <c r="G186" i="9"/>
  <c r="J186" i="9" s="1"/>
  <c r="K7" i="21" s="1"/>
  <c r="E167" i="9"/>
  <c r="E166" i="8"/>
  <c r="P166" i="5" s="1"/>
  <c r="E167" i="5" s="1"/>
  <c r="Q168" i="9" s="1"/>
  <c r="AC167" i="9"/>
  <c r="AO167" i="9"/>
  <c r="BA148" i="9"/>
  <c r="AX146" i="9"/>
  <c r="I113" i="21" s="1"/>
  <c r="AY129" i="9"/>
  <c r="H74" i="17"/>
  <c r="H74" i="19" s="1"/>
  <c r="H35" i="17"/>
  <c r="H35" i="19" s="1"/>
  <c r="AP126" i="9"/>
  <c r="AT126" i="9" s="1"/>
  <c r="H93" i="23" s="1"/>
  <c r="AN127" i="9"/>
  <c r="AZ126" i="9"/>
  <c r="B128" i="9"/>
  <c r="F126" i="9"/>
  <c r="J126" i="9" s="1"/>
  <c r="H7" i="21" s="1"/>
  <c r="Z128" i="9"/>
  <c r="AD126" i="9"/>
  <c r="D127" i="9"/>
  <c r="H51" i="21"/>
  <c r="AL128" i="9"/>
  <c r="AB127" i="9"/>
  <c r="BB106" i="9"/>
  <c r="BF105" i="9"/>
  <c r="G6" i="23" s="1"/>
  <c r="BA87" i="9"/>
  <c r="AZ86" i="9"/>
  <c r="F93" i="21" s="1"/>
  <c r="BE86" i="9"/>
  <c r="BF85" i="9"/>
  <c r="F6" i="23" s="1"/>
  <c r="AY88" i="9"/>
  <c r="AY67" i="9"/>
  <c r="V24" i="9"/>
  <c r="C50" i="23" s="1"/>
  <c r="BA166" i="9"/>
  <c r="G105" i="8"/>
  <c r="R105" i="5" s="1"/>
  <c r="G106" i="5" s="1"/>
  <c r="S106" i="9"/>
  <c r="V106" i="9" s="1"/>
  <c r="G52" i="23" s="1"/>
  <c r="I86" i="5"/>
  <c r="U87" i="9" s="1"/>
  <c r="C89" i="9"/>
  <c r="AA89" i="9"/>
  <c r="AX87" i="9"/>
  <c r="F114" i="21" s="1"/>
  <c r="AM89" i="9"/>
  <c r="BF65" i="9"/>
  <c r="E6" i="23" s="1"/>
  <c r="R66" i="9"/>
  <c r="F65" i="8"/>
  <c r="Q65" i="5" s="1"/>
  <c r="AP66" i="9"/>
  <c r="AD66" i="9"/>
  <c r="F66" i="9"/>
  <c r="N68" i="9"/>
  <c r="B68" i="9"/>
  <c r="B67" i="8"/>
  <c r="M67" i="5" s="1"/>
  <c r="B68" i="5" s="1"/>
  <c r="AL68" i="9"/>
  <c r="Z68" i="9"/>
  <c r="P66" i="9"/>
  <c r="AB66" i="9"/>
  <c r="D65" i="8"/>
  <c r="O65" i="5" s="1"/>
  <c r="D66" i="5" s="1"/>
  <c r="E55" i="17" s="1"/>
  <c r="E55" i="19" s="1"/>
  <c r="D66" i="9"/>
  <c r="E54" i="17"/>
  <c r="E54" i="19" s="1"/>
  <c r="AN66" i="9"/>
  <c r="Q67" i="9"/>
  <c r="H44" i="5"/>
  <c r="T45" i="9" s="1"/>
  <c r="I44" i="5"/>
  <c r="U45" i="9" s="1"/>
  <c r="G55" i="17"/>
  <c r="AO107" i="9"/>
  <c r="AC107" i="9"/>
  <c r="E107" i="9"/>
  <c r="AQ87" i="9"/>
  <c r="AE87" i="9"/>
  <c r="G87" i="9"/>
  <c r="G86" i="8"/>
  <c r="R86" i="5" s="1"/>
  <c r="G87" i="5" s="1"/>
  <c r="S88" i="9" s="1"/>
  <c r="F44" i="8"/>
  <c r="Q44" i="5" s="1"/>
  <c r="AP45" i="9"/>
  <c r="AD45" i="9"/>
  <c r="F45" i="9"/>
  <c r="I3" i="8"/>
  <c r="AG4" i="9"/>
  <c r="AS4" i="9"/>
  <c r="U4" i="9"/>
  <c r="I4" i="9"/>
  <c r="C190" i="9"/>
  <c r="AS127" i="9"/>
  <c r="AG127" i="9"/>
  <c r="K35" i="19"/>
  <c r="AN146" i="9"/>
  <c r="AB146" i="9"/>
  <c r="D146" i="9"/>
  <c r="D52" i="19"/>
  <c r="AQ24" i="9"/>
  <c r="AE24" i="9"/>
  <c r="G24" i="9"/>
  <c r="G167" i="9"/>
  <c r="G34" i="19"/>
  <c r="G94" i="17"/>
  <c r="AR106" i="9"/>
  <c r="AF106" i="9"/>
  <c r="H106" i="9"/>
  <c r="J35" i="17"/>
  <c r="AL168" i="9"/>
  <c r="Z168" i="9"/>
  <c r="B168" i="9"/>
  <c r="F54" i="19"/>
  <c r="AL88" i="9"/>
  <c r="Z88" i="9"/>
  <c r="B88" i="9"/>
  <c r="F35" i="17"/>
  <c r="B87" i="8"/>
  <c r="M87" i="5" s="1"/>
  <c r="B88" i="5" s="1"/>
  <c r="N89" i="9" s="1"/>
  <c r="AP24" i="9"/>
  <c r="AD24" i="9"/>
  <c r="F24" i="9"/>
  <c r="AL45" i="9"/>
  <c r="Z45" i="9"/>
  <c r="B45" i="9"/>
  <c r="AA108" i="9"/>
  <c r="AM108" i="9"/>
  <c r="C108" i="9"/>
  <c r="AL147" i="9"/>
  <c r="Z147" i="9"/>
  <c r="B147" i="9"/>
  <c r="G74" i="19"/>
  <c r="E34" i="19"/>
  <c r="AR4" i="9"/>
  <c r="AF4" i="9"/>
  <c r="T4" i="9"/>
  <c r="H4" i="9"/>
  <c r="AO129" i="9"/>
  <c r="AC129" i="9"/>
  <c r="E129" i="9"/>
  <c r="AO24" i="9"/>
  <c r="AC24" i="9"/>
  <c r="E24" i="9"/>
  <c r="AN108" i="9"/>
  <c r="AB108" i="9"/>
  <c r="D108" i="9"/>
  <c r="AS66" i="9"/>
  <c r="AG66" i="9"/>
  <c r="I66" i="9"/>
  <c r="AN24" i="9"/>
  <c r="AB24" i="9"/>
  <c r="D24" i="9"/>
  <c r="AL110" i="9"/>
  <c r="B167" i="8"/>
  <c r="M167" i="5" s="1"/>
  <c r="B168" i="5" s="1"/>
  <c r="N169" i="9" s="1"/>
  <c r="D31" i="19"/>
  <c r="AE66" i="9"/>
  <c r="AQ66" i="9"/>
  <c r="G66" i="9"/>
  <c r="G54" i="19"/>
  <c r="V186" i="9"/>
  <c r="K52" i="23" s="1"/>
  <c r="E67" i="5"/>
  <c r="Q68" i="9" s="1"/>
  <c r="I105" i="8"/>
  <c r="T105" i="5" s="1"/>
  <c r="AS106" i="9"/>
  <c r="AG106" i="9"/>
  <c r="I106" i="9"/>
  <c r="D86" i="8"/>
  <c r="O86" i="5" s="1"/>
  <c r="D87" i="5" s="1"/>
  <c r="P88" i="9" s="1"/>
  <c r="AN87" i="9"/>
  <c r="AB87" i="9"/>
  <c r="D87" i="9"/>
  <c r="J34" i="19"/>
  <c r="J44" i="9"/>
  <c r="D5" i="21" s="1"/>
  <c r="AS24" i="9"/>
  <c r="AG24" i="9"/>
  <c r="I24" i="9"/>
  <c r="D92" i="19"/>
  <c r="K36" i="17"/>
  <c r="AL189" i="9"/>
  <c r="Z189" i="9"/>
  <c r="B189" i="9"/>
  <c r="E87" i="8"/>
  <c r="P87" i="5" s="1"/>
  <c r="E88" i="5" s="1"/>
  <c r="Q89" i="9" s="1"/>
  <c r="AO88" i="9"/>
  <c r="AC88" i="9"/>
  <c r="E88" i="9"/>
  <c r="V146" i="9"/>
  <c r="I52" i="23" s="1"/>
  <c r="K94" i="19"/>
  <c r="I33" i="19"/>
  <c r="AA68" i="9"/>
  <c r="AM68" i="9"/>
  <c r="C68" i="9"/>
  <c r="C67" i="8"/>
  <c r="N67" i="5" s="1"/>
  <c r="C68" i="5" s="1"/>
  <c r="O69" i="9" s="1"/>
  <c r="E35" i="17"/>
  <c r="AM24" i="9"/>
  <c r="AA24" i="9"/>
  <c r="C24" i="9"/>
  <c r="E44" i="5"/>
  <c r="AP166" i="9"/>
  <c r="AD166" i="9"/>
  <c r="F166" i="9"/>
  <c r="J94" i="17"/>
  <c r="AG166" i="9"/>
  <c r="AS166" i="9"/>
  <c r="I166" i="9"/>
  <c r="I165" i="8"/>
  <c r="T165" i="5" s="1"/>
  <c r="V44" i="9"/>
  <c r="D50" i="23" s="1"/>
  <c r="AP146" i="9"/>
  <c r="AD146" i="9"/>
  <c r="F146" i="9"/>
  <c r="AA45" i="9"/>
  <c r="AM45" i="9"/>
  <c r="C45" i="9"/>
  <c r="AF24" i="9"/>
  <c r="AR24" i="9"/>
  <c r="H24" i="9"/>
  <c r="AP187" i="9"/>
  <c r="AD187" i="9"/>
  <c r="F187" i="9"/>
  <c r="AM168" i="9"/>
  <c r="AA168" i="9"/>
  <c r="C168" i="9"/>
  <c r="C167" i="8"/>
  <c r="N167" i="5" s="1"/>
  <c r="C168" i="5" s="1"/>
  <c r="O169" i="9" s="1"/>
  <c r="I94" i="19"/>
  <c r="AL24" i="9"/>
  <c r="Z24" i="9"/>
  <c r="B24" i="9"/>
  <c r="C44" i="8"/>
  <c r="N44" i="5" s="1"/>
  <c r="C45" i="5" s="1"/>
  <c r="O46" i="9" s="1"/>
  <c r="AM130" i="9"/>
  <c r="AA130" i="9"/>
  <c r="C130" i="9"/>
  <c r="D72" i="19"/>
  <c r="AP107" i="9"/>
  <c r="AD107" i="9"/>
  <c r="F107" i="9"/>
  <c r="AN166" i="9"/>
  <c r="AB166" i="9"/>
  <c r="D166" i="9"/>
  <c r="F74" i="19"/>
  <c r="AT44" i="9"/>
  <c r="D91" i="23" s="1"/>
  <c r="F55" i="17"/>
  <c r="AH44" i="9"/>
  <c r="D71" i="23" s="1"/>
  <c r="C3" i="5"/>
  <c r="D4" i="14" s="1"/>
  <c r="H3" i="8"/>
  <c r="B92" i="17"/>
  <c r="J145" i="5"/>
  <c r="I7" i="17" s="1"/>
  <c r="I7" i="19" s="1"/>
  <c r="H105" i="8"/>
  <c r="S105" i="5" s="1"/>
  <c r="H106" i="5" s="1"/>
  <c r="T107" i="9" s="1"/>
  <c r="J105" i="5"/>
  <c r="G7" i="17" s="1"/>
  <c r="G7" i="19" s="1"/>
  <c r="F145" i="8"/>
  <c r="Q145" i="5" s="1"/>
  <c r="I74" i="17"/>
  <c r="D145" i="8"/>
  <c r="O145" i="5" s="1"/>
  <c r="D146" i="5" s="1"/>
  <c r="P147" i="9" s="1"/>
  <c r="I54" i="17"/>
  <c r="B146" i="8"/>
  <c r="M146" i="5" s="1"/>
  <c r="B147" i="5" s="1"/>
  <c r="N148" i="9" s="1"/>
  <c r="I34" i="17"/>
  <c r="F165" i="8"/>
  <c r="Q165" i="5" s="1"/>
  <c r="J74" i="17"/>
  <c r="J54" i="17"/>
  <c r="J165" i="5"/>
  <c r="J7" i="17" s="1"/>
  <c r="J7" i="19" s="1"/>
  <c r="D165" i="8"/>
  <c r="O165" i="5" s="1"/>
  <c r="D166" i="5" s="1"/>
  <c r="P167" i="9" s="1"/>
  <c r="C107" i="8"/>
  <c r="N107" i="5" s="1"/>
  <c r="C108" i="5" s="1"/>
  <c r="O109" i="9" s="1"/>
  <c r="G35" i="17"/>
  <c r="E106" i="8"/>
  <c r="P106" i="5" s="1"/>
  <c r="E107" i="5" s="1"/>
  <c r="Q108" i="9" s="1"/>
  <c r="I65" i="8"/>
  <c r="T65" i="5" s="1"/>
  <c r="E94" i="17"/>
  <c r="D44" i="5"/>
  <c r="P45" i="9" s="1"/>
  <c r="G65" i="8"/>
  <c r="R65" i="5" s="1"/>
  <c r="G66" i="5" s="1"/>
  <c r="S67" i="9" s="1"/>
  <c r="J65" i="5"/>
  <c r="E7" i="17" s="1"/>
  <c r="E7" i="19" s="1"/>
  <c r="E74" i="17"/>
  <c r="D32" i="17"/>
  <c r="B44" i="8"/>
  <c r="M44" i="5" s="1"/>
  <c r="B45" i="5" s="1"/>
  <c r="N46" i="9" s="1"/>
  <c r="G44" i="5"/>
  <c r="S45" i="9" s="1"/>
  <c r="C92" i="17"/>
  <c r="C72" i="17"/>
  <c r="C52" i="17"/>
  <c r="C31" i="17"/>
  <c r="J23" i="5"/>
  <c r="C5" i="17" s="1"/>
  <c r="B188" i="8"/>
  <c r="M188" i="5" s="1"/>
  <c r="B189" i="5" s="1"/>
  <c r="N190" i="9" s="1"/>
  <c r="F186" i="8"/>
  <c r="Q186" i="5" s="1"/>
  <c r="D186" i="8"/>
  <c r="O186" i="5" s="1"/>
  <c r="D187" i="5" s="1"/>
  <c r="P188" i="9" s="1"/>
  <c r="G166" i="8"/>
  <c r="R166" i="5" s="1"/>
  <c r="C129" i="8"/>
  <c r="N129" i="5" s="1"/>
  <c r="C130" i="5" s="1"/>
  <c r="O131" i="9" s="1"/>
  <c r="E128" i="8"/>
  <c r="P128" i="5" s="1"/>
  <c r="E129" i="5" s="1"/>
  <c r="Q130" i="9" s="1"/>
  <c r="D126" i="8"/>
  <c r="O126" i="5" s="1"/>
  <c r="D127" i="5" s="1"/>
  <c r="P128" i="9" s="1"/>
  <c r="D107" i="8"/>
  <c r="O107" i="5" s="1"/>
  <c r="D108" i="5" s="1"/>
  <c r="P109" i="9" s="1"/>
  <c r="B109" i="8"/>
  <c r="M109" i="5" s="1"/>
  <c r="B110" i="5" s="1"/>
  <c r="N111" i="9" s="1"/>
  <c r="F106" i="8"/>
  <c r="Q106" i="5" s="1"/>
  <c r="F107" i="5" s="1"/>
  <c r="R108" i="9" s="1"/>
  <c r="V38" i="2"/>
  <c r="V30" i="2"/>
  <c r="V37" i="2"/>
  <c r="V36" i="2"/>
  <c r="V35" i="2"/>
  <c r="V34" i="2"/>
  <c r="V33" i="2"/>
  <c r="V32" i="2"/>
  <c r="V31" i="2"/>
  <c r="V29" i="2"/>
  <c r="V28" i="2"/>
  <c r="V27" i="2"/>
  <c r="V26" i="2"/>
  <c r="V25" i="2"/>
  <c r="V24" i="2"/>
  <c r="V23" i="2"/>
  <c r="G23" i="8"/>
  <c r="R23" i="5" s="1"/>
  <c r="C23" i="8"/>
  <c r="N23" i="5" s="1"/>
  <c r="C24" i="5" s="1"/>
  <c r="O25" i="9" s="1"/>
  <c r="J4" i="14"/>
  <c r="I4" i="14"/>
  <c r="B110" i="9" l="1"/>
  <c r="AM190" i="9"/>
  <c r="Z110" i="9"/>
  <c r="C189" i="8"/>
  <c r="N189" i="5" s="1"/>
  <c r="C190" i="5" s="1"/>
  <c r="O191" i="9" s="1"/>
  <c r="AA190" i="9"/>
  <c r="AE167" i="9"/>
  <c r="AQ167" i="9"/>
  <c r="I166" i="5"/>
  <c r="U167" i="9" s="1"/>
  <c r="G167" i="5"/>
  <c r="S168" i="9" s="1"/>
  <c r="BC166" i="9"/>
  <c r="AG147" i="9"/>
  <c r="Q149" i="9"/>
  <c r="AC149" i="9"/>
  <c r="E149" i="9"/>
  <c r="AO149" i="9"/>
  <c r="AA150" i="9"/>
  <c r="I147" i="9"/>
  <c r="C150" i="9"/>
  <c r="I146" i="8"/>
  <c r="T146" i="5" s="1"/>
  <c r="I147" i="5" s="1"/>
  <c r="U148" i="9" s="1"/>
  <c r="AS147" i="9"/>
  <c r="AH126" i="9"/>
  <c r="H73" i="23" s="1"/>
  <c r="BA128" i="9"/>
  <c r="BC127" i="9"/>
  <c r="H86" i="8"/>
  <c r="S86" i="5" s="1"/>
  <c r="H87" i="9"/>
  <c r="AR87" i="9"/>
  <c r="T87" i="9"/>
  <c r="AF87" i="9"/>
  <c r="H126" i="5"/>
  <c r="T127" i="9" s="1"/>
  <c r="E148" i="8"/>
  <c r="P148" i="5" s="1"/>
  <c r="E149" i="5" s="1"/>
  <c r="Q150" i="9" s="1"/>
  <c r="J114" i="21"/>
  <c r="BC186" i="9"/>
  <c r="K73" i="21" s="1"/>
  <c r="AY24" i="9"/>
  <c r="I127" i="9"/>
  <c r="G127" i="8"/>
  <c r="R127" i="5" s="1"/>
  <c r="G128" i="5" s="1"/>
  <c r="S129" i="9" s="1"/>
  <c r="I126" i="8"/>
  <c r="T126" i="5" s="1"/>
  <c r="I127" i="5" s="1"/>
  <c r="U128" i="9" s="1"/>
  <c r="BC106" i="9"/>
  <c r="G73" i="21" s="1"/>
  <c r="AD87" i="9"/>
  <c r="AP87" i="9"/>
  <c r="BB87" i="9" s="1"/>
  <c r="AM90" i="9"/>
  <c r="R87" i="9"/>
  <c r="F86" i="8"/>
  <c r="Q86" i="5" s="1"/>
  <c r="F87" i="5" s="1"/>
  <c r="R88" i="9" s="1"/>
  <c r="F75" i="17"/>
  <c r="F75" i="19" s="1"/>
  <c r="AA90" i="9"/>
  <c r="AY90" i="9" s="1"/>
  <c r="AT186" i="9"/>
  <c r="K93" i="23" s="1"/>
  <c r="BE24" i="9"/>
  <c r="BA67" i="9"/>
  <c r="BD4" i="9"/>
  <c r="BE4" i="9"/>
  <c r="I52" i="21"/>
  <c r="BA24" i="9"/>
  <c r="BA167" i="9"/>
  <c r="BE66" i="9"/>
  <c r="E52" i="21" s="1"/>
  <c r="AY149" i="9"/>
  <c r="AY168" i="9"/>
  <c r="BC147" i="9"/>
  <c r="D111" i="21"/>
  <c r="C89" i="8"/>
  <c r="N89" i="5" s="1"/>
  <c r="C90" i="5" s="1"/>
  <c r="O91" i="9" s="1"/>
  <c r="C90" i="9"/>
  <c r="AE148" i="9"/>
  <c r="I44" i="8"/>
  <c r="T44" i="5" s="1"/>
  <c r="D71" i="21"/>
  <c r="BC24" i="9"/>
  <c r="H52" i="21"/>
  <c r="AM150" i="9"/>
  <c r="C149" i="8"/>
  <c r="N149" i="5" s="1"/>
  <c r="C150" i="5" s="1"/>
  <c r="O151" i="9" s="1"/>
  <c r="AQ148" i="9"/>
  <c r="E114" i="21"/>
  <c r="B168" i="8"/>
  <c r="M168" i="5" s="1"/>
  <c r="B169" i="5" s="1"/>
  <c r="N170" i="9" s="1"/>
  <c r="K52" i="21"/>
  <c r="BF44" i="9"/>
  <c r="D5" i="23" s="1"/>
  <c r="BB146" i="9"/>
  <c r="I73" i="21" s="1"/>
  <c r="AX168" i="9"/>
  <c r="BB107" i="9"/>
  <c r="AX24" i="9"/>
  <c r="J106" i="9"/>
  <c r="G7" i="21" s="1"/>
  <c r="AZ87" i="9"/>
  <c r="F94" i="21" s="1"/>
  <c r="AR187" i="9"/>
  <c r="AX147" i="9"/>
  <c r="I114" i="21" s="1"/>
  <c r="AT24" i="9"/>
  <c r="C91" i="23" s="1"/>
  <c r="BD86" i="9"/>
  <c r="F52" i="21" s="1"/>
  <c r="H186" i="8"/>
  <c r="S186" i="5" s="1"/>
  <c r="H187" i="5" s="1"/>
  <c r="T188" i="9" s="1"/>
  <c r="B129" i="9"/>
  <c r="AZ24" i="9"/>
  <c r="G128" i="9"/>
  <c r="BA107" i="9"/>
  <c r="G94" i="21" s="1"/>
  <c r="AE128" i="9"/>
  <c r="AZ127" i="9"/>
  <c r="H94" i="21" s="1"/>
  <c r="Z129" i="9"/>
  <c r="H187" i="9"/>
  <c r="AQ128" i="9"/>
  <c r="F126" i="5"/>
  <c r="B128" i="8"/>
  <c r="M128" i="5" s="1"/>
  <c r="B129" i="5" s="1"/>
  <c r="N130" i="9" s="1"/>
  <c r="AL129" i="9"/>
  <c r="G147" i="8"/>
  <c r="R147" i="5" s="1"/>
  <c r="G148" i="5" s="1"/>
  <c r="S149" i="9" s="1"/>
  <c r="H36" i="17"/>
  <c r="H36" i="19" s="1"/>
  <c r="G148" i="9"/>
  <c r="AF187" i="9"/>
  <c r="BB24" i="9"/>
  <c r="AZ146" i="9"/>
  <c r="I93" i="21" s="1"/>
  <c r="AY190" i="9"/>
  <c r="BB45" i="9"/>
  <c r="E167" i="8"/>
  <c r="P167" i="5" s="1"/>
  <c r="E168" i="5" s="1"/>
  <c r="Q169" i="9" s="1"/>
  <c r="AX189" i="9"/>
  <c r="K116" i="21" s="1"/>
  <c r="AH106" i="9"/>
  <c r="G73" i="23" s="1"/>
  <c r="AX110" i="9"/>
  <c r="AX45" i="9"/>
  <c r="AS45" i="9"/>
  <c r="AX128" i="9"/>
  <c r="H115" i="21" s="1"/>
  <c r="D93" i="17"/>
  <c r="D93" i="19" s="1"/>
  <c r="AY89" i="9"/>
  <c r="AZ166" i="9"/>
  <c r="J93" i="21" s="1"/>
  <c r="AH146" i="9"/>
  <c r="I73" i="23" s="1"/>
  <c r="BB126" i="9"/>
  <c r="H73" i="21" s="1"/>
  <c r="H93" i="21"/>
  <c r="J66" i="9"/>
  <c r="E7" i="21" s="1"/>
  <c r="BD24" i="9"/>
  <c r="AY68" i="9"/>
  <c r="H45" i="9"/>
  <c r="Q188" i="9"/>
  <c r="E187" i="8"/>
  <c r="P187" i="5" s="1"/>
  <c r="E188" i="5" s="1"/>
  <c r="AO188" i="9"/>
  <c r="AC188" i="9"/>
  <c r="E188" i="9"/>
  <c r="S187" i="9"/>
  <c r="G186" i="8"/>
  <c r="R186" i="5" s="1"/>
  <c r="G187" i="5" s="1"/>
  <c r="AE187" i="9"/>
  <c r="G187" i="9"/>
  <c r="BA187" i="9"/>
  <c r="K94" i="21" s="1"/>
  <c r="AQ187" i="9"/>
  <c r="BB187" i="9"/>
  <c r="I186" i="5"/>
  <c r="BE166" i="9"/>
  <c r="J52" i="21" s="1"/>
  <c r="BC167" i="9"/>
  <c r="BB166" i="9"/>
  <c r="J73" i="21" s="1"/>
  <c r="BE147" i="9"/>
  <c r="BA129" i="9"/>
  <c r="AY130" i="9"/>
  <c r="BE127" i="9"/>
  <c r="AZ108" i="9"/>
  <c r="AT106" i="9"/>
  <c r="G93" i="23" s="1"/>
  <c r="I106" i="5"/>
  <c r="U107" i="9" s="1"/>
  <c r="AY108" i="9"/>
  <c r="G115" i="21" s="1"/>
  <c r="BA88" i="9"/>
  <c r="AX88" i="9"/>
  <c r="F115" i="21" s="1"/>
  <c r="BC87" i="9"/>
  <c r="AH66" i="9"/>
  <c r="E73" i="23" s="1"/>
  <c r="C45" i="8"/>
  <c r="N45" i="5" s="1"/>
  <c r="C46" i="5" s="1"/>
  <c r="O47" i="9" s="1"/>
  <c r="AY45" i="9"/>
  <c r="BF186" i="9"/>
  <c r="K7" i="23" s="1"/>
  <c r="J146" i="9"/>
  <c r="I7" i="21" s="1"/>
  <c r="AT146" i="9"/>
  <c r="I93" i="23" s="1"/>
  <c r="BE106" i="9"/>
  <c r="BD106" i="9"/>
  <c r="G75" i="17"/>
  <c r="G75" i="19" s="1"/>
  <c r="S107" i="9"/>
  <c r="I87" i="9"/>
  <c r="J87" i="9" s="1"/>
  <c r="F8" i="21" s="1"/>
  <c r="AG87" i="9"/>
  <c r="F95" i="17"/>
  <c r="F95" i="19" s="1"/>
  <c r="I86" i="8"/>
  <c r="T86" i="5" s="1"/>
  <c r="I87" i="5" s="1"/>
  <c r="U88" i="9" s="1"/>
  <c r="AS87" i="9"/>
  <c r="J86" i="5"/>
  <c r="F8" i="17" s="1"/>
  <c r="F8" i="19" s="1"/>
  <c r="F66" i="5"/>
  <c r="E75" i="17" s="1"/>
  <c r="H66" i="5"/>
  <c r="D66" i="8"/>
  <c r="O66" i="5" s="1"/>
  <c r="D67" i="5" s="1"/>
  <c r="P67" i="9"/>
  <c r="AN67" i="9"/>
  <c r="AB67" i="9"/>
  <c r="D67" i="9"/>
  <c r="BC66" i="9"/>
  <c r="N69" i="9"/>
  <c r="Z69" i="9"/>
  <c r="B69" i="9"/>
  <c r="AL69" i="9"/>
  <c r="B68" i="8"/>
  <c r="M68" i="5" s="1"/>
  <c r="B69" i="5" s="1"/>
  <c r="AZ66" i="9"/>
  <c r="E93" i="21" s="1"/>
  <c r="BB66" i="9"/>
  <c r="V66" i="9"/>
  <c r="E52" i="23" s="1"/>
  <c r="AX68" i="9"/>
  <c r="AF45" i="9"/>
  <c r="E44" i="8"/>
  <c r="P44" i="5" s="1"/>
  <c r="E45" i="5" s="1"/>
  <c r="Q46" i="9" s="1"/>
  <c r="Q45" i="9"/>
  <c r="AR45" i="9"/>
  <c r="I45" i="9"/>
  <c r="H44" i="8"/>
  <c r="S44" i="5" s="1"/>
  <c r="H45" i="5" s="1"/>
  <c r="T46" i="9" s="1"/>
  <c r="AG45" i="9"/>
  <c r="AL111" i="9"/>
  <c r="Z111" i="9"/>
  <c r="B111" i="9"/>
  <c r="D87" i="8"/>
  <c r="O87" i="5" s="1"/>
  <c r="D88" i="5" s="1"/>
  <c r="P89" i="9" s="1"/>
  <c r="AN88" i="9"/>
  <c r="AB88" i="9"/>
  <c r="D88" i="9"/>
  <c r="F56" i="17"/>
  <c r="I54" i="19"/>
  <c r="AO89" i="9"/>
  <c r="AC89" i="9"/>
  <c r="E89" i="9"/>
  <c r="AM69" i="9"/>
  <c r="AA69" i="9"/>
  <c r="C69" i="9"/>
  <c r="C68" i="8"/>
  <c r="N68" i="5" s="1"/>
  <c r="C69" i="5" s="1"/>
  <c r="O70" i="9" s="1"/>
  <c r="E36" i="17"/>
  <c r="F35" i="19"/>
  <c r="E74" i="19"/>
  <c r="AM109" i="9"/>
  <c r="AA109" i="9"/>
  <c r="C109" i="9"/>
  <c r="J74" i="19"/>
  <c r="I74" i="19"/>
  <c r="C3" i="8"/>
  <c r="AM4" i="9"/>
  <c r="AA4" i="9"/>
  <c r="O4" i="9"/>
  <c r="C4" i="9"/>
  <c r="V166" i="9"/>
  <c r="J52" i="23" s="1"/>
  <c r="J94" i="19"/>
  <c r="AC168" i="9"/>
  <c r="AO168" i="9"/>
  <c r="E168" i="9"/>
  <c r="G94" i="19"/>
  <c r="G87" i="8"/>
  <c r="R87" i="5" s="1"/>
  <c r="G88" i="5" s="1"/>
  <c r="S89" i="9" s="1"/>
  <c r="AQ88" i="9"/>
  <c r="AE88" i="9"/>
  <c r="G88" i="9"/>
  <c r="G55" i="19"/>
  <c r="AN167" i="9"/>
  <c r="AB167" i="9"/>
  <c r="D167" i="9"/>
  <c r="AN109" i="9"/>
  <c r="AB109" i="9"/>
  <c r="D109" i="9"/>
  <c r="AO45" i="9"/>
  <c r="AC45" i="9"/>
  <c r="E45" i="9"/>
  <c r="E35" i="19"/>
  <c r="C92" i="19"/>
  <c r="G35" i="19"/>
  <c r="J166" i="9"/>
  <c r="J7" i="21" s="1"/>
  <c r="D73" i="17"/>
  <c r="AQ45" i="9"/>
  <c r="AE45" i="9"/>
  <c r="G45" i="9"/>
  <c r="AL4" i="9"/>
  <c r="Z4" i="9"/>
  <c r="N4" i="9"/>
  <c r="B4" i="9"/>
  <c r="K37" i="17"/>
  <c r="AL190" i="9"/>
  <c r="Z190" i="9"/>
  <c r="B190" i="9"/>
  <c r="AL46" i="9"/>
  <c r="Z46" i="9"/>
  <c r="B46" i="9"/>
  <c r="AQ67" i="9"/>
  <c r="AE67" i="9"/>
  <c r="G67" i="9"/>
  <c r="AT166" i="9"/>
  <c r="J93" i="23" s="1"/>
  <c r="J24" i="9"/>
  <c r="C5" i="21" s="1"/>
  <c r="AH24" i="9"/>
  <c r="C71" i="23" s="1"/>
  <c r="AM131" i="9"/>
  <c r="AA131" i="9"/>
  <c r="C131" i="9"/>
  <c r="Z148" i="9"/>
  <c r="AL148" i="9"/>
  <c r="B148" i="9"/>
  <c r="E107" i="8"/>
  <c r="P107" i="5" s="1"/>
  <c r="E108" i="5" s="1"/>
  <c r="Q109" i="9" s="1"/>
  <c r="AO108" i="9"/>
  <c r="AC108" i="9"/>
  <c r="E108" i="9"/>
  <c r="B92" i="19"/>
  <c r="AL89" i="9"/>
  <c r="Z89" i="9"/>
  <c r="B89" i="9"/>
  <c r="B88" i="8"/>
  <c r="M88" i="5" s="1"/>
  <c r="B89" i="5" s="1"/>
  <c r="N90" i="9" s="1"/>
  <c r="F36" i="17"/>
  <c r="AN147" i="9"/>
  <c r="AB147" i="9"/>
  <c r="D147" i="9"/>
  <c r="E88" i="8"/>
  <c r="P88" i="5" s="1"/>
  <c r="E89" i="5" s="1"/>
  <c r="Q90" i="9" s="1"/>
  <c r="AA46" i="9"/>
  <c r="AM46" i="9"/>
  <c r="C46" i="9"/>
  <c r="B3" i="8"/>
  <c r="M3" i="5" s="1"/>
  <c r="B4" i="5" s="1"/>
  <c r="AM191" i="9"/>
  <c r="AA191" i="9"/>
  <c r="C191" i="9"/>
  <c r="D32" i="19"/>
  <c r="D44" i="8"/>
  <c r="O44" i="5" s="1"/>
  <c r="D45" i="5" s="1"/>
  <c r="P46" i="9" s="1"/>
  <c r="AN45" i="9"/>
  <c r="AB45" i="9"/>
  <c r="D45" i="9"/>
  <c r="AR107" i="9"/>
  <c r="AF107" i="9"/>
  <c r="H107" i="9"/>
  <c r="F55" i="19"/>
  <c r="AM169" i="9"/>
  <c r="AA169" i="9"/>
  <c r="C169" i="9"/>
  <c r="C168" i="8"/>
  <c r="N168" i="5" s="1"/>
  <c r="C169" i="5" s="1"/>
  <c r="K36" i="19"/>
  <c r="J36" i="17"/>
  <c r="AL169" i="9"/>
  <c r="Z169" i="9"/>
  <c r="B169" i="9"/>
  <c r="J35" i="19"/>
  <c r="AA25" i="9"/>
  <c r="AM25" i="9"/>
  <c r="C25" i="9"/>
  <c r="K56" i="17"/>
  <c r="AN188" i="9"/>
  <c r="AB188" i="9"/>
  <c r="D188" i="9"/>
  <c r="H56" i="17"/>
  <c r="AN128" i="9"/>
  <c r="AB128" i="9"/>
  <c r="D128" i="9"/>
  <c r="J54" i="19"/>
  <c r="AO130" i="9"/>
  <c r="AC130" i="9"/>
  <c r="E130" i="9"/>
  <c r="AH166" i="9"/>
  <c r="J73" i="23" s="1"/>
  <c r="G106" i="8"/>
  <c r="R106" i="5" s="1"/>
  <c r="G107" i="5" s="1"/>
  <c r="S108" i="9" s="1"/>
  <c r="AQ107" i="9"/>
  <c r="AE107" i="9"/>
  <c r="G107" i="9"/>
  <c r="AO68" i="9"/>
  <c r="AC68" i="9"/>
  <c r="E68" i="9"/>
  <c r="E67" i="8"/>
  <c r="P67" i="5" s="1"/>
  <c r="E68" i="5" s="1"/>
  <c r="Q69" i="9" s="1"/>
  <c r="AP108" i="9"/>
  <c r="AD108" i="9"/>
  <c r="F108" i="9"/>
  <c r="E94" i="19"/>
  <c r="I34" i="19"/>
  <c r="K75" i="19"/>
  <c r="AT66" i="9"/>
  <c r="E93" i="23" s="1"/>
  <c r="B31" i="17"/>
  <c r="C4" i="14"/>
  <c r="D146" i="8"/>
  <c r="O146" i="5" s="1"/>
  <c r="D147" i="5" s="1"/>
  <c r="P148" i="9" s="1"/>
  <c r="I55" i="17"/>
  <c r="I66" i="5"/>
  <c r="U67" i="9" s="1"/>
  <c r="F146" i="5"/>
  <c r="R147" i="9" s="1"/>
  <c r="H146" i="5"/>
  <c r="T147" i="9" s="1"/>
  <c r="B147" i="8"/>
  <c r="M147" i="5" s="1"/>
  <c r="B148" i="5" s="1"/>
  <c r="N149" i="9" s="1"/>
  <c r="I35" i="17"/>
  <c r="C52" i="19"/>
  <c r="H106" i="8"/>
  <c r="S106" i="5" s="1"/>
  <c r="H107" i="5" s="1"/>
  <c r="T108" i="9" s="1"/>
  <c r="C72" i="19"/>
  <c r="D166" i="8"/>
  <c r="O166" i="5" s="1"/>
  <c r="D167" i="5" s="1"/>
  <c r="P168" i="9" s="1"/>
  <c r="J55" i="17"/>
  <c r="L92" i="17"/>
  <c r="E113" i="17" s="1"/>
  <c r="H166" i="5"/>
  <c r="T167" i="9" s="1"/>
  <c r="F166" i="5"/>
  <c r="R167" i="9" s="1"/>
  <c r="D53" i="17"/>
  <c r="C5" i="19"/>
  <c r="C31" i="19"/>
  <c r="G44" i="8"/>
  <c r="R44" i="5" s="1"/>
  <c r="I45" i="5" s="1"/>
  <c r="U46" i="9" s="1"/>
  <c r="J44" i="5"/>
  <c r="D6" i="17" s="1"/>
  <c r="D6" i="19" s="1"/>
  <c r="G56" i="17"/>
  <c r="G66" i="8"/>
  <c r="R66" i="5" s="1"/>
  <c r="G67" i="5" s="1"/>
  <c r="S68" i="9" s="1"/>
  <c r="G36" i="17"/>
  <c r="C108" i="8"/>
  <c r="N108" i="5" s="1"/>
  <c r="C109" i="5" s="1"/>
  <c r="O110" i="9" s="1"/>
  <c r="D33" i="17"/>
  <c r="B45" i="8"/>
  <c r="M45" i="5" s="1"/>
  <c r="B46" i="5" s="1"/>
  <c r="N47" i="9" s="1"/>
  <c r="F187" i="5"/>
  <c r="R188" i="9" s="1"/>
  <c r="D187" i="8"/>
  <c r="O187" i="5" s="1"/>
  <c r="D188" i="5" s="1"/>
  <c r="P189" i="9" s="1"/>
  <c r="C190" i="8"/>
  <c r="N190" i="5" s="1"/>
  <c r="C191" i="5" s="1"/>
  <c r="O192" i="9" s="1"/>
  <c r="B189" i="8"/>
  <c r="M189" i="5" s="1"/>
  <c r="B190" i="5" s="1"/>
  <c r="N191" i="9" s="1"/>
  <c r="D127" i="8"/>
  <c r="O127" i="5" s="1"/>
  <c r="D128" i="5" s="1"/>
  <c r="P129" i="9" s="1"/>
  <c r="G128" i="8"/>
  <c r="R128" i="5" s="1"/>
  <c r="G129" i="5" s="1"/>
  <c r="S130" i="9" s="1"/>
  <c r="E129" i="8"/>
  <c r="P129" i="5" s="1"/>
  <c r="E130" i="5" s="1"/>
  <c r="Q131" i="9" s="1"/>
  <c r="C130" i="8"/>
  <c r="N130" i="5" s="1"/>
  <c r="C131" i="5" s="1"/>
  <c r="O132" i="9" s="1"/>
  <c r="F107" i="8"/>
  <c r="Q107" i="5" s="1"/>
  <c r="F108" i="5" s="1"/>
  <c r="R109" i="9" s="1"/>
  <c r="B110" i="8"/>
  <c r="M110" i="5" s="1"/>
  <c r="B111" i="5" s="1"/>
  <c r="N112" i="9" s="1"/>
  <c r="D108" i="8"/>
  <c r="O108" i="5" s="1"/>
  <c r="D109" i="5" s="1"/>
  <c r="P110" i="9" s="1"/>
  <c r="F23" i="8"/>
  <c r="Q23" i="5" s="1"/>
  <c r="C24" i="8"/>
  <c r="N24" i="5" s="1"/>
  <c r="C25" i="5" s="1"/>
  <c r="O26" i="9" s="1"/>
  <c r="E23" i="8"/>
  <c r="P23" i="5" s="1"/>
  <c r="E24" i="5" s="1"/>
  <c r="Q25" i="9" s="1"/>
  <c r="H23" i="8"/>
  <c r="S23" i="5" s="1"/>
  <c r="V87" i="9" l="1"/>
  <c r="F53" i="23" s="1"/>
  <c r="I167" i="9"/>
  <c r="G168" i="9"/>
  <c r="AG167" i="9"/>
  <c r="AE168" i="9"/>
  <c r="I166" i="8"/>
  <c r="T166" i="5" s="1"/>
  <c r="I167" i="5" s="1"/>
  <c r="U168" i="9" s="1"/>
  <c r="G167" i="8"/>
  <c r="R167" i="5" s="1"/>
  <c r="AS167" i="9"/>
  <c r="AQ168" i="9"/>
  <c r="Z170" i="9"/>
  <c r="B169" i="8"/>
  <c r="M169" i="5" s="1"/>
  <c r="B170" i="5" s="1"/>
  <c r="N171" i="9" s="1"/>
  <c r="BA149" i="9"/>
  <c r="AY150" i="9"/>
  <c r="G129" i="9"/>
  <c r="AQ129" i="9"/>
  <c r="AF127" i="9"/>
  <c r="AA91" i="9"/>
  <c r="H87" i="5"/>
  <c r="T88" i="9" s="1"/>
  <c r="C50" i="21"/>
  <c r="BD87" i="9"/>
  <c r="BE167" i="9"/>
  <c r="H126" i="8"/>
  <c r="S126" i="5" s="1"/>
  <c r="C111" i="21"/>
  <c r="H127" i="9"/>
  <c r="C90" i="8"/>
  <c r="N90" i="5" s="1"/>
  <c r="C91" i="5" s="1"/>
  <c r="O92" i="9" s="1"/>
  <c r="AH87" i="9"/>
  <c r="F74" i="23" s="1"/>
  <c r="AR127" i="9"/>
  <c r="G148" i="8"/>
  <c r="R148" i="5" s="1"/>
  <c r="G149" i="5" s="1"/>
  <c r="S150" i="9" s="1"/>
  <c r="H95" i="17"/>
  <c r="H95" i="19" s="1"/>
  <c r="C150" i="8"/>
  <c r="N150" i="5" s="1"/>
  <c r="C151" i="5" s="1"/>
  <c r="O152" i="9" s="1"/>
  <c r="B170" i="9"/>
  <c r="E169" i="9"/>
  <c r="E168" i="8"/>
  <c r="P168" i="5" s="1"/>
  <c r="E169" i="5" s="1"/>
  <c r="Q170" i="9" s="1"/>
  <c r="AC169" i="9"/>
  <c r="G168" i="5"/>
  <c r="S169" i="9" s="1"/>
  <c r="AO169" i="9"/>
  <c r="AO150" i="9"/>
  <c r="I148" i="9"/>
  <c r="AC150" i="9"/>
  <c r="BC148" i="9"/>
  <c r="AM151" i="9"/>
  <c r="G149" i="9"/>
  <c r="AE149" i="9"/>
  <c r="C151" i="9"/>
  <c r="AQ149" i="9"/>
  <c r="AA151" i="9"/>
  <c r="AE129" i="9"/>
  <c r="BC129" i="9" s="1"/>
  <c r="AT87" i="9"/>
  <c r="F94" i="23" s="1"/>
  <c r="AM91" i="9"/>
  <c r="AY91" i="9" s="1"/>
  <c r="C47" i="9"/>
  <c r="AY109" i="9"/>
  <c r="G116" i="21" s="1"/>
  <c r="BC128" i="9"/>
  <c r="BA130" i="9"/>
  <c r="C91" i="21"/>
  <c r="E115" i="21"/>
  <c r="D112" i="21"/>
  <c r="B50" i="21"/>
  <c r="L50" i="21" s="1"/>
  <c r="E132" i="21" s="1"/>
  <c r="BD187" i="9"/>
  <c r="J115" i="21"/>
  <c r="BF86" i="9"/>
  <c r="F7" i="23" s="1"/>
  <c r="C71" i="21"/>
  <c r="AG148" i="9"/>
  <c r="AS148" i="9"/>
  <c r="I147" i="8"/>
  <c r="T147" i="5" s="1"/>
  <c r="I148" i="5" s="1"/>
  <c r="U149" i="9" s="1"/>
  <c r="BC45" i="9"/>
  <c r="D72" i="21" s="1"/>
  <c r="C91" i="9"/>
  <c r="I128" i="9"/>
  <c r="I107" i="9"/>
  <c r="J107" i="9" s="1"/>
  <c r="G8" i="21" s="1"/>
  <c r="E149" i="8"/>
  <c r="P149" i="5" s="1"/>
  <c r="E150" i="5" s="1"/>
  <c r="Q151" i="9" s="1"/>
  <c r="E150" i="9"/>
  <c r="AX4" i="9"/>
  <c r="AL170" i="9"/>
  <c r="AX129" i="9"/>
  <c r="H116" i="21" s="1"/>
  <c r="BF146" i="9"/>
  <c r="I7" i="23" s="1"/>
  <c r="BF126" i="9"/>
  <c r="H7" i="23" s="1"/>
  <c r="Z130" i="9"/>
  <c r="G95" i="17"/>
  <c r="G95" i="19" s="1"/>
  <c r="AG128" i="9"/>
  <c r="R127" i="9"/>
  <c r="AP127" i="9"/>
  <c r="H75" i="17"/>
  <c r="H75" i="19" s="1"/>
  <c r="F127" i="9"/>
  <c r="F126" i="8"/>
  <c r="Q126" i="5" s="1"/>
  <c r="F127" i="5" s="1"/>
  <c r="R128" i="9" s="1"/>
  <c r="AD127" i="9"/>
  <c r="J126" i="5"/>
  <c r="H8" i="17" s="1"/>
  <c r="H8" i="19" s="1"/>
  <c r="I127" i="8"/>
  <c r="T127" i="5" s="1"/>
  <c r="I128" i="5" s="1"/>
  <c r="U129" i="9" s="1"/>
  <c r="AL130" i="9"/>
  <c r="AX169" i="9"/>
  <c r="AS128" i="9"/>
  <c r="BC187" i="9"/>
  <c r="K74" i="21" s="1"/>
  <c r="AY131" i="9"/>
  <c r="AG107" i="9"/>
  <c r="AH107" i="9" s="1"/>
  <c r="G74" i="23" s="1"/>
  <c r="J106" i="5"/>
  <c r="G8" i="17" s="1"/>
  <c r="G8" i="19" s="1"/>
  <c r="H37" i="17"/>
  <c r="H37" i="19" s="1"/>
  <c r="AF88" i="9"/>
  <c r="AY191" i="9"/>
  <c r="AX148" i="9"/>
  <c r="I115" i="21" s="1"/>
  <c r="BC67" i="9"/>
  <c r="BA168" i="9"/>
  <c r="BE45" i="9"/>
  <c r="BF24" i="9"/>
  <c r="C5" i="23" s="1"/>
  <c r="B130" i="9"/>
  <c r="AS107" i="9"/>
  <c r="AT107" i="9" s="1"/>
  <c r="G94" i="23" s="1"/>
  <c r="B129" i="8"/>
  <c r="M129" i="5" s="1"/>
  <c r="B130" i="5" s="1"/>
  <c r="N131" i="9" s="1"/>
  <c r="AZ147" i="9"/>
  <c r="I94" i="21" s="1"/>
  <c r="AZ88" i="9"/>
  <c r="F95" i="21" s="1"/>
  <c r="V107" i="9"/>
  <c r="G53" i="23" s="1"/>
  <c r="C46" i="8"/>
  <c r="N46" i="5" s="1"/>
  <c r="C47" i="5" s="1"/>
  <c r="O48" i="9" s="1"/>
  <c r="H88" i="9"/>
  <c r="AM47" i="9"/>
  <c r="H87" i="8"/>
  <c r="S87" i="5" s="1"/>
  <c r="BB108" i="9"/>
  <c r="AR88" i="9"/>
  <c r="AZ188" i="9"/>
  <c r="AY169" i="9"/>
  <c r="BA108" i="9"/>
  <c r="G95" i="21" s="1"/>
  <c r="AX190" i="9"/>
  <c r="K117" i="21" s="1"/>
  <c r="AZ167" i="9"/>
  <c r="J94" i="21" s="1"/>
  <c r="I106" i="8"/>
  <c r="T106" i="5" s="1"/>
  <c r="I107" i="5" s="1"/>
  <c r="AA47" i="9"/>
  <c r="F74" i="21"/>
  <c r="AZ128" i="9"/>
  <c r="H95" i="21" s="1"/>
  <c r="BA89" i="9"/>
  <c r="AX46" i="9"/>
  <c r="BC88" i="9"/>
  <c r="AY69" i="9"/>
  <c r="BD45" i="9"/>
  <c r="BD107" i="9"/>
  <c r="AZ109" i="9"/>
  <c r="S188" i="9"/>
  <c r="AQ188" i="9"/>
  <c r="AE188" i="9"/>
  <c r="G188" i="9"/>
  <c r="G187" i="8"/>
  <c r="R187" i="5" s="1"/>
  <c r="G188" i="5" s="1"/>
  <c r="U187" i="9"/>
  <c r="V187" i="9" s="1"/>
  <c r="K53" i="23" s="1"/>
  <c r="I187" i="9"/>
  <c r="J187" i="9" s="1"/>
  <c r="K8" i="21" s="1"/>
  <c r="AG187" i="9"/>
  <c r="I186" i="8"/>
  <c r="T186" i="5" s="1"/>
  <c r="I187" i="5" s="1"/>
  <c r="K95" i="17"/>
  <c r="AS187" i="9"/>
  <c r="AT187" i="9" s="1"/>
  <c r="K94" i="23" s="1"/>
  <c r="BA188" i="9"/>
  <c r="Q189" i="9"/>
  <c r="AO189" i="9"/>
  <c r="AC189" i="9"/>
  <c r="E188" i="8"/>
  <c r="P188" i="5" s="1"/>
  <c r="E189" i="5" s="1"/>
  <c r="E189" i="9"/>
  <c r="J186" i="5"/>
  <c r="K8" i="17" s="1"/>
  <c r="K8" i="19" s="1"/>
  <c r="BF166" i="9"/>
  <c r="J7" i="23" s="1"/>
  <c r="BF106" i="9"/>
  <c r="G7" i="23" s="1"/>
  <c r="BC107" i="9"/>
  <c r="G74" i="21" s="1"/>
  <c r="AX111" i="9"/>
  <c r="AX89" i="9"/>
  <c r="F116" i="21" s="1"/>
  <c r="AG88" i="9"/>
  <c r="F96" i="17"/>
  <c r="F96" i="19" s="1"/>
  <c r="AS88" i="9"/>
  <c r="I87" i="8"/>
  <c r="T87" i="5" s="1"/>
  <c r="I88" i="5" s="1"/>
  <c r="U89" i="9" s="1"/>
  <c r="I88" i="9"/>
  <c r="AZ67" i="9"/>
  <c r="E94" i="21" s="1"/>
  <c r="BA68" i="9"/>
  <c r="J45" i="9"/>
  <c r="D6" i="21" s="1"/>
  <c r="AT45" i="9"/>
  <c r="D92" i="23" s="1"/>
  <c r="AY46" i="9"/>
  <c r="AH45" i="9"/>
  <c r="D72" i="23" s="1"/>
  <c r="AY25" i="9"/>
  <c r="AY4" i="9"/>
  <c r="J37" i="17"/>
  <c r="J37" i="19" s="1"/>
  <c r="O170" i="9"/>
  <c r="G52" i="21"/>
  <c r="J87" i="5"/>
  <c r="F9" i="17" s="1"/>
  <c r="F9" i="19" s="1"/>
  <c r="BE87" i="9"/>
  <c r="BF87" i="9" s="1"/>
  <c r="F8" i="23" s="1"/>
  <c r="E89" i="8"/>
  <c r="P89" i="5" s="1"/>
  <c r="E90" i="5" s="1"/>
  <c r="Q91" i="9" s="1"/>
  <c r="P68" i="9"/>
  <c r="D68" i="9"/>
  <c r="AN68" i="9"/>
  <c r="D67" i="8"/>
  <c r="O67" i="5" s="1"/>
  <c r="D68" i="5" s="1"/>
  <c r="E57" i="17" s="1"/>
  <c r="AB68" i="9"/>
  <c r="N70" i="9"/>
  <c r="AL70" i="9"/>
  <c r="Z70" i="9"/>
  <c r="B70" i="9"/>
  <c r="B69" i="8"/>
  <c r="M69" i="5" s="1"/>
  <c r="B70" i="5" s="1"/>
  <c r="AX69" i="9"/>
  <c r="T67" i="9"/>
  <c r="AR67" i="9"/>
  <c r="H67" i="9"/>
  <c r="H66" i="8"/>
  <c r="S66" i="5" s="1"/>
  <c r="AF67" i="9"/>
  <c r="E56" i="17"/>
  <c r="E56" i="19" s="1"/>
  <c r="E73" i="21"/>
  <c r="R67" i="9"/>
  <c r="AD67" i="9"/>
  <c r="F66" i="8"/>
  <c r="Q66" i="5" s="1"/>
  <c r="F67" i="5" s="1"/>
  <c r="E76" i="17" s="1"/>
  <c r="AP67" i="9"/>
  <c r="F67" i="9"/>
  <c r="BF66" i="9"/>
  <c r="E7" i="23" s="1"/>
  <c r="AC46" i="9"/>
  <c r="E45" i="8"/>
  <c r="P45" i="5" s="1"/>
  <c r="E46" i="5" s="1"/>
  <c r="Q47" i="9" s="1"/>
  <c r="AO46" i="9"/>
  <c r="AZ45" i="9"/>
  <c r="E46" i="9"/>
  <c r="BA45" i="9"/>
  <c r="AG149" i="9"/>
  <c r="I149" i="9"/>
  <c r="D54" i="17"/>
  <c r="AN46" i="9"/>
  <c r="AB46" i="9"/>
  <c r="D46" i="9"/>
  <c r="K76" i="17"/>
  <c r="AP188" i="9"/>
  <c r="AD188" i="9"/>
  <c r="F188" i="9"/>
  <c r="AA132" i="9"/>
  <c r="AM132" i="9"/>
  <c r="C132" i="9"/>
  <c r="Z47" i="9"/>
  <c r="AL47" i="9"/>
  <c r="B47" i="9"/>
  <c r="AR108" i="9"/>
  <c r="AF108" i="9"/>
  <c r="H108" i="9"/>
  <c r="D33" i="19"/>
  <c r="K56" i="19"/>
  <c r="Z171" i="9"/>
  <c r="B171" i="9"/>
  <c r="H45" i="8"/>
  <c r="S45" i="5" s="1"/>
  <c r="AR46" i="9"/>
  <c r="AF46" i="9"/>
  <c r="H46" i="9"/>
  <c r="AP167" i="9"/>
  <c r="V167" i="9"/>
  <c r="J53" i="23" s="1"/>
  <c r="AD167" i="9"/>
  <c r="F167" i="9"/>
  <c r="I35" i="19"/>
  <c r="H56" i="19"/>
  <c r="J36" i="19"/>
  <c r="D88" i="8"/>
  <c r="O88" i="5" s="1"/>
  <c r="D89" i="5" s="1"/>
  <c r="P90" i="9" s="1"/>
  <c r="AN89" i="9"/>
  <c r="AB89" i="9"/>
  <c r="D89" i="9"/>
  <c r="F57" i="17"/>
  <c r="AP109" i="9"/>
  <c r="AD109" i="9"/>
  <c r="F109" i="9"/>
  <c r="AQ68" i="9"/>
  <c r="AE68" i="9"/>
  <c r="G68" i="9"/>
  <c r="Z5" i="9"/>
  <c r="AL5" i="9"/>
  <c r="N5" i="9"/>
  <c r="B5" i="9"/>
  <c r="D73" i="19"/>
  <c r="K57" i="17"/>
  <c r="AN189" i="9"/>
  <c r="AB189" i="9"/>
  <c r="D189" i="9"/>
  <c r="D53" i="19"/>
  <c r="AO131" i="9"/>
  <c r="AC131" i="9"/>
  <c r="E131" i="9"/>
  <c r="Z149" i="9"/>
  <c r="AL149" i="9"/>
  <c r="B149" i="9"/>
  <c r="AO69" i="9"/>
  <c r="AC69" i="9"/>
  <c r="E69" i="9"/>
  <c r="E68" i="8"/>
  <c r="P68" i="5" s="1"/>
  <c r="E69" i="5" s="1"/>
  <c r="Q70" i="9" s="1"/>
  <c r="AQ130" i="9"/>
  <c r="AE130" i="9"/>
  <c r="G130" i="9"/>
  <c r="AS168" i="9"/>
  <c r="AG168" i="9"/>
  <c r="I168" i="9"/>
  <c r="AA110" i="9"/>
  <c r="AM110" i="9"/>
  <c r="C110" i="9"/>
  <c r="G107" i="8"/>
  <c r="R107" i="5" s="1"/>
  <c r="G108" i="5" s="1"/>
  <c r="S109" i="9" s="1"/>
  <c r="AQ108" i="9"/>
  <c r="AE108" i="9"/>
  <c r="G108" i="9"/>
  <c r="E113" i="19"/>
  <c r="AF147" i="9"/>
  <c r="AR147" i="9"/>
  <c r="H147" i="9"/>
  <c r="K38" i="17"/>
  <c r="AL191" i="9"/>
  <c r="Z191" i="9"/>
  <c r="B191" i="9"/>
  <c r="E108" i="8"/>
  <c r="P108" i="5" s="1"/>
  <c r="E109" i="5" s="1"/>
  <c r="Q110" i="9" s="1"/>
  <c r="AO109" i="9"/>
  <c r="AC109" i="9"/>
  <c r="E109" i="9"/>
  <c r="F36" i="19"/>
  <c r="AM70" i="9"/>
  <c r="AA70" i="9"/>
  <c r="AY70" i="9" s="1"/>
  <c r="C70" i="9"/>
  <c r="C69" i="8"/>
  <c r="N69" i="5" s="1"/>
  <c r="C70" i="5" s="1"/>
  <c r="O71" i="9" s="1"/>
  <c r="E37" i="17"/>
  <c r="AM192" i="9"/>
  <c r="AA192" i="9"/>
  <c r="C192" i="9"/>
  <c r="AL90" i="9"/>
  <c r="Z90" i="9"/>
  <c r="B90" i="9"/>
  <c r="B89" i="8"/>
  <c r="M89" i="5" s="1"/>
  <c r="B90" i="5" s="1"/>
  <c r="N91" i="9" s="1"/>
  <c r="F37" i="17"/>
  <c r="AO25" i="9"/>
  <c r="AC25" i="9"/>
  <c r="E25" i="9"/>
  <c r="B31" i="19"/>
  <c r="AA26" i="9"/>
  <c r="AM26" i="9"/>
  <c r="C26" i="9"/>
  <c r="AN110" i="9"/>
  <c r="AB110" i="9"/>
  <c r="D110" i="9"/>
  <c r="H57" i="17"/>
  <c r="AN129" i="9"/>
  <c r="AB129" i="9"/>
  <c r="D129" i="9"/>
  <c r="G36" i="19"/>
  <c r="AS46" i="9"/>
  <c r="AG46" i="9"/>
  <c r="I46" i="9"/>
  <c r="J55" i="19"/>
  <c r="AP147" i="9"/>
  <c r="V147" i="9"/>
  <c r="I53" i="23" s="1"/>
  <c r="AD147" i="9"/>
  <c r="F147" i="9"/>
  <c r="K37" i="19"/>
  <c r="G88" i="8"/>
  <c r="R88" i="5" s="1"/>
  <c r="G89" i="5" s="1"/>
  <c r="S90" i="9" s="1"/>
  <c r="AQ89" i="9"/>
  <c r="AE89" i="9"/>
  <c r="G89" i="9"/>
  <c r="F56" i="19"/>
  <c r="I55" i="19"/>
  <c r="AA92" i="9"/>
  <c r="AN148" i="9"/>
  <c r="AB148" i="9"/>
  <c r="D148" i="9"/>
  <c r="G56" i="19"/>
  <c r="AF167" i="9"/>
  <c r="AR167" i="9"/>
  <c r="H167" i="9"/>
  <c r="AM170" i="9"/>
  <c r="AA170" i="9"/>
  <c r="C170" i="9"/>
  <c r="C169" i="8"/>
  <c r="N169" i="5" s="1"/>
  <c r="C170" i="5" s="1"/>
  <c r="O171" i="9" s="1"/>
  <c r="AL112" i="9"/>
  <c r="Z112" i="9"/>
  <c r="B112" i="9"/>
  <c r="AE150" i="9"/>
  <c r="AF188" i="9"/>
  <c r="AR188" i="9"/>
  <c r="H188" i="9"/>
  <c r="E75" i="19"/>
  <c r="AN168" i="9"/>
  <c r="AB168" i="9"/>
  <c r="D168" i="9"/>
  <c r="I66" i="8"/>
  <c r="T66" i="5" s="1"/>
  <c r="I67" i="5" s="1"/>
  <c r="U68" i="9" s="1"/>
  <c r="AS67" i="9"/>
  <c r="AG67" i="9"/>
  <c r="I67" i="9"/>
  <c r="AO90" i="9"/>
  <c r="AC90" i="9"/>
  <c r="E90" i="9"/>
  <c r="AP88" i="9"/>
  <c r="V88" i="9"/>
  <c r="F54" i="23" s="1"/>
  <c r="AD88" i="9"/>
  <c r="F88" i="9"/>
  <c r="F87" i="8"/>
  <c r="Q87" i="5" s="1"/>
  <c r="F88" i="5" s="1"/>
  <c r="R89" i="9" s="1"/>
  <c r="F76" i="17"/>
  <c r="V45" i="9"/>
  <c r="D51" i="23" s="1"/>
  <c r="E36" i="19"/>
  <c r="L31" i="17"/>
  <c r="B113" i="17" s="1"/>
  <c r="G45" i="5"/>
  <c r="S46" i="9" s="1"/>
  <c r="G57" i="17"/>
  <c r="E95" i="17"/>
  <c r="H146" i="8"/>
  <c r="S146" i="5" s="1"/>
  <c r="I95" i="17"/>
  <c r="J66" i="5"/>
  <c r="E8" i="17" s="1"/>
  <c r="E8" i="19" s="1"/>
  <c r="F146" i="8"/>
  <c r="Q146" i="5" s="1"/>
  <c r="F147" i="5" s="1"/>
  <c r="R148" i="9" s="1"/>
  <c r="I75" i="17"/>
  <c r="J146" i="5"/>
  <c r="I8" i="17" s="1"/>
  <c r="I8" i="19" s="1"/>
  <c r="B148" i="8"/>
  <c r="M148" i="5" s="1"/>
  <c r="B149" i="5" s="1"/>
  <c r="N150" i="9" s="1"/>
  <c r="I36" i="17"/>
  <c r="D147" i="8"/>
  <c r="O147" i="5" s="1"/>
  <c r="D148" i="5" s="1"/>
  <c r="P149" i="9" s="1"/>
  <c r="I56" i="17"/>
  <c r="J56" i="17"/>
  <c r="D167" i="8"/>
  <c r="O167" i="5" s="1"/>
  <c r="D168" i="5" s="1"/>
  <c r="P169" i="9" s="1"/>
  <c r="J75" i="17"/>
  <c r="F166" i="8"/>
  <c r="Q166" i="5" s="1"/>
  <c r="F167" i="5" s="1"/>
  <c r="R168" i="9" s="1"/>
  <c r="J166" i="5"/>
  <c r="J8" i="17" s="1"/>
  <c r="J8" i="19" s="1"/>
  <c r="J95" i="17"/>
  <c r="H166" i="8"/>
  <c r="S166" i="5" s="1"/>
  <c r="C109" i="8"/>
  <c r="N109" i="5" s="1"/>
  <c r="C110" i="5" s="1"/>
  <c r="O111" i="9" s="1"/>
  <c r="G37" i="17"/>
  <c r="D45" i="8"/>
  <c r="O45" i="5" s="1"/>
  <c r="D46" i="5" s="1"/>
  <c r="P47" i="9" s="1"/>
  <c r="G76" i="17"/>
  <c r="F45" i="5"/>
  <c r="R46" i="9" s="1"/>
  <c r="G67" i="8"/>
  <c r="R67" i="5" s="1"/>
  <c r="G68" i="5" s="1"/>
  <c r="S69" i="9" s="1"/>
  <c r="D34" i="17"/>
  <c r="B46" i="8"/>
  <c r="M46" i="5" s="1"/>
  <c r="B47" i="5" s="1"/>
  <c r="N48" i="9" s="1"/>
  <c r="D94" i="17"/>
  <c r="G24" i="5"/>
  <c r="S25" i="9" s="1"/>
  <c r="H24" i="5"/>
  <c r="T25" i="9" s="1"/>
  <c r="B190" i="8"/>
  <c r="M190" i="5" s="1"/>
  <c r="B191" i="5" s="1"/>
  <c r="N192" i="9" s="1"/>
  <c r="C191" i="8"/>
  <c r="N191" i="5" s="1"/>
  <c r="C192" i="5" s="1"/>
  <c r="O193" i="9" s="1"/>
  <c r="D188" i="8"/>
  <c r="O188" i="5" s="1"/>
  <c r="D189" i="5" s="1"/>
  <c r="P190" i="9" s="1"/>
  <c r="H187" i="8"/>
  <c r="S187" i="5" s="1"/>
  <c r="F187" i="8"/>
  <c r="Q187" i="5" s="1"/>
  <c r="F188" i="5" s="1"/>
  <c r="R189" i="9" s="1"/>
  <c r="B170" i="8"/>
  <c r="M170" i="5" s="1"/>
  <c r="B171" i="5" s="1"/>
  <c r="N172" i="9" s="1"/>
  <c r="I167" i="8"/>
  <c r="T167" i="5" s="1"/>
  <c r="G149" i="8"/>
  <c r="R149" i="5" s="1"/>
  <c r="G129" i="8"/>
  <c r="R129" i="5" s="1"/>
  <c r="G130" i="5" s="1"/>
  <c r="S131" i="9" s="1"/>
  <c r="D128" i="8"/>
  <c r="O128" i="5" s="1"/>
  <c r="D129" i="5" s="1"/>
  <c r="P130" i="9" s="1"/>
  <c r="E130" i="8"/>
  <c r="P130" i="5" s="1"/>
  <c r="E131" i="5" s="1"/>
  <c r="Q132" i="9" s="1"/>
  <c r="C131" i="8"/>
  <c r="N131" i="5" s="1"/>
  <c r="C132" i="5" s="1"/>
  <c r="O133" i="9" s="1"/>
  <c r="F108" i="8"/>
  <c r="Q108" i="5" s="1"/>
  <c r="F109" i="5" s="1"/>
  <c r="R110" i="9" s="1"/>
  <c r="H107" i="8"/>
  <c r="S107" i="5" s="1"/>
  <c r="H108" i="5" s="1"/>
  <c r="T109" i="9" s="1"/>
  <c r="B111" i="8"/>
  <c r="M111" i="5" s="1"/>
  <c r="B112" i="5" s="1"/>
  <c r="N113" i="9" s="1"/>
  <c r="D109" i="8"/>
  <c r="O109" i="5" s="1"/>
  <c r="D110" i="5" s="1"/>
  <c r="P111" i="9" s="1"/>
  <c r="I45" i="8"/>
  <c r="T45" i="5" s="1"/>
  <c r="I23" i="8"/>
  <c r="T23" i="5" s="1"/>
  <c r="I24" i="5" s="1"/>
  <c r="U25" i="9" s="1"/>
  <c r="C25" i="8"/>
  <c r="N25" i="5" s="1"/>
  <c r="C26" i="5" s="1"/>
  <c r="O27" i="9" s="1"/>
  <c r="B23" i="8"/>
  <c r="M23" i="5" s="1"/>
  <c r="B24" i="5" s="1"/>
  <c r="N25" i="9" s="1"/>
  <c r="D23" i="8"/>
  <c r="O23" i="5" s="1"/>
  <c r="BA150" i="9" l="1"/>
  <c r="BC168" i="9"/>
  <c r="AL171" i="9"/>
  <c r="AX171" i="9" s="1"/>
  <c r="AX170" i="9"/>
  <c r="I168" i="5"/>
  <c r="U169" i="9" s="1"/>
  <c r="BA169" i="9"/>
  <c r="C152" i="9"/>
  <c r="AA152" i="9"/>
  <c r="E151" i="9"/>
  <c r="AC151" i="9"/>
  <c r="C151" i="8"/>
  <c r="N151" i="5" s="1"/>
  <c r="C152" i="5" s="1"/>
  <c r="O153" i="9" s="1"/>
  <c r="AM152" i="9"/>
  <c r="G150" i="9"/>
  <c r="AQ150" i="9"/>
  <c r="BC150" i="9" s="1"/>
  <c r="AY151" i="9"/>
  <c r="B130" i="8"/>
  <c r="M130" i="5" s="1"/>
  <c r="B131" i="5" s="1"/>
  <c r="N132" i="9" s="1"/>
  <c r="AH127" i="9"/>
  <c r="H74" i="23" s="1"/>
  <c r="BD127" i="9"/>
  <c r="H53" i="21" s="1"/>
  <c r="AT127" i="9"/>
  <c r="H94" i="23" s="1"/>
  <c r="F128" i="9"/>
  <c r="C92" i="9"/>
  <c r="AM92" i="9"/>
  <c r="C91" i="8"/>
  <c r="N91" i="5" s="1"/>
  <c r="C92" i="5" s="1"/>
  <c r="O93" i="9" s="1"/>
  <c r="AS129" i="9"/>
  <c r="J127" i="9"/>
  <c r="H8" i="21" s="1"/>
  <c r="G150" i="5"/>
  <c r="S151" i="9" s="1"/>
  <c r="AQ169" i="9"/>
  <c r="BE168" i="9"/>
  <c r="G168" i="8"/>
  <c r="R168" i="5" s="1"/>
  <c r="G169" i="5" s="1"/>
  <c r="S170" i="9" s="1"/>
  <c r="G169" i="9"/>
  <c r="AE169" i="9"/>
  <c r="I148" i="8"/>
  <c r="T148" i="5" s="1"/>
  <c r="I149" i="5" s="1"/>
  <c r="U150" i="9" s="1"/>
  <c r="AS149" i="9"/>
  <c r="BC149" i="9"/>
  <c r="E150" i="8"/>
  <c r="P150" i="5" s="1"/>
  <c r="E151" i="5" s="1"/>
  <c r="Q152" i="9" s="1"/>
  <c r="AO151" i="9"/>
  <c r="B131" i="9"/>
  <c r="AL131" i="9"/>
  <c r="Z131" i="9"/>
  <c r="U108" i="9"/>
  <c r="V108" i="9" s="1"/>
  <c r="G54" i="23" s="1"/>
  <c r="J107" i="5"/>
  <c r="G9" i="17" s="1"/>
  <c r="G9" i="19" s="1"/>
  <c r="I107" i="8"/>
  <c r="T107" i="5" s="1"/>
  <c r="I108" i="5" s="1"/>
  <c r="U109" i="9" s="1"/>
  <c r="BD88" i="9"/>
  <c r="BB188" i="9"/>
  <c r="BE148" i="9"/>
  <c r="AY110" i="9"/>
  <c r="G117" i="21" s="1"/>
  <c r="AZ89" i="9"/>
  <c r="F96" i="21" s="1"/>
  <c r="E116" i="21"/>
  <c r="D113" i="21"/>
  <c r="J116" i="21"/>
  <c r="BA90" i="9"/>
  <c r="BA25" i="9"/>
  <c r="AY192" i="9"/>
  <c r="AG89" i="9"/>
  <c r="BA131" i="9"/>
  <c r="BE88" i="9"/>
  <c r="B111" i="21"/>
  <c r="L111" i="21" s="1"/>
  <c r="B132" i="21" s="1"/>
  <c r="I89" i="9"/>
  <c r="BA109" i="9"/>
  <c r="G96" i="21" s="1"/>
  <c r="AS89" i="9"/>
  <c r="AT167" i="9"/>
  <c r="J94" i="23" s="1"/>
  <c r="AD128" i="9"/>
  <c r="AX112" i="9"/>
  <c r="AZ110" i="9"/>
  <c r="AX5" i="9"/>
  <c r="AP128" i="9"/>
  <c r="H38" i="17"/>
  <c r="H38" i="19" s="1"/>
  <c r="H76" i="17"/>
  <c r="H76" i="19" s="1"/>
  <c r="F127" i="8"/>
  <c r="Q127" i="5" s="1"/>
  <c r="F128" i="5" s="1"/>
  <c r="R129" i="9" s="1"/>
  <c r="D51" i="21"/>
  <c r="AZ129" i="9"/>
  <c r="H96" i="21" s="1"/>
  <c r="AX90" i="9"/>
  <c r="F117" i="21" s="1"/>
  <c r="AX191" i="9"/>
  <c r="K118" i="21" s="1"/>
  <c r="AY132" i="9"/>
  <c r="D92" i="21"/>
  <c r="BE128" i="9"/>
  <c r="C47" i="8"/>
  <c r="N47" i="5" s="1"/>
  <c r="C48" i="5" s="1"/>
  <c r="O49" i="9" s="1"/>
  <c r="I128" i="8"/>
  <c r="T128" i="5" s="1"/>
  <c r="I129" i="5" s="1"/>
  <c r="U130" i="9" s="1"/>
  <c r="C48" i="9"/>
  <c r="AT147" i="9"/>
  <c r="I94" i="23" s="1"/>
  <c r="BE107" i="9"/>
  <c r="G53" i="21" s="1"/>
  <c r="AY47" i="9"/>
  <c r="J67" i="9"/>
  <c r="E8" i="21" s="1"/>
  <c r="AM48" i="9"/>
  <c r="AX130" i="9"/>
  <c r="H117" i="21" s="1"/>
  <c r="V127" i="9"/>
  <c r="H53" i="23" s="1"/>
  <c r="BB127" i="9"/>
  <c r="AZ148" i="9"/>
  <c r="I95" i="21" s="1"/>
  <c r="AA48" i="9"/>
  <c r="I129" i="9"/>
  <c r="AG129" i="9"/>
  <c r="BB147" i="9"/>
  <c r="I74" i="21" s="1"/>
  <c r="AZ189" i="9"/>
  <c r="BB109" i="9"/>
  <c r="H127" i="5"/>
  <c r="AZ168" i="9"/>
  <c r="J95" i="21" s="1"/>
  <c r="G96" i="17"/>
  <c r="G96" i="19" s="1"/>
  <c r="BD67" i="9"/>
  <c r="BC89" i="9"/>
  <c r="BC108" i="9"/>
  <c r="G75" i="21" s="1"/>
  <c r="BC130" i="9"/>
  <c r="AX149" i="9"/>
  <c r="I116" i="21" s="1"/>
  <c r="I108" i="9"/>
  <c r="J108" i="9" s="1"/>
  <c r="G9" i="21" s="1"/>
  <c r="AH88" i="9"/>
  <c r="F75" i="23" s="1"/>
  <c r="AT67" i="9"/>
  <c r="E94" i="23" s="1"/>
  <c r="AY92" i="9"/>
  <c r="AG108" i="9"/>
  <c r="BE187" i="9"/>
  <c r="K53" i="21" s="1"/>
  <c r="BA69" i="9"/>
  <c r="AS108" i="9"/>
  <c r="AT108" i="9" s="1"/>
  <c r="G95" i="23" s="1"/>
  <c r="J167" i="9"/>
  <c r="J8" i="21" s="1"/>
  <c r="H67" i="5"/>
  <c r="J67" i="5" s="1"/>
  <c r="E9" i="17" s="1"/>
  <c r="E9" i="19" s="1"/>
  <c r="AT88" i="9"/>
  <c r="F95" i="23" s="1"/>
  <c r="BC68" i="9"/>
  <c r="BB167" i="9"/>
  <c r="J74" i="21" s="1"/>
  <c r="K95" i="21"/>
  <c r="S189" i="9"/>
  <c r="AQ189" i="9"/>
  <c r="AE189" i="9"/>
  <c r="G189" i="9"/>
  <c r="G188" i="8"/>
  <c r="R188" i="5" s="1"/>
  <c r="G189" i="5" s="1"/>
  <c r="K95" i="19"/>
  <c r="BC188" i="9"/>
  <c r="U188" i="9"/>
  <c r="V188" i="9" s="1"/>
  <c r="K54" i="23" s="1"/>
  <c r="AS188" i="9"/>
  <c r="AG188" i="9"/>
  <c r="AH188" i="9" s="1"/>
  <c r="K75" i="23" s="1"/>
  <c r="I188" i="9"/>
  <c r="J188" i="9" s="1"/>
  <c r="K9" i="21" s="1"/>
  <c r="I187" i="8"/>
  <c r="T187" i="5" s="1"/>
  <c r="I188" i="5" s="1"/>
  <c r="Q190" i="9"/>
  <c r="E189" i="8"/>
  <c r="P189" i="5" s="1"/>
  <c r="E190" i="5" s="1"/>
  <c r="AO190" i="9"/>
  <c r="AC190" i="9"/>
  <c r="E190" i="9"/>
  <c r="K96" i="17"/>
  <c r="J187" i="5"/>
  <c r="K9" i="17" s="1"/>
  <c r="K9" i="19" s="1"/>
  <c r="BA189" i="9"/>
  <c r="AH187" i="9"/>
  <c r="K74" i="23" s="1"/>
  <c r="E169" i="8"/>
  <c r="P169" i="5" s="1"/>
  <c r="E170" i="5" s="1"/>
  <c r="Q171" i="9" s="1"/>
  <c r="E170" i="9"/>
  <c r="AO170" i="9"/>
  <c r="AC170" i="9"/>
  <c r="AH167" i="9"/>
  <c r="J74" i="23" s="1"/>
  <c r="BE149" i="9"/>
  <c r="BD147" i="9"/>
  <c r="I53" i="21" s="1"/>
  <c r="J88" i="9"/>
  <c r="F9" i="21" s="1"/>
  <c r="AO91" i="9"/>
  <c r="I88" i="8"/>
  <c r="T88" i="5" s="1"/>
  <c r="I89" i="5" s="1"/>
  <c r="U90" i="9" s="1"/>
  <c r="F53" i="21"/>
  <c r="V67" i="9"/>
  <c r="E53" i="23" s="1"/>
  <c r="AH67" i="9"/>
  <c r="E74" i="23" s="1"/>
  <c r="BA46" i="9"/>
  <c r="AX47" i="9"/>
  <c r="BE46" i="9"/>
  <c r="BD46" i="9"/>
  <c r="AZ46" i="9"/>
  <c r="AY26" i="9"/>
  <c r="BD188" i="9"/>
  <c r="J38" i="17"/>
  <c r="J38" i="19" s="1"/>
  <c r="BD167" i="9"/>
  <c r="J53" i="21" s="1"/>
  <c r="AY170" i="9"/>
  <c r="J117" i="21" s="1"/>
  <c r="AH147" i="9"/>
  <c r="I74" i="23" s="1"/>
  <c r="BD108" i="9"/>
  <c r="E90" i="8"/>
  <c r="P90" i="5" s="1"/>
  <c r="E91" i="5" s="1"/>
  <c r="Q92" i="9" s="1"/>
  <c r="E91" i="9"/>
  <c r="AC91" i="9"/>
  <c r="BB88" i="9"/>
  <c r="N71" i="9"/>
  <c r="B71" i="9"/>
  <c r="B70" i="8"/>
  <c r="M70" i="5" s="1"/>
  <c r="B71" i="5" s="1"/>
  <c r="AL71" i="9"/>
  <c r="Z71" i="9"/>
  <c r="P69" i="9"/>
  <c r="D69" i="9"/>
  <c r="AB69" i="9"/>
  <c r="AN69" i="9"/>
  <c r="D68" i="8"/>
  <c r="O68" i="5" s="1"/>
  <c r="D69" i="5" s="1"/>
  <c r="BB67" i="9"/>
  <c r="AZ68" i="9"/>
  <c r="E95" i="21" s="1"/>
  <c r="BE67" i="9"/>
  <c r="R68" i="9"/>
  <c r="AP68" i="9"/>
  <c r="AD68" i="9"/>
  <c r="F68" i="9"/>
  <c r="F67" i="8"/>
  <c r="Q67" i="5" s="1"/>
  <c r="F68" i="5" s="1"/>
  <c r="E77" i="17" s="1"/>
  <c r="AX70" i="9"/>
  <c r="E117" i="21" s="1"/>
  <c r="E47" i="9"/>
  <c r="BF45" i="9"/>
  <c r="D6" i="23" s="1"/>
  <c r="AO47" i="9"/>
  <c r="AC47" i="9"/>
  <c r="E46" i="8"/>
  <c r="P46" i="5" s="1"/>
  <c r="E47" i="5" s="1"/>
  <c r="Q48" i="9" s="1"/>
  <c r="I67" i="8"/>
  <c r="T67" i="5" s="1"/>
  <c r="I68" i="5" s="1"/>
  <c r="U69" i="9" s="1"/>
  <c r="AG68" i="9"/>
  <c r="AS68" i="9"/>
  <c r="I68" i="9"/>
  <c r="AN149" i="9"/>
  <c r="AB149" i="9"/>
  <c r="D149" i="9"/>
  <c r="I169" i="9"/>
  <c r="K58" i="17"/>
  <c r="AN190" i="9"/>
  <c r="AB190" i="9"/>
  <c r="D190" i="9"/>
  <c r="D34" i="19"/>
  <c r="G76" i="19"/>
  <c r="I36" i="19"/>
  <c r="E95" i="19"/>
  <c r="K38" i="19"/>
  <c r="E57" i="19"/>
  <c r="H88" i="5"/>
  <c r="T89" i="9" s="1"/>
  <c r="AR109" i="9"/>
  <c r="AF109" i="9"/>
  <c r="H109" i="9"/>
  <c r="H39" i="17"/>
  <c r="Z132" i="9"/>
  <c r="AL132" i="9"/>
  <c r="B132" i="9"/>
  <c r="AA193" i="9"/>
  <c r="AM193" i="9"/>
  <c r="C193" i="9"/>
  <c r="D55" i="17"/>
  <c r="AN47" i="9"/>
  <c r="AB47" i="9"/>
  <c r="D47" i="9"/>
  <c r="AP168" i="9"/>
  <c r="AD168" i="9"/>
  <c r="F168" i="9"/>
  <c r="AL150" i="9"/>
  <c r="Z150" i="9"/>
  <c r="B150" i="9"/>
  <c r="G57" i="19"/>
  <c r="AO70" i="9"/>
  <c r="AC70" i="9"/>
  <c r="E70" i="9"/>
  <c r="E69" i="8"/>
  <c r="P69" i="5" s="1"/>
  <c r="E70" i="5" s="1"/>
  <c r="Q71" i="9" s="1"/>
  <c r="AL48" i="9"/>
  <c r="Z48" i="9"/>
  <c r="B48" i="9"/>
  <c r="AP89" i="9"/>
  <c r="AD89" i="9"/>
  <c r="F89" i="9"/>
  <c r="F77" i="17"/>
  <c r="F88" i="8"/>
  <c r="Q88" i="5" s="1"/>
  <c r="F89" i="5" s="1"/>
  <c r="R90" i="9" s="1"/>
  <c r="AO132" i="9"/>
  <c r="AC132" i="9"/>
  <c r="E132" i="9"/>
  <c r="F37" i="19"/>
  <c r="AQ109" i="9"/>
  <c r="AE109" i="9"/>
  <c r="G109" i="9"/>
  <c r="G108" i="8"/>
  <c r="R108" i="5" s="1"/>
  <c r="G109" i="5" s="1"/>
  <c r="S110" i="9" s="1"/>
  <c r="AQ131" i="9"/>
  <c r="AE131" i="9"/>
  <c r="G131" i="9"/>
  <c r="G45" i="8"/>
  <c r="R45" i="5" s="1"/>
  <c r="G46" i="5" s="1"/>
  <c r="S47" i="9" s="1"/>
  <c r="AQ46" i="9"/>
  <c r="AE46" i="9"/>
  <c r="G46" i="9"/>
  <c r="K76" i="19"/>
  <c r="C32" i="17"/>
  <c r="AL25" i="9"/>
  <c r="Z25" i="9"/>
  <c r="B25" i="9"/>
  <c r="AO152" i="9"/>
  <c r="E152" i="9"/>
  <c r="K77" i="17"/>
  <c r="AP189" i="9"/>
  <c r="AD189" i="9"/>
  <c r="F189" i="9"/>
  <c r="AR25" i="9"/>
  <c r="AF25" i="9"/>
  <c r="H25" i="9"/>
  <c r="E76" i="19"/>
  <c r="J56" i="19"/>
  <c r="AP148" i="9"/>
  <c r="AD148" i="9"/>
  <c r="F148" i="9"/>
  <c r="AM171" i="9"/>
  <c r="AA171" i="9"/>
  <c r="C171" i="9"/>
  <c r="C170" i="8"/>
  <c r="N170" i="5" s="1"/>
  <c r="C171" i="5" s="1"/>
  <c r="O172" i="9" s="1"/>
  <c r="J147" i="9"/>
  <c r="I8" i="21" s="1"/>
  <c r="H57" i="19"/>
  <c r="K57" i="19"/>
  <c r="AN111" i="9"/>
  <c r="AB111" i="9"/>
  <c r="D111" i="9"/>
  <c r="H58" i="17"/>
  <c r="AN130" i="9"/>
  <c r="AB130" i="9"/>
  <c r="D130" i="9"/>
  <c r="K39" i="17"/>
  <c r="AL192" i="9"/>
  <c r="Z192" i="9"/>
  <c r="B192" i="9"/>
  <c r="E109" i="8"/>
  <c r="P109" i="5" s="1"/>
  <c r="E110" i="5" s="1"/>
  <c r="Q111" i="9" s="1"/>
  <c r="AO110" i="9"/>
  <c r="AC110" i="9"/>
  <c r="E110" i="9"/>
  <c r="J75" i="19"/>
  <c r="AN90" i="9"/>
  <c r="AB90" i="9"/>
  <c r="D90" i="9"/>
  <c r="D89" i="8"/>
  <c r="O89" i="5" s="1"/>
  <c r="D90" i="5" s="1"/>
  <c r="P91" i="9" s="1"/>
  <c r="F58" i="17"/>
  <c r="AL172" i="9"/>
  <c r="Z172" i="9"/>
  <c r="B172" i="9"/>
  <c r="AN169" i="9"/>
  <c r="AB169" i="9"/>
  <c r="D169" i="9"/>
  <c r="B90" i="8"/>
  <c r="M90" i="5" s="1"/>
  <c r="B91" i="5" s="1"/>
  <c r="N92" i="9" s="1"/>
  <c r="AL91" i="9"/>
  <c r="Z91" i="9"/>
  <c r="B91" i="9"/>
  <c r="F38" i="17"/>
  <c r="AA27" i="9"/>
  <c r="AM27" i="9"/>
  <c r="C27" i="9"/>
  <c r="AQ25" i="9"/>
  <c r="AE25" i="9"/>
  <c r="G25" i="9"/>
  <c r="B113" i="19"/>
  <c r="G89" i="8"/>
  <c r="R89" i="5" s="1"/>
  <c r="G90" i="5" s="1"/>
  <c r="S91" i="9" s="1"/>
  <c r="AQ90" i="9"/>
  <c r="AE90" i="9"/>
  <c r="G90" i="9"/>
  <c r="E37" i="19"/>
  <c r="F57" i="19"/>
  <c r="AP46" i="9"/>
  <c r="AD46" i="9"/>
  <c r="V46" i="9"/>
  <c r="D52" i="23" s="1"/>
  <c r="F46" i="9"/>
  <c r="J95" i="19"/>
  <c r="AL113" i="9"/>
  <c r="Z113" i="9"/>
  <c r="B113" i="9"/>
  <c r="G37" i="19"/>
  <c r="AP110" i="9"/>
  <c r="AD110" i="9"/>
  <c r="F110" i="9"/>
  <c r="AA111" i="9"/>
  <c r="AM111" i="9"/>
  <c r="C111" i="9"/>
  <c r="I75" i="19"/>
  <c r="AS25" i="9"/>
  <c r="AG25" i="9"/>
  <c r="I25" i="9"/>
  <c r="AA133" i="9"/>
  <c r="AM133" i="9"/>
  <c r="C133" i="9"/>
  <c r="AM153" i="9"/>
  <c r="AA153" i="9"/>
  <c r="C153" i="9"/>
  <c r="D94" i="19"/>
  <c r="AM93" i="9"/>
  <c r="AA93" i="9"/>
  <c r="C93" i="9"/>
  <c r="AQ69" i="9"/>
  <c r="AE69" i="9"/>
  <c r="G69" i="9"/>
  <c r="I56" i="19"/>
  <c r="I95" i="19"/>
  <c r="G77" i="17"/>
  <c r="F76" i="19"/>
  <c r="AM71" i="9"/>
  <c r="AA71" i="9"/>
  <c r="C71" i="9"/>
  <c r="C70" i="8"/>
  <c r="N70" i="5" s="1"/>
  <c r="C71" i="5" s="1"/>
  <c r="O72" i="9" s="1"/>
  <c r="E38" i="17"/>
  <c r="D54" i="19"/>
  <c r="D24" i="5"/>
  <c r="P25" i="9" s="1"/>
  <c r="H147" i="5"/>
  <c r="D148" i="8"/>
  <c r="O148" i="5" s="1"/>
  <c r="D149" i="5" s="1"/>
  <c r="P150" i="9" s="1"/>
  <c r="I57" i="17"/>
  <c r="F147" i="8"/>
  <c r="Q147" i="5" s="1"/>
  <c r="F148" i="5" s="1"/>
  <c r="R149" i="9" s="1"/>
  <c r="I76" i="17"/>
  <c r="B149" i="8"/>
  <c r="M149" i="5" s="1"/>
  <c r="B150" i="5" s="1"/>
  <c r="N151" i="9" s="1"/>
  <c r="I37" i="17"/>
  <c r="H167" i="5"/>
  <c r="T168" i="9" s="1"/>
  <c r="J57" i="17"/>
  <c r="D168" i="8"/>
  <c r="O168" i="5" s="1"/>
  <c r="D169" i="5" s="1"/>
  <c r="P170" i="9" s="1"/>
  <c r="J76" i="17"/>
  <c r="F167" i="8"/>
  <c r="Q167" i="5" s="1"/>
  <c r="F168" i="5" s="1"/>
  <c r="R169" i="9" s="1"/>
  <c r="G68" i="8"/>
  <c r="R68" i="5" s="1"/>
  <c r="G69" i="5" s="1"/>
  <c r="S70" i="9" s="1"/>
  <c r="F45" i="8"/>
  <c r="Q45" i="5" s="1"/>
  <c r="J45" i="5"/>
  <c r="D7" i="17" s="1"/>
  <c r="D7" i="19" s="1"/>
  <c r="G38" i="17"/>
  <c r="C110" i="8"/>
  <c r="N110" i="5" s="1"/>
  <c r="C111" i="5" s="1"/>
  <c r="O112" i="9" s="1"/>
  <c r="H188" i="5"/>
  <c r="T189" i="9" s="1"/>
  <c r="D46" i="8"/>
  <c r="O46" i="5" s="1"/>
  <c r="D47" i="5" s="1"/>
  <c r="P48" i="9" s="1"/>
  <c r="D74" i="17"/>
  <c r="G58" i="17"/>
  <c r="D35" i="17"/>
  <c r="B47" i="8"/>
  <c r="M47" i="5" s="1"/>
  <c r="B48" i="5" s="1"/>
  <c r="N49" i="9" s="1"/>
  <c r="C93" i="17"/>
  <c r="F24" i="5"/>
  <c r="R25" i="9" s="1"/>
  <c r="C192" i="8"/>
  <c r="N192" i="5" s="1"/>
  <c r="C193" i="5" s="1"/>
  <c r="O194" i="9" s="1"/>
  <c r="B191" i="8"/>
  <c r="M191" i="5" s="1"/>
  <c r="B192" i="5" s="1"/>
  <c r="N193" i="9" s="1"/>
  <c r="F188" i="8"/>
  <c r="Q188" i="5" s="1"/>
  <c r="F189" i="5" s="1"/>
  <c r="R190" i="9" s="1"/>
  <c r="D189" i="8"/>
  <c r="O189" i="5" s="1"/>
  <c r="D190" i="5" s="1"/>
  <c r="P191" i="9" s="1"/>
  <c r="B171" i="8"/>
  <c r="M171" i="5" s="1"/>
  <c r="B172" i="5" s="1"/>
  <c r="N173" i="9" s="1"/>
  <c r="I168" i="8"/>
  <c r="T168" i="5" s="1"/>
  <c r="C152" i="8"/>
  <c r="N152" i="5" s="1"/>
  <c r="C153" i="5" s="1"/>
  <c r="O154" i="9" s="1"/>
  <c r="E151" i="8"/>
  <c r="P151" i="5" s="1"/>
  <c r="E152" i="5" s="1"/>
  <c r="Q153" i="9" s="1"/>
  <c r="E131" i="8"/>
  <c r="P131" i="5" s="1"/>
  <c r="E132" i="5" s="1"/>
  <c r="Q133" i="9" s="1"/>
  <c r="B131" i="8"/>
  <c r="M131" i="5" s="1"/>
  <c r="B132" i="5" s="1"/>
  <c r="N133" i="9" s="1"/>
  <c r="D129" i="8"/>
  <c r="O129" i="5" s="1"/>
  <c r="D130" i="5" s="1"/>
  <c r="P131" i="9" s="1"/>
  <c r="G130" i="8"/>
  <c r="R130" i="5" s="1"/>
  <c r="G131" i="5" s="1"/>
  <c r="S132" i="9" s="1"/>
  <c r="C132" i="8"/>
  <c r="N132" i="5" s="1"/>
  <c r="C133" i="5" s="1"/>
  <c r="O134" i="9" s="1"/>
  <c r="H108" i="8"/>
  <c r="S108" i="5" s="1"/>
  <c r="H109" i="5" s="1"/>
  <c r="T110" i="9" s="1"/>
  <c r="D110" i="8"/>
  <c r="O110" i="5" s="1"/>
  <c r="D111" i="5" s="1"/>
  <c r="P112" i="9" s="1"/>
  <c r="F109" i="8"/>
  <c r="Q109" i="5" s="1"/>
  <c r="F110" i="5" s="1"/>
  <c r="R111" i="9" s="1"/>
  <c r="B112" i="8"/>
  <c r="M112" i="5" s="1"/>
  <c r="B113" i="5" s="1"/>
  <c r="N114" i="9" s="1"/>
  <c r="C26" i="8"/>
  <c r="N26" i="5" s="1"/>
  <c r="C27" i="5" s="1"/>
  <c r="O28" i="9" s="1"/>
  <c r="E24" i="8"/>
  <c r="P24" i="5" s="1"/>
  <c r="E25" i="5" s="1"/>
  <c r="Q26" i="9" s="1"/>
  <c r="G24" i="8"/>
  <c r="R24" i="5" s="1"/>
  <c r="H24" i="8"/>
  <c r="S24" i="5" s="1"/>
  <c r="AY152" i="9" l="1"/>
  <c r="AS169" i="9"/>
  <c r="AG169" i="9"/>
  <c r="BE169" i="9" s="1"/>
  <c r="AE170" i="9"/>
  <c r="AQ170" i="9"/>
  <c r="BC170" i="9" s="1"/>
  <c r="I169" i="5"/>
  <c r="U170" i="9" s="1"/>
  <c r="AC171" i="9"/>
  <c r="BC169" i="9"/>
  <c r="G169" i="8"/>
  <c r="R169" i="5" s="1"/>
  <c r="G170" i="5" s="1"/>
  <c r="S171" i="9" s="1"/>
  <c r="G170" i="9"/>
  <c r="I150" i="9"/>
  <c r="BA151" i="9"/>
  <c r="I149" i="8"/>
  <c r="T149" i="5" s="1"/>
  <c r="I150" i="5" s="1"/>
  <c r="U151" i="9" s="1"/>
  <c r="F129" i="9"/>
  <c r="F128" i="8"/>
  <c r="Q128" i="5" s="1"/>
  <c r="F129" i="5" s="1"/>
  <c r="R130" i="9" s="1"/>
  <c r="AP129" i="9"/>
  <c r="H77" i="17"/>
  <c r="AD129" i="9"/>
  <c r="BB129" i="9" s="1"/>
  <c r="H76" i="21" s="1"/>
  <c r="AX131" i="9"/>
  <c r="H118" i="21" s="1"/>
  <c r="C92" i="8"/>
  <c r="N92" i="5" s="1"/>
  <c r="C93" i="5" s="1"/>
  <c r="O94" i="9" s="1"/>
  <c r="F54" i="21"/>
  <c r="E47" i="8"/>
  <c r="P47" i="5" s="1"/>
  <c r="E48" i="5" s="1"/>
  <c r="Q49" i="9" s="1"/>
  <c r="BE129" i="9"/>
  <c r="AE151" i="9"/>
  <c r="AQ151" i="9"/>
  <c r="AS150" i="9"/>
  <c r="G150" i="8"/>
  <c r="R150" i="5" s="1"/>
  <c r="G151" i="5" s="1"/>
  <c r="S152" i="9" s="1"/>
  <c r="E171" i="9"/>
  <c r="AG150" i="9"/>
  <c r="G151" i="9"/>
  <c r="E170" i="8"/>
  <c r="P170" i="5" s="1"/>
  <c r="E171" i="5" s="1"/>
  <c r="Q172" i="9" s="1"/>
  <c r="AO171" i="9"/>
  <c r="K75" i="21"/>
  <c r="AY153" i="9"/>
  <c r="AC152" i="9"/>
  <c r="BA152" i="9" s="1"/>
  <c r="I130" i="9"/>
  <c r="BB128" i="9"/>
  <c r="H75" i="21" s="1"/>
  <c r="AZ47" i="9"/>
  <c r="BE108" i="9"/>
  <c r="G54" i="21" s="1"/>
  <c r="D52" i="21"/>
  <c r="D114" i="21"/>
  <c r="BC69" i="9"/>
  <c r="BD25" i="9"/>
  <c r="BE89" i="9"/>
  <c r="AX172" i="9"/>
  <c r="BB189" i="9"/>
  <c r="AG130" i="9"/>
  <c r="AY71" i="9"/>
  <c r="AY27" i="9"/>
  <c r="C49" i="9"/>
  <c r="AM49" i="9"/>
  <c r="E53" i="21"/>
  <c r="E96" i="17"/>
  <c r="E96" i="19" s="1"/>
  <c r="H67" i="8"/>
  <c r="S67" i="5" s="1"/>
  <c r="H68" i="5" s="1"/>
  <c r="E97" i="17" s="1"/>
  <c r="H68" i="9"/>
  <c r="J68" i="9" s="1"/>
  <c r="E9" i="21" s="1"/>
  <c r="BF147" i="9"/>
  <c r="I8" i="23" s="1"/>
  <c r="AX91" i="9"/>
  <c r="F118" i="21" s="1"/>
  <c r="AZ130" i="9"/>
  <c r="H97" i="21" s="1"/>
  <c r="BA132" i="9"/>
  <c r="BC109" i="9"/>
  <c r="G76" i="21" s="1"/>
  <c r="K96" i="19"/>
  <c r="H74" i="21"/>
  <c r="BF127" i="9"/>
  <c r="H8" i="23" s="1"/>
  <c r="AS130" i="9"/>
  <c r="AX48" i="9"/>
  <c r="AA49" i="9"/>
  <c r="BB110" i="9"/>
  <c r="AY48" i="9"/>
  <c r="I129" i="8"/>
  <c r="T129" i="5" s="1"/>
  <c r="I130" i="5" s="1"/>
  <c r="U131" i="9" s="1"/>
  <c r="C48" i="8"/>
  <c r="N48" i="5" s="1"/>
  <c r="C49" i="5" s="1"/>
  <c r="O50" i="9" s="1"/>
  <c r="AY171" i="9"/>
  <c r="J118" i="21" s="1"/>
  <c r="BC131" i="9"/>
  <c r="BB89" i="9"/>
  <c r="F76" i="21" s="1"/>
  <c r="D93" i="21"/>
  <c r="K96" i="21"/>
  <c r="BF187" i="9"/>
  <c r="K8" i="23" s="1"/>
  <c r="T128" i="9"/>
  <c r="V128" i="9" s="1"/>
  <c r="H54" i="23" s="1"/>
  <c r="H96" i="17"/>
  <c r="J127" i="5"/>
  <c r="H9" i="17" s="1"/>
  <c r="H9" i="19" s="1"/>
  <c r="AF128" i="9"/>
  <c r="H127" i="8"/>
  <c r="S127" i="5" s="1"/>
  <c r="H128" i="5" s="1"/>
  <c r="T129" i="9" s="1"/>
  <c r="V129" i="9" s="1"/>
  <c r="H55" i="23" s="1"/>
  <c r="AR128" i="9"/>
  <c r="AT128" i="9" s="1"/>
  <c r="H95" i="23" s="1"/>
  <c r="H128" i="9"/>
  <c r="J128" i="9" s="1"/>
  <c r="H9" i="21" s="1"/>
  <c r="BF107" i="9"/>
  <c r="G8" i="23" s="1"/>
  <c r="BE188" i="9"/>
  <c r="BF188" i="9" s="1"/>
  <c r="K9" i="23" s="1"/>
  <c r="BE25" i="9"/>
  <c r="AX192" i="9"/>
  <c r="K119" i="21" s="1"/>
  <c r="AZ111" i="9"/>
  <c r="AX25" i="9"/>
  <c r="C112" i="21" s="1"/>
  <c r="BA70" i="9"/>
  <c r="BB168" i="9"/>
  <c r="J75" i="21" s="1"/>
  <c r="AY193" i="9"/>
  <c r="AZ149" i="9"/>
  <c r="I96" i="21" s="1"/>
  <c r="BE68" i="9"/>
  <c r="AF68" i="9"/>
  <c r="BA91" i="9"/>
  <c r="AG90" i="9"/>
  <c r="BA47" i="9"/>
  <c r="AR68" i="9"/>
  <c r="AT68" i="9" s="1"/>
  <c r="E95" i="23" s="1"/>
  <c r="BD109" i="9"/>
  <c r="BC90" i="9"/>
  <c r="BA110" i="9"/>
  <c r="G97" i="21" s="1"/>
  <c r="T68" i="9"/>
  <c r="V68" i="9" s="1"/>
  <c r="E54" i="23" s="1"/>
  <c r="AH108" i="9"/>
  <c r="G75" i="23" s="1"/>
  <c r="BC46" i="9"/>
  <c r="AX150" i="9"/>
  <c r="I117" i="21" s="1"/>
  <c r="BA170" i="9"/>
  <c r="AZ190" i="9"/>
  <c r="BA190" i="9"/>
  <c r="BC189" i="9"/>
  <c r="U189" i="9"/>
  <c r="V189" i="9" s="1"/>
  <c r="K55" i="23" s="1"/>
  <c r="AG189" i="9"/>
  <c r="I189" i="9"/>
  <c r="I188" i="8"/>
  <c r="T188" i="5" s="1"/>
  <c r="I189" i="5" s="1"/>
  <c r="AS189" i="9"/>
  <c r="S190" i="9"/>
  <c r="G189" i="8"/>
  <c r="R189" i="5" s="1"/>
  <c r="G190" i="5" s="1"/>
  <c r="AQ190" i="9"/>
  <c r="AE190" i="9"/>
  <c r="G190" i="9"/>
  <c r="Q191" i="9"/>
  <c r="E190" i="8"/>
  <c r="P190" i="5" s="1"/>
  <c r="E191" i="5" s="1"/>
  <c r="AC191" i="9"/>
  <c r="AO191" i="9"/>
  <c r="E191" i="9"/>
  <c r="AT188" i="9"/>
  <c r="K95" i="23" s="1"/>
  <c r="J39" i="17"/>
  <c r="J39" i="19" s="1"/>
  <c r="AZ169" i="9"/>
  <c r="J96" i="21" s="1"/>
  <c r="BB148" i="9"/>
  <c r="I75" i="21" s="1"/>
  <c r="AX132" i="9"/>
  <c r="H119" i="21" s="1"/>
  <c r="AY133" i="9"/>
  <c r="G78" i="17"/>
  <c r="G78" i="19" s="1"/>
  <c r="AX113" i="9"/>
  <c r="AY111" i="9"/>
  <c r="G118" i="21" s="1"/>
  <c r="I90" i="9"/>
  <c r="AZ90" i="9"/>
  <c r="F97" i="21" s="1"/>
  <c r="I89" i="8"/>
  <c r="T89" i="5" s="1"/>
  <c r="I90" i="5" s="1"/>
  <c r="U91" i="9" s="1"/>
  <c r="AS90" i="9"/>
  <c r="E91" i="8"/>
  <c r="P91" i="5" s="1"/>
  <c r="E92" i="5" s="1"/>
  <c r="Q93" i="9" s="1"/>
  <c r="AY93" i="9"/>
  <c r="AZ69" i="9"/>
  <c r="E96" i="21" s="1"/>
  <c r="BC25" i="9"/>
  <c r="BF167" i="9"/>
  <c r="J8" i="23" s="1"/>
  <c r="J167" i="5"/>
  <c r="J9" i="17" s="1"/>
  <c r="J9" i="19" s="1"/>
  <c r="J147" i="5"/>
  <c r="I9" i="17" s="1"/>
  <c r="I9" i="19" s="1"/>
  <c r="T148" i="9"/>
  <c r="V148" i="9" s="1"/>
  <c r="I54" i="23" s="1"/>
  <c r="AC92" i="9"/>
  <c r="AO92" i="9"/>
  <c r="E92" i="9"/>
  <c r="F75" i="21"/>
  <c r="BF88" i="9"/>
  <c r="F9" i="23" s="1"/>
  <c r="R69" i="9"/>
  <c r="AD69" i="9"/>
  <c r="AP69" i="9"/>
  <c r="F69" i="9"/>
  <c r="F68" i="8"/>
  <c r="Q68" i="5" s="1"/>
  <c r="F69" i="5" s="1"/>
  <c r="N72" i="9"/>
  <c r="B71" i="8"/>
  <c r="M71" i="5" s="1"/>
  <c r="B72" i="5" s="1"/>
  <c r="AL72" i="9"/>
  <c r="Z72" i="9"/>
  <c r="B72" i="9"/>
  <c r="P70" i="9"/>
  <c r="AB70" i="9"/>
  <c r="D70" i="9"/>
  <c r="AN70" i="9"/>
  <c r="D69" i="8"/>
  <c r="O69" i="5" s="1"/>
  <c r="D70" i="5" s="1"/>
  <c r="E59" i="17" s="1"/>
  <c r="AX71" i="9"/>
  <c r="E74" i="21"/>
  <c r="BF67" i="9"/>
  <c r="E8" i="23" s="1"/>
  <c r="E58" i="17"/>
  <c r="E58" i="19" s="1"/>
  <c r="BB68" i="9"/>
  <c r="E75" i="21" s="1"/>
  <c r="E48" i="9"/>
  <c r="J46" i="9"/>
  <c r="D7" i="21" s="1"/>
  <c r="AO48" i="9"/>
  <c r="AC48" i="9"/>
  <c r="AH46" i="9"/>
  <c r="D73" i="23" s="1"/>
  <c r="BB46" i="9"/>
  <c r="AO111" i="9"/>
  <c r="AC111" i="9"/>
  <c r="E111" i="9"/>
  <c r="V109" i="9"/>
  <c r="G55" i="23" s="1"/>
  <c r="AR110" i="9"/>
  <c r="AF110" i="9"/>
  <c r="H110" i="9"/>
  <c r="AO153" i="9"/>
  <c r="AC153" i="9"/>
  <c r="E153" i="9"/>
  <c r="K59" i="17"/>
  <c r="AN191" i="9"/>
  <c r="AB191" i="9"/>
  <c r="D191" i="9"/>
  <c r="AS151" i="9"/>
  <c r="AG151" i="9"/>
  <c r="I151" i="9"/>
  <c r="G38" i="19"/>
  <c r="C32" i="19"/>
  <c r="I57" i="19"/>
  <c r="K39" i="19"/>
  <c r="H39" i="19"/>
  <c r="H78" i="17"/>
  <c r="AP130" i="9"/>
  <c r="AD130" i="9"/>
  <c r="AA154" i="9"/>
  <c r="AM154" i="9"/>
  <c r="C154" i="9"/>
  <c r="C93" i="19"/>
  <c r="G58" i="19"/>
  <c r="AP169" i="9"/>
  <c r="AD169" i="9"/>
  <c r="F169" i="9"/>
  <c r="AN150" i="9"/>
  <c r="AB150" i="9"/>
  <c r="D150" i="9"/>
  <c r="AT46" i="9"/>
  <c r="D93" i="23" s="1"/>
  <c r="G90" i="8"/>
  <c r="R90" i="5" s="1"/>
  <c r="G91" i="5" s="1"/>
  <c r="S92" i="9" s="1"/>
  <c r="AE91" i="9"/>
  <c r="AQ91" i="9"/>
  <c r="G91" i="9"/>
  <c r="AN112" i="9"/>
  <c r="AB112" i="9"/>
  <c r="D112" i="9"/>
  <c r="G77" i="19"/>
  <c r="F38" i="19"/>
  <c r="F77" i="19"/>
  <c r="AO26" i="9"/>
  <c r="AC26" i="9"/>
  <c r="E26" i="9"/>
  <c r="K78" i="17"/>
  <c r="AP190" i="9"/>
  <c r="AD190" i="9"/>
  <c r="F190" i="9"/>
  <c r="H147" i="8"/>
  <c r="S147" i="5" s="1"/>
  <c r="H148" i="5" s="1"/>
  <c r="T149" i="9" s="1"/>
  <c r="AR148" i="9"/>
  <c r="AT148" i="9" s="1"/>
  <c r="I95" i="23" s="1"/>
  <c r="AF148" i="9"/>
  <c r="AH148" i="9" s="1"/>
  <c r="I75" i="23" s="1"/>
  <c r="H148" i="9"/>
  <c r="J148" i="9" s="1"/>
  <c r="I9" i="21" s="1"/>
  <c r="AR89" i="9"/>
  <c r="AT89" i="9" s="1"/>
  <c r="F96" i="23" s="1"/>
  <c r="AF89" i="9"/>
  <c r="AH89" i="9" s="1"/>
  <c r="F76" i="23" s="1"/>
  <c r="V89" i="9"/>
  <c r="F55" i="23" s="1"/>
  <c r="H89" i="9"/>
  <c r="J89" i="9" s="1"/>
  <c r="F10" i="21" s="1"/>
  <c r="H88" i="8"/>
  <c r="S88" i="5" s="1"/>
  <c r="H89" i="5" s="1"/>
  <c r="T90" i="9" s="1"/>
  <c r="F97" i="17"/>
  <c r="AA28" i="9"/>
  <c r="AM28" i="9"/>
  <c r="C28" i="9"/>
  <c r="K40" i="17"/>
  <c r="AL193" i="9"/>
  <c r="Z193" i="9"/>
  <c r="B193" i="9"/>
  <c r="D35" i="19"/>
  <c r="AL114" i="9"/>
  <c r="Z114" i="9"/>
  <c r="B114" i="9"/>
  <c r="H59" i="17"/>
  <c r="AN131" i="9"/>
  <c r="AB131" i="9"/>
  <c r="D131" i="9"/>
  <c r="K97" i="17"/>
  <c r="AF189" i="9"/>
  <c r="AR189" i="9"/>
  <c r="H189" i="9"/>
  <c r="E77" i="19"/>
  <c r="Z151" i="9"/>
  <c r="AL151" i="9"/>
  <c r="B151" i="9"/>
  <c r="I46" i="5"/>
  <c r="U47" i="9" s="1"/>
  <c r="AL92" i="9"/>
  <c r="Z92" i="9"/>
  <c r="B92" i="9"/>
  <c r="B91" i="8"/>
  <c r="M91" i="5" s="1"/>
  <c r="B92" i="5" s="1"/>
  <c r="N93" i="9" s="1"/>
  <c r="F39" i="17"/>
  <c r="F58" i="19"/>
  <c r="K77" i="19"/>
  <c r="AM112" i="9"/>
  <c r="AA112" i="9"/>
  <c r="C112" i="9"/>
  <c r="AL49" i="9"/>
  <c r="Z49" i="9"/>
  <c r="B49" i="9"/>
  <c r="J76" i="19"/>
  <c r="AQ132" i="9"/>
  <c r="AE132" i="9"/>
  <c r="G132" i="9"/>
  <c r="AN48" i="9"/>
  <c r="AB48" i="9"/>
  <c r="D48" i="9"/>
  <c r="I37" i="19"/>
  <c r="AG109" i="9"/>
  <c r="AH109" i="9" s="1"/>
  <c r="G76" i="23" s="1"/>
  <c r="AS109" i="9"/>
  <c r="AT109" i="9" s="1"/>
  <c r="G96" i="23" s="1"/>
  <c r="I109" i="9"/>
  <c r="J109" i="9" s="1"/>
  <c r="G10" i="21" s="1"/>
  <c r="I108" i="8"/>
  <c r="T108" i="5" s="1"/>
  <c r="I109" i="5" s="1"/>
  <c r="U110" i="9" s="1"/>
  <c r="H40" i="17"/>
  <c r="AL133" i="9"/>
  <c r="Z133" i="9"/>
  <c r="B133" i="9"/>
  <c r="AM194" i="9"/>
  <c r="AA194" i="9"/>
  <c r="C194" i="9"/>
  <c r="AS69" i="9"/>
  <c r="AG69" i="9"/>
  <c r="I69" i="9"/>
  <c r="AN170" i="9"/>
  <c r="AB170" i="9"/>
  <c r="D170" i="9"/>
  <c r="I76" i="19"/>
  <c r="E38" i="19"/>
  <c r="J88" i="5"/>
  <c r="F10" i="17" s="1"/>
  <c r="F10" i="19" s="1"/>
  <c r="AN91" i="9"/>
  <c r="AB91" i="9"/>
  <c r="D91" i="9"/>
  <c r="F59" i="17"/>
  <c r="D90" i="8"/>
  <c r="O90" i="5" s="1"/>
  <c r="D91" i="5" s="1"/>
  <c r="P92" i="9" s="1"/>
  <c r="H58" i="19"/>
  <c r="AM172" i="9"/>
  <c r="AA172" i="9"/>
  <c r="C172" i="9"/>
  <c r="C171" i="8"/>
  <c r="N171" i="5" s="1"/>
  <c r="C172" i="5" s="1"/>
  <c r="H77" i="19"/>
  <c r="G109" i="8"/>
  <c r="R109" i="5" s="1"/>
  <c r="G110" i="5" s="1"/>
  <c r="S111" i="9" s="1"/>
  <c r="AQ110" i="9"/>
  <c r="AE110" i="9"/>
  <c r="G110" i="9"/>
  <c r="AO71" i="9"/>
  <c r="AC71" i="9"/>
  <c r="E71" i="9"/>
  <c r="E70" i="8"/>
  <c r="P70" i="5" s="1"/>
  <c r="E71" i="5" s="1"/>
  <c r="Q72" i="9" s="1"/>
  <c r="G97" i="17"/>
  <c r="AM134" i="9"/>
  <c r="AA134" i="9"/>
  <c r="C134" i="9"/>
  <c r="D74" i="19"/>
  <c r="J96" i="17"/>
  <c r="AR168" i="9"/>
  <c r="AT168" i="9" s="1"/>
  <c r="J95" i="23" s="1"/>
  <c r="AF168" i="9"/>
  <c r="AH168" i="9" s="1"/>
  <c r="J75" i="23" s="1"/>
  <c r="V168" i="9"/>
  <c r="J54" i="23" s="1"/>
  <c r="H168" i="9"/>
  <c r="J168" i="9" s="1"/>
  <c r="J9" i="21" s="1"/>
  <c r="AE70" i="9"/>
  <c r="AQ70" i="9"/>
  <c r="G70" i="9"/>
  <c r="C53" i="17"/>
  <c r="AN25" i="9"/>
  <c r="V25" i="9"/>
  <c r="C51" i="23" s="1"/>
  <c r="AB25" i="9"/>
  <c r="D25" i="9"/>
  <c r="G46" i="8"/>
  <c r="R46" i="5" s="1"/>
  <c r="G47" i="5" s="1"/>
  <c r="S48" i="9" s="1"/>
  <c r="AQ47" i="9"/>
  <c r="AE47" i="9"/>
  <c r="G47" i="9"/>
  <c r="AP111" i="9"/>
  <c r="AD111" i="9"/>
  <c r="F111" i="9"/>
  <c r="AO133" i="9"/>
  <c r="AC133" i="9"/>
  <c r="E133" i="9"/>
  <c r="AL173" i="9"/>
  <c r="Z173" i="9"/>
  <c r="B173" i="9"/>
  <c r="C73" i="17"/>
  <c r="AP25" i="9"/>
  <c r="AD25" i="9"/>
  <c r="F25" i="9"/>
  <c r="J108" i="5"/>
  <c r="G10" i="17" s="1"/>
  <c r="G10" i="19" s="1"/>
  <c r="J57" i="19"/>
  <c r="AP149" i="9"/>
  <c r="AD149" i="9"/>
  <c r="F149" i="9"/>
  <c r="AM72" i="9"/>
  <c r="AA72" i="9"/>
  <c r="C72" i="9"/>
  <c r="C71" i="8"/>
  <c r="N71" i="5" s="1"/>
  <c r="C72" i="5" s="1"/>
  <c r="O73" i="9" s="1"/>
  <c r="E39" i="17"/>
  <c r="AP90" i="9"/>
  <c r="AD90" i="9"/>
  <c r="F90" i="9"/>
  <c r="F89" i="8"/>
  <c r="Q89" i="5" s="1"/>
  <c r="F90" i="5" s="1"/>
  <c r="R91" i="9" s="1"/>
  <c r="F78" i="17"/>
  <c r="D55" i="19"/>
  <c r="K58" i="19"/>
  <c r="I96" i="17"/>
  <c r="H167" i="8"/>
  <c r="S167" i="5" s="1"/>
  <c r="H168" i="5" s="1"/>
  <c r="T169" i="9" s="1"/>
  <c r="J188" i="5"/>
  <c r="K10" i="17" s="1"/>
  <c r="K10" i="19" s="1"/>
  <c r="F148" i="8"/>
  <c r="Q148" i="5" s="1"/>
  <c r="F149" i="5" s="1"/>
  <c r="R150" i="9" s="1"/>
  <c r="I77" i="17"/>
  <c r="B150" i="8"/>
  <c r="M150" i="5" s="1"/>
  <c r="B151" i="5" s="1"/>
  <c r="N152" i="9" s="1"/>
  <c r="I38" i="17"/>
  <c r="D149" i="8"/>
  <c r="O149" i="5" s="1"/>
  <c r="D150" i="5" s="1"/>
  <c r="P151" i="9" s="1"/>
  <c r="I58" i="17"/>
  <c r="J58" i="17"/>
  <c r="D169" i="8"/>
  <c r="O169" i="5" s="1"/>
  <c r="D170" i="5" s="1"/>
  <c r="P171" i="9" s="1"/>
  <c r="J77" i="17"/>
  <c r="F168" i="8"/>
  <c r="Q168" i="5" s="1"/>
  <c r="F169" i="5" s="1"/>
  <c r="R170" i="9" s="1"/>
  <c r="F46" i="5"/>
  <c r="R47" i="9" s="1"/>
  <c r="H46" i="5"/>
  <c r="T47" i="9" s="1"/>
  <c r="I68" i="8"/>
  <c r="T68" i="5" s="1"/>
  <c r="I69" i="5" s="1"/>
  <c r="U70" i="9" s="1"/>
  <c r="E110" i="8"/>
  <c r="P110" i="5" s="1"/>
  <c r="E111" i="5" s="1"/>
  <c r="Q112" i="9" s="1"/>
  <c r="G69" i="8"/>
  <c r="R69" i="5" s="1"/>
  <c r="G70" i="5" s="1"/>
  <c r="S71" i="9" s="1"/>
  <c r="C111" i="8"/>
  <c r="N111" i="5" s="1"/>
  <c r="C112" i="5" s="1"/>
  <c r="O113" i="9" s="1"/>
  <c r="G39" i="17"/>
  <c r="G25" i="5"/>
  <c r="S26" i="9" s="1"/>
  <c r="G59" i="17"/>
  <c r="D47" i="8"/>
  <c r="O47" i="5" s="1"/>
  <c r="D48" i="5" s="1"/>
  <c r="P49" i="9" s="1"/>
  <c r="D56" i="17"/>
  <c r="D36" i="17"/>
  <c r="B48" i="8"/>
  <c r="M48" i="5" s="1"/>
  <c r="B49" i="5" s="1"/>
  <c r="N50" i="9" s="1"/>
  <c r="J24" i="5"/>
  <c r="C6" i="17" s="1"/>
  <c r="C193" i="8"/>
  <c r="N193" i="5" s="1"/>
  <c r="C194" i="5" s="1"/>
  <c r="O195" i="9" s="1"/>
  <c r="F189" i="8"/>
  <c r="Q189" i="5" s="1"/>
  <c r="F190" i="5" s="1"/>
  <c r="R191" i="9" s="1"/>
  <c r="D190" i="8"/>
  <c r="O190" i="5" s="1"/>
  <c r="D191" i="5" s="1"/>
  <c r="P192" i="9" s="1"/>
  <c r="B192" i="8"/>
  <c r="M192" i="5" s="1"/>
  <c r="B193" i="5" s="1"/>
  <c r="N194" i="9" s="1"/>
  <c r="H188" i="8"/>
  <c r="S188" i="5" s="1"/>
  <c r="H189" i="5" s="1"/>
  <c r="T190" i="9" s="1"/>
  <c r="I169" i="8"/>
  <c r="T169" i="5" s="1"/>
  <c r="B172" i="8"/>
  <c r="M172" i="5" s="1"/>
  <c r="B173" i="5" s="1"/>
  <c r="N174" i="9" s="1"/>
  <c r="C153" i="8"/>
  <c r="N153" i="5" s="1"/>
  <c r="C154" i="5" s="1"/>
  <c r="O155" i="9" s="1"/>
  <c r="E152" i="8"/>
  <c r="P152" i="5" s="1"/>
  <c r="E153" i="5" s="1"/>
  <c r="Q154" i="9" s="1"/>
  <c r="I150" i="8"/>
  <c r="T150" i="5" s="1"/>
  <c r="G131" i="8"/>
  <c r="R131" i="5" s="1"/>
  <c r="G132" i="5" s="1"/>
  <c r="S133" i="9" s="1"/>
  <c r="D130" i="8"/>
  <c r="O130" i="5" s="1"/>
  <c r="D131" i="5" s="1"/>
  <c r="P132" i="9" s="1"/>
  <c r="F129" i="8"/>
  <c r="Q129" i="5" s="1"/>
  <c r="F130" i="5" s="1"/>
  <c r="R131" i="9" s="1"/>
  <c r="E132" i="8"/>
  <c r="P132" i="5" s="1"/>
  <c r="E133" i="5" s="1"/>
  <c r="Q134" i="9" s="1"/>
  <c r="B132" i="8"/>
  <c r="M132" i="5" s="1"/>
  <c r="B133" i="5" s="1"/>
  <c r="N134" i="9" s="1"/>
  <c r="C133" i="8"/>
  <c r="N133" i="5" s="1"/>
  <c r="C134" i="5" s="1"/>
  <c r="O135" i="9" s="1"/>
  <c r="B113" i="8"/>
  <c r="M113" i="5" s="1"/>
  <c r="B114" i="5" s="1"/>
  <c r="N115" i="9" s="1"/>
  <c r="D111" i="8"/>
  <c r="O111" i="5" s="1"/>
  <c r="D112" i="5" s="1"/>
  <c r="P113" i="9" s="1"/>
  <c r="H109" i="8"/>
  <c r="S109" i="5" s="1"/>
  <c r="H110" i="5" s="1"/>
  <c r="T111" i="9" s="1"/>
  <c r="F110" i="8"/>
  <c r="Q110" i="5" s="1"/>
  <c r="F111" i="5" s="1"/>
  <c r="R112" i="9" s="1"/>
  <c r="I24" i="8"/>
  <c r="T24" i="5" s="1"/>
  <c r="I25" i="5" s="1"/>
  <c r="U26" i="9" s="1"/>
  <c r="F24" i="8"/>
  <c r="Q24" i="5" s="1"/>
  <c r="H25" i="5" s="1"/>
  <c r="T26" i="9" s="1"/>
  <c r="C27" i="8"/>
  <c r="N27" i="5" s="1"/>
  <c r="C28" i="5" s="1"/>
  <c r="O29" i="9" s="1"/>
  <c r="E25" i="8"/>
  <c r="P25" i="5" s="1"/>
  <c r="E26" i="5" s="1"/>
  <c r="Q27" i="9" s="1"/>
  <c r="B24" i="8"/>
  <c r="M24" i="5" s="1"/>
  <c r="B25" i="5" s="1"/>
  <c r="N26" i="9" s="1"/>
  <c r="D24" i="8"/>
  <c r="O24" i="5" s="1"/>
  <c r="BC151" i="9" l="1"/>
  <c r="BA171" i="9"/>
  <c r="AS170" i="9"/>
  <c r="AE171" i="9"/>
  <c r="G171" i="9"/>
  <c r="I170" i="9"/>
  <c r="G170" i="8"/>
  <c r="R170" i="5" s="1"/>
  <c r="G171" i="5" s="1"/>
  <c r="S172" i="9" s="1"/>
  <c r="AQ171" i="9"/>
  <c r="BC171" i="9" s="1"/>
  <c r="I170" i="5"/>
  <c r="U171" i="9" s="1"/>
  <c r="AG170" i="9"/>
  <c r="BE170" i="9" s="1"/>
  <c r="BE150" i="9"/>
  <c r="I151" i="5"/>
  <c r="U152" i="9" s="1"/>
  <c r="J128" i="5"/>
  <c r="H10" i="17" s="1"/>
  <c r="H10" i="19" s="1"/>
  <c r="F130" i="9"/>
  <c r="BF108" i="9"/>
  <c r="G9" i="23" s="1"/>
  <c r="C94" i="9"/>
  <c r="AM94" i="9"/>
  <c r="AA94" i="9"/>
  <c r="C93" i="8"/>
  <c r="N93" i="5" s="1"/>
  <c r="C94" i="5" s="1"/>
  <c r="O95" i="9" s="1"/>
  <c r="D94" i="21"/>
  <c r="G152" i="9"/>
  <c r="AE152" i="9"/>
  <c r="G151" i="8"/>
  <c r="R151" i="5" s="1"/>
  <c r="G152" i="5" s="1"/>
  <c r="S153" i="9" s="1"/>
  <c r="AQ152" i="9"/>
  <c r="BC152" i="9" s="1"/>
  <c r="H128" i="8"/>
  <c r="S128" i="5" s="1"/>
  <c r="H129" i="5" s="1"/>
  <c r="T130" i="9" s="1"/>
  <c r="V130" i="9" s="1"/>
  <c r="H56" i="23" s="1"/>
  <c r="AX92" i="9"/>
  <c r="F119" i="21" s="1"/>
  <c r="AX114" i="9"/>
  <c r="E172" i="9"/>
  <c r="H97" i="17"/>
  <c r="H97" i="19" s="1"/>
  <c r="AX133" i="9"/>
  <c r="H120" i="21" s="1"/>
  <c r="AF129" i="9"/>
  <c r="AH129" i="9" s="1"/>
  <c r="H76" i="23" s="1"/>
  <c r="AR129" i="9"/>
  <c r="AT129" i="9" s="1"/>
  <c r="H96" i="23" s="1"/>
  <c r="H129" i="9"/>
  <c r="J129" i="9" s="1"/>
  <c r="H10" i="21" s="1"/>
  <c r="AC93" i="9"/>
  <c r="I91" i="9"/>
  <c r="AO93" i="9"/>
  <c r="E48" i="8"/>
  <c r="P48" i="5" s="1"/>
  <c r="AC49" i="9"/>
  <c r="E49" i="9"/>
  <c r="AO49" i="9"/>
  <c r="BA49" i="9" s="1"/>
  <c r="AY49" i="9"/>
  <c r="BE130" i="9"/>
  <c r="BB190" i="9"/>
  <c r="BB130" i="9"/>
  <c r="H77" i="21" s="1"/>
  <c r="BA153" i="9"/>
  <c r="E118" i="21"/>
  <c r="C51" i="21"/>
  <c r="K54" i="21"/>
  <c r="K76" i="21"/>
  <c r="AZ25" i="9"/>
  <c r="C92" i="21" s="1"/>
  <c r="BD68" i="9"/>
  <c r="E54" i="21" s="1"/>
  <c r="D115" i="21"/>
  <c r="I131" i="9"/>
  <c r="I90" i="8"/>
  <c r="T90" i="5" s="1"/>
  <c r="I91" i="5" s="1"/>
  <c r="U92" i="9" s="1"/>
  <c r="AY72" i="9"/>
  <c r="BC47" i="9"/>
  <c r="E93" i="9"/>
  <c r="AY154" i="9"/>
  <c r="AS131" i="9"/>
  <c r="BC70" i="9"/>
  <c r="AG91" i="9"/>
  <c r="BE90" i="9"/>
  <c r="AS91" i="9"/>
  <c r="AY194" i="9"/>
  <c r="AH68" i="9"/>
  <c r="E75" i="23" s="1"/>
  <c r="AM50" i="9"/>
  <c r="AG131" i="9"/>
  <c r="C49" i="8"/>
  <c r="N49" i="5" s="1"/>
  <c r="C50" i="5" s="1"/>
  <c r="O51" i="9" s="1"/>
  <c r="I130" i="8"/>
  <c r="T130" i="5" s="1"/>
  <c r="I131" i="5" s="1"/>
  <c r="U132" i="9" s="1"/>
  <c r="E49" i="5"/>
  <c r="Q50" i="9" s="1"/>
  <c r="BC132" i="9"/>
  <c r="AX193" i="9"/>
  <c r="K120" i="21" s="1"/>
  <c r="AZ112" i="9"/>
  <c r="AZ150" i="9"/>
  <c r="I97" i="21" s="1"/>
  <c r="AZ191" i="9"/>
  <c r="H96" i="19"/>
  <c r="C50" i="9"/>
  <c r="G79" i="17"/>
  <c r="G79" i="19" s="1"/>
  <c r="BB90" i="9"/>
  <c r="F77" i="21" s="1"/>
  <c r="AY134" i="9"/>
  <c r="BA71" i="9"/>
  <c r="BE69" i="9"/>
  <c r="BB69" i="9"/>
  <c r="E76" i="21" s="1"/>
  <c r="AT189" i="9"/>
  <c r="K96" i="23" s="1"/>
  <c r="AZ131" i="9"/>
  <c r="H98" i="21" s="1"/>
  <c r="BA111" i="9"/>
  <c r="G98" i="21" s="1"/>
  <c r="BD128" i="9"/>
  <c r="AH128" i="9"/>
  <c r="H75" i="23" s="1"/>
  <c r="AA50" i="9"/>
  <c r="AO172" i="9"/>
  <c r="AC172" i="9"/>
  <c r="E171" i="8"/>
  <c r="P171" i="5" s="1"/>
  <c r="E172" i="5" s="1"/>
  <c r="BB149" i="9"/>
  <c r="I76" i="21" s="1"/>
  <c r="BB25" i="9"/>
  <c r="C72" i="21" s="1"/>
  <c r="BA133" i="9"/>
  <c r="AZ91" i="9"/>
  <c r="F98" i="21" s="1"/>
  <c r="AY112" i="9"/>
  <c r="G119" i="21" s="1"/>
  <c r="AH189" i="9"/>
  <c r="K76" i="23" s="1"/>
  <c r="BC91" i="9"/>
  <c r="BB169" i="9"/>
  <c r="J76" i="21" s="1"/>
  <c r="BA48" i="9"/>
  <c r="BA92" i="9"/>
  <c r="BB111" i="9"/>
  <c r="AY172" i="9"/>
  <c r="J119" i="21" s="1"/>
  <c r="BA26" i="9"/>
  <c r="BE151" i="9"/>
  <c r="K97" i="21"/>
  <c r="BC190" i="9"/>
  <c r="S191" i="9"/>
  <c r="AQ191" i="9"/>
  <c r="G190" i="8"/>
  <c r="R190" i="5" s="1"/>
  <c r="G191" i="5" s="1"/>
  <c r="AE191" i="9"/>
  <c r="G191" i="9"/>
  <c r="BA191" i="9"/>
  <c r="BE189" i="9"/>
  <c r="J189" i="9"/>
  <c r="K10" i="21" s="1"/>
  <c r="Q192" i="9"/>
  <c r="E192" i="9"/>
  <c r="AC192" i="9"/>
  <c r="E191" i="8"/>
  <c r="P191" i="5" s="1"/>
  <c r="E192" i="5" s="1"/>
  <c r="AO192" i="9"/>
  <c r="U190" i="9"/>
  <c r="V190" i="9" s="1"/>
  <c r="K56" i="23" s="1"/>
  <c r="AS190" i="9"/>
  <c r="I190" i="9"/>
  <c r="AG190" i="9"/>
  <c r="I189" i="8"/>
  <c r="T189" i="5" s="1"/>
  <c r="I190" i="5" s="1"/>
  <c r="AX173" i="9"/>
  <c r="BD168" i="9"/>
  <c r="J54" i="21" s="1"/>
  <c r="AZ170" i="9"/>
  <c r="J97" i="21" s="1"/>
  <c r="AX151" i="9"/>
  <c r="I118" i="21" s="1"/>
  <c r="J109" i="5"/>
  <c r="G11" i="17" s="1"/>
  <c r="G11" i="19" s="1"/>
  <c r="BD110" i="9"/>
  <c r="G98" i="17"/>
  <c r="G98" i="19" s="1"/>
  <c r="BC110" i="9"/>
  <c r="G77" i="21" s="1"/>
  <c r="E92" i="8"/>
  <c r="P92" i="5" s="1"/>
  <c r="E93" i="5" s="1"/>
  <c r="BD89" i="9"/>
  <c r="F55" i="21" s="1"/>
  <c r="J68" i="5"/>
  <c r="E10" i="17" s="1"/>
  <c r="E10" i="19" s="1"/>
  <c r="AZ48" i="9"/>
  <c r="AX49" i="9"/>
  <c r="C73" i="19"/>
  <c r="AT25" i="9"/>
  <c r="C92" i="23" s="1"/>
  <c r="AY28" i="9"/>
  <c r="BD189" i="9"/>
  <c r="J40" i="17"/>
  <c r="J40" i="19" s="1"/>
  <c r="O173" i="9"/>
  <c r="BD148" i="9"/>
  <c r="BE109" i="9"/>
  <c r="G91" i="8"/>
  <c r="R91" i="5" s="1"/>
  <c r="G92" i="5" s="1"/>
  <c r="S93" i="9" s="1"/>
  <c r="P71" i="9"/>
  <c r="AN71" i="9"/>
  <c r="AB71" i="9"/>
  <c r="D70" i="8"/>
  <c r="O70" i="5" s="1"/>
  <c r="D71" i="5" s="1"/>
  <c r="D71" i="9"/>
  <c r="R70" i="9"/>
  <c r="AD70" i="9"/>
  <c r="F70" i="9"/>
  <c r="F69" i="8"/>
  <c r="Q69" i="5" s="1"/>
  <c r="F70" i="5" s="1"/>
  <c r="E79" i="17" s="1"/>
  <c r="AP70" i="9"/>
  <c r="T69" i="9"/>
  <c r="AF69" i="9"/>
  <c r="AH69" i="9" s="1"/>
  <c r="E76" i="23" s="1"/>
  <c r="H68" i="8"/>
  <c r="S68" i="5" s="1"/>
  <c r="H69" i="5" s="1"/>
  <c r="J69" i="5" s="1"/>
  <c r="E11" i="17" s="1"/>
  <c r="E11" i="19" s="1"/>
  <c r="AR69" i="9"/>
  <c r="AT69" i="9" s="1"/>
  <c r="E96" i="23" s="1"/>
  <c r="H69" i="9"/>
  <c r="J69" i="9" s="1"/>
  <c r="E10" i="21" s="1"/>
  <c r="N73" i="9"/>
  <c r="B73" i="9"/>
  <c r="Z73" i="9"/>
  <c r="AL73" i="9"/>
  <c r="B72" i="8"/>
  <c r="M72" i="5" s="1"/>
  <c r="B73" i="5" s="1"/>
  <c r="AX72" i="9"/>
  <c r="E78" i="17"/>
  <c r="E78" i="19" s="1"/>
  <c r="AZ70" i="9"/>
  <c r="E97" i="21" s="1"/>
  <c r="G47" i="8"/>
  <c r="R47" i="5" s="1"/>
  <c r="G48" i="5" s="1"/>
  <c r="S49" i="9" s="1"/>
  <c r="D73" i="21"/>
  <c r="BF46" i="9"/>
  <c r="D7" i="23" s="1"/>
  <c r="J25" i="9"/>
  <c r="C6" i="21" s="1"/>
  <c r="AH25" i="9"/>
  <c r="C72" i="23" s="1"/>
  <c r="AR149" i="9"/>
  <c r="AT149" i="9" s="1"/>
  <c r="I96" i="23" s="1"/>
  <c r="AF149" i="9"/>
  <c r="V149" i="9"/>
  <c r="I55" i="23" s="1"/>
  <c r="H149" i="9"/>
  <c r="J149" i="9" s="1"/>
  <c r="I10" i="21" s="1"/>
  <c r="AR169" i="9"/>
  <c r="AT169" i="9" s="1"/>
  <c r="J96" i="23" s="1"/>
  <c r="AF169" i="9"/>
  <c r="AH169" i="9" s="1"/>
  <c r="J76" i="23" s="1"/>
  <c r="V169" i="9"/>
  <c r="J55" i="23" s="1"/>
  <c r="H169" i="9"/>
  <c r="J169" i="9" s="1"/>
  <c r="J10" i="21" s="1"/>
  <c r="AQ172" i="9"/>
  <c r="AN171" i="9"/>
  <c r="AB171" i="9"/>
  <c r="D171" i="9"/>
  <c r="E39" i="19"/>
  <c r="AN113" i="9"/>
  <c r="AB113" i="9"/>
  <c r="D113" i="9"/>
  <c r="AP150" i="9"/>
  <c r="AD150" i="9"/>
  <c r="F150" i="9"/>
  <c r="H78" i="19"/>
  <c r="I58" i="19"/>
  <c r="AR26" i="9"/>
  <c r="AF26" i="9"/>
  <c r="H26" i="9"/>
  <c r="AM135" i="9"/>
  <c r="AA135" i="9"/>
  <c r="C135" i="9"/>
  <c r="AO154" i="9"/>
  <c r="AC154" i="9"/>
  <c r="E154" i="9"/>
  <c r="K98" i="17"/>
  <c r="AR190" i="9"/>
  <c r="AF190" i="9"/>
  <c r="H190" i="9"/>
  <c r="AL50" i="9"/>
  <c r="Z50" i="9"/>
  <c r="B50" i="9"/>
  <c r="AM113" i="9"/>
  <c r="AA113" i="9"/>
  <c r="C113" i="9"/>
  <c r="AP47" i="9"/>
  <c r="AD47" i="9"/>
  <c r="F47" i="9"/>
  <c r="AN151" i="9"/>
  <c r="AB151" i="9"/>
  <c r="D151" i="9"/>
  <c r="C53" i="19"/>
  <c r="AO72" i="9"/>
  <c r="AC72" i="9"/>
  <c r="E72" i="9"/>
  <c r="E71" i="8"/>
  <c r="P71" i="5" s="1"/>
  <c r="E72" i="5" s="1"/>
  <c r="Q73" i="9" s="1"/>
  <c r="AS47" i="9"/>
  <c r="AG47" i="9"/>
  <c r="I47" i="9"/>
  <c r="I46" i="8"/>
  <c r="T46" i="5" s="1"/>
  <c r="I47" i="5" s="1"/>
  <c r="U48" i="9" s="1"/>
  <c r="F97" i="19"/>
  <c r="K59" i="19"/>
  <c r="AN92" i="9"/>
  <c r="AB92" i="9"/>
  <c r="D92" i="9"/>
  <c r="F60" i="17"/>
  <c r="D91" i="8"/>
  <c r="O91" i="5" s="1"/>
  <c r="D92" i="5" s="1"/>
  <c r="P93" i="9" s="1"/>
  <c r="H60" i="17"/>
  <c r="AN132" i="9"/>
  <c r="AB132" i="9"/>
  <c r="D132" i="9"/>
  <c r="E97" i="19"/>
  <c r="I77" i="19"/>
  <c r="F59" i="19"/>
  <c r="AL174" i="9"/>
  <c r="Z174" i="9"/>
  <c r="B174" i="9"/>
  <c r="AA29" i="9"/>
  <c r="AM29" i="9"/>
  <c r="C29" i="9"/>
  <c r="AM195" i="9"/>
  <c r="AA195" i="9"/>
  <c r="C195" i="9"/>
  <c r="AR47" i="9"/>
  <c r="AF47" i="9"/>
  <c r="H47" i="9"/>
  <c r="AS26" i="9"/>
  <c r="AG26" i="9"/>
  <c r="I26" i="9"/>
  <c r="H41" i="17"/>
  <c r="AL134" i="9"/>
  <c r="Z134" i="9"/>
  <c r="B134" i="9"/>
  <c r="AM155" i="9"/>
  <c r="AA155" i="9"/>
  <c r="C155" i="9"/>
  <c r="D36" i="19"/>
  <c r="J96" i="19"/>
  <c r="AS110" i="9"/>
  <c r="AT110" i="9" s="1"/>
  <c r="G97" i="23" s="1"/>
  <c r="AG110" i="9"/>
  <c r="AH110" i="9" s="1"/>
  <c r="G77" i="23" s="1"/>
  <c r="V110" i="9"/>
  <c r="G56" i="23" s="1"/>
  <c r="I110" i="9"/>
  <c r="J110" i="9" s="1"/>
  <c r="G11" i="21" s="1"/>
  <c r="I109" i="8"/>
  <c r="T109" i="5" s="1"/>
  <c r="I110" i="5" s="1"/>
  <c r="U111" i="9" s="1"/>
  <c r="F39" i="19"/>
  <c r="H59" i="19"/>
  <c r="AR90" i="9"/>
  <c r="AT90" i="9" s="1"/>
  <c r="F97" i="23" s="1"/>
  <c r="AF90" i="9"/>
  <c r="AH90" i="9" s="1"/>
  <c r="F77" i="23" s="1"/>
  <c r="V90" i="9"/>
  <c r="F56" i="23" s="1"/>
  <c r="H90" i="9"/>
  <c r="J90" i="9" s="1"/>
  <c r="F11" i="21" s="1"/>
  <c r="F98" i="17"/>
  <c r="J89" i="5"/>
  <c r="F11" i="17" s="1"/>
  <c r="F11" i="19" s="1"/>
  <c r="H89" i="8"/>
  <c r="S89" i="5" s="1"/>
  <c r="H90" i="5" s="1"/>
  <c r="T91" i="9" s="1"/>
  <c r="AE92" i="9"/>
  <c r="AQ92" i="9"/>
  <c r="G92" i="9"/>
  <c r="AR111" i="9"/>
  <c r="AF111" i="9"/>
  <c r="H111" i="9"/>
  <c r="H40" i="19"/>
  <c r="C33" i="17"/>
  <c r="C33" i="19" s="1"/>
  <c r="AL26" i="9"/>
  <c r="Z26" i="9"/>
  <c r="B26" i="9"/>
  <c r="K60" i="17"/>
  <c r="AN192" i="9"/>
  <c r="AB192" i="9"/>
  <c r="D192" i="9"/>
  <c r="AQ26" i="9"/>
  <c r="AE26" i="9"/>
  <c r="G26" i="9"/>
  <c r="AM173" i="9"/>
  <c r="AA173" i="9"/>
  <c r="C173" i="9"/>
  <c r="C172" i="8"/>
  <c r="N172" i="5" s="1"/>
  <c r="C173" i="5" s="1"/>
  <c r="O174" i="9" s="1"/>
  <c r="AC27" i="9"/>
  <c r="AO27" i="9"/>
  <c r="E27" i="9"/>
  <c r="K79" i="17"/>
  <c r="AD191" i="9"/>
  <c r="AP191" i="9"/>
  <c r="F191" i="9"/>
  <c r="J58" i="19"/>
  <c r="AA73" i="9"/>
  <c r="AM73" i="9"/>
  <c r="C73" i="9"/>
  <c r="C72" i="8"/>
  <c r="N72" i="5" s="1"/>
  <c r="C73" i="5" s="1"/>
  <c r="O74" i="9" s="1"/>
  <c r="E40" i="17"/>
  <c r="AL115" i="9"/>
  <c r="Z115" i="9"/>
  <c r="B115" i="9"/>
  <c r="G39" i="19"/>
  <c r="E59" i="19"/>
  <c r="AM95" i="9"/>
  <c r="AA95" i="9"/>
  <c r="C95" i="9"/>
  <c r="D56" i="19"/>
  <c r="AQ71" i="9"/>
  <c r="AE71" i="9"/>
  <c r="G71" i="9"/>
  <c r="AP170" i="9"/>
  <c r="AD170" i="9"/>
  <c r="F170" i="9"/>
  <c r="F78" i="19"/>
  <c r="AQ48" i="9"/>
  <c r="AE48" i="9"/>
  <c r="G48" i="9"/>
  <c r="G110" i="8"/>
  <c r="R110" i="5" s="1"/>
  <c r="G111" i="5" s="1"/>
  <c r="S112" i="9" s="1"/>
  <c r="AQ111" i="9"/>
  <c r="AE111" i="9"/>
  <c r="G111" i="9"/>
  <c r="AL93" i="9"/>
  <c r="Z93" i="9"/>
  <c r="B93" i="9"/>
  <c r="B92" i="8"/>
  <c r="M92" i="5" s="1"/>
  <c r="B93" i="5" s="1"/>
  <c r="N94" i="9" s="1"/>
  <c r="F40" i="17"/>
  <c r="K78" i="19"/>
  <c r="H79" i="17"/>
  <c r="AP131" i="9"/>
  <c r="AD131" i="9"/>
  <c r="F131" i="9"/>
  <c r="AL152" i="9"/>
  <c r="Z152" i="9"/>
  <c r="B152" i="9"/>
  <c r="AQ133" i="9"/>
  <c r="AE133" i="9"/>
  <c r="G133" i="9"/>
  <c r="AS70" i="9"/>
  <c r="AG70" i="9"/>
  <c r="I70" i="9"/>
  <c r="AP112" i="9"/>
  <c r="AD112" i="9"/>
  <c r="F112" i="9"/>
  <c r="AO134" i="9"/>
  <c r="AC134" i="9"/>
  <c r="E134" i="9"/>
  <c r="K41" i="17"/>
  <c r="AL194" i="9"/>
  <c r="Z194" i="9"/>
  <c r="B194" i="9"/>
  <c r="AN49" i="9"/>
  <c r="AB49" i="9"/>
  <c r="D49" i="9"/>
  <c r="G59" i="19"/>
  <c r="E111" i="8"/>
  <c r="P111" i="5" s="1"/>
  <c r="E112" i="5" s="1"/>
  <c r="Q113" i="9" s="1"/>
  <c r="AO112" i="9"/>
  <c r="AC112" i="9"/>
  <c r="E112" i="9"/>
  <c r="J77" i="19"/>
  <c r="I38" i="19"/>
  <c r="I96" i="19"/>
  <c r="AP91" i="9"/>
  <c r="AD91" i="9"/>
  <c r="F91" i="9"/>
  <c r="F90" i="8"/>
  <c r="Q90" i="5" s="1"/>
  <c r="F91" i="5" s="1"/>
  <c r="R92" i="9" s="1"/>
  <c r="F79" i="17"/>
  <c r="G97" i="19"/>
  <c r="K97" i="19"/>
  <c r="K40" i="19"/>
  <c r="H148" i="8"/>
  <c r="S148" i="5" s="1"/>
  <c r="H149" i="5" s="1"/>
  <c r="T150" i="9" s="1"/>
  <c r="I97" i="17"/>
  <c r="J148" i="5"/>
  <c r="I10" i="17" s="1"/>
  <c r="I10" i="19" s="1"/>
  <c r="F149" i="8"/>
  <c r="Q149" i="5" s="1"/>
  <c r="F150" i="5" s="1"/>
  <c r="R151" i="9" s="1"/>
  <c r="I78" i="17"/>
  <c r="B151" i="8"/>
  <c r="M151" i="5" s="1"/>
  <c r="B152" i="5" s="1"/>
  <c r="N153" i="9" s="1"/>
  <c r="I39" i="17"/>
  <c r="D150" i="8"/>
  <c r="O150" i="5" s="1"/>
  <c r="D151" i="5" s="1"/>
  <c r="P152" i="9" s="1"/>
  <c r="I59" i="17"/>
  <c r="D170" i="8"/>
  <c r="O170" i="5" s="1"/>
  <c r="D171" i="5" s="1"/>
  <c r="P172" i="9" s="1"/>
  <c r="J59" i="17"/>
  <c r="C6" i="19"/>
  <c r="F169" i="8"/>
  <c r="Q169" i="5" s="1"/>
  <c r="F170" i="5" s="1"/>
  <c r="R171" i="9" s="1"/>
  <c r="J78" i="17"/>
  <c r="J168" i="5"/>
  <c r="J10" i="17" s="1"/>
  <c r="J10" i="19" s="1"/>
  <c r="J97" i="17"/>
  <c r="H168" i="8"/>
  <c r="S168" i="5" s="1"/>
  <c r="H169" i="5" s="1"/>
  <c r="T170" i="9" s="1"/>
  <c r="G70" i="8"/>
  <c r="R70" i="5" s="1"/>
  <c r="G71" i="5" s="1"/>
  <c r="S72" i="9" s="1"/>
  <c r="I69" i="8"/>
  <c r="T69" i="5" s="1"/>
  <c r="I70" i="5" s="1"/>
  <c r="U71" i="9" s="1"/>
  <c r="D95" i="17"/>
  <c r="H46" i="8"/>
  <c r="S46" i="5" s="1"/>
  <c r="G60" i="17"/>
  <c r="F46" i="8"/>
  <c r="Q46" i="5" s="1"/>
  <c r="F47" i="5" s="1"/>
  <c r="R48" i="9" s="1"/>
  <c r="D75" i="17"/>
  <c r="J46" i="5"/>
  <c r="D8" i="17" s="1"/>
  <c r="D8" i="19" s="1"/>
  <c r="C112" i="8"/>
  <c r="N112" i="5" s="1"/>
  <c r="C113" i="5" s="1"/>
  <c r="O114" i="9" s="1"/>
  <c r="G40" i="17"/>
  <c r="D37" i="17"/>
  <c r="B49" i="8"/>
  <c r="M49" i="5" s="1"/>
  <c r="B50" i="5" s="1"/>
  <c r="N51" i="9" s="1"/>
  <c r="D57" i="17"/>
  <c r="D48" i="8"/>
  <c r="O48" i="5" s="1"/>
  <c r="D49" i="5" s="1"/>
  <c r="P50" i="9" s="1"/>
  <c r="D25" i="5"/>
  <c r="P26" i="9" s="1"/>
  <c r="J189" i="5"/>
  <c r="K11" i="17" s="1"/>
  <c r="K11" i="19" s="1"/>
  <c r="C94" i="8"/>
  <c r="N94" i="5" s="1"/>
  <c r="C95" i="5" s="1"/>
  <c r="O96" i="9" s="1"/>
  <c r="F25" i="5"/>
  <c r="R26" i="9" s="1"/>
  <c r="C94" i="17"/>
  <c r="D191" i="8"/>
  <c r="O191" i="5" s="1"/>
  <c r="D192" i="5" s="1"/>
  <c r="P193" i="9" s="1"/>
  <c r="H189" i="8"/>
  <c r="S189" i="5" s="1"/>
  <c r="H190" i="5" s="1"/>
  <c r="T191" i="9" s="1"/>
  <c r="F190" i="8"/>
  <c r="Q190" i="5" s="1"/>
  <c r="F191" i="5" s="1"/>
  <c r="R192" i="9" s="1"/>
  <c r="C194" i="8"/>
  <c r="N194" i="5" s="1"/>
  <c r="C195" i="5" s="1"/>
  <c r="O196" i="9" s="1"/>
  <c r="B193" i="8"/>
  <c r="M193" i="5" s="1"/>
  <c r="B194" i="5" s="1"/>
  <c r="N195" i="9" s="1"/>
  <c r="G171" i="8"/>
  <c r="R171" i="5" s="1"/>
  <c r="G172" i="5" s="1"/>
  <c r="S173" i="9" s="1"/>
  <c r="B173" i="8"/>
  <c r="M173" i="5" s="1"/>
  <c r="B174" i="5" s="1"/>
  <c r="N175" i="9" s="1"/>
  <c r="I151" i="8"/>
  <c r="T151" i="5" s="1"/>
  <c r="E153" i="8"/>
  <c r="P153" i="5" s="1"/>
  <c r="E154" i="5" s="1"/>
  <c r="Q155" i="9" s="1"/>
  <c r="C154" i="8"/>
  <c r="N154" i="5" s="1"/>
  <c r="C155" i="5" s="1"/>
  <c r="O156" i="9" s="1"/>
  <c r="E133" i="8"/>
  <c r="P133" i="5" s="1"/>
  <c r="E134" i="5" s="1"/>
  <c r="Q135" i="9" s="1"/>
  <c r="D131" i="8"/>
  <c r="O131" i="5" s="1"/>
  <c r="D132" i="5" s="1"/>
  <c r="P133" i="9" s="1"/>
  <c r="G132" i="8"/>
  <c r="R132" i="5" s="1"/>
  <c r="G133" i="5" s="1"/>
  <c r="S134" i="9" s="1"/>
  <c r="B133" i="8"/>
  <c r="M133" i="5" s="1"/>
  <c r="B134" i="5" s="1"/>
  <c r="N135" i="9" s="1"/>
  <c r="C134" i="8"/>
  <c r="N134" i="5" s="1"/>
  <c r="C135" i="5" s="1"/>
  <c r="O136" i="9" s="1"/>
  <c r="F130" i="8"/>
  <c r="Q130" i="5" s="1"/>
  <c r="F131" i="5" s="1"/>
  <c r="R132" i="9" s="1"/>
  <c r="B114" i="8"/>
  <c r="M114" i="5" s="1"/>
  <c r="B115" i="5" s="1"/>
  <c r="N116" i="9" s="1"/>
  <c r="F111" i="8"/>
  <c r="Q111" i="5" s="1"/>
  <c r="F112" i="5" s="1"/>
  <c r="R113" i="9" s="1"/>
  <c r="H110" i="8"/>
  <c r="S110" i="5" s="1"/>
  <c r="H111" i="5" s="1"/>
  <c r="T112" i="9" s="1"/>
  <c r="D112" i="8"/>
  <c r="O112" i="5" s="1"/>
  <c r="D113" i="5" s="1"/>
  <c r="P114" i="9" s="1"/>
  <c r="I25" i="8"/>
  <c r="T25" i="5" s="1"/>
  <c r="C28" i="8"/>
  <c r="N28" i="5" s="1"/>
  <c r="C29" i="5" s="1"/>
  <c r="O30" i="9" s="1"/>
  <c r="E26" i="8"/>
  <c r="P26" i="5" s="1"/>
  <c r="E27" i="5" s="1"/>
  <c r="Q28" i="9" s="1"/>
  <c r="G25" i="8"/>
  <c r="R25" i="5" s="1"/>
  <c r="G26" i="5" s="1"/>
  <c r="S27" i="9" s="1"/>
  <c r="B25" i="8"/>
  <c r="M25" i="5" s="1"/>
  <c r="B26" i="5" s="1"/>
  <c r="N27" i="9" s="1"/>
  <c r="AY94" i="9" l="1"/>
  <c r="G172" i="9"/>
  <c r="AE172" i="9"/>
  <c r="I171" i="9"/>
  <c r="I170" i="8"/>
  <c r="T170" i="5" s="1"/>
  <c r="I171" i="5" s="1"/>
  <c r="U172" i="9" s="1"/>
  <c r="AS171" i="9"/>
  <c r="AG171" i="9"/>
  <c r="BE171" i="9" s="1"/>
  <c r="I152" i="5"/>
  <c r="U153" i="9" s="1"/>
  <c r="AG152" i="9"/>
  <c r="AS152" i="9"/>
  <c r="G152" i="8"/>
  <c r="R152" i="5" s="1"/>
  <c r="G153" i="5" s="1"/>
  <c r="S154" i="9" s="1"/>
  <c r="I152" i="9"/>
  <c r="AE153" i="9"/>
  <c r="G153" i="9"/>
  <c r="AQ153" i="9"/>
  <c r="AG132" i="9"/>
  <c r="I131" i="8"/>
  <c r="T131" i="5" s="1"/>
  <c r="I132" i="5" s="1"/>
  <c r="U133" i="9" s="1"/>
  <c r="H129" i="8"/>
  <c r="S129" i="5" s="1"/>
  <c r="H130" i="5" s="1"/>
  <c r="T131" i="9" s="1"/>
  <c r="AF130" i="9"/>
  <c r="AH130" i="9" s="1"/>
  <c r="H77" i="23" s="1"/>
  <c r="BA93" i="9"/>
  <c r="E50" i="9"/>
  <c r="D116" i="21"/>
  <c r="AC50" i="9"/>
  <c r="H130" i="9"/>
  <c r="J130" i="9" s="1"/>
  <c r="H11" i="21" s="1"/>
  <c r="AR130" i="9"/>
  <c r="AT130" i="9" s="1"/>
  <c r="H97" i="23" s="1"/>
  <c r="H98" i="17"/>
  <c r="H98" i="19" s="1"/>
  <c r="AE49" i="9"/>
  <c r="J129" i="5"/>
  <c r="H11" i="17" s="1"/>
  <c r="H11" i="19" s="1"/>
  <c r="AZ171" i="9"/>
  <c r="J98" i="21" s="1"/>
  <c r="AX152" i="9"/>
  <c r="I119" i="21" s="1"/>
  <c r="BD129" i="9"/>
  <c r="BF129" i="9" s="1"/>
  <c r="H10" i="23" s="1"/>
  <c r="BA134" i="9"/>
  <c r="I132" i="9"/>
  <c r="BB131" i="9"/>
  <c r="H78" i="21" s="1"/>
  <c r="BE47" i="9"/>
  <c r="AX93" i="9"/>
  <c r="F120" i="21" s="1"/>
  <c r="K77" i="21"/>
  <c r="BF68" i="9"/>
  <c r="E9" i="23" s="1"/>
  <c r="BE131" i="9"/>
  <c r="BA72" i="9"/>
  <c r="E119" i="21"/>
  <c r="AY50" i="9"/>
  <c r="BE26" i="9"/>
  <c r="AY113" i="9"/>
  <c r="G120" i="21" s="1"/>
  <c r="K98" i="21"/>
  <c r="BF89" i="9"/>
  <c r="F10" i="23" s="1"/>
  <c r="J190" i="9"/>
  <c r="K11" i="21" s="1"/>
  <c r="Q173" i="9"/>
  <c r="AO173" i="9"/>
  <c r="BC48" i="9"/>
  <c r="E49" i="8"/>
  <c r="P49" i="5" s="1"/>
  <c r="E50" i="5" s="1"/>
  <c r="Q51" i="9" s="1"/>
  <c r="AS132" i="9"/>
  <c r="BE132" i="9" s="1"/>
  <c r="BC26" i="9"/>
  <c r="AY195" i="9"/>
  <c r="BE91" i="9"/>
  <c r="BB112" i="9"/>
  <c r="AZ151" i="9"/>
  <c r="I98" i="21" s="1"/>
  <c r="AZ113" i="9"/>
  <c r="AX115" i="9"/>
  <c r="E172" i="8"/>
  <c r="P172" i="5" s="1"/>
  <c r="E173" i="5" s="1"/>
  <c r="Q174" i="9" s="1"/>
  <c r="AA51" i="9"/>
  <c r="BC111" i="9"/>
  <c r="G78" i="21" s="1"/>
  <c r="BB170" i="9"/>
  <c r="J77" i="21" s="1"/>
  <c r="AX26" i="9"/>
  <c r="C113" i="21" s="1"/>
  <c r="AS92" i="9"/>
  <c r="BC92" i="9"/>
  <c r="G48" i="8"/>
  <c r="R48" i="5" s="1"/>
  <c r="G49" i="5" s="1"/>
  <c r="S50" i="9" s="1"/>
  <c r="AH190" i="9"/>
  <c r="K77" i="23" s="1"/>
  <c r="AO50" i="9"/>
  <c r="BD149" i="9"/>
  <c r="I55" i="21" s="1"/>
  <c r="C50" i="8"/>
  <c r="N50" i="5" s="1"/>
  <c r="C51" i="5" s="1"/>
  <c r="O52" i="9" s="1"/>
  <c r="BB91" i="9"/>
  <c r="F78" i="21" s="1"/>
  <c r="C51" i="9"/>
  <c r="BD26" i="9"/>
  <c r="BB150" i="9"/>
  <c r="I77" i="21" s="1"/>
  <c r="H54" i="21"/>
  <c r="BF128" i="9"/>
  <c r="H9" i="23" s="1"/>
  <c r="AM51" i="9"/>
  <c r="I92" i="9"/>
  <c r="BC191" i="9"/>
  <c r="BD111" i="9"/>
  <c r="G93" i="9"/>
  <c r="E173" i="9"/>
  <c r="BA112" i="9"/>
  <c r="G99" i="21" s="1"/>
  <c r="AE93" i="9"/>
  <c r="AY95" i="9"/>
  <c r="AY73" i="9"/>
  <c r="AY155" i="9"/>
  <c r="AC173" i="9"/>
  <c r="BA154" i="9"/>
  <c r="BC172" i="9"/>
  <c r="D95" i="21"/>
  <c r="BA172" i="9"/>
  <c r="G92" i="8"/>
  <c r="R92" i="5" s="1"/>
  <c r="G93" i="5" s="1"/>
  <c r="S94" i="9" s="1"/>
  <c r="BF168" i="9"/>
  <c r="J9" i="23" s="1"/>
  <c r="AY135" i="9"/>
  <c r="G99" i="17"/>
  <c r="G99" i="19" s="1"/>
  <c r="AQ93" i="9"/>
  <c r="AZ192" i="9"/>
  <c r="BD47" i="9"/>
  <c r="AZ132" i="9"/>
  <c r="H99" i="21" s="1"/>
  <c r="BB47" i="9"/>
  <c r="D74" i="21" s="1"/>
  <c r="BF25" i="9"/>
  <c r="C6" i="23" s="1"/>
  <c r="Q193" i="9"/>
  <c r="AC193" i="9"/>
  <c r="AO193" i="9"/>
  <c r="E192" i="8"/>
  <c r="P192" i="5" s="1"/>
  <c r="E193" i="5" s="1"/>
  <c r="E193" i="9"/>
  <c r="S192" i="9"/>
  <c r="AQ192" i="9"/>
  <c r="AE192" i="9"/>
  <c r="G192" i="9"/>
  <c r="G191" i="8"/>
  <c r="R191" i="5" s="1"/>
  <c r="G192" i="5" s="1"/>
  <c r="AX194" i="9"/>
  <c r="K121" i="21" s="1"/>
  <c r="BE190" i="9"/>
  <c r="BA192" i="9"/>
  <c r="U191" i="9"/>
  <c r="V191" i="9" s="1"/>
  <c r="K57" i="23" s="1"/>
  <c r="AS191" i="9"/>
  <c r="I190" i="8"/>
  <c r="T190" i="5" s="1"/>
  <c r="I191" i="5" s="1"/>
  <c r="AG191" i="9"/>
  <c r="I191" i="9"/>
  <c r="AT190" i="9"/>
  <c r="K97" i="23" s="1"/>
  <c r="BB191" i="9"/>
  <c r="AX174" i="9"/>
  <c r="AY173" i="9"/>
  <c r="J120" i="21" s="1"/>
  <c r="BE152" i="9"/>
  <c r="BC133" i="9"/>
  <c r="AX134" i="9"/>
  <c r="H121" i="21" s="1"/>
  <c r="J110" i="5"/>
  <c r="G12" i="17" s="1"/>
  <c r="G12" i="19" s="1"/>
  <c r="Q94" i="9"/>
  <c r="AC94" i="9"/>
  <c r="AO94" i="9"/>
  <c r="E94" i="9"/>
  <c r="E93" i="8"/>
  <c r="P93" i="5" s="1"/>
  <c r="E94" i="5" s="1"/>
  <c r="Q95" i="9" s="1"/>
  <c r="AG92" i="9"/>
  <c r="AZ92" i="9"/>
  <c r="F99" i="21" s="1"/>
  <c r="E98" i="17"/>
  <c r="E98" i="19" s="1"/>
  <c r="BC71" i="9"/>
  <c r="AZ71" i="9"/>
  <c r="E98" i="21" s="1"/>
  <c r="AZ49" i="9"/>
  <c r="D96" i="21" s="1"/>
  <c r="AQ49" i="9"/>
  <c r="AX50" i="9"/>
  <c r="AY29" i="9"/>
  <c r="BA27" i="9"/>
  <c r="K55" i="21"/>
  <c r="BF189" i="9"/>
  <c r="K10" i="23" s="1"/>
  <c r="BD190" i="9"/>
  <c r="J41" i="17"/>
  <c r="J41" i="19" s="1"/>
  <c r="BD169" i="9"/>
  <c r="J149" i="5"/>
  <c r="I11" i="17" s="1"/>
  <c r="I11" i="19" s="1"/>
  <c r="I54" i="21"/>
  <c r="BF148" i="9"/>
  <c r="I9" i="23" s="1"/>
  <c r="AH149" i="9"/>
  <c r="I76" i="23" s="1"/>
  <c r="BF109" i="9"/>
  <c r="G10" i="23" s="1"/>
  <c r="G55" i="21"/>
  <c r="BE110" i="9"/>
  <c r="I91" i="8"/>
  <c r="T91" i="5" s="1"/>
  <c r="I92" i="5" s="1"/>
  <c r="U93" i="9" s="1"/>
  <c r="BD90" i="9"/>
  <c r="N74" i="9"/>
  <c r="B73" i="8"/>
  <c r="M73" i="5" s="1"/>
  <c r="B74" i="5" s="1"/>
  <c r="B74" i="9"/>
  <c r="AL74" i="9"/>
  <c r="Z74" i="9"/>
  <c r="BD69" i="9"/>
  <c r="V69" i="9"/>
  <c r="E55" i="23" s="1"/>
  <c r="P72" i="9"/>
  <c r="D72" i="9"/>
  <c r="AN72" i="9"/>
  <c r="D71" i="8"/>
  <c r="O71" i="5" s="1"/>
  <c r="D72" i="5" s="1"/>
  <c r="E61" i="17" s="1"/>
  <c r="AB72" i="9"/>
  <c r="R71" i="9"/>
  <c r="F71" i="9"/>
  <c r="AD71" i="9"/>
  <c r="AP71" i="9"/>
  <c r="F70" i="8"/>
  <c r="Q70" i="5" s="1"/>
  <c r="F71" i="5" s="1"/>
  <c r="AX73" i="9"/>
  <c r="E60" i="17"/>
  <c r="E60" i="19" s="1"/>
  <c r="BE70" i="9"/>
  <c r="T70" i="9"/>
  <c r="H69" i="8"/>
  <c r="S69" i="5" s="1"/>
  <c r="H70" i="5" s="1"/>
  <c r="E99" i="17" s="1"/>
  <c r="AR70" i="9"/>
  <c r="AT70" i="9" s="1"/>
  <c r="E97" i="23" s="1"/>
  <c r="H70" i="9"/>
  <c r="J70" i="9" s="1"/>
  <c r="E11" i="21" s="1"/>
  <c r="AF70" i="9"/>
  <c r="AH70" i="9" s="1"/>
  <c r="E77" i="23" s="1"/>
  <c r="BB70" i="9"/>
  <c r="E77" i="21" s="1"/>
  <c r="G49" i="9"/>
  <c r="E112" i="8"/>
  <c r="P112" i="5" s="1"/>
  <c r="E113" i="5" s="1"/>
  <c r="Q114" i="9" s="1"/>
  <c r="AO113" i="9"/>
  <c r="AC113" i="9"/>
  <c r="E113" i="9"/>
  <c r="G61" i="17"/>
  <c r="H61" i="17"/>
  <c r="AN133" i="9"/>
  <c r="AB133" i="9"/>
  <c r="D133" i="9"/>
  <c r="AL51" i="9"/>
  <c r="Z51" i="9"/>
  <c r="B51" i="9"/>
  <c r="AQ27" i="9"/>
  <c r="AE27" i="9"/>
  <c r="G27" i="9"/>
  <c r="AO135" i="9"/>
  <c r="AC135" i="9"/>
  <c r="E135" i="9"/>
  <c r="AL175" i="9"/>
  <c r="Z175" i="9"/>
  <c r="B175" i="9"/>
  <c r="D37" i="19"/>
  <c r="H99" i="17"/>
  <c r="V131" i="9"/>
  <c r="H57" i="23" s="1"/>
  <c r="G60" i="19"/>
  <c r="AQ72" i="9"/>
  <c r="AE72" i="9"/>
  <c r="G72" i="9"/>
  <c r="J59" i="19"/>
  <c r="I78" i="19"/>
  <c r="F60" i="19"/>
  <c r="AO28" i="9"/>
  <c r="AC28" i="9"/>
  <c r="E28" i="9"/>
  <c r="AL116" i="9"/>
  <c r="Z116" i="9"/>
  <c r="B116" i="9"/>
  <c r="AM156" i="9"/>
  <c r="AA156" i="9"/>
  <c r="C156" i="9"/>
  <c r="AQ173" i="9"/>
  <c r="AE173" i="9"/>
  <c r="G173" i="9"/>
  <c r="G111" i="8"/>
  <c r="R111" i="5" s="1"/>
  <c r="G112" i="5" s="1"/>
  <c r="S113" i="9" s="1"/>
  <c r="AQ112" i="9"/>
  <c r="AE112" i="9"/>
  <c r="G112" i="9"/>
  <c r="AR170" i="9"/>
  <c r="AT170" i="9" s="1"/>
  <c r="J97" i="23" s="1"/>
  <c r="AF170" i="9"/>
  <c r="AH170" i="9" s="1"/>
  <c r="J77" i="23" s="1"/>
  <c r="V170" i="9"/>
  <c r="J56" i="23" s="1"/>
  <c r="H170" i="9"/>
  <c r="J170" i="9" s="1"/>
  <c r="J11" i="21" s="1"/>
  <c r="AN172" i="9"/>
  <c r="AB172" i="9"/>
  <c r="D172" i="9"/>
  <c r="AP151" i="9"/>
  <c r="AD151" i="9"/>
  <c r="F151" i="9"/>
  <c r="K79" i="19"/>
  <c r="F98" i="19"/>
  <c r="C34" i="17"/>
  <c r="AL27" i="9"/>
  <c r="Z27" i="9"/>
  <c r="B27" i="9"/>
  <c r="AS172" i="9"/>
  <c r="AG172" i="9"/>
  <c r="I172" i="9"/>
  <c r="E79" i="19"/>
  <c r="H80" i="17"/>
  <c r="AP132" i="9"/>
  <c r="AD132" i="9"/>
  <c r="F132" i="9"/>
  <c r="J47" i="9"/>
  <c r="D8" i="21" s="1"/>
  <c r="K98" i="19"/>
  <c r="K42" i="17"/>
  <c r="AL195" i="9"/>
  <c r="Z195" i="9"/>
  <c r="B195" i="9"/>
  <c r="AA114" i="9"/>
  <c r="AM114" i="9"/>
  <c r="C114" i="9"/>
  <c r="I97" i="19"/>
  <c r="V47" i="9"/>
  <c r="D53" i="23" s="1"/>
  <c r="AS133" i="9"/>
  <c r="AG133" i="9"/>
  <c r="I133" i="9"/>
  <c r="AS153" i="9"/>
  <c r="AG153" i="9"/>
  <c r="I153" i="9"/>
  <c r="AM196" i="9"/>
  <c r="AA196" i="9"/>
  <c r="C196" i="9"/>
  <c r="AR150" i="9"/>
  <c r="AT150" i="9" s="1"/>
  <c r="I97" i="23" s="1"/>
  <c r="V150" i="9"/>
  <c r="I56" i="23" s="1"/>
  <c r="AF150" i="9"/>
  <c r="AH150" i="9" s="1"/>
  <c r="I77" i="23" s="1"/>
  <c r="H150" i="9"/>
  <c r="J150" i="9" s="1"/>
  <c r="I11" i="21" s="1"/>
  <c r="AP92" i="9"/>
  <c r="AD92" i="9"/>
  <c r="F92" i="9"/>
  <c r="F91" i="8"/>
  <c r="Q91" i="5" s="1"/>
  <c r="F92" i="5" s="1"/>
  <c r="R93" i="9" s="1"/>
  <c r="F80" i="17"/>
  <c r="K60" i="19"/>
  <c r="H41" i="19"/>
  <c r="AH47" i="9"/>
  <c r="D74" i="23" s="1"/>
  <c r="K61" i="17"/>
  <c r="AN193" i="9"/>
  <c r="AB193" i="9"/>
  <c r="D193" i="9"/>
  <c r="D92" i="8"/>
  <c r="O92" i="5" s="1"/>
  <c r="D93" i="5" s="1"/>
  <c r="P94" i="9" s="1"/>
  <c r="AN93" i="9"/>
  <c r="AB93" i="9"/>
  <c r="D93" i="9"/>
  <c r="F61" i="17"/>
  <c r="AA30" i="9"/>
  <c r="AM30" i="9"/>
  <c r="C30" i="9"/>
  <c r="D95" i="19"/>
  <c r="J97" i="19"/>
  <c r="AA136" i="9"/>
  <c r="AM136" i="9"/>
  <c r="C136" i="9"/>
  <c r="C74" i="17"/>
  <c r="AP26" i="9"/>
  <c r="AD26" i="9"/>
  <c r="F26" i="9"/>
  <c r="AN114" i="9"/>
  <c r="AB114" i="9"/>
  <c r="D114" i="9"/>
  <c r="H42" i="17"/>
  <c r="AL135" i="9"/>
  <c r="Z135" i="9"/>
  <c r="B135" i="9"/>
  <c r="K80" i="17"/>
  <c r="AP192" i="9"/>
  <c r="AD192" i="9"/>
  <c r="F192" i="9"/>
  <c r="AN50" i="9"/>
  <c r="AB50" i="9"/>
  <c r="D50" i="9"/>
  <c r="D75" i="19"/>
  <c r="AS71" i="9"/>
  <c r="AG71" i="9"/>
  <c r="I71" i="9"/>
  <c r="J78" i="19"/>
  <c r="I39" i="19"/>
  <c r="F40" i="19"/>
  <c r="E40" i="19"/>
  <c r="AS111" i="9"/>
  <c r="AT111" i="9" s="1"/>
  <c r="G98" i="23" s="1"/>
  <c r="V111" i="9"/>
  <c r="G57" i="23" s="1"/>
  <c r="AG111" i="9"/>
  <c r="AH111" i="9" s="1"/>
  <c r="G78" i="23" s="1"/>
  <c r="I111" i="9"/>
  <c r="J111" i="9" s="1"/>
  <c r="G12" i="21" s="1"/>
  <c r="I110" i="8"/>
  <c r="T110" i="5" s="1"/>
  <c r="I111" i="5" s="1"/>
  <c r="U112" i="9" s="1"/>
  <c r="H60" i="19"/>
  <c r="AT47" i="9"/>
  <c r="D94" i="23" s="1"/>
  <c r="AP113" i="9"/>
  <c r="AD113" i="9"/>
  <c r="F113" i="9"/>
  <c r="AM96" i="9"/>
  <c r="AA96" i="9"/>
  <c r="C96" i="9"/>
  <c r="V91" i="9"/>
  <c r="F57" i="23" s="1"/>
  <c r="AF91" i="9"/>
  <c r="AH91" i="9" s="1"/>
  <c r="F78" i="23" s="1"/>
  <c r="AR91" i="9"/>
  <c r="AT91" i="9" s="1"/>
  <c r="F98" i="23" s="1"/>
  <c r="H91" i="9"/>
  <c r="J91" i="9" s="1"/>
  <c r="F12" i="21" s="1"/>
  <c r="J90" i="5"/>
  <c r="F12" i="17" s="1"/>
  <c r="F12" i="19" s="1"/>
  <c r="F99" i="17"/>
  <c r="H90" i="8"/>
  <c r="S90" i="5" s="1"/>
  <c r="H91" i="5" s="1"/>
  <c r="T92" i="9" s="1"/>
  <c r="AO155" i="9"/>
  <c r="AC155" i="9"/>
  <c r="E155" i="9"/>
  <c r="C94" i="19"/>
  <c r="G40" i="19"/>
  <c r="I59" i="19"/>
  <c r="K41" i="19"/>
  <c r="C54" i="17"/>
  <c r="C54" i="19" s="1"/>
  <c r="V26" i="9"/>
  <c r="C52" i="23" s="1"/>
  <c r="AN26" i="9"/>
  <c r="AB26" i="9"/>
  <c r="D26" i="9"/>
  <c r="AN152" i="9"/>
  <c r="AB152" i="9"/>
  <c r="D152" i="9"/>
  <c r="F79" i="19"/>
  <c r="AA52" i="9"/>
  <c r="AR112" i="9"/>
  <c r="AF112" i="9"/>
  <c r="H112" i="9"/>
  <c r="AQ134" i="9"/>
  <c r="AE134" i="9"/>
  <c r="G134" i="9"/>
  <c r="K99" i="17"/>
  <c r="AR191" i="9"/>
  <c r="AF191" i="9"/>
  <c r="H191" i="9"/>
  <c r="D57" i="19"/>
  <c r="AP48" i="9"/>
  <c r="AD48" i="9"/>
  <c r="F48" i="9"/>
  <c r="AP171" i="9"/>
  <c r="AD171" i="9"/>
  <c r="F171" i="9"/>
  <c r="AL153" i="9"/>
  <c r="Z153" i="9"/>
  <c r="B153" i="9"/>
  <c r="H79" i="19"/>
  <c r="Z94" i="9"/>
  <c r="AL94" i="9"/>
  <c r="B94" i="9"/>
  <c r="B93" i="8"/>
  <c r="M93" i="5" s="1"/>
  <c r="B94" i="5" s="1"/>
  <c r="N95" i="9" s="1"/>
  <c r="F41" i="17"/>
  <c r="AA74" i="9"/>
  <c r="AM74" i="9"/>
  <c r="C74" i="9"/>
  <c r="C73" i="8"/>
  <c r="N73" i="5" s="1"/>
  <c r="C74" i="5" s="1"/>
  <c r="O75" i="9" s="1"/>
  <c r="E41" i="17"/>
  <c r="AM174" i="9"/>
  <c r="AA174" i="9"/>
  <c r="C174" i="9"/>
  <c r="C173" i="8"/>
  <c r="N173" i="5" s="1"/>
  <c r="C174" i="5" s="1"/>
  <c r="O175" i="9" s="1"/>
  <c r="AG48" i="9"/>
  <c r="AS48" i="9"/>
  <c r="I48" i="9"/>
  <c r="I47" i="8"/>
  <c r="T47" i="5" s="1"/>
  <c r="I48" i="5" s="1"/>
  <c r="U49" i="9" s="1"/>
  <c r="AO73" i="9"/>
  <c r="AC73" i="9"/>
  <c r="E73" i="9"/>
  <c r="E72" i="8"/>
  <c r="P72" i="5" s="1"/>
  <c r="E73" i="5" s="1"/>
  <c r="Q74" i="9" s="1"/>
  <c r="F150" i="8"/>
  <c r="Q150" i="5" s="1"/>
  <c r="F151" i="5" s="1"/>
  <c r="R152" i="9" s="1"/>
  <c r="I79" i="17"/>
  <c r="H149" i="8"/>
  <c r="S149" i="5" s="1"/>
  <c r="H150" i="5" s="1"/>
  <c r="T151" i="9" s="1"/>
  <c r="I98" i="17"/>
  <c r="H47" i="5"/>
  <c r="T48" i="9" s="1"/>
  <c r="B152" i="8"/>
  <c r="M152" i="5" s="1"/>
  <c r="B153" i="5" s="1"/>
  <c r="N154" i="9" s="1"/>
  <c r="I40" i="17"/>
  <c r="D151" i="8"/>
  <c r="O151" i="5" s="1"/>
  <c r="D152" i="5" s="1"/>
  <c r="P153" i="9" s="1"/>
  <c r="I60" i="17"/>
  <c r="F170" i="8"/>
  <c r="Q170" i="5" s="1"/>
  <c r="F171" i="5" s="1"/>
  <c r="R172" i="9" s="1"/>
  <c r="J79" i="17"/>
  <c r="J60" i="17"/>
  <c r="D171" i="8"/>
  <c r="O171" i="5" s="1"/>
  <c r="D172" i="5" s="1"/>
  <c r="P173" i="9" s="1"/>
  <c r="H169" i="8"/>
  <c r="S169" i="5" s="1"/>
  <c r="H170" i="5" s="1"/>
  <c r="T171" i="9" s="1"/>
  <c r="J98" i="17"/>
  <c r="J169" i="5"/>
  <c r="J11" i="17" s="1"/>
  <c r="J11" i="19" s="1"/>
  <c r="I70" i="8"/>
  <c r="T70" i="5" s="1"/>
  <c r="I71" i="5" s="1"/>
  <c r="U72" i="9" s="1"/>
  <c r="F47" i="8"/>
  <c r="Q47" i="5" s="1"/>
  <c r="F48" i="5" s="1"/>
  <c r="R49" i="9" s="1"/>
  <c r="D76" i="17"/>
  <c r="G80" i="17"/>
  <c r="G41" i="17"/>
  <c r="C113" i="8"/>
  <c r="N113" i="5" s="1"/>
  <c r="C114" i="5" s="1"/>
  <c r="O115" i="9" s="1"/>
  <c r="G71" i="8"/>
  <c r="R71" i="5" s="1"/>
  <c r="G72" i="5" s="1"/>
  <c r="S73" i="9" s="1"/>
  <c r="D58" i="17"/>
  <c r="D49" i="8"/>
  <c r="O49" i="5" s="1"/>
  <c r="D50" i="5" s="1"/>
  <c r="P51" i="9" s="1"/>
  <c r="D38" i="17"/>
  <c r="B50" i="8"/>
  <c r="M50" i="5" s="1"/>
  <c r="B51" i="5" s="1"/>
  <c r="N52" i="9" s="1"/>
  <c r="I26" i="5"/>
  <c r="U27" i="9" s="1"/>
  <c r="J190" i="5"/>
  <c r="K12" i="17" s="1"/>
  <c r="K12" i="19" s="1"/>
  <c r="C95" i="8"/>
  <c r="N95" i="5" s="1"/>
  <c r="C96" i="5" s="1"/>
  <c r="O97" i="9" s="1"/>
  <c r="J25" i="5"/>
  <c r="C7" i="17" s="1"/>
  <c r="H190" i="8"/>
  <c r="S190" i="5" s="1"/>
  <c r="H191" i="5" s="1"/>
  <c r="T192" i="9" s="1"/>
  <c r="C195" i="8"/>
  <c r="N195" i="5" s="1"/>
  <c r="C196" i="5" s="1"/>
  <c r="O197" i="9" s="1"/>
  <c r="B194" i="8"/>
  <c r="M194" i="5" s="1"/>
  <c r="B195" i="5" s="1"/>
  <c r="N196" i="9" s="1"/>
  <c r="D192" i="8"/>
  <c r="O192" i="5" s="1"/>
  <c r="D193" i="5" s="1"/>
  <c r="P194" i="9" s="1"/>
  <c r="F191" i="8"/>
  <c r="Q191" i="5" s="1"/>
  <c r="F192" i="5" s="1"/>
  <c r="R193" i="9" s="1"/>
  <c r="G172" i="8"/>
  <c r="R172" i="5" s="1"/>
  <c r="I171" i="8"/>
  <c r="T171" i="5" s="1"/>
  <c r="I172" i="5" s="1"/>
  <c r="U173" i="9" s="1"/>
  <c r="B174" i="8"/>
  <c r="M174" i="5" s="1"/>
  <c r="B175" i="5" s="1"/>
  <c r="N176" i="9" s="1"/>
  <c r="C155" i="8"/>
  <c r="N155" i="5" s="1"/>
  <c r="C156" i="5" s="1"/>
  <c r="O157" i="9" s="1"/>
  <c r="I152" i="8"/>
  <c r="T152" i="5" s="1"/>
  <c r="E154" i="8"/>
  <c r="P154" i="5" s="1"/>
  <c r="E155" i="5" s="1"/>
  <c r="Q156" i="9" s="1"/>
  <c r="F131" i="8"/>
  <c r="Q131" i="5" s="1"/>
  <c r="F132" i="5" s="1"/>
  <c r="R133" i="9" s="1"/>
  <c r="G133" i="8"/>
  <c r="R133" i="5" s="1"/>
  <c r="G134" i="5" s="1"/>
  <c r="S135" i="9" s="1"/>
  <c r="E134" i="8"/>
  <c r="P134" i="5" s="1"/>
  <c r="E135" i="5" s="1"/>
  <c r="Q136" i="9" s="1"/>
  <c r="I132" i="8"/>
  <c r="T132" i="5" s="1"/>
  <c r="I133" i="5" s="1"/>
  <c r="U134" i="9" s="1"/>
  <c r="D132" i="8"/>
  <c r="O132" i="5" s="1"/>
  <c r="D133" i="5" s="1"/>
  <c r="P134" i="9" s="1"/>
  <c r="B134" i="8"/>
  <c r="M134" i="5" s="1"/>
  <c r="B135" i="5" s="1"/>
  <c r="N136" i="9" s="1"/>
  <c r="C135" i="8"/>
  <c r="N135" i="5" s="1"/>
  <c r="C136" i="5" s="1"/>
  <c r="O137" i="9" s="1"/>
  <c r="D113" i="8"/>
  <c r="O113" i="5" s="1"/>
  <c r="D114" i="5" s="1"/>
  <c r="P115" i="9" s="1"/>
  <c r="B115" i="8"/>
  <c r="M115" i="5" s="1"/>
  <c r="B116" i="5" s="1"/>
  <c r="N117" i="9" s="1"/>
  <c r="H111" i="8"/>
  <c r="S111" i="5" s="1"/>
  <c r="H112" i="5" s="1"/>
  <c r="T113" i="9" s="1"/>
  <c r="F112" i="8"/>
  <c r="Q112" i="5" s="1"/>
  <c r="F113" i="5" s="1"/>
  <c r="R114" i="9" s="1"/>
  <c r="C51" i="8"/>
  <c r="N51" i="5" s="1"/>
  <c r="C52" i="5" s="1"/>
  <c r="O53" i="9" s="1"/>
  <c r="H25" i="8"/>
  <c r="S25" i="5" s="1"/>
  <c r="C29" i="8"/>
  <c r="N29" i="5" s="1"/>
  <c r="C30" i="5" s="1"/>
  <c r="O31" i="9" s="1"/>
  <c r="E27" i="8"/>
  <c r="P27" i="5" s="1"/>
  <c r="E28" i="5" s="1"/>
  <c r="Q29" i="9" s="1"/>
  <c r="B26" i="8"/>
  <c r="M26" i="5" s="1"/>
  <c r="B27" i="5" s="1"/>
  <c r="N28" i="9" s="1"/>
  <c r="D25" i="8"/>
  <c r="O25" i="5" s="1"/>
  <c r="D26" i="5" s="1"/>
  <c r="P27" i="9" s="1"/>
  <c r="F25" i="8"/>
  <c r="Q25" i="5" s="1"/>
  <c r="BC153" i="9" l="1"/>
  <c r="G154" i="9"/>
  <c r="I153" i="5"/>
  <c r="U154" i="9" s="1"/>
  <c r="AE154" i="9"/>
  <c r="G153" i="8"/>
  <c r="R153" i="5" s="1"/>
  <c r="G154" i="5" s="1"/>
  <c r="S155" i="9" s="1"/>
  <c r="AQ154" i="9"/>
  <c r="BC154" i="9" s="1"/>
  <c r="AF131" i="9"/>
  <c r="AH131" i="9" s="1"/>
  <c r="H78" i="23" s="1"/>
  <c r="J130" i="5"/>
  <c r="H12" i="17" s="1"/>
  <c r="H12" i="19" s="1"/>
  <c r="H130" i="8"/>
  <c r="S130" i="5" s="1"/>
  <c r="H131" i="5" s="1"/>
  <c r="T132" i="9" s="1"/>
  <c r="H131" i="9"/>
  <c r="J131" i="9" s="1"/>
  <c r="H12" i="21" s="1"/>
  <c r="AR131" i="9"/>
  <c r="AT131" i="9" s="1"/>
  <c r="H98" i="23" s="1"/>
  <c r="BD130" i="9"/>
  <c r="BF130" i="9" s="1"/>
  <c r="H11" i="23" s="1"/>
  <c r="H55" i="21"/>
  <c r="BB113" i="9"/>
  <c r="E50" i="8"/>
  <c r="P50" i="5" s="1"/>
  <c r="E51" i="5" s="1"/>
  <c r="BC49" i="9"/>
  <c r="AO51" i="9"/>
  <c r="D53" i="21"/>
  <c r="BA50" i="9"/>
  <c r="AZ50" i="9"/>
  <c r="AM52" i="9"/>
  <c r="AY52" i="9" s="1"/>
  <c r="AC51" i="9"/>
  <c r="BA51" i="9" s="1"/>
  <c r="BC112" i="9"/>
  <c r="BE172" i="9"/>
  <c r="E51" i="9"/>
  <c r="BC134" i="9"/>
  <c r="G79" i="21"/>
  <c r="AO95" i="9"/>
  <c r="C52" i="9"/>
  <c r="BE133" i="9"/>
  <c r="AY51" i="9"/>
  <c r="BA73" i="9"/>
  <c r="BC173" i="9"/>
  <c r="C52" i="21"/>
  <c r="D117" i="21"/>
  <c r="BF47" i="9"/>
  <c r="D8" i="23" s="1"/>
  <c r="AX153" i="9"/>
  <c r="I120" i="21" s="1"/>
  <c r="BC72" i="9"/>
  <c r="BC27" i="9"/>
  <c r="E120" i="21"/>
  <c r="G173" i="5"/>
  <c r="S174" i="9" s="1"/>
  <c r="AY74" i="9"/>
  <c r="BA173" i="9"/>
  <c r="BC93" i="9"/>
  <c r="BF149" i="9"/>
  <c r="I10" i="23" s="1"/>
  <c r="BB192" i="9"/>
  <c r="BB92" i="9"/>
  <c r="F79" i="21" s="1"/>
  <c r="AH26" i="9"/>
  <c r="C73" i="23" s="1"/>
  <c r="AX175" i="9"/>
  <c r="AY114" i="9"/>
  <c r="G121" i="21" s="1"/>
  <c r="AE50" i="9"/>
  <c r="BB171" i="9"/>
  <c r="J78" i="21" s="1"/>
  <c r="AZ152" i="9"/>
  <c r="I99" i="21" s="1"/>
  <c r="AQ94" i="9"/>
  <c r="BB26" i="9"/>
  <c r="C73" i="21" s="1"/>
  <c r="AQ50" i="9"/>
  <c r="BB151" i="9"/>
  <c r="I78" i="21" s="1"/>
  <c r="AX51" i="9"/>
  <c r="BA113" i="9"/>
  <c r="G100" i="21" s="1"/>
  <c r="AH191" i="9"/>
  <c r="K78" i="23" s="1"/>
  <c r="BE153" i="9"/>
  <c r="AX27" i="9"/>
  <c r="C114" i="21" s="1"/>
  <c r="AY156" i="9"/>
  <c r="K78" i="21"/>
  <c r="G50" i="9"/>
  <c r="G49" i="8"/>
  <c r="R49" i="5" s="1"/>
  <c r="G50" i="5" s="1"/>
  <c r="S51" i="9" s="1"/>
  <c r="E94" i="8"/>
  <c r="P94" i="5" s="1"/>
  <c r="E95" i="5" s="1"/>
  <c r="Q96" i="9" s="1"/>
  <c r="E95" i="9"/>
  <c r="BE48" i="9"/>
  <c r="BB48" i="9"/>
  <c r="D75" i="21" s="1"/>
  <c r="AT26" i="9"/>
  <c r="C93" i="23" s="1"/>
  <c r="AZ193" i="9"/>
  <c r="AC95" i="9"/>
  <c r="AZ172" i="9"/>
  <c r="J99" i="21" s="1"/>
  <c r="AZ133" i="9"/>
  <c r="H100" i="21" s="1"/>
  <c r="BE92" i="9"/>
  <c r="AY96" i="9"/>
  <c r="AX135" i="9"/>
  <c r="H122" i="21" s="1"/>
  <c r="AZ93" i="9"/>
  <c r="F100" i="21" s="1"/>
  <c r="AX116" i="9"/>
  <c r="K99" i="21"/>
  <c r="AO174" i="9"/>
  <c r="AX195" i="9"/>
  <c r="K122" i="21" s="1"/>
  <c r="BA28" i="9"/>
  <c r="BA193" i="9"/>
  <c r="E173" i="8"/>
  <c r="P173" i="5" s="1"/>
  <c r="E174" i="5" s="1"/>
  <c r="Q175" i="9" s="1"/>
  <c r="I93" i="9"/>
  <c r="BD91" i="9"/>
  <c r="BF91" i="9" s="1"/>
  <c r="F12" i="23" s="1"/>
  <c r="AC174" i="9"/>
  <c r="BA174" i="9" s="1"/>
  <c r="BB132" i="9"/>
  <c r="H79" i="21" s="1"/>
  <c r="AG93" i="9"/>
  <c r="BA135" i="9"/>
  <c r="I92" i="8"/>
  <c r="T92" i="5" s="1"/>
  <c r="I93" i="5" s="1"/>
  <c r="U94" i="9" s="1"/>
  <c r="J191" i="9"/>
  <c r="K12" i="21" s="1"/>
  <c r="AT191" i="9"/>
  <c r="K98" i="23" s="1"/>
  <c r="U192" i="9"/>
  <c r="V192" i="9" s="1"/>
  <c r="K58" i="23" s="1"/>
  <c r="I191" i="8"/>
  <c r="T191" i="5" s="1"/>
  <c r="I192" i="5" s="1"/>
  <c r="AS192" i="9"/>
  <c r="AG192" i="9"/>
  <c r="I192" i="9"/>
  <c r="BC192" i="9"/>
  <c r="Q194" i="9"/>
  <c r="E193" i="8"/>
  <c r="P193" i="5" s="1"/>
  <c r="E194" i="5" s="1"/>
  <c r="AC194" i="9"/>
  <c r="E194" i="9"/>
  <c r="AO194" i="9"/>
  <c r="S193" i="9"/>
  <c r="AQ193" i="9"/>
  <c r="AE193" i="9"/>
  <c r="G193" i="9"/>
  <c r="G192" i="8"/>
  <c r="R192" i="5" s="1"/>
  <c r="G193" i="5" s="1"/>
  <c r="AY196" i="9"/>
  <c r="BE191" i="9"/>
  <c r="AY174" i="9"/>
  <c r="J121" i="21" s="1"/>
  <c r="E174" i="9"/>
  <c r="BA155" i="9"/>
  <c r="AY136" i="9"/>
  <c r="BD112" i="9"/>
  <c r="AZ114" i="9"/>
  <c r="G94" i="9"/>
  <c r="AE94" i="9"/>
  <c r="AX94" i="9"/>
  <c r="F121" i="21" s="1"/>
  <c r="G93" i="8"/>
  <c r="R93" i="5" s="1"/>
  <c r="G94" i="5" s="1"/>
  <c r="BA94" i="9"/>
  <c r="AY30" i="9"/>
  <c r="J26" i="9"/>
  <c r="C7" i="21" s="1"/>
  <c r="BD191" i="9"/>
  <c r="K56" i="21"/>
  <c r="BF190" i="9"/>
  <c r="K11" i="23" s="1"/>
  <c r="BD170" i="9"/>
  <c r="J55" i="21"/>
  <c r="BF169" i="9"/>
  <c r="J10" i="23" s="1"/>
  <c r="BD150" i="9"/>
  <c r="BF110" i="9"/>
  <c r="G11" i="23" s="1"/>
  <c r="G56" i="21"/>
  <c r="G100" i="17"/>
  <c r="G100" i="19" s="1"/>
  <c r="J111" i="5"/>
  <c r="G13" i="17" s="1"/>
  <c r="G13" i="19" s="1"/>
  <c r="BE111" i="9"/>
  <c r="AS93" i="9"/>
  <c r="F56" i="21"/>
  <c r="BF90" i="9"/>
  <c r="F11" i="23" s="1"/>
  <c r="R72" i="9"/>
  <c r="AD72" i="9"/>
  <c r="F71" i="8"/>
  <c r="Q71" i="5" s="1"/>
  <c r="F72" i="5" s="1"/>
  <c r="E81" i="17" s="1"/>
  <c r="F72" i="9"/>
  <c r="AP72" i="9"/>
  <c r="BD70" i="9"/>
  <c r="V70" i="9"/>
  <c r="E56" i="23" s="1"/>
  <c r="AZ72" i="9"/>
  <c r="E99" i="21" s="1"/>
  <c r="E80" i="17"/>
  <c r="E80" i="19" s="1"/>
  <c r="T71" i="9"/>
  <c r="H70" i="8"/>
  <c r="S70" i="5" s="1"/>
  <c r="H71" i="5" s="1"/>
  <c r="J71" i="5" s="1"/>
  <c r="E13" i="17" s="1"/>
  <c r="E13" i="19" s="1"/>
  <c r="H71" i="9"/>
  <c r="J71" i="9" s="1"/>
  <c r="E12" i="21" s="1"/>
  <c r="AR71" i="9"/>
  <c r="AT71" i="9" s="1"/>
  <c r="E98" i="23" s="1"/>
  <c r="AF71" i="9"/>
  <c r="AH71" i="9" s="1"/>
  <c r="E78" i="23" s="1"/>
  <c r="J70" i="5"/>
  <c r="E12" i="17" s="1"/>
  <c r="E12" i="19" s="1"/>
  <c r="BE71" i="9"/>
  <c r="BB71" i="9"/>
  <c r="N75" i="9"/>
  <c r="B75" i="9"/>
  <c r="B74" i="8"/>
  <c r="M74" i="5" s="1"/>
  <c r="B75" i="5" s="1"/>
  <c r="Z75" i="9"/>
  <c r="AL75" i="9"/>
  <c r="E55" i="21"/>
  <c r="BF69" i="9"/>
  <c r="E10" i="23" s="1"/>
  <c r="AX74" i="9"/>
  <c r="P73" i="9"/>
  <c r="AN73" i="9"/>
  <c r="D72" i="8"/>
  <c r="O72" i="5" s="1"/>
  <c r="D73" i="5" s="1"/>
  <c r="D73" i="9"/>
  <c r="AB73" i="9"/>
  <c r="I48" i="8"/>
  <c r="T48" i="5" s="1"/>
  <c r="I49" i="5" s="1"/>
  <c r="U50" i="9" s="1"/>
  <c r="AZ26" i="9"/>
  <c r="C74" i="19"/>
  <c r="AM175" i="9"/>
  <c r="AA175" i="9"/>
  <c r="C175" i="9"/>
  <c r="C174" i="8"/>
  <c r="N174" i="5" s="1"/>
  <c r="C175" i="5" s="1"/>
  <c r="O176" i="9" s="1"/>
  <c r="H62" i="17"/>
  <c r="AN134" i="9"/>
  <c r="AB134" i="9"/>
  <c r="D134" i="9"/>
  <c r="AM157" i="9"/>
  <c r="AA157" i="9"/>
  <c r="C157" i="9"/>
  <c r="K62" i="17"/>
  <c r="AN194" i="9"/>
  <c r="AB194" i="9"/>
  <c r="D194" i="9"/>
  <c r="AP49" i="9"/>
  <c r="AD49" i="9"/>
  <c r="F49" i="9"/>
  <c r="AO74" i="9"/>
  <c r="AC74" i="9"/>
  <c r="E74" i="9"/>
  <c r="E73" i="8"/>
  <c r="P73" i="5" s="1"/>
  <c r="E74" i="5" s="1"/>
  <c r="Q75" i="9" s="1"/>
  <c r="K61" i="19"/>
  <c r="K42" i="19"/>
  <c r="AA53" i="9"/>
  <c r="AM53" i="9"/>
  <c r="C53" i="9"/>
  <c r="AP114" i="9"/>
  <c r="AD114" i="9"/>
  <c r="F114" i="9"/>
  <c r="AG134" i="9"/>
  <c r="AS134" i="9"/>
  <c r="I134" i="9"/>
  <c r="AL176" i="9"/>
  <c r="Z176" i="9"/>
  <c r="B176" i="9"/>
  <c r="K43" i="17"/>
  <c r="AL196" i="9"/>
  <c r="Z196" i="9"/>
  <c r="B196" i="9"/>
  <c r="AG27" i="9"/>
  <c r="AS27" i="9"/>
  <c r="I27" i="9"/>
  <c r="AS72" i="9"/>
  <c r="AG72" i="9"/>
  <c r="I72" i="9"/>
  <c r="J79" i="19"/>
  <c r="I98" i="19"/>
  <c r="AR92" i="9"/>
  <c r="AT92" i="9" s="1"/>
  <c r="F99" i="23" s="1"/>
  <c r="AF92" i="9"/>
  <c r="AH92" i="9" s="1"/>
  <c r="F79" i="23" s="1"/>
  <c r="V92" i="9"/>
  <c r="F58" i="23" s="1"/>
  <c r="H92" i="9"/>
  <c r="J92" i="9" s="1"/>
  <c r="F13" i="21" s="1"/>
  <c r="F100" i="17"/>
  <c r="H91" i="8"/>
  <c r="S91" i="5" s="1"/>
  <c r="H92" i="5" s="1"/>
  <c r="T93" i="9" s="1"/>
  <c r="J91" i="5"/>
  <c r="F13" i="17" s="1"/>
  <c r="F13" i="19" s="1"/>
  <c r="K80" i="19"/>
  <c r="J42" i="17"/>
  <c r="G61" i="19"/>
  <c r="K81" i="17"/>
  <c r="AP193" i="9"/>
  <c r="AD193" i="9"/>
  <c r="F193" i="9"/>
  <c r="D76" i="19"/>
  <c r="J47" i="5"/>
  <c r="D9" i="17" s="1"/>
  <c r="D9" i="19" s="1"/>
  <c r="AR48" i="9"/>
  <c r="AT48" i="9" s="1"/>
  <c r="D95" i="23" s="1"/>
  <c r="AF48" i="9"/>
  <c r="V48" i="9"/>
  <c r="D54" i="23" s="1"/>
  <c r="H48" i="9"/>
  <c r="J48" i="9" s="1"/>
  <c r="D9" i="21" s="1"/>
  <c r="K99" i="19"/>
  <c r="F61" i="19"/>
  <c r="AL52" i="9"/>
  <c r="Z52" i="9"/>
  <c r="B52" i="9"/>
  <c r="J150" i="5"/>
  <c r="I12" i="17" s="1"/>
  <c r="I12" i="19" s="1"/>
  <c r="AR151" i="9"/>
  <c r="AT151" i="9" s="1"/>
  <c r="I98" i="23" s="1"/>
  <c r="AF151" i="9"/>
  <c r="AH151" i="9" s="1"/>
  <c r="I78" i="23" s="1"/>
  <c r="V151" i="9"/>
  <c r="I57" i="23" s="1"/>
  <c r="H151" i="9"/>
  <c r="J151" i="9" s="1"/>
  <c r="I12" i="21" s="1"/>
  <c r="F99" i="19"/>
  <c r="AL117" i="9"/>
  <c r="Z117" i="9"/>
  <c r="B117" i="9"/>
  <c r="AM197" i="9"/>
  <c r="AA197" i="9"/>
  <c r="C197" i="9"/>
  <c r="D38" i="19"/>
  <c r="E113" i="8"/>
  <c r="P113" i="5" s="1"/>
  <c r="E114" i="5" s="1"/>
  <c r="Q115" i="9" s="1"/>
  <c r="AO114" i="9"/>
  <c r="AC114" i="9"/>
  <c r="E114" i="9"/>
  <c r="I79" i="19"/>
  <c r="C35" i="17"/>
  <c r="C35" i="19" s="1"/>
  <c r="AL28" i="9"/>
  <c r="Z28" i="9"/>
  <c r="B28" i="9"/>
  <c r="AN115" i="9"/>
  <c r="AB115" i="9"/>
  <c r="D115" i="9"/>
  <c r="AN51" i="9"/>
  <c r="AB51" i="9"/>
  <c r="D51" i="9"/>
  <c r="AM115" i="9"/>
  <c r="AA115" i="9"/>
  <c r="C115" i="9"/>
  <c r="H47" i="8"/>
  <c r="S47" i="5" s="1"/>
  <c r="H48" i="5" s="1"/>
  <c r="T49" i="9" s="1"/>
  <c r="C34" i="19"/>
  <c r="AN153" i="9"/>
  <c r="AB153" i="9"/>
  <c r="D153" i="9"/>
  <c r="AP152" i="9"/>
  <c r="AD152" i="9"/>
  <c r="F152" i="9"/>
  <c r="E41" i="19"/>
  <c r="F41" i="19"/>
  <c r="AS112" i="9"/>
  <c r="AT112" i="9" s="1"/>
  <c r="G99" i="23" s="1"/>
  <c r="V112" i="9"/>
  <c r="G58" i="23" s="1"/>
  <c r="AG112" i="9"/>
  <c r="AH112" i="9" s="1"/>
  <c r="G79" i="23" s="1"/>
  <c r="I112" i="9"/>
  <c r="J112" i="9" s="1"/>
  <c r="G13" i="21" s="1"/>
  <c r="I111" i="8"/>
  <c r="T111" i="5" s="1"/>
  <c r="I112" i="5" s="1"/>
  <c r="U113" i="9" s="1"/>
  <c r="AB94" i="9"/>
  <c r="AN94" i="9"/>
  <c r="D94" i="9"/>
  <c r="D93" i="8"/>
  <c r="O93" i="5" s="1"/>
  <c r="D94" i="5" s="1"/>
  <c r="P95" i="9" s="1"/>
  <c r="F62" i="17"/>
  <c r="G112" i="8"/>
  <c r="R112" i="5" s="1"/>
  <c r="G113" i="5" s="1"/>
  <c r="S114" i="9" s="1"/>
  <c r="AQ113" i="9"/>
  <c r="AE113" i="9"/>
  <c r="G113" i="9"/>
  <c r="AO136" i="9"/>
  <c r="AC136" i="9"/>
  <c r="E136" i="9"/>
  <c r="AP172" i="9"/>
  <c r="AD172" i="9"/>
  <c r="F172" i="9"/>
  <c r="H42" i="19"/>
  <c r="C55" i="17"/>
  <c r="AB27" i="9"/>
  <c r="AN27" i="9"/>
  <c r="D27" i="9"/>
  <c r="AQ135" i="9"/>
  <c r="AE135" i="9"/>
  <c r="G135" i="9"/>
  <c r="AR171" i="9"/>
  <c r="AT171" i="9" s="1"/>
  <c r="J98" i="23" s="1"/>
  <c r="AF171" i="9"/>
  <c r="AH171" i="9" s="1"/>
  <c r="J78" i="23" s="1"/>
  <c r="V171" i="9"/>
  <c r="J57" i="23" s="1"/>
  <c r="H171" i="9"/>
  <c r="J171" i="9" s="1"/>
  <c r="J12" i="21" s="1"/>
  <c r="AP93" i="9"/>
  <c r="AD93" i="9"/>
  <c r="F93" i="9"/>
  <c r="F81" i="17"/>
  <c r="F92" i="8"/>
  <c r="Q92" i="5" s="1"/>
  <c r="F93" i="5" s="1"/>
  <c r="R94" i="9" s="1"/>
  <c r="H61" i="19"/>
  <c r="H81" i="17"/>
  <c r="AP133" i="9"/>
  <c r="AD133" i="9"/>
  <c r="F133" i="9"/>
  <c r="AO29" i="9"/>
  <c r="AC29" i="9"/>
  <c r="E29" i="9"/>
  <c r="AO156" i="9"/>
  <c r="AC156" i="9"/>
  <c r="E156" i="9"/>
  <c r="AQ174" i="9"/>
  <c r="AE174" i="9"/>
  <c r="G174" i="9"/>
  <c r="K100" i="17"/>
  <c r="AR192" i="9"/>
  <c r="AF192" i="9"/>
  <c r="H192" i="9"/>
  <c r="AA97" i="9"/>
  <c r="AM97" i="9"/>
  <c r="C97" i="9"/>
  <c r="D58" i="19"/>
  <c r="G41" i="19"/>
  <c r="G81" i="17"/>
  <c r="AN173" i="9"/>
  <c r="AB173" i="9"/>
  <c r="D173" i="9"/>
  <c r="I40" i="19"/>
  <c r="AS49" i="9"/>
  <c r="AG49" i="9"/>
  <c r="I49" i="9"/>
  <c r="AA75" i="9"/>
  <c r="AM75" i="9"/>
  <c r="C75" i="9"/>
  <c r="C74" i="8"/>
  <c r="N74" i="5" s="1"/>
  <c r="C75" i="5" s="1"/>
  <c r="O76" i="9" s="1"/>
  <c r="E42" i="17"/>
  <c r="AL95" i="9"/>
  <c r="Z95" i="9"/>
  <c r="B95" i="9"/>
  <c r="B94" i="8"/>
  <c r="M94" i="5" s="1"/>
  <c r="B95" i="5" s="1"/>
  <c r="N96" i="9" s="1"/>
  <c r="F42" i="17"/>
  <c r="H80" i="19"/>
  <c r="H43" i="17"/>
  <c r="Z136" i="9"/>
  <c r="AL136" i="9"/>
  <c r="B136" i="9"/>
  <c r="H100" i="17"/>
  <c r="AF132" i="9"/>
  <c r="AH132" i="9" s="1"/>
  <c r="H79" i="23" s="1"/>
  <c r="V132" i="9"/>
  <c r="H58" i="23" s="1"/>
  <c r="E61" i="19"/>
  <c r="AR113" i="9"/>
  <c r="AF113" i="9"/>
  <c r="H113" i="9"/>
  <c r="E99" i="19"/>
  <c r="J98" i="19"/>
  <c r="F80" i="19"/>
  <c r="AS173" i="9"/>
  <c r="AG173" i="9"/>
  <c r="I173" i="9"/>
  <c r="AQ73" i="9"/>
  <c r="AE73" i="9"/>
  <c r="G73" i="9"/>
  <c r="I60" i="19"/>
  <c r="AA31" i="9"/>
  <c r="AM31" i="9"/>
  <c r="C31" i="9"/>
  <c r="AM137" i="9"/>
  <c r="AA137" i="9"/>
  <c r="C137" i="9"/>
  <c r="AS154" i="9"/>
  <c r="I154" i="9"/>
  <c r="G80" i="19"/>
  <c r="J60" i="19"/>
  <c r="AL154" i="9"/>
  <c r="Z154" i="9"/>
  <c r="B154" i="9"/>
  <c r="H99" i="19"/>
  <c r="D96" i="17"/>
  <c r="F151" i="8"/>
  <c r="Q151" i="5" s="1"/>
  <c r="F152" i="5" s="1"/>
  <c r="R153" i="9" s="1"/>
  <c r="I80" i="17"/>
  <c r="D152" i="8"/>
  <c r="O152" i="5" s="1"/>
  <c r="D153" i="5" s="1"/>
  <c r="P154" i="9" s="1"/>
  <c r="I61" i="17"/>
  <c r="H150" i="8"/>
  <c r="S150" i="5" s="1"/>
  <c r="H151" i="5" s="1"/>
  <c r="T152" i="9" s="1"/>
  <c r="I99" i="17"/>
  <c r="B153" i="8"/>
  <c r="M153" i="5" s="1"/>
  <c r="B154" i="5" s="1"/>
  <c r="N155" i="9" s="1"/>
  <c r="I41" i="17"/>
  <c r="H170" i="8"/>
  <c r="S170" i="5" s="1"/>
  <c r="H171" i="5" s="1"/>
  <c r="T172" i="9" s="1"/>
  <c r="J99" i="17"/>
  <c r="J170" i="5"/>
  <c r="J12" i="17" s="1"/>
  <c r="J12" i="19" s="1"/>
  <c r="C7" i="19"/>
  <c r="D172" i="8"/>
  <c r="O172" i="5" s="1"/>
  <c r="D173" i="5" s="1"/>
  <c r="P174" i="9" s="1"/>
  <c r="J61" i="17"/>
  <c r="F171" i="8"/>
  <c r="Q171" i="5" s="1"/>
  <c r="F172" i="5" s="1"/>
  <c r="R173" i="9" s="1"/>
  <c r="J80" i="17"/>
  <c r="G62" i="17"/>
  <c r="C114" i="8"/>
  <c r="N114" i="5" s="1"/>
  <c r="C115" i="5" s="1"/>
  <c r="O116" i="9" s="1"/>
  <c r="G42" i="17"/>
  <c r="I71" i="8"/>
  <c r="T71" i="5" s="1"/>
  <c r="I72" i="5" s="1"/>
  <c r="U73" i="9" s="1"/>
  <c r="G72" i="8"/>
  <c r="R72" i="5" s="1"/>
  <c r="G73" i="5" s="1"/>
  <c r="S74" i="9" s="1"/>
  <c r="F48" i="8"/>
  <c r="Q48" i="5" s="1"/>
  <c r="F49" i="5" s="1"/>
  <c r="R50" i="9" s="1"/>
  <c r="D77" i="17"/>
  <c r="F26" i="5"/>
  <c r="R27" i="9" s="1"/>
  <c r="D39" i="17"/>
  <c r="B51" i="8"/>
  <c r="M51" i="5" s="1"/>
  <c r="B52" i="5" s="1"/>
  <c r="N53" i="9" s="1"/>
  <c r="D59" i="17"/>
  <c r="D50" i="8"/>
  <c r="O50" i="5" s="1"/>
  <c r="D51" i="5" s="1"/>
  <c r="P52" i="9" s="1"/>
  <c r="J191" i="5"/>
  <c r="K13" i="17" s="1"/>
  <c r="K13" i="19" s="1"/>
  <c r="H131" i="8"/>
  <c r="S131" i="5" s="1"/>
  <c r="H132" i="5" s="1"/>
  <c r="T133" i="9" s="1"/>
  <c r="C96" i="8"/>
  <c r="N96" i="5" s="1"/>
  <c r="C97" i="5" s="1"/>
  <c r="O98" i="9" s="1"/>
  <c r="H26" i="5"/>
  <c r="T27" i="9" s="1"/>
  <c r="B195" i="8"/>
  <c r="M195" i="5" s="1"/>
  <c r="B196" i="5" s="1"/>
  <c r="N197" i="9" s="1"/>
  <c r="C196" i="8"/>
  <c r="N196" i="5" s="1"/>
  <c r="C197" i="5" s="1"/>
  <c r="O198" i="9" s="1"/>
  <c r="H191" i="8"/>
  <c r="S191" i="5" s="1"/>
  <c r="H192" i="5" s="1"/>
  <c r="T193" i="9" s="1"/>
  <c r="F192" i="8"/>
  <c r="Q192" i="5" s="1"/>
  <c r="F193" i="5" s="1"/>
  <c r="R194" i="9" s="1"/>
  <c r="D193" i="8"/>
  <c r="O193" i="5" s="1"/>
  <c r="D194" i="5" s="1"/>
  <c r="P195" i="9" s="1"/>
  <c r="G173" i="8"/>
  <c r="R173" i="5" s="1"/>
  <c r="B175" i="8"/>
  <c r="M175" i="5" s="1"/>
  <c r="B176" i="5" s="1"/>
  <c r="N177" i="9" s="1"/>
  <c r="I172" i="8"/>
  <c r="T172" i="5" s="1"/>
  <c r="I173" i="5" s="1"/>
  <c r="U174" i="9" s="1"/>
  <c r="E155" i="8"/>
  <c r="P155" i="5" s="1"/>
  <c r="E156" i="5" s="1"/>
  <c r="Q157" i="9" s="1"/>
  <c r="I153" i="8"/>
  <c r="T153" i="5" s="1"/>
  <c r="G154" i="8"/>
  <c r="R154" i="5" s="1"/>
  <c r="G155" i="5" s="1"/>
  <c r="S156" i="9" s="1"/>
  <c r="C156" i="8"/>
  <c r="N156" i="5" s="1"/>
  <c r="C157" i="5" s="1"/>
  <c r="O158" i="9" s="1"/>
  <c r="E135" i="8"/>
  <c r="P135" i="5" s="1"/>
  <c r="E136" i="5" s="1"/>
  <c r="Q137" i="9" s="1"/>
  <c r="B135" i="8"/>
  <c r="M135" i="5" s="1"/>
  <c r="B136" i="5" s="1"/>
  <c r="N137" i="9" s="1"/>
  <c r="F132" i="8"/>
  <c r="Q132" i="5" s="1"/>
  <c r="F133" i="5" s="1"/>
  <c r="R134" i="9" s="1"/>
  <c r="D133" i="8"/>
  <c r="O133" i="5" s="1"/>
  <c r="D134" i="5" s="1"/>
  <c r="P135" i="9" s="1"/>
  <c r="G134" i="8"/>
  <c r="R134" i="5" s="1"/>
  <c r="G135" i="5" s="1"/>
  <c r="S136" i="9" s="1"/>
  <c r="C136" i="8"/>
  <c r="N136" i="5" s="1"/>
  <c r="C137" i="5" s="1"/>
  <c r="O138" i="9" s="1"/>
  <c r="I133" i="8"/>
  <c r="T133" i="5" s="1"/>
  <c r="I134" i="5" s="1"/>
  <c r="U135" i="9" s="1"/>
  <c r="B116" i="8"/>
  <c r="M116" i="5" s="1"/>
  <c r="B117" i="5" s="1"/>
  <c r="N118" i="9" s="1"/>
  <c r="D114" i="8"/>
  <c r="O114" i="5" s="1"/>
  <c r="D115" i="5" s="1"/>
  <c r="P116" i="9" s="1"/>
  <c r="H112" i="8"/>
  <c r="S112" i="5" s="1"/>
  <c r="H113" i="5" s="1"/>
  <c r="T114" i="9" s="1"/>
  <c r="F113" i="8"/>
  <c r="Q113" i="5" s="1"/>
  <c r="F114" i="5" s="1"/>
  <c r="R115" i="9" s="1"/>
  <c r="C52" i="8"/>
  <c r="N52" i="5" s="1"/>
  <c r="C53" i="5" s="1"/>
  <c r="O54" i="9" s="1"/>
  <c r="C30" i="8"/>
  <c r="N30" i="5" s="1"/>
  <c r="C31" i="5" s="1"/>
  <c r="O32" i="9" s="1"/>
  <c r="G26" i="8"/>
  <c r="R26" i="5" s="1"/>
  <c r="G27" i="5" s="1"/>
  <c r="S28" i="9" s="1"/>
  <c r="I26" i="8"/>
  <c r="T26" i="5" s="1"/>
  <c r="D26" i="8"/>
  <c r="O26" i="5" s="1"/>
  <c r="D27" i="5" s="1"/>
  <c r="P28" i="9" s="1"/>
  <c r="E28" i="8"/>
  <c r="P28" i="5" s="1"/>
  <c r="E29" i="5" s="1"/>
  <c r="Q30" i="9" s="1"/>
  <c r="B27" i="8"/>
  <c r="M27" i="5" s="1"/>
  <c r="B28" i="5" s="1"/>
  <c r="N29" i="9" s="1"/>
  <c r="Q52" i="9" l="1"/>
  <c r="AO52" i="9"/>
  <c r="D97" i="21"/>
  <c r="AQ155" i="9"/>
  <c r="I154" i="5"/>
  <c r="U155" i="9" s="1"/>
  <c r="G155" i="9"/>
  <c r="AG154" i="9"/>
  <c r="BE154" i="9" s="1"/>
  <c r="AE155" i="9"/>
  <c r="BC155" i="9" s="1"/>
  <c r="H132" i="9"/>
  <c r="J132" i="9" s="1"/>
  <c r="H13" i="21" s="1"/>
  <c r="J131" i="5"/>
  <c r="H13" i="17" s="1"/>
  <c r="H13" i="19" s="1"/>
  <c r="AR132" i="9"/>
  <c r="AT132" i="9" s="1"/>
  <c r="H99" i="23" s="1"/>
  <c r="H56" i="21"/>
  <c r="BD131" i="9"/>
  <c r="BF131" i="9" s="1"/>
  <c r="H12" i="23" s="1"/>
  <c r="AO96" i="9"/>
  <c r="E51" i="8"/>
  <c r="P51" i="5" s="1"/>
  <c r="E52" i="5" s="1"/>
  <c r="Q53" i="9" s="1"/>
  <c r="E52" i="9"/>
  <c r="AC52" i="9"/>
  <c r="AX28" i="9"/>
  <c r="C115" i="21" s="1"/>
  <c r="BA95" i="9"/>
  <c r="BB133" i="9"/>
  <c r="K79" i="21"/>
  <c r="BA114" i="9"/>
  <c r="G101" i="21" s="1"/>
  <c r="I93" i="8"/>
  <c r="T93" i="5" s="1"/>
  <c r="I94" i="5" s="1"/>
  <c r="U95" i="9" s="1"/>
  <c r="AS94" i="9"/>
  <c r="BC94" i="9"/>
  <c r="I94" i="9"/>
  <c r="D118" i="21"/>
  <c r="G50" i="8"/>
  <c r="R50" i="5" s="1"/>
  <c r="G51" i="5" s="1"/>
  <c r="S52" i="9" s="1"/>
  <c r="G51" i="9"/>
  <c r="AY137" i="9"/>
  <c r="AZ153" i="9"/>
  <c r="I100" i="21" s="1"/>
  <c r="AY197" i="9"/>
  <c r="F57" i="21"/>
  <c r="E121" i="21"/>
  <c r="BB49" i="9"/>
  <c r="D76" i="21" s="1"/>
  <c r="I49" i="8"/>
  <c r="T49" i="5" s="1"/>
  <c r="I50" i="5" s="1"/>
  <c r="U51" i="9" s="1"/>
  <c r="E95" i="8"/>
  <c r="P95" i="5" s="1"/>
  <c r="E96" i="5" s="1"/>
  <c r="Q97" i="9" s="1"/>
  <c r="AE51" i="9"/>
  <c r="BC113" i="9"/>
  <c r="G80" i="21" s="1"/>
  <c r="E96" i="9"/>
  <c r="AQ51" i="9"/>
  <c r="K100" i="21"/>
  <c r="AC96" i="9"/>
  <c r="AX196" i="9"/>
  <c r="K123" i="21" s="1"/>
  <c r="BB114" i="9"/>
  <c r="AX176" i="9"/>
  <c r="BD48" i="9"/>
  <c r="D54" i="21" s="1"/>
  <c r="G174" i="5"/>
  <c r="S175" i="9" s="1"/>
  <c r="G82" i="17"/>
  <c r="G82" i="19" s="1"/>
  <c r="AT192" i="9"/>
  <c r="K99" i="23" s="1"/>
  <c r="BC135" i="9"/>
  <c r="BE93" i="9"/>
  <c r="BC193" i="9"/>
  <c r="BC50" i="9"/>
  <c r="BC73" i="9"/>
  <c r="BC174" i="9"/>
  <c r="BB93" i="9"/>
  <c r="F80" i="21" s="1"/>
  <c r="BB172" i="9"/>
  <c r="J79" i="21" s="1"/>
  <c r="BB152" i="9"/>
  <c r="I79" i="21" s="1"/>
  <c r="AY115" i="9"/>
  <c r="G122" i="21" s="1"/>
  <c r="AX52" i="9"/>
  <c r="D119" i="21" s="1"/>
  <c r="AZ194" i="9"/>
  <c r="AZ134" i="9"/>
  <c r="H101" i="21" s="1"/>
  <c r="S95" i="9"/>
  <c r="AQ95" i="9"/>
  <c r="AE95" i="9"/>
  <c r="G95" i="9"/>
  <c r="G94" i="8"/>
  <c r="R94" i="5" s="1"/>
  <c r="G95" i="5" s="1"/>
  <c r="S96" i="9" s="1"/>
  <c r="BE173" i="9"/>
  <c r="AZ173" i="9"/>
  <c r="J100" i="21" s="1"/>
  <c r="BA156" i="9"/>
  <c r="AG94" i="9"/>
  <c r="BE27" i="9"/>
  <c r="AX75" i="9"/>
  <c r="BE134" i="9"/>
  <c r="J112" i="5"/>
  <c r="G14" i="17" s="1"/>
  <c r="G14" i="19" s="1"/>
  <c r="BF26" i="9"/>
  <c r="C7" i="23" s="1"/>
  <c r="C93" i="21"/>
  <c r="AY97" i="9"/>
  <c r="J48" i="5"/>
  <c r="D10" i="17" s="1"/>
  <c r="D10" i="19" s="1"/>
  <c r="AY31" i="9"/>
  <c r="BA29" i="9"/>
  <c r="BA136" i="9"/>
  <c r="BB193" i="9"/>
  <c r="BA74" i="9"/>
  <c r="AY175" i="9"/>
  <c r="J122" i="21" s="1"/>
  <c r="BA194" i="9"/>
  <c r="AH192" i="9"/>
  <c r="K79" i="23" s="1"/>
  <c r="BD192" i="9"/>
  <c r="U193" i="9"/>
  <c r="V193" i="9" s="1"/>
  <c r="K59" i="23" s="1"/>
  <c r="AS193" i="9"/>
  <c r="AG193" i="9"/>
  <c r="I193" i="9"/>
  <c r="I192" i="8"/>
  <c r="T192" i="5" s="1"/>
  <c r="I193" i="5" s="1"/>
  <c r="BE192" i="9"/>
  <c r="J192" i="9"/>
  <c r="K13" i="21" s="1"/>
  <c r="S194" i="9"/>
  <c r="AE194" i="9"/>
  <c r="G193" i="8"/>
  <c r="R193" i="5" s="1"/>
  <c r="G194" i="5" s="1"/>
  <c r="G194" i="9"/>
  <c r="AQ194" i="9"/>
  <c r="Q195" i="9"/>
  <c r="AC195" i="9"/>
  <c r="E195" i="9"/>
  <c r="E194" i="8"/>
  <c r="P194" i="5" s="1"/>
  <c r="E195" i="5" s="1"/>
  <c r="AO195" i="9"/>
  <c r="AX154" i="9"/>
  <c r="I121" i="21" s="1"/>
  <c r="AY157" i="9"/>
  <c r="AX136" i="9"/>
  <c r="H123" i="21" s="1"/>
  <c r="BD113" i="9"/>
  <c r="AZ115" i="9"/>
  <c r="AX117" i="9"/>
  <c r="AZ94" i="9"/>
  <c r="F101" i="21" s="1"/>
  <c r="AX95" i="9"/>
  <c r="F122" i="21" s="1"/>
  <c r="AY75" i="9"/>
  <c r="E100" i="17"/>
  <c r="E100" i="19" s="1"/>
  <c r="AZ51" i="9"/>
  <c r="D98" i="21" s="1"/>
  <c r="BE49" i="9"/>
  <c r="AY53" i="9"/>
  <c r="AZ27" i="9"/>
  <c r="C94" i="21" s="1"/>
  <c r="K57" i="21"/>
  <c r="BF191" i="9"/>
  <c r="K12" i="23" s="1"/>
  <c r="BD171" i="9"/>
  <c r="J43" i="17"/>
  <c r="J43" i="19" s="1"/>
  <c r="J56" i="21"/>
  <c r="BF170" i="9"/>
  <c r="J11" i="23" s="1"/>
  <c r="I56" i="21"/>
  <c r="BF150" i="9"/>
  <c r="I11" i="23" s="1"/>
  <c r="BD151" i="9"/>
  <c r="H80" i="21"/>
  <c r="BD132" i="9"/>
  <c r="BF111" i="9"/>
  <c r="G12" i="23" s="1"/>
  <c r="G57" i="21"/>
  <c r="BE112" i="9"/>
  <c r="BD92" i="9"/>
  <c r="E56" i="21"/>
  <c r="BF70" i="9"/>
  <c r="E11" i="23" s="1"/>
  <c r="E78" i="21"/>
  <c r="T72" i="9"/>
  <c r="H71" i="8"/>
  <c r="S71" i="5" s="1"/>
  <c r="H72" i="5" s="1"/>
  <c r="E101" i="17" s="1"/>
  <c r="AR72" i="9"/>
  <c r="AT72" i="9" s="1"/>
  <c r="E99" i="23" s="1"/>
  <c r="AF72" i="9"/>
  <c r="AH72" i="9" s="1"/>
  <c r="E79" i="23" s="1"/>
  <c r="H72" i="9"/>
  <c r="J72" i="9" s="1"/>
  <c r="E13" i="21" s="1"/>
  <c r="N76" i="9"/>
  <c r="AL76" i="9"/>
  <c r="Z76" i="9"/>
  <c r="B76" i="9"/>
  <c r="B75" i="8"/>
  <c r="M75" i="5" s="1"/>
  <c r="B76" i="5" s="1"/>
  <c r="P74" i="9"/>
  <c r="D74" i="9"/>
  <c r="D73" i="8"/>
  <c r="O73" i="5" s="1"/>
  <c r="D74" i="5" s="1"/>
  <c r="E63" i="17" s="1"/>
  <c r="AB74" i="9"/>
  <c r="AN74" i="9"/>
  <c r="R73" i="9"/>
  <c r="F72" i="8"/>
  <c r="Q72" i="5" s="1"/>
  <c r="F73" i="5" s="1"/>
  <c r="E82" i="17" s="1"/>
  <c r="AD73" i="9"/>
  <c r="F73" i="9"/>
  <c r="AP73" i="9"/>
  <c r="BD71" i="9"/>
  <c r="E57" i="21" s="1"/>
  <c r="V71" i="9"/>
  <c r="E57" i="23" s="1"/>
  <c r="E62" i="17"/>
  <c r="E62" i="19" s="1"/>
  <c r="AZ73" i="9"/>
  <c r="E100" i="21" s="1"/>
  <c r="BE72" i="9"/>
  <c r="BB72" i="9"/>
  <c r="E79" i="21" s="1"/>
  <c r="AH48" i="9"/>
  <c r="D75" i="23" s="1"/>
  <c r="I50" i="9"/>
  <c r="D97" i="17"/>
  <c r="D97" i="19" s="1"/>
  <c r="H48" i="8"/>
  <c r="S48" i="5" s="1"/>
  <c r="H49" i="5" s="1"/>
  <c r="T50" i="9" s="1"/>
  <c r="AG50" i="9"/>
  <c r="AS50" i="9"/>
  <c r="AS135" i="9"/>
  <c r="AG135" i="9"/>
  <c r="I135" i="9"/>
  <c r="C95" i="17"/>
  <c r="AR27" i="9"/>
  <c r="AF27" i="9"/>
  <c r="H27" i="9"/>
  <c r="G42" i="19"/>
  <c r="AO53" i="9"/>
  <c r="AC53" i="9"/>
  <c r="E53" i="9"/>
  <c r="AA138" i="9"/>
  <c r="AM138" i="9"/>
  <c r="C138" i="9"/>
  <c r="AS155" i="9"/>
  <c r="I155" i="9"/>
  <c r="K63" i="17"/>
  <c r="AN195" i="9"/>
  <c r="AB195" i="9"/>
  <c r="D195" i="9"/>
  <c r="AR133" i="9"/>
  <c r="AT133" i="9" s="1"/>
  <c r="H100" i="23" s="1"/>
  <c r="V133" i="9"/>
  <c r="H59" i="23" s="1"/>
  <c r="AF133" i="9"/>
  <c r="AH133" i="9" s="1"/>
  <c r="H80" i="23" s="1"/>
  <c r="H133" i="9"/>
  <c r="J133" i="9" s="1"/>
  <c r="H14" i="21" s="1"/>
  <c r="AA116" i="9"/>
  <c r="AM116" i="9"/>
  <c r="C116" i="9"/>
  <c r="I99" i="19"/>
  <c r="D96" i="19"/>
  <c r="E42" i="19"/>
  <c r="G81" i="19"/>
  <c r="AP94" i="9"/>
  <c r="AD94" i="9"/>
  <c r="F94" i="9"/>
  <c r="F93" i="8"/>
  <c r="Q93" i="5" s="1"/>
  <c r="F94" i="5" s="1"/>
  <c r="R95" i="9" s="1"/>
  <c r="F82" i="17"/>
  <c r="F62" i="19"/>
  <c r="J42" i="19"/>
  <c r="AQ136" i="9"/>
  <c r="AE136" i="9"/>
  <c r="G136" i="9"/>
  <c r="AO157" i="9"/>
  <c r="AC157" i="9"/>
  <c r="E157" i="9"/>
  <c r="K82" i="17"/>
  <c r="AD194" i="9"/>
  <c r="AP194" i="9"/>
  <c r="F194" i="9"/>
  <c r="C55" i="19"/>
  <c r="AR152" i="9"/>
  <c r="AT152" i="9" s="1"/>
  <c r="I99" i="23" s="1"/>
  <c r="AF152" i="9"/>
  <c r="V152" i="9"/>
  <c r="I58" i="23" s="1"/>
  <c r="H152" i="9"/>
  <c r="J152" i="9" s="1"/>
  <c r="I13" i="21" s="1"/>
  <c r="AA76" i="9"/>
  <c r="AM76" i="9"/>
  <c r="C76" i="9"/>
  <c r="C75" i="8"/>
  <c r="N75" i="5" s="1"/>
  <c r="C76" i="5" s="1"/>
  <c r="O77" i="9" s="1"/>
  <c r="E43" i="17"/>
  <c r="F81" i="19"/>
  <c r="AN95" i="9"/>
  <c r="AB95" i="9"/>
  <c r="D95" i="9"/>
  <c r="D94" i="8"/>
  <c r="O94" i="5" s="1"/>
  <c r="D95" i="5" s="1"/>
  <c r="P96" i="9" s="1"/>
  <c r="F63" i="17"/>
  <c r="K43" i="19"/>
  <c r="AQ156" i="9"/>
  <c r="AE156" i="9"/>
  <c r="G156" i="9"/>
  <c r="AP50" i="9"/>
  <c r="AD50" i="9"/>
  <c r="F50" i="9"/>
  <c r="AA54" i="9"/>
  <c r="AM54" i="9"/>
  <c r="C54" i="9"/>
  <c r="AS174" i="9"/>
  <c r="AG174" i="9"/>
  <c r="I174" i="9"/>
  <c r="E81" i="19"/>
  <c r="I61" i="19"/>
  <c r="H43" i="19"/>
  <c r="AO30" i="9"/>
  <c r="AC30" i="9"/>
  <c r="E30" i="9"/>
  <c r="AM198" i="9"/>
  <c r="AA198" i="9"/>
  <c r="C198" i="9"/>
  <c r="E114" i="8"/>
  <c r="P114" i="5" s="1"/>
  <c r="E115" i="5" s="1"/>
  <c r="Q116" i="9" s="1"/>
  <c r="AO115" i="9"/>
  <c r="AC115" i="9"/>
  <c r="E115" i="9"/>
  <c r="C56" i="17"/>
  <c r="C56" i="19" s="1"/>
  <c r="AN28" i="9"/>
  <c r="AB28" i="9"/>
  <c r="D28" i="9"/>
  <c r="AR114" i="9"/>
  <c r="AF114" i="9"/>
  <c r="H114" i="9"/>
  <c r="H44" i="17"/>
  <c r="AL137" i="9"/>
  <c r="Z137" i="9"/>
  <c r="B137" i="9"/>
  <c r="AL177" i="9"/>
  <c r="Z177" i="9"/>
  <c r="B177" i="9"/>
  <c r="AO97" i="9"/>
  <c r="D59" i="19"/>
  <c r="C75" i="17"/>
  <c r="AP27" i="9"/>
  <c r="AD27" i="9"/>
  <c r="V27" i="9"/>
  <c r="C53" i="23" s="1"/>
  <c r="F27" i="9"/>
  <c r="J80" i="19"/>
  <c r="AR172" i="9"/>
  <c r="AT172" i="9" s="1"/>
  <c r="J99" i="23" s="1"/>
  <c r="AF172" i="9"/>
  <c r="AH172" i="9" s="1"/>
  <c r="J79" i="23" s="1"/>
  <c r="V172" i="9"/>
  <c r="J58" i="23" s="1"/>
  <c r="H172" i="9"/>
  <c r="J172" i="9" s="1"/>
  <c r="J13" i="21" s="1"/>
  <c r="I80" i="19"/>
  <c r="AR49" i="9"/>
  <c r="AT49" i="9" s="1"/>
  <c r="D96" i="23" s="1"/>
  <c r="AF49" i="9"/>
  <c r="AH49" i="9" s="1"/>
  <c r="D76" i="23" s="1"/>
  <c r="V49" i="9"/>
  <c r="D55" i="23" s="1"/>
  <c r="H49" i="9"/>
  <c r="J49" i="9" s="1"/>
  <c r="D10" i="21" s="1"/>
  <c r="K81" i="19"/>
  <c r="K62" i="19"/>
  <c r="AM32" i="9"/>
  <c r="AA32" i="9"/>
  <c r="C32" i="9"/>
  <c r="AN174" i="9"/>
  <c r="AB174" i="9"/>
  <c r="D174" i="9"/>
  <c r="H81" i="19"/>
  <c r="I112" i="8"/>
  <c r="T112" i="5" s="1"/>
  <c r="I113" i="5" s="1"/>
  <c r="U114" i="9" s="1"/>
  <c r="AS113" i="9"/>
  <c r="AT113" i="9" s="1"/>
  <c r="G100" i="23" s="1"/>
  <c r="AG113" i="9"/>
  <c r="AH113" i="9" s="1"/>
  <c r="G80" i="23" s="1"/>
  <c r="V113" i="9"/>
  <c r="G59" i="23" s="1"/>
  <c r="I113" i="9"/>
  <c r="J113" i="9" s="1"/>
  <c r="G14" i="21" s="1"/>
  <c r="C36" i="17"/>
  <c r="Z29" i="9"/>
  <c r="AL29" i="9"/>
  <c r="B29" i="9"/>
  <c r="H63" i="17"/>
  <c r="AN135" i="9"/>
  <c r="AB135" i="9"/>
  <c r="D135" i="9"/>
  <c r="F42" i="19"/>
  <c r="AQ114" i="9"/>
  <c r="AE114" i="9"/>
  <c r="G114" i="9"/>
  <c r="G113" i="8"/>
  <c r="R113" i="5" s="1"/>
  <c r="G114" i="5" s="1"/>
  <c r="S115" i="9" s="1"/>
  <c r="AC175" i="9"/>
  <c r="AO175" i="9"/>
  <c r="E175" i="9"/>
  <c r="G52" i="9"/>
  <c r="E174" i="8"/>
  <c r="P174" i="5" s="1"/>
  <c r="E175" i="5" s="1"/>
  <c r="Q176" i="9" s="1"/>
  <c r="D60" i="17"/>
  <c r="AB52" i="9"/>
  <c r="AN52" i="9"/>
  <c r="D52" i="9"/>
  <c r="AN154" i="9"/>
  <c r="AB154" i="9"/>
  <c r="D154" i="9"/>
  <c r="AL96" i="9"/>
  <c r="Z96" i="9"/>
  <c r="B96" i="9"/>
  <c r="B95" i="8"/>
  <c r="M95" i="5" s="1"/>
  <c r="B96" i="5" s="1"/>
  <c r="N97" i="9" s="1"/>
  <c r="F43" i="17"/>
  <c r="AN116" i="9"/>
  <c r="AB116" i="9"/>
  <c r="D116" i="9"/>
  <c r="K44" i="17"/>
  <c r="AL197" i="9"/>
  <c r="Z197" i="9"/>
  <c r="B197" i="9"/>
  <c r="AA98" i="9"/>
  <c r="AM98" i="9"/>
  <c r="C98" i="9"/>
  <c r="AL53" i="9"/>
  <c r="Z53" i="9"/>
  <c r="B53" i="9"/>
  <c r="D77" i="19"/>
  <c r="AG73" i="9"/>
  <c r="AS73" i="9"/>
  <c r="I73" i="9"/>
  <c r="AP173" i="9"/>
  <c r="AD173" i="9"/>
  <c r="F173" i="9"/>
  <c r="AP153" i="9"/>
  <c r="AD153" i="9"/>
  <c r="F153" i="9"/>
  <c r="H100" i="19"/>
  <c r="AO75" i="9"/>
  <c r="AC75" i="9"/>
  <c r="E75" i="9"/>
  <c r="E74" i="8"/>
  <c r="P74" i="5" s="1"/>
  <c r="E75" i="5" s="1"/>
  <c r="Q76" i="9" s="1"/>
  <c r="H62" i="19"/>
  <c r="AM176" i="9"/>
  <c r="AA176" i="9"/>
  <c r="C176" i="9"/>
  <c r="C175" i="8"/>
  <c r="N175" i="5" s="1"/>
  <c r="C176" i="5" s="1"/>
  <c r="O177" i="9" s="1"/>
  <c r="AL155" i="9"/>
  <c r="Z155" i="9"/>
  <c r="B155" i="9"/>
  <c r="AP115" i="9"/>
  <c r="AD115" i="9"/>
  <c r="F115" i="9"/>
  <c r="K101" i="17"/>
  <c r="AR193" i="9"/>
  <c r="AF193" i="9"/>
  <c r="H193" i="9"/>
  <c r="G62" i="19"/>
  <c r="AR93" i="9"/>
  <c r="AT93" i="9" s="1"/>
  <c r="F100" i="23" s="1"/>
  <c r="AF93" i="9"/>
  <c r="AH93" i="9" s="1"/>
  <c r="F80" i="23" s="1"/>
  <c r="V93" i="9"/>
  <c r="F59" i="23" s="1"/>
  <c r="H93" i="9"/>
  <c r="J93" i="9" s="1"/>
  <c r="F14" i="21" s="1"/>
  <c r="J92" i="5"/>
  <c r="F14" i="17" s="1"/>
  <c r="F14" i="19" s="1"/>
  <c r="H92" i="8"/>
  <c r="S92" i="5" s="1"/>
  <c r="H93" i="5" s="1"/>
  <c r="T94" i="9" s="1"/>
  <c r="F101" i="17"/>
  <c r="H82" i="17"/>
  <c r="AP134" i="9"/>
  <c r="AD134" i="9"/>
  <c r="F134" i="9"/>
  <c r="AQ74" i="9"/>
  <c r="AE74" i="9"/>
  <c r="G74" i="9"/>
  <c r="J99" i="19"/>
  <c r="F100" i="19"/>
  <c r="AO137" i="9"/>
  <c r="AC137" i="9"/>
  <c r="E137" i="9"/>
  <c r="AQ28" i="9"/>
  <c r="AE28" i="9"/>
  <c r="G28" i="9"/>
  <c r="AL118" i="9"/>
  <c r="Z118" i="9"/>
  <c r="B118" i="9"/>
  <c r="AA158" i="9"/>
  <c r="AM158" i="9"/>
  <c r="C158" i="9"/>
  <c r="D39" i="19"/>
  <c r="J61" i="19"/>
  <c r="I41" i="19"/>
  <c r="G101" i="17"/>
  <c r="K100" i="19"/>
  <c r="H151" i="8"/>
  <c r="S151" i="5" s="1"/>
  <c r="H152" i="5" s="1"/>
  <c r="T153" i="9" s="1"/>
  <c r="I100" i="17"/>
  <c r="J151" i="5"/>
  <c r="I13" i="17" s="1"/>
  <c r="I13" i="19" s="1"/>
  <c r="D153" i="8"/>
  <c r="O153" i="5" s="1"/>
  <c r="D154" i="5" s="1"/>
  <c r="P155" i="9" s="1"/>
  <c r="I62" i="17"/>
  <c r="B154" i="8"/>
  <c r="M154" i="5" s="1"/>
  <c r="B155" i="5" s="1"/>
  <c r="N156" i="9" s="1"/>
  <c r="I42" i="17"/>
  <c r="F152" i="8"/>
  <c r="Q152" i="5" s="1"/>
  <c r="F153" i="5" s="1"/>
  <c r="R154" i="9" s="1"/>
  <c r="I81" i="17"/>
  <c r="I27" i="5"/>
  <c r="U28" i="9" s="1"/>
  <c r="J81" i="17"/>
  <c r="F172" i="8"/>
  <c r="Q172" i="5" s="1"/>
  <c r="F173" i="5" s="1"/>
  <c r="R174" i="9" s="1"/>
  <c r="J62" i="17"/>
  <c r="D173" i="8"/>
  <c r="O173" i="5" s="1"/>
  <c r="D174" i="5" s="1"/>
  <c r="P175" i="9" s="1"/>
  <c r="J100" i="17"/>
  <c r="H171" i="8"/>
  <c r="S171" i="5" s="1"/>
  <c r="H172" i="5" s="1"/>
  <c r="T173" i="9" s="1"/>
  <c r="J171" i="5"/>
  <c r="J13" i="17" s="1"/>
  <c r="J13" i="19" s="1"/>
  <c r="G63" i="17"/>
  <c r="D51" i="8"/>
  <c r="O51" i="5" s="1"/>
  <c r="D52" i="5" s="1"/>
  <c r="P53" i="9" s="1"/>
  <c r="I72" i="8"/>
  <c r="T72" i="5" s="1"/>
  <c r="I73" i="5" s="1"/>
  <c r="U74" i="9" s="1"/>
  <c r="J72" i="5"/>
  <c r="E14" i="17" s="1"/>
  <c r="E14" i="19" s="1"/>
  <c r="C115" i="8"/>
  <c r="N115" i="5" s="1"/>
  <c r="C116" i="5" s="1"/>
  <c r="O117" i="9" s="1"/>
  <c r="G43" i="17"/>
  <c r="F49" i="8"/>
  <c r="Q49" i="5" s="1"/>
  <c r="F50" i="5" s="1"/>
  <c r="R51" i="9" s="1"/>
  <c r="J26" i="5"/>
  <c r="C8" i="17" s="1"/>
  <c r="D78" i="17"/>
  <c r="G73" i="8"/>
  <c r="R73" i="5" s="1"/>
  <c r="G74" i="5" s="1"/>
  <c r="S75" i="9" s="1"/>
  <c r="H101" i="17"/>
  <c r="J132" i="5"/>
  <c r="H14" i="17" s="1"/>
  <c r="H14" i="19" s="1"/>
  <c r="D40" i="17"/>
  <c r="B52" i="8"/>
  <c r="M52" i="5" s="1"/>
  <c r="B53" i="5" s="1"/>
  <c r="N54" i="9" s="1"/>
  <c r="J192" i="5"/>
  <c r="K14" i="17" s="1"/>
  <c r="K14" i="19" s="1"/>
  <c r="C97" i="8"/>
  <c r="N97" i="5" s="1"/>
  <c r="C98" i="5" s="1"/>
  <c r="O99" i="9" s="1"/>
  <c r="F193" i="8"/>
  <c r="Q193" i="5" s="1"/>
  <c r="F194" i="5" s="1"/>
  <c r="R195" i="9" s="1"/>
  <c r="C197" i="8"/>
  <c r="N197" i="5" s="1"/>
  <c r="C198" i="5" s="1"/>
  <c r="O199" i="9" s="1"/>
  <c r="D194" i="8"/>
  <c r="O194" i="5" s="1"/>
  <c r="D195" i="5" s="1"/>
  <c r="P196" i="9" s="1"/>
  <c r="B196" i="8"/>
  <c r="M196" i="5" s="1"/>
  <c r="B197" i="5" s="1"/>
  <c r="N198" i="9" s="1"/>
  <c r="H192" i="8"/>
  <c r="S192" i="5" s="1"/>
  <c r="H193" i="5" s="1"/>
  <c r="T194" i="9" s="1"/>
  <c r="I173" i="8"/>
  <c r="T173" i="5" s="1"/>
  <c r="I174" i="5" s="1"/>
  <c r="U175" i="9" s="1"/>
  <c r="B176" i="8"/>
  <c r="M176" i="5" s="1"/>
  <c r="B177" i="5" s="1"/>
  <c r="N178" i="9" s="1"/>
  <c r="G155" i="8"/>
  <c r="R155" i="5" s="1"/>
  <c r="G156" i="5" s="1"/>
  <c r="S157" i="9" s="1"/>
  <c r="C157" i="8"/>
  <c r="N157" i="5" s="1"/>
  <c r="C158" i="5" s="1"/>
  <c r="O159" i="9" s="1"/>
  <c r="E156" i="8"/>
  <c r="P156" i="5" s="1"/>
  <c r="E157" i="5" s="1"/>
  <c r="Q158" i="9" s="1"/>
  <c r="D134" i="8"/>
  <c r="O134" i="5" s="1"/>
  <c r="D135" i="5" s="1"/>
  <c r="P136" i="9" s="1"/>
  <c r="F133" i="8"/>
  <c r="Q133" i="5" s="1"/>
  <c r="F134" i="5" s="1"/>
  <c r="R135" i="9" s="1"/>
  <c r="G135" i="8"/>
  <c r="R135" i="5" s="1"/>
  <c r="G136" i="5" s="1"/>
  <c r="S137" i="9" s="1"/>
  <c r="C137" i="8"/>
  <c r="N137" i="5" s="1"/>
  <c r="C138" i="5" s="1"/>
  <c r="O139" i="9" s="1"/>
  <c r="H132" i="8"/>
  <c r="S132" i="5" s="1"/>
  <c r="H133" i="5" s="1"/>
  <c r="T134" i="9" s="1"/>
  <c r="B136" i="8"/>
  <c r="M136" i="5" s="1"/>
  <c r="B137" i="5" s="1"/>
  <c r="N138" i="9" s="1"/>
  <c r="I134" i="8"/>
  <c r="T134" i="5" s="1"/>
  <c r="I135" i="5" s="1"/>
  <c r="U136" i="9" s="1"/>
  <c r="E136" i="8"/>
  <c r="P136" i="5" s="1"/>
  <c r="E137" i="5" s="1"/>
  <c r="Q138" i="9" s="1"/>
  <c r="B117" i="8"/>
  <c r="M117" i="5" s="1"/>
  <c r="B118" i="5" s="1"/>
  <c r="N119" i="9" s="1"/>
  <c r="F114" i="8"/>
  <c r="Q114" i="5" s="1"/>
  <c r="F115" i="5" s="1"/>
  <c r="R116" i="9" s="1"/>
  <c r="H113" i="8"/>
  <c r="S113" i="5" s="1"/>
  <c r="H114" i="5" s="1"/>
  <c r="T115" i="9" s="1"/>
  <c r="D115" i="8"/>
  <c r="O115" i="5" s="1"/>
  <c r="D116" i="5" s="1"/>
  <c r="P117" i="9" s="1"/>
  <c r="E52" i="8"/>
  <c r="P52" i="5" s="1"/>
  <c r="E53" i="5" s="1"/>
  <c r="Q54" i="9" s="1"/>
  <c r="C53" i="8"/>
  <c r="N53" i="5" s="1"/>
  <c r="C54" i="5" s="1"/>
  <c r="O55" i="9" s="1"/>
  <c r="C31" i="8"/>
  <c r="N31" i="5" s="1"/>
  <c r="C32" i="5" s="1"/>
  <c r="O33" i="9" s="1"/>
  <c r="D27" i="8"/>
  <c r="O27" i="5" s="1"/>
  <c r="D28" i="5" s="1"/>
  <c r="P29" i="9" s="1"/>
  <c r="F26" i="8"/>
  <c r="Q26" i="5" s="1"/>
  <c r="F27" i="5" s="1"/>
  <c r="R28" i="9" s="1"/>
  <c r="H26" i="8"/>
  <c r="S26" i="5" s="1"/>
  <c r="E29" i="8"/>
  <c r="P29" i="5" s="1"/>
  <c r="E30" i="5" s="1"/>
  <c r="Q31" i="9" s="1"/>
  <c r="G27" i="8"/>
  <c r="R27" i="5" s="1"/>
  <c r="G28" i="5" s="1"/>
  <c r="S29" i="9" s="1"/>
  <c r="B28" i="8"/>
  <c r="M28" i="5" s="1"/>
  <c r="B29" i="5" s="1"/>
  <c r="N30" i="9" s="1"/>
  <c r="BA96" i="9" l="1"/>
  <c r="BA52" i="9"/>
  <c r="G175" i="9"/>
  <c r="AZ174" i="9"/>
  <c r="J101" i="21" s="1"/>
  <c r="I154" i="8"/>
  <c r="T154" i="5" s="1"/>
  <c r="I155" i="5" s="1"/>
  <c r="U156" i="9" s="1"/>
  <c r="AG155" i="9"/>
  <c r="BE155" i="9" s="1"/>
  <c r="H57" i="21"/>
  <c r="I50" i="8"/>
  <c r="T50" i="5" s="1"/>
  <c r="I51" i="5" s="1"/>
  <c r="U52" i="9" s="1"/>
  <c r="AQ52" i="9"/>
  <c r="G51" i="8"/>
  <c r="R51" i="5" s="1"/>
  <c r="G52" i="5" s="1"/>
  <c r="S53" i="9" s="1"/>
  <c r="AG51" i="9"/>
  <c r="AE52" i="9"/>
  <c r="BC52" i="9" s="1"/>
  <c r="AS51" i="9"/>
  <c r="BE94" i="9"/>
  <c r="BA137" i="9"/>
  <c r="BB134" i="9"/>
  <c r="H81" i="21" s="1"/>
  <c r="BB115" i="9"/>
  <c r="AX177" i="9"/>
  <c r="AE175" i="9"/>
  <c r="AQ175" i="9"/>
  <c r="BC175" i="9" s="1"/>
  <c r="G174" i="8"/>
  <c r="R174" i="5" s="1"/>
  <c r="G175" i="5" s="1"/>
  <c r="S176" i="9" s="1"/>
  <c r="BD152" i="9"/>
  <c r="I58" i="21" s="1"/>
  <c r="BA157" i="9"/>
  <c r="BC136" i="9"/>
  <c r="E96" i="8"/>
  <c r="P96" i="5" s="1"/>
  <c r="E97" i="5" s="1"/>
  <c r="Q98" i="9" s="1"/>
  <c r="E97" i="9"/>
  <c r="AC97" i="9"/>
  <c r="BA97" i="9" s="1"/>
  <c r="AY32" i="9"/>
  <c r="BA30" i="9"/>
  <c r="AZ116" i="9"/>
  <c r="AZ195" i="9"/>
  <c r="BC51" i="9"/>
  <c r="BA75" i="9"/>
  <c r="BC28" i="9"/>
  <c r="BC74" i="9"/>
  <c r="AT193" i="9"/>
  <c r="K100" i="23" s="1"/>
  <c r="BF48" i="9"/>
  <c r="D9" i="23" s="1"/>
  <c r="BF192" i="9"/>
  <c r="K13" i="23" s="1"/>
  <c r="AY98" i="9"/>
  <c r="BC114" i="9"/>
  <c r="G81" i="21" s="1"/>
  <c r="I51" i="9"/>
  <c r="BE135" i="9"/>
  <c r="K101" i="21"/>
  <c r="G96" i="9"/>
  <c r="E122" i="21"/>
  <c r="BE51" i="9"/>
  <c r="AZ28" i="9"/>
  <c r="C95" i="21" s="1"/>
  <c r="BB50" i="9"/>
  <c r="D77" i="21" s="1"/>
  <c r="BB94" i="9"/>
  <c r="F81" i="21" s="1"/>
  <c r="BB153" i="9"/>
  <c r="I80" i="21" s="1"/>
  <c r="K80" i="21"/>
  <c r="AX118" i="9"/>
  <c r="AX155" i="9"/>
  <c r="I122" i="21" s="1"/>
  <c r="BB173" i="9"/>
  <c r="J80" i="21" s="1"/>
  <c r="AZ135" i="9"/>
  <c r="H102" i="21" s="1"/>
  <c r="BD114" i="9"/>
  <c r="BA115" i="9"/>
  <c r="G102" i="21" s="1"/>
  <c r="AY76" i="9"/>
  <c r="BD27" i="9"/>
  <c r="C53" i="21" s="1"/>
  <c r="BE50" i="9"/>
  <c r="BC95" i="9"/>
  <c r="I94" i="8"/>
  <c r="T94" i="5" s="1"/>
  <c r="I95" i="5" s="1"/>
  <c r="U96" i="9" s="1"/>
  <c r="AY54" i="9"/>
  <c r="AX197" i="9"/>
  <c r="K124" i="21" s="1"/>
  <c r="I95" i="9"/>
  <c r="AX53" i="9"/>
  <c r="D120" i="21" s="1"/>
  <c r="AE96" i="9"/>
  <c r="AX137" i="9"/>
  <c r="H124" i="21" s="1"/>
  <c r="AY198" i="9"/>
  <c r="BE174" i="9"/>
  <c r="AZ95" i="9"/>
  <c r="F102" i="21" s="1"/>
  <c r="AQ96" i="9"/>
  <c r="BE73" i="9"/>
  <c r="AG95" i="9"/>
  <c r="AS95" i="9"/>
  <c r="G95" i="8"/>
  <c r="R95" i="5" s="1"/>
  <c r="G96" i="5" s="1"/>
  <c r="S97" i="9" s="1"/>
  <c r="BC156" i="9"/>
  <c r="AY158" i="9"/>
  <c r="BD49" i="9"/>
  <c r="D55" i="21" s="1"/>
  <c r="BB73" i="9"/>
  <c r="E80" i="21" s="1"/>
  <c r="U194" i="9"/>
  <c r="V194" i="9" s="1"/>
  <c r="K60" i="23" s="1"/>
  <c r="I193" i="8"/>
  <c r="T193" i="5" s="1"/>
  <c r="I194" i="5" s="1"/>
  <c r="AS194" i="9"/>
  <c r="AG194" i="9"/>
  <c r="I194" i="9"/>
  <c r="BB194" i="9"/>
  <c r="J193" i="9"/>
  <c r="K14" i="21" s="1"/>
  <c r="S195" i="9"/>
  <c r="G195" i="9"/>
  <c r="AQ195" i="9"/>
  <c r="AE195" i="9"/>
  <c r="G194" i="8"/>
  <c r="R194" i="5" s="1"/>
  <c r="G195" i="5" s="1"/>
  <c r="BE193" i="9"/>
  <c r="BA195" i="9"/>
  <c r="AH193" i="9"/>
  <c r="K80" i="23" s="1"/>
  <c r="BC194" i="9"/>
  <c r="Q196" i="9"/>
  <c r="AC196" i="9"/>
  <c r="E195" i="8"/>
  <c r="P195" i="5" s="1"/>
  <c r="E196" i="5" s="1"/>
  <c r="AO196" i="9"/>
  <c r="E196" i="9"/>
  <c r="K58" i="21"/>
  <c r="BD193" i="9"/>
  <c r="BA175" i="9"/>
  <c r="AY176" i="9"/>
  <c r="J123" i="21" s="1"/>
  <c r="AZ154" i="9"/>
  <c r="I101" i="21" s="1"/>
  <c r="AY138" i="9"/>
  <c r="BD133" i="9"/>
  <c r="H59" i="21" s="1"/>
  <c r="AY116" i="9"/>
  <c r="G123" i="21" s="1"/>
  <c r="BE113" i="9"/>
  <c r="BF113" i="9" s="1"/>
  <c r="G14" i="23" s="1"/>
  <c r="AX96" i="9"/>
  <c r="F123" i="21" s="1"/>
  <c r="J93" i="5"/>
  <c r="F15" i="17" s="1"/>
  <c r="F15" i="19" s="1"/>
  <c r="BA53" i="9"/>
  <c r="AZ52" i="9"/>
  <c r="D99" i="21" s="1"/>
  <c r="C75" i="19"/>
  <c r="AX29" i="9"/>
  <c r="C116" i="21" s="1"/>
  <c r="AH27" i="9"/>
  <c r="C74" i="23" s="1"/>
  <c r="AT27" i="9"/>
  <c r="C94" i="23" s="1"/>
  <c r="E175" i="8"/>
  <c r="P175" i="5" s="1"/>
  <c r="E176" i="5" s="1"/>
  <c r="Q177" i="9" s="1"/>
  <c r="J57" i="21"/>
  <c r="BF171" i="9"/>
  <c r="J12" i="23" s="1"/>
  <c r="BD172" i="9"/>
  <c r="AH152" i="9"/>
  <c r="I79" i="23" s="1"/>
  <c r="I57" i="21"/>
  <c r="BF151" i="9"/>
  <c r="I12" i="23" s="1"/>
  <c r="H58" i="21"/>
  <c r="BF132" i="9"/>
  <c r="H13" i="23" s="1"/>
  <c r="BF112" i="9"/>
  <c r="G13" i="23" s="1"/>
  <c r="G58" i="21"/>
  <c r="J113" i="5"/>
  <c r="G15" i="17" s="1"/>
  <c r="G15" i="19" s="1"/>
  <c r="BD93" i="9"/>
  <c r="F58" i="21"/>
  <c r="BF92" i="9"/>
  <c r="F13" i="23" s="1"/>
  <c r="BF71" i="9"/>
  <c r="E12" i="23" s="1"/>
  <c r="AX76" i="9"/>
  <c r="P75" i="9"/>
  <c r="D75" i="9"/>
  <c r="D74" i="8"/>
  <c r="O74" i="5" s="1"/>
  <c r="D75" i="5" s="1"/>
  <c r="E64" i="17" s="1"/>
  <c r="AN75" i="9"/>
  <c r="AB75" i="9"/>
  <c r="AZ74" i="9"/>
  <c r="E101" i="21" s="1"/>
  <c r="N77" i="9"/>
  <c r="AL77" i="9"/>
  <c r="B76" i="8"/>
  <c r="M76" i="5" s="1"/>
  <c r="B77" i="5" s="1"/>
  <c r="B77" i="9"/>
  <c r="Z77" i="9"/>
  <c r="T73" i="9"/>
  <c r="H72" i="8"/>
  <c r="S72" i="5" s="1"/>
  <c r="H73" i="5" s="1"/>
  <c r="J73" i="5" s="1"/>
  <c r="E15" i="17" s="1"/>
  <c r="E15" i="19" s="1"/>
  <c r="AF73" i="9"/>
  <c r="AH73" i="9" s="1"/>
  <c r="E80" i="23" s="1"/>
  <c r="AR73" i="9"/>
  <c r="AT73" i="9" s="1"/>
  <c r="E100" i="23" s="1"/>
  <c r="H73" i="9"/>
  <c r="J73" i="9" s="1"/>
  <c r="E14" i="21" s="1"/>
  <c r="R74" i="9"/>
  <c r="AD74" i="9"/>
  <c r="F73" i="8"/>
  <c r="Q73" i="5" s="1"/>
  <c r="F74" i="5" s="1"/>
  <c r="AP74" i="9"/>
  <c r="F74" i="9"/>
  <c r="BD72" i="9"/>
  <c r="E58" i="21" s="1"/>
  <c r="V72" i="9"/>
  <c r="E58" i="23" s="1"/>
  <c r="J27" i="9"/>
  <c r="C8" i="21" s="1"/>
  <c r="BB27" i="9"/>
  <c r="AC31" i="9"/>
  <c r="AO31" i="9"/>
  <c r="E31" i="9"/>
  <c r="AS28" i="9"/>
  <c r="AG28" i="9"/>
  <c r="I28" i="9"/>
  <c r="K101" i="19"/>
  <c r="K44" i="19"/>
  <c r="E43" i="19"/>
  <c r="AR115" i="9"/>
  <c r="AF115" i="9"/>
  <c r="H115" i="9"/>
  <c r="AQ137" i="9"/>
  <c r="AE137" i="9"/>
  <c r="G137" i="9"/>
  <c r="AL178" i="9"/>
  <c r="Z178" i="9"/>
  <c r="B178" i="9"/>
  <c r="K64" i="17"/>
  <c r="AN196" i="9"/>
  <c r="AB196" i="9"/>
  <c r="D196" i="9"/>
  <c r="AP51" i="9"/>
  <c r="AD51" i="9"/>
  <c r="F51" i="9"/>
  <c r="I81" i="19"/>
  <c r="I100" i="19"/>
  <c r="G101" i="19"/>
  <c r="AM177" i="9"/>
  <c r="AA177" i="9"/>
  <c r="C177" i="9"/>
  <c r="C176" i="8"/>
  <c r="N176" i="5" s="1"/>
  <c r="C177" i="5" s="1"/>
  <c r="O178" i="9" s="1"/>
  <c r="E63" i="19"/>
  <c r="D60" i="19"/>
  <c r="AS114" i="9"/>
  <c r="AT114" i="9" s="1"/>
  <c r="G101" i="23" s="1"/>
  <c r="AG114" i="9"/>
  <c r="AH114" i="9" s="1"/>
  <c r="G81" i="23" s="1"/>
  <c r="V114" i="9"/>
  <c r="G60" i="23" s="1"/>
  <c r="I114" i="9"/>
  <c r="J114" i="9" s="1"/>
  <c r="G15" i="21" s="1"/>
  <c r="I113" i="8"/>
  <c r="T113" i="5" s="1"/>
  <c r="I114" i="5" s="1"/>
  <c r="U115" i="9" s="1"/>
  <c r="AM77" i="9"/>
  <c r="AA77" i="9"/>
  <c r="C77" i="9"/>
  <c r="C76" i="8"/>
  <c r="N76" i="5" s="1"/>
  <c r="C77" i="5" s="1"/>
  <c r="O78" i="9" s="1"/>
  <c r="E44" i="17"/>
  <c r="C76" i="17"/>
  <c r="C76" i="19" s="1"/>
  <c r="AP28" i="9"/>
  <c r="AD28" i="9"/>
  <c r="F28" i="9"/>
  <c r="AP116" i="9"/>
  <c r="AD116" i="9"/>
  <c r="F116" i="9"/>
  <c r="H83" i="17"/>
  <c r="AP135" i="9"/>
  <c r="AD135" i="9"/>
  <c r="F135" i="9"/>
  <c r="AM199" i="9"/>
  <c r="AA199" i="9"/>
  <c r="C199" i="9"/>
  <c r="AM99" i="9"/>
  <c r="AA99" i="9"/>
  <c r="C99" i="9"/>
  <c r="H101" i="19"/>
  <c r="G43" i="19"/>
  <c r="AN175" i="9"/>
  <c r="AB175" i="9"/>
  <c r="D175" i="9"/>
  <c r="AP154" i="9"/>
  <c r="AD154" i="9"/>
  <c r="F154" i="9"/>
  <c r="AR153" i="9"/>
  <c r="AT153" i="9" s="1"/>
  <c r="I100" i="23" s="1"/>
  <c r="V153" i="9"/>
  <c r="I59" i="23" s="1"/>
  <c r="AF153" i="9"/>
  <c r="AH153" i="9" s="1"/>
  <c r="I80" i="23" s="1"/>
  <c r="H153" i="9"/>
  <c r="J153" i="9" s="1"/>
  <c r="I14" i="21" s="1"/>
  <c r="F101" i="19"/>
  <c r="AO76" i="9"/>
  <c r="AC76" i="9"/>
  <c r="E76" i="9"/>
  <c r="E75" i="8"/>
  <c r="P75" i="5" s="1"/>
  <c r="E76" i="5" s="1"/>
  <c r="Q77" i="9" s="1"/>
  <c r="F43" i="19"/>
  <c r="AC176" i="9"/>
  <c r="AO176" i="9"/>
  <c r="E176" i="9"/>
  <c r="H44" i="19"/>
  <c r="V50" i="9"/>
  <c r="D56" i="23" s="1"/>
  <c r="F82" i="19"/>
  <c r="AO54" i="9"/>
  <c r="AC54" i="9"/>
  <c r="E54" i="9"/>
  <c r="K45" i="17"/>
  <c r="AL198" i="9"/>
  <c r="Z198" i="9"/>
  <c r="B198" i="9"/>
  <c r="J100" i="19"/>
  <c r="Z119" i="9"/>
  <c r="AL119" i="9"/>
  <c r="B119" i="9"/>
  <c r="E115" i="8"/>
  <c r="P115" i="5" s="1"/>
  <c r="E116" i="5" s="1"/>
  <c r="Q117" i="9" s="1"/>
  <c r="AO116" i="9"/>
  <c r="AC116" i="9"/>
  <c r="E116" i="9"/>
  <c r="J62" i="19"/>
  <c r="AP95" i="9"/>
  <c r="AD95" i="9"/>
  <c r="F95" i="9"/>
  <c r="F83" i="17"/>
  <c r="F94" i="8"/>
  <c r="Q94" i="5" s="1"/>
  <c r="F95" i="5" s="1"/>
  <c r="R96" i="9" s="1"/>
  <c r="AA33" i="9"/>
  <c r="AM33" i="9"/>
  <c r="C33" i="9"/>
  <c r="K83" i="17"/>
  <c r="AP195" i="9"/>
  <c r="AD195" i="9"/>
  <c r="F195" i="9"/>
  <c r="E82" i="19"/>
  <c r="AL156" i="9"/>
  <c r="Z156" i="9"/>
  <c r="B156" i="9"/>
  <c r="H63" i="19"/>
  <c r="AS136" i="9"/>
  <c r="AG136" i="9"/>
  <c r="I136" i="9"/>
  <c r="AO158" i="9"/>
  <c r="AC158" i="9"/>
  <c r="E158" i="9"/>
  <c r="AL54" i="9"/>
  <c r="Z54" i="9"/>
  <c r="B54" i="9"/>
  <c r="AQ75" i="9"/>
  <c r="AE75" i="9"/>
  <c r="G75" i="9"/>
  <c r="AS74" i="9"/>
  <c r="AG74" i="9"/>
  <c r="I74" i="9"/>
  <c r="AP174" i="9"/>
  <c r="AD174" i="9"/>
  <c r="F174" i="9"/>
  <c r="I62" i="19"/>
  <c r="J44" i="17"/>
  <c r="K82" i="19"/>
  <c r="K63" i="19"/>
  <c r="AA139" i="9"/>
  <c r="AM139" i="9"/>
  <c r="C139" i="9"/>
  <c r="H49" i="8"/>
  <c r="S49" i="5" s="1"/>
  <c r="H50" i="5" s="1"/>
  <c r="T51" i="9" s="1"/>
  <c r="AR50" i="9"/>
  <c r="AT50" i="9" s="1"/>
  <c r="D97" i="23" s="1"/>
  <c r="AF50" i="9"/>
  <c r="AH50" i="9" s="1"/>
  <c r="D77" i="23" s="1"/>
  <c r="H50" i="9"/>
  <c r="J50" i="9" s="1"/>
  <c r="D11" i="21" s="1"/>
  <c r="AN96" i="9"/>
  <c r="AB96" i="9"/>
  <c r="D96" i="9"/>
  <c r="D95" i="8"/>
  <c r="O95" i="5" s="1"/>
  <c r="D96" i="5" s="1"/>
  <c r="P97" i="9" s="1"/>
  <c r="F64" i="17"/>
  <c r="C95" i="19"/>
  <c r="C57" i="17"/>
  <c r="C57" i="19" s="1"/>
  <c r="AN29" i="9"/>
  <c r="AB29" i="9"/>
  <c r="D29" i="9"/>
  <c r="H64" i="17"/>
  <c r="AN136" i="9"/>
  <c r="AB136" i="9"/>
  <c r="D136" i="9"/>
  <c r="AO98" i="9"/>
  <c r="AC98" i="9"/>
  <c r="E98" i="9"/>
  <c r="AR94" i="9"/>
  <c r="AT94" i="9" s="1"/>
  <c r="F101" i="23" s="1"/>
  <c r="AF94" i="9"/>
  <c r="AH94" i="9" s="1"/>
  <c r="F81" i="23" s="1"/>
  <c r="V94" i="9"/>
  <c r="F60" i="23" s="1"/>
  <c r="H94" i="9"/>
  <c r="J94" i="9" s="1"/>
  <c r="F15" i="21" s="1"/>
  <c r="H93" i="8"/>
  <c r="S93" i="5" s="1"/>
  <c r="H94" i="5" s="1"/>
  <c r="T95" i="9" s="1"/>
  <c r="F102" i="17"/>
  <c r="AO138" i="9"/>
  <c r="AC138" i="9"/>
  <c r="E138" i="9"/>
  <c r="G114" i="8"/>
  <c r="R114" i="5" s="1"/>
  <c r="G115" i="5" s="1"/>
  <c r="S116" i="9" s="1"/>
  <c r="AQ115" i="9"/>
  <c r="AE115" i="9"/>
  <c r="G115" i="9"/>
  <c r="C37" i="17"/>
  <c r="C37" i="19" s="1"/>
  <c r="AL30" i="9"/>
  <c r="Z30" i="9"/>
  <c r="B30" i="9"/>
  <c r="AG52" i="9"/>
  <c r="H45" i="17"/>
  <c r="AL138" i="9"/>
  <c r="Z138" i="9"/>
  <c r="B138" i="9"/>
  <c r="AM159" i="9"/>
  <c r="AA159" i="9"/>
  <c r="C159" i="9"/>
  <c r="D40" i="19"/>
  <c r="D78" i="19"/>
  <c r="E101" i="19"/>
  <c r="J81" i="19"/>
  <c r="AN155" i="9"/>
  <c r="AB155" i="9"/>
  <c r="D155" i="9"/>
  <c r="AS175" i="9"/>
  <c r="AG175" i="9"/>
  <c r="I175" i="9"/>
  <c r="AA117" i="9"/>
  <c r="AM117" i="9"/>
  <c r="C117" i="9"/>
  <c r="I42" i="19"/>
  <c r="Z97" i="9"/>
  <c r="AL97" i="9"/>
  <c r="B97" i="9"/>
  <c r="B96" i="8"/>
  <c r="M96" i="5" s="1"/>
  <c r="B97" i="5" s="1"/>
  <c r="N98" i="9" s="1"/>
  <c r="F44" i="17"/>
  <c r="AG156" i="9"/>
  <c r="AS156" i="9"/>
  <c r="I156" i="9"/>
  <c r="G63" i="19"/>
  <c r="AA55" i="9"/>
  <c r="AM55" i="9"/>
  <c r="C55" i="9"/>
  <c r="AQ29" i="9"/>
  <c r="AE29" i="9"/>
  <c r="G29" i="9"/>
  <c r="AQ53" i="9"/>
  <c r="AN117" i="9"/>
  <c r="AB117" i="9"/>
  <c r="D117" i="9"/>
  <c r="H102" i="17"/>
  <c r="AF134" i="9"/>
  <c r="AH134" i="9" s="1"/>
  <c r="H81" i="23" s="1"/>
  <c r="AR134" i="9"/>
  <c r="AT134" i="9" s="1"/>
  <c r="H101" i="23" s="1"/>
  <c r="V134" i="9"/>
  <c r="H60" i="23" s="1"/>
  <c r="H134" i="9"/>
  <c r="J134" i="9" s="1"/>
  <c r="H15" i="21" s="1"/>
  <c r="AQ157" i="9"/>
  <c r="AE157" i="9"/>
  <c r="G157" i="9"/>
  <c r="K102" i="17"/>
  <c r="AF194" i="9"/>
  <c r="AR194" i="9"/>
  <c r="H194" i="9"/>
  <c r="D61" i="17"/>
  <c r="AN53" i="9"/>
  <c r="AB53" i="9"/>
  <c r="D53" i="9"/>
  <c r="V173" i="9"/>
  <c r="J59" i="23" s="1"/>
  <c r="AR173" i="9"/>
  <c r="AT173" i="9" s="1"/>
  <c r="J100" i="23" s="1"/>
  <c r="AF173" i="9"/>
  <c r="AH173" i="9" s="1"/>
  <c r="J80" i="23" s="1"/>
  <c r="H173" i="9"/>
  <c r="J173" i="9" s="1"/>
  <c r="J14" i="21" s="1"/>
  <c r="C36" i="19"/>
  <c r="G83" i="17"/>
  <c r="H82" i="19"/>
  <c r="G102" i="17"/>
  <c r="F63" i="19"/>
  <c r="D98" i="17"/>
  <c r="F153" i="8"/>
  <c r="Q153" i="5" s="1"/>
  <c r="F154" i="5" s="1"/>
  <c r="R155" i="9" s="1"/>
  <c r="I82" i="17"/>
  <c r="B155" i="8"/>
  <c r="M155" i="5" s="1"/>
  <c r="B156" i="5" s="1"/>
  <c r="N157" i="9" s="1"/>
  <c r="I43" i="17"/>
  <c r="D154" i="8"/>
  <c r="O154" i="5" s="1"/>
  <c r="D155" i="5" s="1"/>
  <c r="P156" i="9" s="1"/>
  <c r="I63" i="17"/>
  <c r="H152" i="8"/>
  <c r="S152" i="5" s="1"/>
  <c r="H153" i="5" s="1"/>
  <c r="T154" i="9" s="1"/>
  <c r="I101" i="17"/>
  <c r="J152" i="5"/>
  <c r="I14" i="17" s="1"/>
  <c r="I14" i="19" s="1"/>
  <c r="D174" i="8"/>
  <c r="O174" i="5" s="1"/>
  <c r="D175" i="5" s="1"/>
  <c r="P176" i="9" s="1"/>
  <c r="J63" i="17"/>
  <c r="J101" i="17"/>
  <c r="H172" i="8"/>
  <c r="S172" i="5" s="1"/>
  <c r="H173" i="5" s="1"/>
  <c r="T174" i="9" s="1"/>
  <c r="J172" i="5"/>
  <c r="J14" i="17" s="1"/>
  <c r="J14" i="19" s="1"/>
  <c r="F173" i="8"/>
  <c r="Q173" i="5" s="1"/>
  <c r="F174" i="5" s="1"/>
  <c r="R175" i="9" s="1"/>
  <c r="J82" i="17"/>
  <c r="C8" i="19"/>
  <c r="J49" i="5"/>
  <c r="D11" i="17" s="1"/>
  <c r="D11" i="19" s="1"/>
  <c r="D52" i="8"/>
  <c r="O52" i="5" s="1"/>
  <c r="D53" i="5" s="1"/>
  <c r="P54" i="9" s="1"/>
  <c r="G64" i="17"/>
  <c r="D79" i="17"/>
  <c r="F50" i="8"/>
  <c r="Q50" i="5" s="1"/>
  <c r="F51" i="5" s="1"/>
  <c r="R52" i="9" s="1"/>
  <c r="G74" i="8"/>
  <c r="R74" i="5" s="1"/>
  <c r="G75" i="5" s="1"/>
  <c r="S76" i="9" s="1"/>
  <c r="I73" i="8"/>
  <c r="T73" i="5" s="1"/>
  <c r="I74" i="5" s="1"/>
  <c r="U75" i="9" s="1"/>
  <c r="G44" i="17"/>
  <c r="C116" i="8"/>
  <c r="N116" i="5" s="1"/>
  <c r="C117" i="5" s="1"/>
  <c r="O118" i="9" s="1"/>
  <c r="H27" i="5"/>
  <c r="T28" i="9" s="1"/>
  <c r="D41" i="17"/>
  <c r="B53" i="8"/>
  <c r="M53" i="5" s="1"/>
  <c r="B54" i="5" s="1"/>
  <c r="N55" i="9" s="1"/>
  <c r="J193" i="5"/>
  <c r="K15" i="17" s="1"/>
  <c r="K15" i="19" s="1"/>
  <c r="J133" i="5"/>
  <c r="H15" i="17" s="1"/>
  <c r="H15" i="19" s="1"/>
  <c r="E97" i="8"/>
  <c r="P97" i="5" s="1"/>
  <c r="E98" i="5" s="1"/>
  <c r="Q99" i="9" s="1"/>
  <c r="C98" i="8"/>
  <c r="N98" i="5" s="1"/>
  <c r="F194" i="8"/>
  <c r="Q194" i="5" s="1"/>
  <c r="F195" i="5" s="1"/>
  <c r="R196" i="9" s="1"/>
  <c r="H193" i="8"/>
  <c r="S193" i="5" s="1"/>
  <c r="H194" i="5" s="1"/>
  <c r="T195" i="9" s="1"/>
  <c r="B197" i="8"/>
  <c r="M197" i="5" s="1"/>
  <c r="B198" i="5" s="1"/>
  <c r="N199" i="9" s="1"/>
  <c r="C198" i="8"/>
  <c r="N198" i="5" s="1"/>
  <c r="D195" i="8"/>
  <c r="O195" i="5" s="1"/>
  <c r="D196" i="5" s="1"/>
  <c r="P197" i="9" s="1"/>
  <c r="I174" i="8"/>
  <c r="T174" i="5" s="1"/>
  <c r="B177" i="8"/>
  <c r="M177" i="5" s="1"/>
  <c r="B178" i="5" s="1"/>
  <c r="N179" i="9" s="1"/>
  <c r="C158" i="8"/>
  <c r="N158" i="5" s="1"/>
  <c r="I155" i="8"/>
  <c r="T155" i="5" s="1"/>
  <c r="I156" i="5" s="1"/>
  <c r="U157" i="9" s="1"/>
  <c r="G156" i="8"/>
  <c r="R156" i="5" s="1"/>
  <c r="G157" i="5" s="1"/>
  <c r="S158" i="9" s="1"/>
  <c r="E157" i="8"/>
  <c r="P157" i="5" s="1"/>
  <c r="E158" i="5" s="1"/>
  <c r="Q159" i="9" s="1"/>
  <c r="H133" i="8"/>
  <c r="S133" i="5" s="1"/>
  <c r="H134" i="5" s="1"/>
  <c r="T135" i="9" s="1"/>
  <c r="E137" i="8"/>
  <c r="P137" i="5" s="1"/>
  <c r="E138" i="5" s="1"/>
  <c r="Q139" i="9" s="1"/>
  <c r="F134" i="8"/>
  <c r="Q134" i="5" s="1"/>
  <c r="F135" i="5" s="1"/>
  <c r="R136" i="9" s="1"/>
  <c r="D135" i="8"/>
  <c r="O135" i="5" s="1"/>
  <c r="D136" i="5" s="1"/>
  <c r="P137" i="9" s="1"/>
  <c r="B137" i="8"/>
  <c r="M137" i="5" s="1"/>
  <c r="B138" i="5" s="1"/>
  <c r="N139" i="9" s="1"/>
  <c r="G136" i="8"/>
  <c r="R136" i="5" s="1"/>
  <c r="G137" i="5" s="1"/>
  <c r="S138" i="9" s="1"/>
  <c r="C138" i="8"/>
  <c r="N138" i="5" s="1"/>
  <c r="I135" i="8"/>
  <c r="T135" i="5" s="1"/>
  <c r="I136" i="5" s="1"/>
  <c r="U137" i="9" s="1"/>
  <c r="D116" i="8"/>
  <c r="O116" i="5" s="1"/>
  <c r="D117" i="5" s="1"/>
  <c r="P118" i="9" s="1"/>
  <c r="H114" i="8"/>
  <c r="S114" i="5" s="1"/>
  <c r="H115" i="5" s="1"/>
  <c r="T116" i="9" s="1"/>
  <c r="F115" i="8"/>
  <c r="Q115" i="5" s="1"/>
  <c r="F116" i="5" s="1"/>
  <c r="R117" i="9" s="1"/>
  <c r="B118" i="8"/>
  <c r="M118" i="5" s="1"/>
  <c r="E53" i="8"/>
  <c r="P53" i="5" s="1"/>
  <c r="E54" i="5" s="1"/>
  <c r="Q55" i="9" s="1"/>
  <c r="C54" i="8"/>
  <c r="N54" i="5" s="1"/>
  <c r="C55" i="5" s="1"/>
  <c r="O56" i="9" s="1"/>
  <c r="C32" i="8"/>
  <c r="N32" i="5" s="1"/>
  <c r="C33" i="5" s="1"/>
  <c r="O34" i="9" s="1"/>
  <c r="D28" i="8"/>
  <c r="O28" i="5" s="1"/>
  <c r="E30" i="8"/>
  <c r="P30" i="5" s="1"/>
  <c r="E31" i="5" s="1"/>
  <c r="Q32" i="9" s="1"/>
  <c r="G28" i="8"/>
  <c r="R28" i="5" s="1"/>
  <c r="G29" i="5" s="1"/>
  <c r="S30" i="9" s="1"/>
  <c r="F27" i="8"/>
  <c r="Q27" i="5" s="1"/>
  <c r="F28" i="5" s="1"/>
  <c r="R29" i="9" s="1"/>
  <c r="B29" i="8"/>
  <c r="M29" i="5" s="1"/>
  <c r="B30" i="5" s="1"/>
  <c r="N31" i="9" s="1"/>
  <c r="AS52" i="9" l="1"/>
  <c r="I51" i="8"/>
  <c r="T51" i="5" s="1"/>
  <c r="I52" i="5" s="1"/>
  <c r="U53" i="9" s="1"/>
  <c r="I52" i="9"/>
  <c r="BF152" i="9"/>
  <c r="I13" i="23" s="1"/>
  <c r="AQ97" i="9"/>
  <c r="G96" i="8"/>
  <c r="G52" i="8"/>
  <c r="R52" i="5" s="1"/>
  <c r="G53" i="5" s="1"/>
  <c r="S54" i="9" s="1"/>
  <c r="G53" i="9"/>
  <c r="AE53" i="9"/>
  <c r="BC53" i="9" s="1"/>
  <c r="AX156" i="9"/>
  <c r="I123" i="21" s="1"/>
  <c r="K102" i="21"/>
  <c r="I175" i="5"/>
  <c r="U176" i="9" s="1"/>
  <c r="AY199" i="9"/>
  <c r="AY77" i="9"/>
  <c r="BA54" i="9"/>
  <c r="AX54" i="9"/>
  <c r="D121" i="21" s="1"/>
  <c r="AY177" i="9"/>
  <c r="J124" i="21" s="1"/>
  <c r="AY117" i="9"/>
  <c r="G124" i="21" s="1"/>
  <c r="BC157" i="9"/>
  <c r="AZ136" i="9"/>
  <c r="H103" i="21" s="1"/>
  <c r="G59" i="21"/>
  <c r="E123" i="21"/>
  <c r="G84" i="17"/>
  <c r="G84" i="19" s="1"/>
  <c r="BE175" i="9"/>
  <c r="BC115" i="9"/>
  <c r="G82" i="21" s="1"/>
  <c r="BE74" i="9"/>
  <c r="BA76" i="9"/>
  <c r="BC96" i="9"/>
  <c r="AZ117" i="9"/>
  <c r="BF49" i="9"/>
  <c r="D10" i="23" s="1"/>
  <c r="AZ196" i="9"/>
  <c r="AZ155" i="9"/>
  <c r="I102" i="21" s="1"/>
  <c r="I96" i="9"/>
  <c r="BA116" i="9"/>
  <c r="G103" i="21" s="1"/>
  <c r="AX198" i="9"/>
  <c r="K125" i="21" s="1"/>
  <c r="BD73" i="9"/>
  <c r="E59" i="21" s="1"/>
  <c r="AG96" i="9"/>
  <c r="BE156" i="9"/>
  <c r="AS96" i="9"/>
  <c r="BD50" i="9"/>
  <c r="D56" i="21" s="1"/>
  <c r="I95" i="8"/>
  <c r="T95" i="5" s="1"/>
  <c r="I96" i="5" s="1"/>
  <c r="AE97" i="9"/>
  <c r="BC97" i="9" s="1"/>
  <c r="AX138" i="9"/>
  <c r="H125" i="21" s="1"/>
  <c r="BA98" i="9"/>
  <c r="BB174" i="9"/>
  <c r="J81" i="21" s="1"/>
  <c r="AX119" i="9"/>
  <c r="BA176" i="9"/>
  <c r="AZ175" i="9"/>
  <c r="J102" i="21" s="1"/>
  <c r="BB116" i="9"/>
  <c r="BA196" i="9"/>
  <c r="AZ53" i="9"/>
  <c r="D100" i="21" s="1"/>
  <c r="BA158" i="9"/>
  <c r="AY33" i="9"/>
  <c r="BB28" i="9"/>
  <c r="C75" i="21" s="1"/>
  <c r="AX178" i="9"/>
  <c r="BE194" i="9"/>
  <c r="BE95" i="9"/>
  <c r="R96" i="5"/>
  <c r="G97" i="5" s="1"/>
  <c r="S98" i="9" s="1"/>
  <c r="AH194" i="9"/>
  <c r="K81" i="23" s="1"/>
  <c r="BB154" i="9"/>
  <c r="I81" i="21" s="1"/>
  <c r="K59" i="21"/>
  <c r="AY139" i="9"/>
  <c r="AY55" i="9"/>
  <c r="AT194" i="9"/>
  <c r="K101" i="23" s="1"/>
  <c r="G97" i="9"/>
  <c r="BC29" i="9"/>
  <c r="AX30" i="9"/>
  <c r="C117" i="21" s="1"/>
  <c r="AZ96" i="9"/>
  <c r="F103" i="21" s="1"/>
  <c r="BE136" i="9"/>
  <c r="BB195" i="9"/>
  <c r="AY99" i="9"/>
  <c r="BC137" i="9"/>
  <c r="BF133" i="9"/>
  <c r="H14" i="23" s="1"/>
  <c r="K81" i="21"/>
  <c r="J194" i="9"/>
  <c r="K15" i="21" s="1"/>
  <c r="S196" i="9"/>
  <c r="G195" i="8"/>
  <c r="R195" i="5" s="1"/>
  <c r="G196" i="5" s="1"/>
  <c r="AQ196" i="9"/>
  <c r="G196" i="9"/>
  <c r="AE196" i="9"/>
  <c r="Q197" i="9"/>
  <c r="E197" i="9"/>
  <c r="E196" i="8"/>
  <c r="P196" i="5" s="1"/>
  <c r="E197" i="5" s="1"/>
  <c r="AO197" i="9"/>
  <c r="AC197" i="9"/>
  <c r="BF193" i="9"/>
  <c r="K14" i="23" s="1"/>
  <c r="BC195" i="9"/>
  <c r="U195" i="9"/>
  <c r="I195" i="9"/>
  <c r="I194" i="8"/>
  <c r="T194" i="5" s="1"/>
  <c r="I195" i="5" s="1"/>
  <c r="AS195" i="9"/>
  <c r="AG195" i="9"/>
  <c r="AE176" i="9"/>
  <c r="AY159" i="9"/>
  <c r="BA138" i="9"/>
  <c r="BB135" i="9"/>
  <c r="H82" i="21" s="1"/>
  <c r="BD115" i="9"/>
  <c r="J114" i="5"/>
  <c r="G16" i="17" s="1"/>
  <c r="G16" i="19" s="1"/>
  <c r="G103" i="17"/>
  <c r="G103" i="19" s="1"/>
  <c r="BB95" i="9"/>
  <c r="F82" i="21" s="1"/>
  <c r="BD94" i="9"/>
  <c r="AX97" i="9"/>
  <c r="F124" i="21" s="1"/>
  <c r="BC75" i="9"/>
  <c r="AZ75" i="9"/>
  <c r="E102" i="21" s="1"/>
  <c r="BB51" i="9"/>
  <c r="D78" i="21" s="1"/>
  <c r="BE52" i="9"/>
  <c r="BE28" i="9"/>
  <c r="BA31" i="9"/>
  <c r="AZ29" i="9"/>
  <c r="C96" i="21" s="1"/>
  <c r="BD194" i="9"/>
  <c r="AQ176" i="9"/>
  <c r="J58" i="21"/>
  <c r="BF172" i="9"/>
  <c r="J13" i="23" s="1"/>
  <c r="G175" i="8"/>
  <c r="R175" i="5" s="1"/>
  <c r="G176" i="5" s="1"/>
  <c r="S177" i="9" s="1"/>
  <c r="BD173" i="9"/>
  <c r="E176" i="8"/>
  <c r="P176" i="5" s="1"/>
  <c r="E177" i="5" s="1"/>
  <c r="Q178" i="9" s="1"/>
  <c r="G176" i="9"/>
  <c r="BD153" i="9"/>
  <c r="BD134" i="9"/>
  <c r="BE114" i="9"/>
  <c r="F59" i="21"/>
  <c r="BF93" i="9"/>
  <c r="F14" i="23" s="1"/>
  <c r="R75" i="9"/>
  <c r="F74" i="8"/>
  <c r="Q74" i="5" s="1"/>
  <c r="F75" i="5" s="1"/>
  <c r="E84" i="17" s="1"/>
  <c r="AP75" i="9"/>
  <c r="F75" i="9"/>
  <c r="AD75" i="9"/>
  <c r="T74" i="9"/>
  <c r="H73" i="8"/>
  <c r="S73" i="5" s="1"/>
  <c r="H74" i="5" s="1"/>
  <c r="E103" i="17" s="1"/>
  <c r="H74" i="9"/>
  <c r="J74" i="9" s="1"/>
  <c r="E15" i="21" s="1"/>
  <c r="AR74" i="9"/>
  <c r="AT74" i="9" s="1"/>
  <c r="E101" i="23" s="1"/>
  <c r="AF74" i="9"/>
  <c r="AH74" i="9" s="1"/>
  <c r="E81" i="23" s="1"/>
  <c r="BB74" i="9"/>
  <c r="E81" i="21" s="1"/>
  <c r="N78" i="9"/>
  <c r="Z78" i="9"/>
  <c r="AL78" i="9"/>
  <c r="B77" i="8"/>
  <c r="M77" i="5" s="1"/>
  <c r="B78" i="5" s="1"/>
  <c r="B78" i="9"/>
  <c r="E102" i="17"/>
  <c r="E102" i="19" s="1"/>
  <c r="AX77" i="9"/>
  <c r="P76" i="9"/>
  <c r="AN76" i="9"/>
  <c r="D75" i="8"/>
  <c r="O75" i="5" s="1"/>
  <c r="D76" i="5" s="1"/>
  <c r="E65" i="17" s="1"/>
  <c r="D76" i="9"/>
  <c r="AB76" i="9"/>
  <c r="V73" i="9"/>
  <c r="E59" i="23" s="1"/>
  <c r="E83" i="17"/>
  <c r="E83" i="19" s="1"/>
  <c r="BF72" i="9"/>
  <c r="E13" i="23" s="1"/>
  <c r="C74" i="21"/>
  <c r="BF27" i="9"/>
  <c r="C8" i="23" s="1"/>
  <c r="E116" i="8"/>
  <c r="P116" i="5" s="1"/>
  <c r="E117" i="5" s="1"/>
  <c r="Q118" i="9" s="1"/>
  <c r="AO117" i="9"/>
  <c r="AC117" i="9"/>
  <c r="E117" i="9"/>
  <c r="AO159" i="9"/>
  <c r="AC159" i="9"/>
  <c r="E159" i="9"/>
  <c r="F102" i="19"/>
  <c r="D79" i="19"/>
  <c r="AP96" i="9"/>
  <c r="AD96" i="9"/>
  <c r="F96" i="9"/>
  <c r="F95" i="8"/>
  <c r="Q95" i="5" s="1"/>
  <c r="F96" i="5" s="1"/>
  <c r="R97" i="9" s="1"/>
  <c r="F84" i="17"/>
  <c r="AS53" i="9"/>
  <c r="AG53" i="9"/>
  <c r="I53" i="9"/>
  <c r="AL55" i="9"/>
  <c r="Z55" i="9"/>
  <c r="B55" i="9"/>
  <c r="J50" i="5"/>
  <c r="D12" i="17" s="1"/>
  <c r="D12" i="19" s="1"/>
  <c r="AR51" i="9"/>
  <c r="AT51" i="9" s="1"/>
  <c r="D98" i="23" s="1"/>
  <c r="AF51" i="9"/>
  <c r="AH51" i="9" s="1"/>
  <c r="D78" i="23" s="1"/>
  <c r="H51" i="9"/>
  <c r="J51" i="9" s="1"/>
  <c r="D12" i="21" s="1"/>
  <c r="I82" i="19"/>
  <c r="F83" i="19"/>
  <c r="C38" i="17"/>
  <c r="C38" i="19" s="1"/>
  <c r="AL31" i="9"/>
  <c r="Z31" i="9"/>
  <c r="B31" i="9"/>
  <c r="AO55" i="9"/>
  <c r="AC55" i="9"/>
  <c r="E55" i="9"/>
  <c r="AP117" i="9"/>
  <c r="AD117" i="9"/>
  <c r="F117" i="9"/>
  <c r="H65" i="17"/>
  <c r="AN137" i="9"/>
  <c r="AB137" i="9"/>
  <c r="D137" i="9"/>
  <c r="AO99" i="9"/>
  <c r="AC99" i="9"/>
  <c r="E99" i="9"/>
  <c r="D62" i="17"/>
  <c r="AN54" i="9"/>
  <c r="AB54" i="9"/>
  <c r="D54" i="9"/>
  <c r="AP175" i="9"/>
  <c r="AD175" i="9"/>
  <c r="F175" i="9"/>
  <c r="I101" i="19"/>
  <c r="G102" i="19"/>
  <c r="F44" i="19"/>
  <c r="H45" i="19"/>
  <c r="G115" i="8"/>
  <c r="R115" i="5" s="1"/>
  <c r="G116" i="5" s="1"/>
  <c r="S117" i="9" s="1"/>
  <c r="AQ116" i="9"/>
  <c r="AE116" i="9"/>
  <c r="G116" i="9"/>
  <c r="J44" i="19"/>
  <c r="K64" i="19"/>
  <c r="AS137" i="9"/>
  <c r="AG137" i="9"/>
  <c r="I137" i="9"/>
  <c r="Z157" i="9"/>
  <c r="AL157" i="9"/>
  <c r="B157" i="9"/>
  <c r="AR95" i="9"/>
  <c r="AT95" i="9" s="1"/>
  <c r="F102" i="23" s="1"/>
  <c r="AF95" i="9"/>
  <c r="AH95" i="9" s="1"/>
  <c r="F82" i="23" s="1"/>
  <c r="H95" i="9"/>
  <c r="J95" i="9" s="1"/>
  <c r="F16" i="21" s="1"/>
  <c r="H94" i="8"/>
  <c r="S94" i="5" s="1"/>
  <c r="H95" i="5" s="1"/>
  <c r="T96" i="9" s="1"/>
  <c r="F103" i="17"/>
  <c r="J94" i="5"/>
  <c r="F16" i="17" s="1"/>
  <c r="F16" i="19" s="1"/>
  <c r="K45" i="19"/>
  <c r="AQ138" i="9"/>
  <c r="AE138" i="9"/>
  <c r="G138" i="9"/>
  <c r="G64" i="19"/>
  <c r="H83" i="19"/>
  <c r="AA56" i="9"/>
  <c r="AM56" i="9"/>
  <c r="C56" i="9"/>
  <c r="H46" i="17"/>
  <c r="AL139" i="9"/>
  <c r="Z139" i="9"/>
  <c r="B139" i="9"/>
  <c r="D41" i="19"/>
  <c r="AR116" i="9"/>
  <c r="AF116" i="9"/>
  <c r="H116" i="9"/>
  <c r="H84" i="17"/>
  <c r="AP136" i="9"/>
  <c r="AD136" i="9"/>
  <c r="F136" i="9"/>
  <c r="K46" i="17"/>
  <c r="AL199" i="9"/>
  <c r="Z199" i="9"/>
  <c r="B199" i="9"/>
  <c r="AS75" i="9"/>
  <c r="AG75" i="9"/>
  <c r="I75" i="9"/>
  <c r="J153" i="5"/>
  <c r="I15" i="17" s="1"/>
  <c r="I15" i="19" s="1"/>
  <c r="AR154" i="9"/>
  <c r="AT154" i="9" s="1"/>
  <c r="I101" i="23" s="1"/>
  <c r="AF154" i="9"/>
  <c r="AH154" i="9" s="1"/>
  <c r="I81" i="23" s="1"/>
  <c r="H154" i="9"/>
  <c r="J154" i="9" s="1"/>
  <c r="I15" i="21" s="1"/>
  <c r="D98" i="19"/>
  <c r="AL98" i="9"/>
  <c r="Z98" i="9"/>
  <c r="B98" i="9"/>
  <c r="B97" i="8"/>
  <c r="M97" i="5" s="1"/>
  <c r="B98" i="5" s="1"/>
  <c r="N99" i="9" s="1"/>
  <c r="F45" i="17"/>
  <c r="V95" i="9"/>
  <c r="F61" i="23" s="1"/>
  <c r="V154" i="9"/>
  <c r="I60" i="23" s="1"/>
  <c r="AO177" i="9"/>
  <c r="AC177" i="9"/>
  <c r="E177" i="9"/>
  <c r="E44" i="19"/>
  <c r="AN97" i="9"/>
  <c r="AB97" i="9"/>
  <c r="D97" i="9"/>
  <c r="D96" i="8"/>
  <c r="O96" i="5" s="1"/>
  <c r="D97" i="5" s="1"/>
  <c r="P98" i="9" s="1"/>
  <c r="F65" i="17"/>
  <c r="AA34" i="9"/>
  <c r="AM34" i="9"/>
  <c r="C34" i="9"/>
  <c r="AS157" i="9"/>
  <c r="AG157" i="9"/>
  <c r="I157" i="9"/>
  <c r="AN176" i="9"/>
  <c r="AB176" i="9"/>
  <c r="D176" i="9"/>
  <c r="K102" i="19"/>
  <c r="AP155" i="9"/>
  <c r="AD155" i="9"/>
  <c r="F155" i="9"/>
  <c r="H102" i="19"/>
  <c r="AQ54" i="9"/>
  <c r="AE54" i="9"/>
  <c r="G54" i="9"/>
  <c r="AQ30" i="9"/>
  <c r="AE30" i="9"/>
  <c r="G30" i="9"/>
  <c r="AN118" i="9"/>
  <c r="AB118" i="9"/>
  <c r="D118" i="9"/>
  <c r="AO139" i="9"/>
  <c r="AC139" i="9"/>
  <c r="E139" i="9"/>
  <c r="AL179" i="9"/>
  <c r="Z179" i="9"/>
  <c r="B179" i="9"/>
  <c r="K103" i="17"/>
  <c r="AF195" i="9"/>
  <c r="AR195" i="9"/>
  <c r="H195" i="9"/>
  <c r="AQ76" i="9"/>
  <c r="AE76" i="9"/>
  <c r="G76" i="9"/>
  <c r="AR174" i="9"/>
  <c r="AT174" i="9" s="1"/>
  <c r="J101" i="23" s="1"/>
  <c r="AF174" i="9"/>
  <c r="AH174" i="9" s="1"/>
  <c r="J81" i="23" s="1"/>
  <c r="V174" i="9"/>
  <c r="J60" i="23" s="1"/>
  <c r="H174" i="9"/>
  <c r="J174" i="9" s="1"/>
  <c r="J15" i="21" s="1"/>
  <c r="I63" i="19"/>
  <c r="G83" i="19"/>
  <c r="E64" i="19"/>
  <c r="AM78" i="9"/>
  <c r="AA78" i="9"/>
  <c r="C78" i="9"/>
  <c r="C77" i="8"/>
  <c r="N77" i="5" s="1"/>
  <c r="C78" i="5" s="1"/>
  <c r="O79" i="9" s="1"/>
  <c r="E45" i="17"/>
  <c r="V51" i="9"/>
  <c r="D57" i="23" s="1"/>
  <c r="D80" i="17"/>
  <c r="AP52" i="9"/>
  <c r="AD52" i="9"/>
  <c r="F52" i="9"/>
  <c r="I43" i="19"/>
  <c r="D61" i="19"/>
  <c r="AQ158" i="9"/>
  <c r="AE158" i="9"/>
  <c r="G158" i="9"/>
  <c r="AM118" i="9"/>
  <c r="AA118" i="9"/>
  <c r="C118" i="9"/>
  <c r="J63" i="19"/>
  <c r="AM178" i="9"/>
  <c r="AA178" i="9"/>
  <c r="C178" i="9"/>
  <c r="C177" i="8"/>
  <c r="N177" i="5" s="1"/>
  <c r="C178" i="5" s="1"/>
  <c r="J45" i="17"/>
  <c r="K65" i="17"/>
  <c r="AN197" i="9"/>
  <c r="AB197" i="9"/>
  <c r="D197" i="9"/>
  <c r="G44" i="19"/>
  <c r="J82" i="19"/>
  <c r="K83" i="19"/>
  <c r="C77" i="17"/>
  <c r="AP29" i="9"/>
  <c r="AD29" i="9"/>
  <c r="F29" i="9"/>
  <c r="AO32" i="9"/>
  <c r="AC32" i="9"/>
  <c r="E32" i="9"/>
  <c r="H103" i="17"/>
  <c r="AR135" i="9"/>
  <c r="AT135" i="9" s="1"/>
  <c r="H102" i="23" s="1"/>
  <c r="AF135" i="9"/>
  <c r="AH135" i="9" s="1"/>
  <c r="H82" i="23" s="1"/>
  <c r="V135" i="9"/>
  <c r="H61" i="23" s="1"/>
  <c r="H135" i="9"/>
  <c r="J135" i="9" s="1"/>
  <c r="H16" i="21" s="1"/>
  <c r="K84" i="17"/>
  <c r="AP196" i="9"/>
  <c r="AD196" i="9"/>
  <c r="F196" i="9"/>
  <c r="C96" i="17"/>
  <c r="AR28" i="9"/>
  <c r="AT28" i="9" s="1"/>
  <c r="C95" i="23" s="1"/>
  <c r="AF28" i="9"/>
  <c r="AH28" i="9" s="1"/>
  <c r="C75" i="23" s="1"/>
  <c r="V28" i="9"/>
  <c r="C54" i="23" s="1"/>
  <c r="H28" i="9"/>
  <c r="J28" i="9" s="1"/>
  <c r="C9" i="21" s="1"/>
  <c r="J101" i="19"/>
  <c r="AN156" i="9"/>
  <c r="AB156" i="9"/>
  <c r="D156" i="9"/>
  <c r="H64" i="19"/>
  <c r="F64" i="19"/>
  <c r="AO77" i="9"/>
  <c r="AC77" i="9"/>
  <c r="E77" i="9"/>
  <c r="E76" i="8"/>
  <c r="P76" i="5" s="1"/>
  <c r="E77" i="5" s="1"/>
  <c r="Q78" i="9" s="1"/>
  <c r="AG115" i="9"/>
  <c r="AH115" i="9" s="1"/>
  <c r="G82" i="23" s="1"/>
  <c r="AS115" i="9"/>
  <c r="AT115" i="9" s="1"/>
  <c r="G102" i="23" s="1"/>
  <c r="V115" i="9"/>
  <c r="G61" i="23" s="1"/>
  <c r="I115" i="9"/>
  <c r="J115" i="9" s="1"/>
  <c r="G16" i="21" s="1"/>
  <c r="I114" i="8"/>
  <c r="T114" i="5" s="1"/>
  <c r="I115" i="5" s="1"/>
  <c r="D29" i="5"/>
  <c r="P30" i="9" s="1"/>
  <c r="J27" i="5"/>
  <c r="C9" i="17" s="1"/>
  <c r="C9" i="19" s="1"/>
  <c r="H153" i="8"/>
  <c r="S153" i="5" s="1"/>
  <c r="H154" i="5" s="1"/>
  <c r="T155" i="9" s="1"/>
  <c r="I102" i="17"/>
  <c r="D155" i="8"/>
  <c r="O155" i="5" s="1"/>
  <c r="D156" i="5" s="1"/>
  <c r="P157" i="9" s="1"/>
  <c r="I64" i="17"/>
  <c r="B156" i="8"/>
  <c r="M156" i="5" s="1"/>
  <c r="B157" i="5" s="1"/>
  <c r="N158" i="9" s="1"/>
  <c r="I44" i="17"/>
  <c r="F154" i="8"/>
  <c r="Q154" i="5" s="1"/>
  <c r="F155" i="5" s="1"/>
  <c r="R156" i="9" s="1"/>
  <c r="I83" i="17"/>
  <c r="H173" i="8"/>
  <c r="S173" i="5" s="1"/>
  <c r="H174" i="5" s="1"/>
  <c r="T175" i="9" s="1"/>
  <c r="J102" i="17"/>
  <c r="J173" i="5"/>
  <c r="J15" i="17" s="1"/>
  <c r="J15" i="19" s="1"/>
  <c r="F174" i="8"/>
  <c r="Q174" i="5" s="1"/>
  <c r="F175" i="5" s="1"/>
  <c r="R176" i="9" s="1"/>
  <c r="J83" i="17"/>
  <c r="J64" i="17"/>
  <c r="D175" i="8"/>
  <c r="O175" i="5" s="1"/>
  <c r="D176" i="5" s="1"/>
  <c r="P177" i="9" s="1"/>
  <c r="F51" i="8"/>
  <c r="Q51" i="5" s="1"/>
  <c r="F52" i="5" s="1"/>
  <c r="R53" i="9" s="1"/>
  <c r="C117" i="8"/>
  <c r="N117" i="5" s="1"/>
  <c r="C118" i="5" s="1"/>
  <c r="O119" i="9" s="1"/>
  <c r="G45" i="17"/>
  <c r="G75" i="8"/>
  <c r="R75" i="5" s="1"/>
  <c r="G76" i="5" s="1"/>
  <c r="S77" i="9" s="1"/>
  <c r="I74" i="8"/>
  <c r="T74" i="5" s="1"/>
  <c r="I75" i="5" s="1"/>
  <c r="U76" i="9" s="1"/>
  <c r="D53" i="8"/>
  <c r="O53" i="5" s="1"/>
  <c r="D54" i="5" s="1"/>
  <c r="P55" i="9" s="1"/>
  <c r="G65" i="17"/>
  <c r="D99" i="17"/>
  <c r="H50" i="8"/>
  <c r="S50" i="5" s="1"/>
  <c r="H51" i="5" s="1"/>
  <c r="T52" i="9" s="1"/>
  <c r="J194" i="5"/>
  <c r="K16" i="17" s="1"/>
  <c r="K16" i="19" s="1"/>
  <c r="E98" i="8"/>
  <c r="P98" i="5" s="1"/>
  <c r="D42" i="17"/>
  <c r="B54" i="8"/>
  <c r="M54" i="5" s="1"/>
  <c r="B55" i="5" s="1"/>
  <c r="N56" i="9" s="1"/>
  <c r="J134" i="5"/>
  <c r="H16" i="17" s="1"/>
  <c r="H16" i="19" s="1"/>
  <c r="F195" i="8"/>
  <c r="Q195" i="5" s="1"/>
  <c r="F196" i="5" s="1"/>
  <c r="R197" i="9" s="1"/>
  <c r="B198" i="8"/>
  <c r="M198" i="5" s="1"/>
  <c r="H194" i="8"/>
  <c r="S194" i="5" s="1"/>
  <c r="H195" i="5" s="1"/>
  <c r="T196" i="9" s="1"/>
  <c r="D196" i="8"/>
  <c r="O196" i="5" s="1"/>
  <c r="D197" i="5" s="1"/>
  <c r="P198" i="9" s="1"/>
  <c r="B178" i="8"/>
  <c r="M178" i="5" s="1"/>
  <c r="I175" i="8"/>
  <c r="T175" i="5" s="1"/>
  <c r="E158" i="8"/>
  <c r="P158" i="5" s="1"/>
  <c r="I156" i="8"/>
  <c r="T156" i="5" s="1"/>
  <c r="I157" i="5" s="1"/>
  <c r="U158" i="9" s="1"/>
  <c r="G157" i="8"/>
  <c r="R157" i="5" s="1"/>
  <c r="G158" i="5" s="1"/>
  <c r="S159" i="9" s="1"/>
  <c r="D136" i="8"/>
  <c r="O136" i="5" s="1"/>
  <c r="D137" i="5" s="1"/>
  <c r="P138" i="9" s="1"/>
  <c r="H134" i="8"/>
  <c r="S134" i="5" s="1"/>
  <c r="H135" i="5" s="1"/>
  <c r="T136" i="9" s="1"/>
  <c r="E138" i="8"/>
  <c r="P138" i="5" s="1"/>
  <c r="B138" i="8"/>
  <c r="M138" i="5" s="1"/>
  <c r="G137" i="8"/>
  <c r="R137" i="5" s="1"/>
  <c r="G138" i="5" s="1"/>
  <c r="S139" i="9" s="1"/>
  <c r="F135" i="8"/>
  <c r="Q135" i="5" s="1"/>
  <c r="F136" i="5" s="1"/>
  <c r="R137" i="9" s="1"/>
  <c r="I136" i="8"/>
  <c r="T136" i="5" s="1"/>
  <c r="I137" i="5" s="1"/>
  <c r="U138" i="9" s="1"/>
  <c r="D117" i="8"/>
  <c r="O117" i="5" s="1"/>
  <c r="D118" i="5" s="1"/>
  <c r="P119" i="9" s="1"/>
  <c r="H115" i="8"/>
  <c r="S115" i="5" s="1"/>
  <c r="H116" i="5" s="1"/>
  <c r="T117" i="9" s="1"/>
  <c r="F116" i="8"/>
  <c r="Q116" i="5" s="1"/>
  <c r="F117" i="5" s="1"/>
  <c r="R118" i="9" s="1"/>
  <c r="C55" i="8"/>
  <c r="N55" i="5" s="1"/>
  <c r="C56" i="5" s="1"/>
  <c r="O57" i="9" s="1"/>
  <c r="E54" i="8"/>
  <c r="P54" i="5" s="1"/>
  <c r="E55" i="5" s="1"/>
  <c r="Q56" i="9" s="1"/>
  <c r="I52" i="8"/>
  <c r="T52" i="5" s="1"/>
  <c r="I53" i="5" s="1"/>
  <c r="U54" i="9" s="1"/>
  <c r="G53" i="8"/>
  <c r="R53" i="5" s="1"/>
  <c r="G54" i="5" s="1"/>
  <c r="S55" i="9" s="1"/>
  <c r="C33" i="8"/>
  <c r="N33" i="5" s="1"/>
  <c r="C34" i="5" s="1"/>
  <c r="O35" i="9" s="1"/>
  <c r="I27" i="8"/>
  <c r="T27" i="5" s="1"/>
  <c r="I28" i="5" s="1"/>
  <c r="U29" i="9" s="1"/>
  <c r="F28" i="8"/>
  <c r="Q28" i="5" s="1"/>
  <c r="F29" i="5" s="1"/>
  <c r="R30" i="9" s="1"/>
  <c r="G29" i="8"/>
  <c r="R29" i="5" s="1"/>
  <c r="G30" i="5" s="1"/>
  <c r="S31" i="9" s="1"/>
  <c r="E31" i="8"/>
  <c r="P31" i="5" s="1"/>
  <c r="E32" i="5" s="1"/>
  <c r="Q33" i="9" s="1"/>
  <c r="B30" i="8"/>
  <c r="M30" i="5" s="1"/>
  <c r="B31" i="5" s="1"/>
  <c r="N32" i="9" s="1"/>
  <c r="AG176" i="9" l="1"/>
  <c r="AS176" i="9"/>
  <c r="BB29" i="9"/>
  <c r="E124" i="21"/>
  <c r="BE75" i="9"/>
  <c r="BB196" i="9"/>
  <c r="I176" i="9"/>
  <c r="AZ156" i="9"/>
  <c r="I103" i="21" s="1"/>
  <c r="BD116" i="9"/>
  <c r="AQ98" i="9"/>
  <c r="AY78" i="9"/>
  <c r="BB52" i="9"/>
  <c r="D79" i="21" s="1"/>
  <c r="AY178" i="9"/>
  <c r="J125" i="21" s="1"/>
  <c r="BA117" i="9"/>
  <c r="G104" i="21" s="1"/>
  <c r="K103" i="21"/>
  <c r="BF50" i="9"/>
  <c r="D11" i="23" s="1"/>
  <c r="AE98" i="9"/>
  <c r="AY56" i="9"/>
  <c r="BA177" i="9"/>
  <c r="G97" i="8"/>
  <c r="R97" i="5" s="1"/>
  <c r="G98" i="5" s="1"/>
  <c r="S99" i="9" s="1"/>
  <c r="BA159" i="9"/>
  <c r="K82" i="21"/>
  <c r="BE96" i="9"/>
  <c r="J74" i="5"/>
  <c r="E16" i="17" s="1"/>
  <c r="E16" i="19" s="1"/>
  <c r="BF73" i="9"/>
  <c r="E14" i="23" s="1"/>
  <c r="AZ197" i="9"/>
  <c r="U97" i="9"/>
  <c r="I96" i="8"/>
  <c r="T96" i="5" s="1"/>
  <c r="I97" i="5" s="1"/>
  <c r="U98" i="9" s="1"/>
  <c r="AS97" i="9"/>
  <c r="AG97" i="9"/>
  <c r="I97" i="9"/>
  <c r="AX179" i="9"/>
  <c r="G98" i="9"/>
  <c r="AX157" i="9"/>
  <c r="I124" i="21" s="1"/>
  <c r="AQ177" i="9"/>
  <c r="BA32" i="9"/>
  <c r="AZ97" i="9"/>
  <c r="F104" i="21" s="1"/>
  <c r="BE137" i="9"/>
  <c r="BB175" i="9"/>
  <c r="J82" i="21" s="1"/>
  <c r="AY34" i="9"/>
  <c r="AZ54" i="9"/>
  <c r="D101" i="21" s="1"/>
  <c r="BC54" i="9"/>
  <c r="BA55" i="9"/>
  <c r="BE53" i="9"/>
  <c r="BA77" i="9"/>
  <c r="AY118" i="9"/>
  <c r="G125" i="21" s="1"/>
  <c r="AZ118" i="9"/>
  <c r="AX98" i="9"/>
  <c r="F125" i="21" s="1"/>
  <c r="BC138" i="9"/>
  <c r="BC176" i="9"/>
  <c r="I176" i="5"/>
  <c r="U177" i="9" s="1"/>
  <c r="G176" i="8"/>
  <c r="R176" i="5" s="1"/>
  <c r="G177" i="9"/>
  <c r="AX31" i="9"/>
  <c r="C118" i="21" s="1"/>
  <c r="BE195" i="9"/>
  <c r="BC196" i="9"/>
  <c r="G85" i="17"/>
  <c r="G85" i="19" s="1"/>
  <c r="AH195" i="9"/>
  <c r="K82" i="23" s="1"/>
  <c r="BE176" i="9"/>
  <c r="AE177" i="9"/>
  <c r="BC76" i="9"/>
  <c r="AX55" i="9"/>
  <c r="D122" i="21" s="1"/>
  <c r="BD95" i="9"/>
  <c r="F61" i="21" s="1"/>
  <c r="AX199" i="9"/>
  <c r="K126" i="21" s="1"/>
  <c r="BD195" i="9"/>
  <c r="J195" i="9"/>
  <c r="K16" i="21" s="1"/>
  <c r="BA197" i="9"/>
  <c r="S197" i="9"/>
  <c r="G196" i="8"/>
  <c r="R196" i="5" s="1"/>
  <c r="G197" i="5" s="1"/>
  <c r="AQ197" i="9"/>
  <c r="AE197" i="9"/>
  <c r="G197" i="9"/>
  <c r="AT195" i="9"/>
  <c r="K102" i="23" s="1"/>
  <c r="U196" i="9"/>
  <c r="V196" i="9" s="1"/>
  <c r="K62" i="23" s="1"/>
  <c r="I195" i="8"/>
  <c r="T195" i="5" s="1"/>
  <c r="I196" i="5" s="1"/>
  <c r="AG196" i="9"/>
  <c r="AS196" i="9"/>
  <c r="I196" i="9"/>
  <c r="V195" i="9"/>
  <c r="K61" i="23" s="1"/>
  <c r="Q198" i="9"/>
  <c r="E198" i="9"/>
  <c r="E197" i="8"/>
  <c r="P197" i="5" s="1"/>
  <c r="E198" i="5" s="1"/>
  <c r="AO198" i="9"/>
  <c r="AC198" i="9"/>
  <c r="AZ176" i="9"/>
  <c r="J103" i="21" s="1"/>
  <c r="BC158" i="9"/>
  <c r="BB155" i="9"/>
  <c r="I82" i="21" s="1"/>
  <c r="BE157" i="9"/>
  <c r="AZ137" i="9"/>
  <c r="H104" i="21" s="1"/>
  <c r="BB136" i="9"/>
  <c r="H83" i="21" s="1"/>
  <c r="AX139" i="9"/>
  <c r="H126" i="21" s="1"/>
  <c r="BA139" i="9"/>
  <c r="BC116" i="9"/>
  <c r="G83" i="21" s="1"/>
  <c r="BB117" i="9"/>
  <c r="BB96" i="9"/>
  <c r="F83" i="21" s="1"/>
  <c r="F60" i="21"/>
  <c r="BF94" i="9"/>
  <c r="F15" i="23" s="1"/>
  <c r="BA99" i="9"/>
  <c r="C77" i="19"/>
  <c r="BC30" i="9"/>
  <c r="K60" i="21"/>
  <c r="BF194" i="9"/>
  <c r="K15" i="23" s="1"/>
  <c r="J59" i="21"/>
  <c r="BF173" i="9"/>
  <c r="J14" i="23" s="1"/>
  <c r="BD174" i="9"/>
  <c r="J46" i="17"/>
  <c r="J46" i="19" s="1"/>
  <c r="O179" i="9"/>
  <c r="G177" i="5"/>
  <c r="S178" i="9" s="1"/>
  <c r="BD154" i="9"/>
  <c r="I59" i="21"/>
  <c r="BF153" i="9"/>
  <c r="I14" i="23" s="1"/>
  <c r="BD135" i="9"/>
  <c r="H60" i="21"/>
  <c r="BF134" i="9"/>
  <c r="H15" i="23" s="1"/>
  <c r="BF114" i="9"/>
  <c r="G15" i="23" s="1"/>
  <c r="G60" i="21"/>
  <c r="BE115" i="9"/>
  <c r="G104" i="17"/>
  <c r="U116" i="9"/>
  <c r="V116" i="9" s="1"/>
  <c r="G62" i="23" s="1"/>
  <c r="J95" i="5"/>
  <c r="F17" i="17" s="1"/>
  <c r="F17" i="19" s="1"/>
  <c r="P77" i="9"/>
  <c r="AN77" i="9"/>
  <c r="AB77" i="9"/>
  <c r="D76" i="8"/>
  <c r="O76" i="5" s="1"/>
  <c r="D77" i="5" s="1"/>
  <c r="D77" i="9"/>
  <c r="N79" i="9"/>
  <c r="B78" i="8"/>
  <c r="M78" i="5" s="1"/>
  <c r="AL79" i="9"/>
  <c r="Z79" i="9"/>
  <c r="B79" i="9"/>
  <c r="T75" i="9"/>
  <c r="V75" i="9" s="1"/>
  <c r="E61" i="23" s="1"/>
  <c r="AF75" i="9"/>
  <c r="AH75" i="9" s="1"/>
  <c r="E82" i="23" s="1"/>
  <c r="AR75" i="9"/>
  <c r="AT75" i="9" s="1"/>
  <c r="E102" i="23" s="1"/>
  <c r="H75" i="9"/>
  <c r="J75" i="9" s="1"/>
  <c r="E16" i="21" s="1"/>
  <c r="H74" i="8"/>
  <c r="S74" i="5" s="1"/>
  <c r="H75" i="5" s="1"/>
  <c r="E104" i="17" s="1"/>
  <c r="BD74" i="9"/>
  <c r="E60" i="21" s="1"/>
  <c r="V74" i="9"/>
  <c r="E60" i="23" s="1"/>
  <c r="AZ76" i="9"/>
  <c r="E103" i="21" s="1"/>
  <c r="BB75" i="9"/>
  <c r="AX78" i="9"/>
  <c r="R76" i="9"/>
  <c r="AP76" i="9"/>
  <c r="AD76" i="9"/>
  <c r="F75" i="8"/>
  <c r="Q75" i="5" s="1"/>
  <c r="F76" i="5" s="1"/>
  <c r="E85" i="17" s="1"/>
  <c r="F76" i="9"/>
  <c r="BD51" i="9"/>
  <c r="C76" i="21"/>
  <c r="BD28" i="9"/>
  <c r="G99" i="9"/>
  <c r="E117" i="8"/>
  <c r="P117" i="5" s="1"/>
  <c r="E118" i="5" s="1"/>
  <c r="Q119" i="9" s="1"/>
  <c r="AO118" i="9"/>
  <c r="AC118" i="9"/>
  <c r="E118" i="9"/>
  <c r="H104" i="17"/>
  <c r="AR136" i="9"/>
  <c r="AT136" i="9" s="1"/>
  <c r="H103" i="23" s="1"/>
  <c r="V136" i="9"/>
  <c r="H62" i="23" s="1"/>
  <c r="AF136" i="9"/>
  <c r="AH136" i="9" s="1"/>
  <c r="H83" i="23" s="1"/>
  <c r="H136" i="9"/>
  <c r="J136" i="9" s="1"/>
  <c r="H17" i="21" s="1"/>
  <c r="D42" i="19"/>
  <c r="G45" i="19"/>
  <c r="H65" i="19"/>
  <c r="AS54" i="9"/>
  <c r="AG54" i="9"/>
  <c r="I54" i="9"/>
  <c r="H66" i="17"/>
  <c r="AN138" i="9"/>
  <c r="AB138" i="9"/>
  <c r="D138" i="9"/>
  <c r="G65" i="19"/>
  <c r="AA119" i="9"/>
  <c r="AM119" i="9"/>
  <c r="C119" i="9"/>
  <c r="I64" i="19"/>
  <c r="F84" i="19"/>
  <c r="C39" i="17"/>
  <c r="C39" i="19" s="1"/>
  <c r="AL32" i="9"/>
  <c r="Z32" i="9"/>
  <c r="B32" i="9"/>
  <c r="AO56" i="9"/>
  <c r="AC56" i="9"/>
  <c r="E56" i="9"/>
  <c r="AN119" i="9"/>
  <c r="AB119" i="9"/>
  <c r="D119" i="9"/>
  <c r="AE159" i="9"/>
  <c r="AQ159" i="9"/>
  <c r="G159" i="9"/>
  <c r="K66" i="17"/>
  <c r="AN198" i="9"/>
  <c r="AB198" i="9"/>
  <c r="D198" i="9"/>
  <c r="D63" i="17"/>
  <c r="AN55" i="9"/>
  <c r="AB55" i="9"/>
  <c r="D55" i="9"/>
  <c r="AN157" i="9"/>
  <c r="AB157" i="9"/>
  <c r="D157" i="9"/>
  <c r="K84" i="19"/>
  <c r="E45" i="19"/>
  <c r="G116" i="8"/>
  <c r="R116" i="5" s="1"/>
  <c r="G117" i="5" s="1"/>
  <c r="S118" i="9" s="1"/>
  <c r="AQ117" i="9"/>
  <c r="AE117" i="9"/>
  <c r="G117" i="9"/>
  <c r="AP97" i="9"/>
  <c r="AD97" i="9"/>
  <c r="F97" i="9"/>
  <c r="F85" i="17"/>
  <c r="F96" i="8"/>
  <c r="Q96" i="5" s="1"/>
  <c r="F97" i="5" s="1"/>
  <c r="R98" i="9" s="1"/>
  <c r="AR117" i="9"/>
  <c r="AF117" i="9"/>
  <c r="H117" i="9"/>
  <c r="Z158" i="9"/>
  <c r="AL158" i="9"/>
  <c r="B158" i="9"/>
  <c r="K103" i="19"/>
  <c r="AS138" i="9"/>
  <c r="AG138" i="9"/>
  <c r="I138" i="9"/>
  <c r="AS116" i="9"/>
  <c r="AT116" i="9" s="1"/>
  <c r="G103" i="23" s="1"/>
  <c r="AG116" i="9"/>
  <c r="AH116" i="9" s="1"/>
  <c r="G83" i="23" s="1"/>
  <c r="I116" i="9"/>
  <c r="J116" i="9" s="1"/>
  <c r="G17" i="21" s="1"/>
  <c r="I115" i="8"/>
  <c r="T115" i="5" s="1"/>
  <c r="I116" i="5" s="1"/>
  <c r="AM79" i="9"/>
  <c r="AA79" i="9"/>
  <c r="C79" i="9"/>
  <c r="C78" i="8"/>
  <c r="N78" i="5" s="1"/>
  <c r="E46" i="17"/>
  <c r="F103" i="19"/>
  <c r="AQ31" i="9"/>
  <c r="AE31" i="9"/>
  <c r="G31" i="9"/>
  <c r="AS76" i="9"/>
  <c r="AG76" i="9"/>
  <c r="I76" i="9"/>
  <c r="J154" i="5"/>
  <c r="I16" i="17" s="1"/>
  <c r="I16" i="19" s="1"/>
  <c r="AR155" i="9"/>
  <c r="AT155" i="9" s="1"/>
  <c r="I102" i="23" s="1"/>
  <c r="AF155" i="9"/>
  <c r="AH155" i="9" s="1"/>
  <c r="I82" i="23" s="1"/>
  <c r="V155" i="9"/>
  <c r="I61" i="23" s="1"/>
  <c r="H155" i="9"/>
  <c r="J155" i="9" s="1"/>
  <c r="I16" i="21" s="1"/>
  <c r="H84" i="19"/>
  <c r="C78" i="17"/>
  <c r="AP30" i="9"/>
  <c r="AD30" i="9"/>
  <c r="F30" i="9"/>
  <c r="AQ139" i="9"/>
  <c r="AE139" i="9"/>
  <c r="G139" i="9"/>
  <c r="J115" i="5"/>
  <c r="G17" i="17" s="1"/>
  <c r="G17" i="19" s="1"/>
  <c r="J64" i="19"/>
  <c r="I83" i="19"/>
  <c r="C96" i="19"/>
  <c r="K65" i="19"/>
  <c r="AQ55" i="9"/>
  <c r="AE55" i="9"/>
  <c r="G55" i="9"/>
  <c r="AO33" i="9"/>
  <c r="AC33" i="9"/>
  <c r="E33" i="9"/>
  <c r="AS158" i="9"/>
  <c r="AG158" i="9"/>
  <c r="I158" i="9"/>
  <c r="E103" i="19"/>
  <c r="J102" i="19"/>
  <c r="E65" i="19"/>
  <c r="H103" i="19"/>
  <c r="H46" i="19"/>
  <c r="AN177" i="9"/>
  <c r="AB177" i="9"/>
  <c r="D177" i="9"/>
  <c r="AC78" i="9"/>
  <c r="AO78" i="9"/>
  <c r="E78" i="9"/>
  <c r="E77" i="8"/>
  <c r="P77" i="5" s="1"/>
  <c r="E78" i="5" s="1"/>
  <c r="Q79" i="9" s="1"/>
  <c r="AS29" i="9"/>
  <c r="AG29" i="9"/>
  <c r="I29" i="9"/>
  <c r="K85" i="17"/>
  <c r="AD197" i="9"/>
  <c r="AP197" i="9"/>
  <c r="F197" i="9"/>
  <c r="E84" i="19"/>
  <c r="J83" i="19"/>
  <c r="AP156" i="9"/>
  <c r="AD156" i="9"/>
  <c r="F156" i="9"/>
  <c r="J45" i="19"/>
  <c r="F45" i="19"/>
  <c r="D99" i="19"/>
  <c r="AN98" i="9"/>
  <c r="AB98" i="9"/>
  <c r="D98" i="9"/>
  <c r="D97" i="8"/>
  <c r="O97" i="5" s="1"/>
  <c r="D98" i="5" s="1"/>
  <c r="P99" i="9" s="1"/>
  <c r="F66" i="17"/>
  <c r="AM57" i="9"/>
  <c r="AA57" i="9"/>
  <c r="C57" i="9"/>
  <c r="K104" i="17"/>
  <c r="AR196" i="9"/>
  <c r="AF196" i="9"/>
  <c r="H196" i="9"/>
  <c r="F52" i="8"/>
  <c r="Q52" i="5" s="1"/>
  <c r="F53" i="5" s="1"/>
  <c r="R54" i="9" s="1"/>
  <c r="AP53" i="9"/>
  <c r="AD53" i="9"/>
  <c r="F53" i="9"/>
  <c r="I102" i="19"/>
  <c r="D80" i="19"/>
  <c r="AC178" i="9"/>
  <c r="AO178" i="9"/>
  <c r="E178" i="9"/>
  <c r="H85" i="17"/>
  <c r="AP137" i="9"/>
  <c r="AD137" i="9"/>
  <c r="F137" i="9"/>
  <c r="AF175" i="9"/>
  <c r="AH175" i="9" s="1"/>
  <c r="J82" i="23" s="1"/>
  <c r="AR175" i="9"/>
  <c r="AT175" i="9" s="1"/>
  <c r="J102" i="23" s="1"/>
  <c r="V175" i="9"/>
  <c r="J61" i="23" s="1"/>
  <c r="H175" i="9"/>
  <c r="J175" i="9" s="1"/>
  <c r="J16" i="21" s="1"/>
  <c r="AR96" i="9"/>
  <c r="AT96" i="9" s="1"/>
  <c r="F103" i="23" s="1"/>
  <c r="AF96" i="9"/>
  <c r="AH96" i="9" s="1"/>
  <c r="F83" i="23" s="1"/>
  <c r="V96" i="9"/>
  <c r="F62" i="23" s="1"/>
  <c r="H96" i="9"/>
  <c r="J96" i="9" s="1"/>
  <c r="F17" i="21" s="1"/>
  <c r="F104" i="17"/>
  <c r="H95" i="8"/>
  <c r="S95" i="5" s="1"/>
  <c r="H96" i="5" s="1"/>
  <c r="T97" i="9" s="1"/>
  <c r="AA35" i="9"/>
  <c r="AM35" i="9"/>
  <c r="C35" i="9"/>
  <c r="AP118" i="9"/>
  <c r="AD118" i="9"/>
  <c r="F118" i="9"/>
  <c r="E177" i="8"/>
  <c r="P177" i="5" s="1"/>
  <c r="E178" i="5" s="1"/>
  <c r="Q179" i="9" s="1"/>
  <c r="AL56" i="9"/>
  <c r="Z56" i="9"/>
  <c r="B56" i="9"/>
  <c r="D100" i="17"/>
  <c r="AR52" i="9"/>
  <c r="AT52" i="9" s="1"/>
  <c r="D99" i="23" s="1"/>
  <c r="AF52" i="9"/>
  <c r="AH52" i="9" s="1"/>
  <c r="D79" i="23" s="1"/>
  <c r="V52" i="9"/>
  <c r="D58" i="23" s="1"/>
  <c r="H52" i="9"/>
  <c r="AE77" i="9"/>
  <c r="AQ77" i="9"/>
  <c r="G77" i="9"/>
  <c r="AP176" i="9"/>
  <c r="AD176" i="9"/>
  <c r="F176" i="9"/>
  <c r="I44" i="19"/>
  <c r="C58" i="17"/>
  <c r="C58" i="19" s="1"/>
  <c r="AB30" i="9"/>
  <c r="AN30" i="9"/>
  <c r="D30" i="9"/>
  <c r="AM179" i="9"/>
  <c r="AA179" i="9"/>
  <c r="C179" i="9"/>
  <c r="C178" i="8"/>
  <c r="N178" i="5" s="1"/>
  <c r="J52" i="9"/>
  <c r="D13" i="21" s="1"/>
  <c r="F65" i="19"/>
  <c r="AL99" i="9"/>
  <c r="Z99" i="9"/>
  <c r="B99" i="9"/>
  <c r="B98" i="8"/>
  <c r="M98" i="5" s="1"/>
  <c r="F46" i="17"/>
  <c r="K46" i="19"/>
  <c r="D62" i="19"/>
  <c r="B157" i="8"/>
  <c r="M157" i="5" s="1"/>
  <c r="B158" i="5" s="1"/>
  <c r="N159" i="9" s="1"/>
  <c r="I45" i="17"/>
  <c r="D156" i="8"/>
  <c r="O156" i="5" s="1"/>
  <c r="D157" i="5" s="1"/>
  <c r="P158" i="9" s="1"/>
  <c r="I65" i="17"/>
  <c r="F155" i="8"/>
  <c r="Q155" i="5" s="1"/>
  <c r="F156" i="5" s="1"/>
  <c r="R157" i="9" s="1"/>
  <c r="I84" i="17"/>
  <c r="H154" i="8"/>
  <c r="S154" i="5" s="1"/>
  <c r="H155" i="5" s="1"/>
  <c r="T156" i="9" s="1"/>
  <c r="I103" i="17"/>
  <c r="H174" i="8"/>
  <c r="S174" i="5" s="1"/>
  <c r="H175" i="5" s="1"/>
  <c r="T176" i="9" s="1"/>
  <c r="J103" i="17"/>
  <c r="F175" i="8"/>
  <c r="Q175" i="5" s="1"/>
  <c r="F176" i="5" s="1"/>
  <c r="R177" i="9" s="1"/>
  <c r="J84" i="17"/>
  <c r="H51" i="8"/>
  <c r="S51" i="5" s="1"/>
  <c r="H52" i="5" s="1"/>
  <c r="T53" i="9" s="1"/>
  <c r="D176" i="8"/>
  <c r="O176" i="5" s="1"/>
  <c r="D177" i="5" s="1"/>
  <c r="P178" i="9" s="1"/>
  <c r="J65" i="17"/>
  <c r="J174" i="5"/>
  <c r="J16" i="17" s="1"/>
  <c r="J16" i="19" s="1"/>
  <c r="D81" i="17"/>
  <c r="J51" i="5"/>
  <c r="D13" i="17" s="1"/>
  <c r="D13" i="19" s="1"/>
  <c r="C118" i="8"/>
  <c r="N118" i="5" s="1"/>
  <c r="G46" i="17"/>
  <c r="G76" i="8"/>
  <c r="R76" i="5" s="1"/>
  <c r="G77" i="5" s="1"/>
  <c r="S78" i="9" s="1"/>
  <c r="D54" i="8"/>
  <c r="O54" i="5" s="1"/>
  <c r="D55" i="5" s="1"/>
  <c r="P56" i="9" s="1"/>
  <c r="G66" i="17"/>
  <c r="I75" i="8"/>
  <c r="T75" i="5" s="1"/>
  <c r="I76" i="5" s="1"/>
  <c r="U77" i="9" s="1"/>
  <c r="D43" i="17"/>
  <c r="B55" i="8"/>
  <c r="M55" i="5" s="1"/>
  <c r="B56" i="5" s="1"/>
  <c r="N57" i="9" s="1"/>
  <c r="J195" i="5"/>
  <c r="K17" i="17" s="1"/>
  <c r="K17" i="19" s="1"/>
  <c r="J135" i="5"/>
  <c r="H17" i="17" s="1"/>
  <c r="H17" i="19" s="1"/>
  <c r="F196" i="8"/>
  <c r="Q196" i="5" s="1"/>
  <c r="F197" i="5" s="1"/>
  <c r="R198" i="9" s="1"/>
  <c r="H195" i="8"/>
  <c r="S195" i="5" s="1"/>
  <c r="H196" i="5" s="1"/>
  <c r="T197" i="9" s="1"/>
  <c r="D197" i="8"/>
  <c r="O197" i="5" s="1"/>
  <c r="D198" i="5" s="1"/>
  <c r="P199" i="9" s="1"/>
  <c r="G158" i="8"/>
  <c r="R158" i="5" s="1"/>
  <c r="I157" i="8"/>
  <c r="T157" i="5" s="1"/>
  <c r="I158" i="5" s="1"/>
  <c r="U159" i="9" s="1"/>
  <c r="G138" i="8"/>
  <c r="R138" i="5" s="1"/>
  <c r="I137" i="8"/>
  <c r="T137" i="5" s="1"/>
  <c r="I138" i="5" s="1"/>
  <c r="U139" i="9" s="1"/>
  <c r="H135" i="8"/>
  <c r="S135" i="5" s="1"/>
  <c r="H136" i="5" s="1"/>
  <c r="T137" i="9" s="1"/>
  <c r="D137" i="8"/>
  <c r="O137" i="5" s="1"/>
  <c r="D138" i="5" s="1"/>
  <c r="P139" i="9" s="1"/>
  <c r="F136" i="8"/>
  <c r="Q136" i="5" s="1"/>
  <c r="F137" i="5" s="1"/>
  <c r="R138" i="9" s="1"/>
  <c r="F117" i="8"/>
  <c r="Q117" i="5" s="1"/>
  <c r="F118" i="5" s="1"/>
  <c r="R119" i="9" s="1"/>
  <c r="D118" i="8"/>
  <c r="O118" i="5" s="1"/>
  <c r="H116" i="8"/>
  <c r="S116" i="5" s="1"/>
  <c r="H117" i="5" s="1"/>
  <c r="T118" i="9" s="1"/>
  <c r="I53" i="8"/>
  <c r="T53" i="5" s="1"/>
  <c r="I54" i="5" s="1"/>
  <c r="U55" i="9" s="1"/>
  <c r="E55" i="8"/>
  <c r="P55" i="5" s="1"/>
  <c r="E56" i="5" s="1"/>
  <c r="Q57" i="9" s="1"/>
  <c r="G54" i="8"/>
  <c r="R54" i="5" s="1"/>
  <c r="G55" i="5" s="1"/>
  <c r="S56" i="9" s="1"/>
  <c r="C56" i="8"/>
  <c r="N56" i="5" s="1"/>
  <c r="C57" i="5" s="1"/>
  <c r="O58" i="9" s="1"/>
  <c r="C34" i="8"/>
  <c r="N34" i="5" s="1"/>
  <c r="C35" i="5" s="1"/>
  <c r="O36" i="9" s="1"/>
  <c r="I28" i="8"/>
  <c r="T28" i="5" s="1"/>
  <c r="I29" i="5" s="1"/>
  <c r="U30" i="9" s="1"/>
  <c r="H27" i="8"/>
  <c r="S27" i="5" s="1"/>
  <c r="H28" i="5" s="1"/>
  <c r="T29" i="9" s="1"/>
  <c r="F29" i="8"/>
  <c r="Q29" i="5" s="1"/>
  <c r="E32" i="8"/>
  <c r="P32" i="5" s="1"/>
  <c r="E33" i="5" s="1"/>
  <c r="Q34" i="9" s="1"/>
  <c r="G30" i="8"/>
  <c r="R30" i="5" s="1"/>
  <c r="G31" i="5" s="1"/>
  <c r="S32" i="9" s="1"/>
  <c r="D29" i="8"/>
  <c r="O29" i="5" s="1"/>
  <c r="D30" i="5" s="1"/>
  <c r="P31" i="9" s="1"/>
  <c r="B31" i="8"/>
  <c r="M31" i="5" s="1"/>
  <c r="B32" i="5" s="1"/>
  <c r="N33" i="9" s="1"/>
  <c r="AE99" i="9" l="1"/>
  <c r="AS98" i="9"/>
  <c r="AQ99" i="9"/>
  <c r="K83" i="21"/>
  <c r="G98" i="8"/>
  <c r="R98" i="5" s="1"/>
  <c r="BF95" i="9"/>
  <c r="F16" i="23" s="1"/>
  <c r="BC98" i="9"/>
  <c r="E125" i="21"/>
  <c r="K104" i="21"/>
  <c r="BC117" i="9"/>
  <c r="G84" i="21" s="1"/>
  <c r="I97" i="8"/>
  <c r="T97" i="5" s="1"/>
  <c r="I98" i="5" s="1"/>
  <c r="U99" i="9" s="1"/>
  <c r="AG98" i="9"/>
  <c r="BE98" i="9" s="1"/>
  <c r="BE138" i="9"/>
  <c r="BB53" i="9"/>
  <c r="D80" i="21" s="1"/>
  <c r="BD175" i="9"/>
  <c r="J61" i="21" s="1"/>
  <c r="BA56" i="9"/>
  <c r="BB97" i="9"/>
  <c r="F84" i="21" s="1"/>
  <c r="AZ198" i="9"/>
  <c r="BC177" i="9"/>
  <c r="BE97" i="9"/>
  <c r="E178" i="8"/>
  <c r="P178" i="5" s="1"/>
  <c r="BA118" i="9"/>
  <c r="G105" i="21" s="1"/>
  <c r="BC197" i="9"/>
  <c r="I98" i="9"/>
  <c r="AZ119" i="9"/>
  <c r="BA33" i="9"/>
  <c r="G104" i="19"/>
  <c r="AH196" i="9"/>
  <c r="K83" i="23" s="1"/>
  <c r="AT196" i="9"/>
  <c r="K103" i="23" s="1"/>
  <c r="AZ98" i="9"/>
  <c r="F105" i="21" s="1"/>
  <c r="BC55" i="9"/>
  <c r="K61" i="21"/>
  <c r="AX99" i="9"/>
  <c r="F126" i="21" s="1"/>
  <c r="BC159" i="9"/>
  <c r="AX79" i="9"/>
  <c r="AY57" i="9"/>
  <c r="AG177" i="9"/>
  <c r="I176" i="8"/>
  <c r="T176" i="5" s="1"/>
  <c r="I177" i="5" s="1"/>
  <c r="U178" i="9" s="1"/>
  <c r="AZ30" i="9"/>
  <c r="C97" i="21" s="1"/>
  <c r="I177" i="9"/>
  <c r="BD155" i="9"/>
  <c r="I61" i="21" s="1"/>
  <c r="AZ177" i="9"/>
  <c r="J104" i="21" s="1"/>
  <c r="BC77" i="9"/>
  <c r="AE178" i="9"/>
  <c r="AS177" i="9"/>
  <c r="BB118" i="9"/>
  <c r="AY79" i="9"/>
  <c r="AZ55" i="9"/>
  <c r="D102" i="21" s="1"/>
  <c r="BE54" i="9"/>
  <c r="BF74" i="9"/>
  <c r="E15" i="23" s="1"/>
  <c r="AY35" i="9"/>
  <c r="BB156" i="9"/>
  <c r="I83" i="21" s="1"/>
  <c r="AX158" i="9"/>
  <c r="I125" i="21" s="1"/>
  <c r="BC139" i="9"/>
  <c r="BC31" i="9"/>
  <c r="BB197" i="9"/>
  <c r="S198" i="9"/>
  <c r="AE198" i="9"/>
  <c r="G198" i="9"/>
  <c r="G197" i="8"/>
  <c r="R197" i="5" s="1"/>
  <c r="G198" i="5" s="1"/>
  <c r="AQ198" i="9"/>
  <c r="BA198" i="9"/>
  <c r="BE196" i="9"/>
  <c r="BF195" i="9"/>
  <c r="K16" i="23" s="1"/>
  <c r="U197" i="9"/>
  <c r="V197" i="9" s="1"/>
  <c r="K63" i="23" s="1"/>
  <c r="AS197" i="9"/>
  <c r="AG197" i="9"/>
  <c r="I197" i="9"/>
  <c r="I196" i="8"/>
  <c r="T196" i="5" s="1"/>
  <c r="I197" i="5" s="1"/>
  <c r="Q199" i="9"/>
  <c r="E199" i="9"/>
  <c r="E198" i="8"/>
  <c r="P198" i="5" s="1"/>
  <c r="AC199" i="9"/>
  <c r="AO199" i="9"/>
  <c r="J196" i="9"/>
  <c r="K17" i="21" s="1"/>
  <c r="G177" i="8"/>
  <c r="R177" i="5" s="1"/>
  <c r="G178" i="5" s="1"/>
  <c r="S179" i="9" s="1"/>
  <c r="BB176" i="9"/>
  <c r="J83" i="21" s="1"/>
  <c r="AQ178" i="9"/>
  <c r="BA178" i="9"/>
  <c r="G178" i="9"/>
  <c r="AZ157" i="9"/>
  <c r="I104" i="21" s="1"/>
  <c r="BE158" i="9"/>
  <c r="BB137" i="9"/>
  <c r="H84" i="21" s="1"/>
  <c r="AZ138" i="9"/>
  <c r="H105" i="21" s="1"/>
  <c r="BD117" i="9"/>
  <c r="AY119" i="9"/>
  <c r="G126" i="21" s="1"/>
  <c r="BD96" i="9"/>
  <c r="F62" i="21" s="1"/>
  <c r="BC99" i="9"/>
  <c r="BA78" i="9"/>
  <c r="BB76" i="9"/>
  <c r="E83" i="21" s="1"/>
  <c r="AX56" i="9"/>
  <c r="D123" i="21" s="1"/>
  <c r="BE29" i="9"/>
  <c r="BB30" i="9"/>
  <c r="C77" i="21" s="1"/>
  <c r="AX32" i="9"/>
  <c r="C119" i="21" s="1"/>
  <c r="BD196" i="9"/>
  <c r="AY179" i="9"/>
  <c r="J126" i="21" s="1"/>
  <c r="J60" i="21"/>
  <c r="BF174" i="9"/>
  <c r="J15" i="23" s="1"/>
  <c r="I60" i="21"/>
  <c r="BF154" i="9"/>
  <c r="I15" i="23" s="1"/>
  <c r="BD136" i="9"/>
  <c r="H61" i="21"/>
  <c r="BF135" i="9"/>
  <c r="H16" i="23" s="1"/>
  <c r="G105" i="17"/>
  <c r="U117" i="9"/>
  <c r="V117" i="9" s="1"/>
  <c r="G63" i="23" s="1"/>
  <c r="BE116" i="9"/>
  <c r="G86" i="17"/>
  <c r="G86" i="19" s="1"/>
  <c r="BF115" i="9"/>
  <c r="G16" i="23" s="1"/>
  <c r="G61" i="21"/>
  <c r="J75" i="5"/>
  <c r="E17" i="17" s="1"/>
  <c r="E17" i="19" s="1"/>
  <c r="T76" i="9"/>
  <c r="AR76" i="9"/>
  <c r="AT76" i="9" s="1"/>
  <c r="E103" i="23" s="1"/>
  <c r="H75" i="8"/>
  <c r="S75" i="5" s="1"/>
  <c r="H76" i="5" s="1"/>
  <c r="J76" i="5" s="1"/>
  <c r="E18" i="17" s="1"/>
  <c r="E18" i="19" s="1"/>
  <c r="AF76" i="9"/>
  <c r="AH76" i="9" s="1"/>
  <c r="E83" i="23" s="1"/>
  <c r="H76" i="9"/>
  <c r="J76" i="9" s="1"/>
  <c r="E17" i="21" s="1"/>
  <c r="E82" i="21"/>
  <c r="AZ77" i="9"/>
  <c r="E104" i="21" s="1"/>
  <c r="R77" i="9"/>
  <c r="AD77" i="9"/>
  <c r="F76" i="8"/>
  <c r="Q76" i="5" s="1"/>
  <c r="F77" i="5" s="1"/>
  <c r="AP77" i="9"/>
  <c r="F77" i="9"/>
  <c r="P78" i="9"/>
  <c r="D77" i="8"/>
  <c r="O77" i="5" s="1"/>
  <c r="D78" i="5" s="1"/>
  <c r="E67" i="17" s="1"/>
  <c r="D78" i="9"/>
  <c r="AN78" i="9"/>
  <c r="AB78" i="9"/>
  <c r="BD75" i="9"/>
  <c r="E61" i="21" s="1"/>
  <c r="E66" i="17"/>
  <c r="E66" i="19" s="1"/>
  <c r="BE76" i="9"/>
  <c r="BD52" i="9"/>
  <c r="D57" i="21"/>
  <c r="BF51" i="9"/>
  <c r="D12" i="23" s="1"/>
  <c r="C54" i="21"/>
  <c r="BF28" i="9"/>
  <c r="C9" i="23" s="1"/>
  <c r="C78" i="19"/>
  <c r="K86" i="17"/>
  <c r="AP198" i="9"/>
  <c r="AD198" i="9"/>
  <c r="F198" i="9"/>
  <c r="AE32" i="9"/>
  <c r="AQ32" i="9"/>
  <c r="G32" i="9"/>
  <c r="AC57" i="9"/>
  <c r="AO57" i="9"/>
  <c r="E57" i="9"/>
  <c r="D43" i="19"/>
  <c r="J65" i="19"/>
  <c r="AL159" i="9"/>
  <c r="Z159" i="9"/>
  <c r="B159" i="9"/>
  <c r="D100" i="19"/>
  <c r="F66" i="19"/>
  <c r="K66" i="19"/>
  <c r="AO34" i="9"/>
  <c r="AC34" i="9"/>
  <c r="E34" i="9"/>
  <c r="AS55" i="9"/>
  <c r="AG55" i="9"/>
  <c r="I55" i="9"/>
  <c r="H86" i="17"/>
  <c r="AP138" i="9"/>
  <c r="AD138" i="9"/>
  <c r="F138" i="9"/>
  <c r="AS77" i="9"/>
  <c r="AG77" i="9"/>
  <c r="I77" i="9"/>
  <c r="AN178" i="9"/>
  <c r="AB178" i="9"/>
  <c r="D178" i="9"/>
  <c r="I103" i="19"/>
  <c r="AC179" i="9"/>
  <c r="AO179" i="9"/>
  <c r="E179" i="9"/>
  <c r="AN99" i="9"/>
  <c r="AB99" i="9"/>
  <c r="D99" i="9"/>
  <c r="D98" i="8"/>
  <c r="O98" i="5" s="1"/>
  <c r="F67" i="17"/>
  <c r="AP98" i="9"/>
  <c r="AD98" i="9"/>
  <c r="F98" i="9"/>
  <c r="F97" i="8"/>
  <c r="Q97" i="5" s="1"/>
  <c r="F98" i="5" s="1"/>
  <c r="R99" i="9" s="1"/>
  <c r="F86" i="17"/>
  <c r="AP119" i="9"/>
  <c r="AD119" i="9"/>
  <c r="F119" i="9"/>
  <c r="AR176" i="9"/>
  <c r="AT176" i="9" s="1"/>
  <c r="J103" i="23" s="1"/>
  <c r="V176" i="9"/>
  <c r="J62" i="23" s="1"/>
  <c r="AF176" i="9"/>
  <c r="AH176" i="9" s="1"/>
  <c r="J83" i="23" s="1"/>
  <c r="H176" i="9"/>
  <c r="J176" i="9" s="1"/>
  <c r="J17" i="21" s="1"/>
  <c r="E104" i="19"/>
  <c r="AS117" i="9"/>
  <c r="AT117" i="9" s="1"/>
  <c r="G104" i="23" s="1"/>
  <c r="AG117" i="9"/>
  <c r="AH117" i="9" s="1"/>
  <c r="G84" i="23" s="1"/>
  <c r="I117" i="9"/>
  <c r="J117" i="9" s="1"/>
  <c r="G18" i="21" s="1"/>
  <c r="I116" i="8"/>
  <c r="T116" i="5" s="1"/>
  <c r="I117" i="5" s="1"/>
  <c r="U118" i="9" s="1"/>
  <c r="F85" i="19"/>
  <c r="C97" i="17"/>
  <c r="AR29" i="9"/>
  <c r="AT29" i="9" s="1"/>
  <c r="C96" i="23" s="1"/>
  <c r="AF29" i="9"/>
  <c r="AH29" i="9" s="1"/>
  <c r="C76" i="23" s="1"/>
  <c r="V29" i="9"/>
  <c r="C55" i="23" s="1"/>
  <c r="H29" i="9"/>
  <c r="J29" i="9" s="1"/>
  <c r="C10" i="21" s="1"/>
  <c r="AS99" i="9"/>
  <c r="AG99" i="9"/>
  <c r="D81" i="19"/>
  <c r="AS30" i="9"/>
  <c r="AG30" i="9"/>
  <c r="I30" i="9"/>
  <c r="AS139" i="9"/>
  <c r="AG139" i="9"/>
  <c r="I139" i="9"/>
  <c r="K67" i="17"/>
  <c r="AN199" i="9"/>
  <c r="AB199" i="9"/>
  <c r="D199" i="9"/>
  <c r="J116" i="5"/>
  <c r="G18" i="17" s="1"/>
  <c r="G18" i="19" s="1"/>
  <c r="D64" i="17"/>
  <c r="AN56" i="9"/>
  <c r="AB56" i="9"/>
  <c r="D56" i="9"/>
  <c r="J84" i="19"/>
  <c r="AP157" i="9"/>
  <c r="AD157" i="9"/>
  <c r="F157" i="9"/>
  <c r="F104" i="19"/>
  <c r="AQ118" i="9"/>
  <c r="AE118" i="9"/>
  <c r="G118" i="9"/>
  <c r="G117" i="8"/>
  <c r="R117" i="5" s="1"/>
  <c r="G118" i="5" s="1"/>
  <c r="S119" i="9" s="1"/>
  <c r="H66" i="19"/>
  <c r="C59" i="17"/>
  <c r="C59" i="19" s="1"/>
  <c r="AN31" i="9"/>
  <c r="AB31" i="9"/>
  <c r="D31" i="9"/>
  <c r="G46" i="19"/>
  <c r="I45" i="19"/>
  <c r="H67" i="17"/>
  <c r="AN139" i="9"/>
  <c r="AB139" i="9"/>
  <c r="D139" i="9"/>
  <c r="E118" i="8"/>
  <c r="P118" i="5" s="1"/>
  <c r="AO119" i="9"/>
  <c r="AC119" i="9"/>
  <c r="E119" i="9"/>
  <c r="E46" i="19"/>
  <c r="G66" i="19"/>
  <c r="I84" i="19"/>
  <c r="K104" i="19"/>
  <c r="K85" i="19"/>
  <c r="D63" i="19"/>
  <c r="AA36" i="9"/>
  <c r="AM36" i="9"/>
  <c r="C36" i="9"/>
  <c r="AR118" i="9"/>
  <c r="AF118" i="9"/>
  <c r="H118" i="9"/>
  <c r="K105" i="17"/>
  <c r="AR197" i="9"/>
  <c r="AF197" i="9"/>
  <c r="H197" i="9"/>
  <c r="E85" i="19"/>
  <c r="F53" i="8"/>
  <c r="Q53" i="5" s="1"/>
  <c r="F54" i="5" s="1"/>
  <c r="AP54" i="9"/>
  <c r="AD54" i="9"/>
  <c r="F54" i="9"/>
  <c r="AP177" i="9"/>
  <c r="AD177" i="9"/>
  <c r="F177" i="9"/>
  <c r="I65" i="19"/>
  <c r="F46" i="19"/>
  <c r="H85" i="19"/>
  <c r="AO79" i="9"/>
  <c r="AC79" i="9"/>
  <c r="E79" i="9"/>
  <c r="E78" i="8"/>
  <c r="P78" i="5" s="1"/>
  <c r="V97" i="9"/>
  <c r="F63" i="23" s="1"/>
  <c r="H104" i="19"/>
  <c r="AQ56" i="9"/>
  <c r="AE56" i="9"/>
  <c r="G56" i="9"/>
  <c r="AL57" i="9"/>
  <c r="Z57" i="9"/>
  <c r="B57" i="9"/>
  <c r="AR156" i="9"/>
  <c r="AT156" i="9" s="1"/>
  <c r="I103" i="23" s="1"/>
  <c r="AF156" i="9"/>
  <c r="AH156" i="9" s="1"/>
  <c r="I83" i="23" s="1"/>
  <c r="V156" i="9"/>
  <c r="I62" i="23" s="1"/>
  <c r="H156" i="9"/>
  <c r="J156" i="9" s="1"/>
  <c r="I17" i="21" s="1"/>
  <c r="H105" i="17"/>
  <c r="AR137" i="9"/>
  <c r="AT137" i="9" s="1"/>
  <c r="H104" i="23" s="1"/>
  <c r="V137" i="9"/>
  <c r="H63" i="23" s="1"/>
  <c r="AF137" i="9"/>
  <c r="H137" i="9"/>
  <c r="J137" i="9" s="1"/>
  <c r="H18" i="21" s="1"/>
  <c r="J52" i="5"/>
  <c r="D14" i="17" s="1"/>
  <c r="D14" i="19" s="1"/>
  <c r="AR53" i="9"/>
  <c r="AT53" i="9" s="1"/>
  <c r="D100" i="23" s="1"/>
  <c r="AF53" i="9"/>
  <c r="AH53" i="9" s="1"/>
  <c r="D80" i="23" s="1"/>
  <c r="H53" i="9"/>
  <c r="J53" i="9" s="1"/>
  <c r="D14" i="21" s="1"/>
  <c r="AR97" i="9"/>
  <c r="AT97" i="9" s="1"/>
  <c r="F104" i="23" s="1"/>
  <c r="AF97" i="9"/>
  <c r="AH97" i="9" s="1"/>
  <c r="F84" i="23" s="1"/>
  <c r="H97" i="9"/>
  <c r="J97" i="9" s="1"/>
  <c r="F18" i="21" s="1"/>
  <c r="H96" i="8"/>
  <c r="S96" i="5" s="1"/>
  <c r="H97" i="5" s="1"/>
  <c r="T98" i="9" s="1"/>
  <c r="J96" i="5"/>
  <c r="F18" i="17" s="1"/>
  <c r="F18" i="19" s="1"/>
  <c r="F105" i="17"/>
  <c r="V53" i="9"/>
  <c r="D59" i="23" s="1"/>
  <c r="C40" i="17"/>
  <c r="C40" i="19" s="1"/>
  <c r="AL33" i="9"/>
  <c r="Z33" i="9"/>
  <c r="B33" i="9"/>
  <c r="AM58" i="9"/>
  <c r="AA58" i="9"/>
  <c r="C58" i="9"/>
  <c r="AS159" i="9"/>
  <c r="AG159" i="9"/>
  <c r="I159" i="9"/>
  <c r="AQ78" i="9"/>
  <c r="AE78" i="9"/>
  <c r="G78" i="9"/>
  <c r="J103" i="19"/>
  <c r="AN158" i="9"/>
  <c r="AB158" i="9"/>
  <c r="D158" i="9"/>
  <c r="D157" i="8"/>
  <c r="O157" i="5" s="1"/>
  <c r="D158" i="5" s="1"/>
  <c r="P159" i="9" s="1"/>
  <c r="I66" i="17"/>
  <c r="H155" i="8"/>
  <c r="S155" i="5" s="1"/>
  <c r="H156" i="5" s="1"/>
  <c r="T157" i="9" s="1"/>
  <c r="I104" i="17"/>
  <c r="J155" i="5"/>
  <c r="I17" i="17" s="1"/>
  <c r="I17" i="19" s="1"/>
  <c r="B158" i="8"/>
  <c r="M158" i="5" s="1"/>
  <c r="I46" i="17"/>
  <c r="F156" i="8"/>
  <c r="Q156" i="5" s="1"/>
  <c r="F157" i="5" s="1"/>
  <c r="R158" i="9" s="1"/>
  <c r="I85" i="17"/>
  <c r="D101" i="17"/>
  <c r="J85" i="17"/>
  <c r="F176" i="8"/>
  <c r="Q176" i="5" s="1"/>
  <c r="F177" i="5" s="1"/>
  <c r="R178" i="9" s="1"/>
  <c r="D82" i="17"/>
  <c r="H52" i="8"/>
  <c r="S52" i="5" s="1"/>
  <c r="H53" i="5" s="1"/>
  <c r="T54" i="9" s="1"/>
  <c r="J175" i="5"/>
  <c r="J17" i="17" s="1"/>
  <c r="J17" i="19" s="1"/>
  <c r="H175" i="8"/>
  <c r="S175" i="5" s="1"/>
  <c r="H176" i="5" s="1"/>
  <c r="T177" i="9" s="1"/>
  <c r="J104" i="17"/>
  <c r="D177" i="8"/>
  <c r="O177" i="5" s="1"/>
  <c r="D178" i="5" s="1"/>
  <c r="P179" i="9" s="1"/>
  <c r="J66" i="17"/>
  <c r="G67" i="17"/>
  <c r="I76" i="8"/>
  <c r="T76" i="5" s="1"/>
  <c r="I77" i="5" s="1"/>
  <c r="U78" i="9" s="1"/>
  <c r="G77" i="8"/>
  <c r="R77" i="5" s="1"/>
  <c r="G78" i="5" s="1"/>
  <c r="S79" i="9" s="1"/>
  <c r="D55" i="8"/>
  <c r="O55" i="5" s="1"/>
  <c r="D56" i="5" s="1"/>
  <c r="P57" i="9" s="1"/>
  <c r="D44" i="17"/>
  <c r="B56" i="8"/>
  <c r="M56" i="5" s="1"/>
  <c r="B57" i="5" s="1"/>
  <c r="N58" i="9" s="1"/>
  <c r="J196" i="5"/>
  <c r="K18" i="17" s="1"/>
  <c r="K18" i="19" s="1"/>
  <c r="J136" i="5"/>
  <c r="H18" i="17" s="1"/>
  <c r="H18" i="19" s="1"/>
  <c r="F30" i="5"/>
  <c r="R31" i="9" s="1"/>
  <c r="J28" i="5"/>
  <c r="C10" i="17" s="1"/>
  <c r="D198" i="8"/>
  <c r="O198" i="5" s="1"/>
  <c r="H196" i="8"/>
  <c r="S196" i="5" s="1"/>
  <c r="H197" i="5" s="1"/>
  <c r="T198" i="9" s="1"/>
  <c r="F197" i="8"/>
  <c r="Q197" i="5" s="1"/>
  <c r="F198" i="5" s="1"/>
  <c r="R199" i="9" s="1"/>
  <c r="I177" i="8"/>
  <c r="T177" i="5" s="1"/>
  <c r="I158" i="8"/>
  <c r="T158" i="5" s="1"/>
  <c r="F137" i="8"/>
  <c r="Q137" i="5" s="1"/>
  <c r="F138" i="5" s="1"/>
  <c r="R139" i="9" s="1"/>
  <c r="D138" i="8"/>
  <c r="O138" i="5" s="1"/>
  <c r="I138" i="8"/>
  <c r="T138" i="5" s="1"/>
  <c r="H136" i="8"/>
  <c r="S136" i="5" s="1"/>
  <c r="H137" i="5" s="1"/>
  <c r="T138" i="9" s="1"/>
  <c r="F118" i="8"/>
  <c r="Q118" i="5" s="1"/>
  <c r="H117" i="8"/>
  <c r="S117" i="5" s="1"/>
  <c r="H118" i="5" s="1"/>
  <c r="T119" i="9" s="1"/>
  <c r="E56" i="8"/>
  <c r="P56" i="5" s="1"/>
  <c r="E57" i="5" s="1"/>
  <c r="Q58" i="9" s="1"/>
  <c r="I54" i="8"/>
  <c r="T54" i="5" s="1"/>
  <c r="I55" i="5" s="1"/>
  <c r="U56" i="9" s="1"/>
  <c r="C57" i="8"/>
  <c r="N57" i="5" s="1"/>
  <c r="C58" i="5" s="1"/>
  <c r="O59" i="9" s="1"/>
  <c r="G55" i="8"/>
  <c r="R55" i="5" s="1"/>
  <c r="G56" i="5" s="1"/>
  <c r="S57" i="9" s="1"/>
  <c r="C35" i="8"/>
  <c r="N35" i="5" s="1"/>
  <c r="C36" i="5" s="1"/>
  <c r="O37" i="9" s="1"/>
  <c r="H28" i="8"/>
  <c r="S28" i="5" s="1"/>
  <c r="H29" i="5" s="1"/>
  <c r="T30" i="9" s="1"/>
  <c r="I29" i="8"/>
  <c r="T29" i="5" s="1"/>
  <c r="I30" i="5" s="1"/>
  <c r="U31" i="9" s="1"/>
  <c r="G31" i="8"/>
  <c r="R31" i="5" s="1"/>
  <c r="G32" i="5" s="1"/>
  <c r="S33" i="9" s="1"/>
  <c r="E33" i="8"/>
  <c r="P33" i="5" s="1"/>
  <c r="E34" i="5" s="1"/>
  <c r="Q35" i="9" s="1"/>
  <c r="B32" i="8"/>
  <c r="M32" i="5" s="1"/>
  <c r="B33" i="5" s="1"/>
  <c r="N34" i="9" s="1"/>
  <c r="D30" i="8"/>
  <c r="O30" i="5" s="1"/>
  <c r="D31" i="5" s="1"/>
  <c r="P32" i="9" s="1"/>
  <c r="I98" i="8" l="1"/>
  <c r="T98" i="5" s="1"/>
  <c r="I99" i="9"/>
  <c r="BF175" i="9"/>
  <c r="J16" i="23" s="1"/>
  <c r="G179" i="9"/>
  <c r="AE179" i="9"/>
  <c r="AZ158" i="9"/>
  <c r="I105" i="21" s="1"/>
  <c r="BB138" i="9"/>
  <c r="H85" i="21" s="1"/>
  <c r="K84" i="21"/>
  <c r="BA79" i="9"/>
  <c r="BB157" i="9"/>
  <c r="I84" i="21" s="1"/>
  <c r="AZ199" i="9"/>
  <c r="BC178" i="9"/>
  <c r="E126" i="21"/>
  <c r="K105" i="21"/>
  <c r="BE177" i="9"/>
  <c r="AX57" i="9"/>
  <c r="D124" i="21" s="1"/>
  <c r="BB177" i="9"/>
  <c r="J84" i="21" s="1"/>
  <c r="BC78" i="9"/>
  <c r="AQ179" i="9"/>
  <c r="AZ178" i="9"/>
  <c r="J105" i="21" s="1"/>
  <c r="BB198" i="9"/>
  <c r="BF96" i="9"/>
  <c r="F17" i="23" s="1"/>
  <c r="AX159" i="9"/>
  <c r="I126" i="21" s="1"/>
  <c r="G178" i="8"/>
  <c r="R178" i="5" s="1"/>
  <c r="BD118" i="9"/>
  <c r="I178" i="5"/>
  <c r="U179" i="9" s="1"/>
  <c r="BE55" i="9"/>
  <c r="BB98" i="9"/>
  <c r="F85" i="21" s="1"/>
  <c r="BE77" i="9"/>
  <c r="BE139" i="9"/>
  <c r="BF155" i="9"/>
  <c r="I16" i="23" s="1"/>
  <c r="AT197" i="9"/>
  <c r="K104" i="23" s="1"/>
  <c r="I178" i="9"/>
  <c r="BA57" i="9"/>
  <c r="AH197" i="9"/>
  <c r="K84" i="23" s="1"/>
  <c r="BA179" i="9"/>
  <c r="BE197" i="9"/>
  <c r="AG178" i="9"/>
  <c r="AX33" i="9"/>
  <c r="C120" i="21" s="1"/>
  <c r="BB54" i="9"/>
  <c r="D81" i="21" s="1"/>
  <c r="AZ56" i="9"/>
  <c r="D103" i="21" s="1"/>
  <c r="BE99" i="9"/>
  <c r="AS178" i="9"/>
  <c r="BC32" i="9"/>
  <c r="U198" i="9"/>
  <c r="V198" i="9" s="1"/>
  <c r="K64" i="23" s="1"/>
  <c r="I198" i="9"/>
  <c r="AG198" i="9"/>
  <c r="AS198" i="9"/>
  <c r="I197" i="8"/>
  <c r="T197" i="5" s="1"/>
  <c r="I198" i="5" s="1"/>
  <c r="S199" i="9"/>
  <c r="G199" i="9"/>
  <c r="G198" i="8"/>
  <c r="R198" i="5" s="1"/>
  <c r="AE199" i="9"/>
  <c r="AQ199" i="9"/>
  <c r="BC198" i="9"/>
  <c r="BA199" i="9"/>
  <c r="J197" i="9"/>
  <c r="K18" i="21" s="1"/>
  <c r="BD176" i="9"/>
  <c r="BF176" i="9" s="1"/>
  <c r="J17" i="23" s="1"/>
  <c r="BE159" i="9"/>
  <c r="BD137" i="9"/>
  <c r="H63" i="21" s="1"/>
  <c r="AZ139" i="9"/>
  <c r="H106" i="21" s="1"/>
  <c r="BA119" i="9"/>
  <c r="G106" i="21" s="1"/>
  <c r="BC118" i="9"/>
  <c r="G85" i="21" s="1"/>
  <c r="G105" i="19"/>
  <c r="BB119" i="9"/>
  <c r="BE117" i="9"/>
  <c r="BF117" i="9" s="1"/>
  <c r="G18" i="23" s="1"/>
  <c r="AZ99" i="9"/>
  <c r="F106" i="21" s="1"/>
  <c r="AZ78" i="9"/>
  <c r="E105" i="21" s="1"/>
  <c r="BC56" i="9"/>
  <c r="AY58" i="9"/>
  <c r="AY36" i="9"/>
  <c r="BA34" i="9"/>
  <c r="BE30" i="9"/>
  <c r="AZ31" i="9"/>
  <c r="C98" i="21" s="1"/>
  <c r="BD197" i="9"/>
  <c r="K62" i="21"/>
  <c r="BF196" i="9"/>
  <c r="K17" i="23" s="1"/>
  <c r="BD156" i="9"/>
  <c r="H62" i="21"/>
  <c r="BF136" i="9"/>
  <c r="H17" i="23" s="1"/>
  <c r="AH137" i="9"/>
  <c r="H84" i="23" s="1"/>
  <c r="J117" i="5"/>
  <c r="G19" i="17" s="1"/>
  <c r="G19" i="19" s="1"/>
  <c r="G106" i="17"/>
  <c r="G106" i="19" s="1"/>
  <c r="BF116" i="9"/>
  <c r="G17" i="23" s="1"/>
  <c r="G62" i="21"/>
  <c r="G87" i="17"/>
  <c r="G87" i="19" s="1"/>
  <c r="BD97" i="9"/>
  <c r="BF75" i="9"/>
  <c r="E16" i="23" s="1"/>
  <c r="BB77" i="9"/>
  <c r="E84" i="21" s="1"/>
  <c r="T77" i="9"/>
  <c r="AR77" i="9"/>
  <c r="AT77" i="9" s="1"/>
  <c r="E104" i="23" s="1"/>
  <c r="H76" i="8"/>
  <c r="S76" i="5" s="1"/>
  <c r="H77" i="5" s="1"/>
  <c r="J77" i="5" s="1"/>
  <c r="E19" i="17" s="1"/>
  <c r="E19" i="19" s="1"/>
  <c r="AF77" i="9"/>
  <c r="AH77" i="9" s="1"/>
  <c r="E84" i="23" s="1"/>
  <c r="H77" i="9"/>
  <c r="J77" i="9" s="1"/>
  <c r="E18" i="21" s="1"/>
  <c r="E105" i="17"/>
  <c r="E105" i="19" s="1"/>
  <c r="R78" i="9"/>
  <c r="F77" i="8"/>
  <c r="Q77" i="5" s="1"/>
  <c r="F78" i="5" s="1"/>
  <c r="AP78" i="9"/>
  <c r="AD78" i="9"/>
  <c r="F78" i="9"/>
  <c r="BD76" i="9"/>
  <c r="E86" i="17"/>
  <c r="E86" i="19" s="1"/>
  <c r="P79" i="9"/>
  <c r="D78" i="8"/>
  <c r="O78" i="5" s="1"/>
  <c r="AN79" i="9"/>
  <c r="AB79" i="9"/>
  <c r="D79" i="9"/>
  <c r="V76" i="9"/>
  <c r="E62" i="23" s="1"/>
  <c r="D58" i="21"/>
  <c r="BF52" i="9"/>
  <c r="D13" i="23" s="1"/>
  <c r="BD53" i="9"/>
  <c r="F54" i="8"/>
  <c r="Q54" i="5" s="1"/>
  <c r="F55" i="5" s="1"/>
  <c r="R56" i="9" s="1"/>
  <c r="R55" i="9"/>
  <c r="BD29" i="9"/>
  <c r="V118" i="9"/>
  <c r="G64" i="23" s="1"/>
  <c r="K106" i="17"/>
  <c r="AR198" i="9"/>
  <c r="AF198" i="9"/>
  <c r="H198" i="9"/>
  <c r="AS56" i="9"/>
  <c r="AG56" i="9"/>
  <c r="I56" i="9"/>
  <c r="AO58" i="9"/>
  <c r="AC58" i="9"/>
  <c r="E58" i="9"/>
  <c r="AN57" i="9"/>
  <c r="AB57" i="9"/>
  <c r="D57" i="9"/>
  <c r="C97" i="19"/>
  <c r="AS31" i="9"/>
  <c r="AG31" i="9"/>
  <c r="I31" i="9"/>
  <c r="J66" i="19"/>
  <c r="AP178" i="9"/>
  <c r="AD178" i="9"/>
  <c r="F178" i="9"/>
  <c r="I104" i="19"/>
  <c r="AR98" i="9"/>
  <c r="AT98" i="9" s="1"/>
  <c r="F105" i="23" s="1"/>
  <c r="AF98" i="9"/>
  <c r="V98" i="9"/>
  <c r="F64" i="23" s="1"/>
  <c r="H98" i="9"/>
  <c r="J98" i="9" s="1"/>
  <c r="F19" i="21" s="1"/>
  <c r="J97" i="5"/>
  <c r="F19" i="17" s="1"/>
  <c r="F19" i="19" s="1"/>
  <c r="F106" i="17"/>
  <c r="H97" i="8"/>
  <c r="S97" i="5" s="1"/>
  <c r="H98" i="5" s="1"/>
  <c r="T99" i="9" s="1"/>
  <c r="C60" i="17"/>
  <c r="C60" i="19" s="1"/>
  <c r="AN32" i="9"/>
  <c r="AB32" i="9"/>
  <c r="D32" i="9"/>
  <c r="G118" i="8"/>
  <c r="R118" i="5" s="1"/>
  <c r="AQ119" i="9"/>
  <c r="AE119" i="9"/>
  <c r="G119" i="9"/>
  <c r="C41" i="17"/>
  <c r="AL34" i="9"/>
  <c r="Z34" i="9"/>
  <c r="B34" i="9"/>
  <c r="I46" i="19"/>
  <c r="K86" i="19"/>
  <c r="AO35" i="9"/>
  <c r="AC35" i="9"/>
  <c r="E35" i="9"/>
  <c r="G67" i="19"/>
  <c r="K105" i="19"/>
  <c r="D83" i="17"/>
  <c r="AP55" i="9"/>
  <c r="AD55" i="9"/>
  <c r="F55" i="9"/>
  <c r="C98" i="17"/>
  <c r="AR30" i="9"/>
  <c r="AT30" i="9" s="1"/>
  <c r="C97" i="23" s="1"/>
  <c r="AF30" i="9"/>
  <c r="AH30" i="9" s="1"/>
  <c r="C77" i="23" s="1"/>
  <c r="V30" i="9"/>
  <c r="C56" i="23" s="1"/>
  <c r="H30" i="9"/>
  <c r="J30" i="9" s="1"/>
  <c r="C11" i="21" s="1"/>
  <c r="AR119" i="9"/>
  <c r="AF119" i="9"/>
  <c r="H119" i="9"/>
  <c r="AN179" i="9"/>
  <c r="AB179" i="9"/>
  <c r="D179" i="9"/>
  <c r="J85" i="19"/>
  <c r="AR157" i="9"/>
  <c r="AT157" i="9" s="1"/>
  <c r="I104" i="23" s="1"/>
  <c r="AF157" i="9"/>
  <c r="V157" i="9"/>
  <c r="I63" i="23" s="1"/>
  <c r="H157" i="9"/>
  <c r="J157" i="9" s="1"/>
  <c r="I18" i="21" s="1"/>
  <c r="E67" i="19"/>
  <c r="K67" i="19"/>
  <c r="AA59" i="9"/>
  <c r="AM59" i="9"/>
  <c r="C59" i="9"/>
  <c r="H67" i="19"/>
  <c r="AP99" i="9"/>
  <c r="AD99" i="9"/>
  <c r="F99" i="9"/>
  <c r="F98" i="8"/>
  <c r="Q98" i="5" s="1"/>
  <c r="F87" i="17"/>
  <c r="AL58" i="9"/>
  <c r="Z58" i="9"/>
  <c r="B58" i="9"/>
  <c r="H87" i="17"/>
  <c r="AP139" i="9"/>
  <c r="AD139" i="9"/>
  <c r="BB139" i="9" s="1"/>
  <c r="H86" i="21" s="1"/>
  <c r="F139" i="9"/>
  <c r="D44" i="19"/>
  <c r="F105" i="19"/>
  <c r="AA37" i="9"/>
  <c r="AM37" i="9"/>
  <c r="C37" i="9"/>
  <c r="K87" i="17"/>
  <c r="AP199" i="9"/>
  <c r="AD199" i="9"/>
  <c r="F199" i="9"/>
  <c r="AQ79" i="9"/>
  <c r="AE79" i="9"/>
  <c r="G79" i="9"/>
  <c r="J104" i="19"/>
  <c r="D101" i="19"/>
  <c r="I66" i="19"/>
  <c r="AS118" i="9"/>
  <c r="AT118" i="9" s="1"/>
  <c r="G105" i="23" s="1"/>
  <c r="AG118" i="9"/>
  <c r="AH118" i="9" s="1"/>
  <c r="G85" i="23" s="1"/>
  <c r="I118" i="9"/>
  <c r="J118" i="9" s="1"/>
  <c r="G19" i="21" s="1"/>
  <c r="I117" i="8"/>
  <c r="T117" i="5" s="1"/>
  <c r="I118" i="5" s="1"/>
  <c r="U119" i="9" s="1"/>
  <c r="F67" i="19"/>
  <c r="H86" i="19"/>
  <c r="AP158" i="9"/>
  <c r="AD158" i="9"/>
  <c r="F158" i="9"/>
  <c r="V54" i="9"/>
  <c r="D60" i="23" s="1"/>
  <c r="D102" i="17"/>
  <c r="AR54" i="9"/>
  <c r="AT54" i="9" s="1"/>
  <c r="D101" i="23" s="1"/>
  <c r="AF54" i="9"/>
  <c r="AH54" i="9" s="1"/>
  <c r="D81" i="23" s="1"/>
  <c r="H54" i="9"/>
  <c r="J54" i="9" s="1"/>
  <c r="D15" i="21" s="1"/>
  <c r="H105" i="19"/>
  <c r="AQ33" i="9"/>
  <c r="AE33" i="9"/>
  <c r="G33" i="9"/>
  <c r="C79" i="17"/>
  <c r="AP31" i="9"/>
  <c r="AD31" i="9"/>
  <c r="F31" i="9"/>
  <c r="D82" i="19"/>
  <c r="AE57" i="9"/>
  <c r="AQ57" i="9"/>
  <c r="G57" i="9"/>
  <c r="H106" i="17"/>
  <c r="AR138" i="9"/>
  <c r="AT138" i="9" s="1"/>
  <c r="H105" i="23" s="1"/>
  <c r="AF138" i="9"/>
  <c r="AH138" i="9" s="1"/>
  <c r="H85" i="23" s="1"/>
  <c r="V138" i="9"/>
  <c r="H64" i="23" s="1"/>
  <c r="H138" i="9"/>
  <c r="J138" i="9" s="1"/>
  <c r="H19" i="21" s="1"/>
  <c r="AS78" i="9"/>
  <c r="AG78" i="9"/>
  <c r="I78" i="9"/>
  <c r="J176" i="5"/>
  <c r="J18" i="17" s="1"/>
  <c r="J18" i="19" s="1"/>
  <c r="AR177" i="9"/>
  <c r="AT177" i="9" s="1"/>
  <c r="J104" i="23" s="1"/>
  <c r="AF177" i="9"/>
  <c r="AH177" i="9" s="1"/>
  <c r="J84" i="23" s="1"/>
  <c r="V177" i="9"/>
  <c r="J63" i="23" s="1"/>
  <c r="H177" i="9"/>
  <c r="J177" i="9" s="1"/>
  <c r="J18" i="21" s="1"/>
  <c r="I85" i="19"/>
  <c r="AN159" i="9"/>
  <c r="AB159" i="9"/>
  <c r="D159" i="9"/>
  <c r="D64" i="19"/>
  <c r="F86" i="19"/>
  <c r="J53" i="5"/>
  <c r="D15" i="17" s="1"/>
  <c r="D15" i="19" s="1"/>
  <c r="H156" i="8"/>
  <c r="S156" i="5" s="1"/>
  <c r="H157" i="5" s="1"/>
  <c r="T158" i="9" s="1"/>
  <c r="I105" i="17"/>
  <c r="F157" i="8"/>
  <c r="Q157" i="5" s="1"/>
  <c r="F158" i="5" s="1"/>
  <c r="R159" i="9" s="1"/>
  <c r="I86" i="17"/>
  <c r="D158" i="8"/>
  <c r="O158" i="5" s="1"/>
  <c r="I67" i="17"/>
  <c r="J156" i="5"/>
  <c r="I18" i="17" s="1"/>
  <c r="I18" i="19" s="1"/>
  <c r="H53" i="8"/>
  <c r="S53" i="5" s="1"/>
  <c r="H54" i="5" s="1"/>
  <c r="T55" i="9" s="1"/>
  <c r="D178" i="8"/>
  <c r="O178" i="5" s="1"/>
  <c r="J67" i="17"/>
  <c r="C10" i="19"/>
  <c r="J86" i="17"/>
  <c r="F177" i="8"/>
  <c r="Q177" i="5" s="1"/>
  <c r="F178" i="5" s="1"/>
  <c r="R179" i="9" s="1"/>
  <c r="J105" i="17"/>
  <c r="H176" i="8"/>
  <c r="S176" i="5" s="1"/>
  <c r="H177" i="5" s="1"/>
  <c r="T178" i="9" s="1"/>
  <c r="G78" i="8"/>
  <c r="R78" i="5" s="1"/>
  <c r="I77" i="8"/>
  <c r="T77" i="5" s="1"/>
  <c r="I78" i="5" s="1"/>
  <c r="U79" i="9" s="1"/>
  <c r="D45" i="17"/>
  <c r="B57" i="8"/>
  <c r="M57" i="5" s="1"/>
  <c r="B58" i="5" s="1"/>
  <c r="N59" i="9" s="1"/>
  <c r="D56" i="8"/>
  <c r="O56" i="5" s="1"/>
  <c r="D57" i="5" s="1"/>
  <c r="P58" i="9" s="1"/>
  <c r="D65" i="17"/>
  <c r="J197" i="5"/>
  <c r="K19" i="17" s="1"/>
  <c r="K19" i="19" s="1"/>
  <c r="J137" i="5"/>
  <c r="H19" i="17" s="1"/>
  <c r="H19" i="19" s="1"/>
  <c r="J29" i="5"/>
  <c r="C11" i="17" s="1"/>
  <c r="H197" i="8"/>
  <c r="S197" i="5" s="1"/>
  <c r="H198" i="5" s="1"/>
  <c r="T199" i="9" s="1"/>
  <c r="F198" i="8"/>
  <c r="Q198" i="5" s="1"/>
  <c r="F138" i="8"/>
  <c r="Q138" i="5" s="1"/>
  <c r="H137" i="8"/>
  <c r="S137" i="5" s="1"/>
  <c r="H138" i="5" s="1"/>
  <c r="T139" i="9" s="1"/>
  <c r="H118" i="8"/>
  <c r="S118" i="5" s="1"/>
  <c r="E57" i="8"/>
  <c r="P57" i="5" s="1"/>
  <c r="E58" i="5" s="1"/>
  <c r="Q59" i="9" s="1"/>
  <c r="C58" i="8"/>
  <c r="N58" i="5" s="1"/>
  <c r="G56" i="8"/>
  <c r="R56" i="5" s="1"/>
  <c r="G57" i="5" s="1"/>
  <c r="S58" i="9" s="1"/>
  <c r="I55" i="8"/>
  <c r="T55" i="5" s="1"/>
  <c r="I56" i="5" s="1"/>
  <c r="U57" i="9" s="1"/>
  <c r="C36" i="8"/>
  <c r="N36" i="5" s="1"/>
  <c r="C37" i="5" s="1"/>
  <c r="O38" i="9" s="1"/>
  <c r="I30" i="8"/>
  <c r="T30" i="5" s="1"/>
  <c r="I31" i="5" s="1"/>
  <c r="U32" i="9" s="1"/>
  <c r="H29" i="8"/>
  <c r="S29" i="5" s="1"/>
  <c r="H30" i="5" s="1"/>
  <c r="T31" i="9" s="1"/>
  <c r="G32" i="8"/>
  <c r="R32" i="5" s="1"/>
  <c r="G33" i="5" s="1"/>
  <c r="S34" i="9" s="1"/>
  <c r="E34" i="8"/>
  <c r="P34" i="5" s="1"/>
  <c r="E35" i="5" s="1"/>
  <c r="Q36" i="9" s="1"/>
  <c r="D31" i="8"/>
  <c r="O31" i="5" s="1"/>
  <c r="D32" i="5" s="1"/>
  <c r="P33" i="9" s="1"/>
  <c r="B33" i="8"/>
  <c r="M33" i="5" s="1"/>
  <c r="B34" i="5" s="1"/>
  <c r="N35" i="9" s="1"/>
  <c r="F30" i="8"/>
  <c r="Q30" i="5" s="1"/>
  <c r="F31" i="5" s="1"/>
  <c r="R32" i="9" s="1"/>
  <c r="BC179" i="9" l="1"/>
  <c r="E106" i="17"/>
  <c r="K106" i="21"/>
  <c r="BB199" i="9"/>
  <c r="BB178" i="9"/>
  <c r="J85" i="21" s="1"/>
  <c r="BF137" i="9"/>
  <c r="H18" i="23" s="1"/>
  <c r="K85" i="21"/>
  <c r="BB31" i="9"/>
  <c r="C78" i="21" s="1"/>
  <c r="BE78" i="9"/>
  <c r="AG179" i="9"/>
  <c r="I179" i="9"/>
  <c r="J198" i="9"/>
  <c r="K19" i="21" s="1"/>
  <c r="AS179" i="9"/>
  <c r="BC57" i="9"/>
  <c r="BA35" i="9"/>
  <c r="AT198" i="9"/>
  <c r="K105" i="23" s="1"/>
  <c r="I178" i="8"/>
  <c r="T178" i="5" s="1"/>
  <c r="BD119" i="9"/>
  <c r="F56" i="9"/>
  <c r="BD177" i="9"/>
  <c r="BF177" i="9" s="1"/>
  <c r="J18" i="23" s="1"/>
  <c r="D84" i="17"/>
  <c r="D84" i="19" s="1"/>
  <c r="J62" i="21"/>
  <c r="BC79" i="9"/>
  <c r="AY37" i="9"/>
  <c r="AZ32" i="9"/>
  <c r="C99" i="21" s="1"/>
  <c r="BD98" i="9"/>
  <c r="F64" i="21" s="1"/>
  <c r="AH198" i="9"/>
  <c r="K85" i="23" s="1"/>
  <c r="BC199" i="9"/>
  <c r="K86" i="21" s="1"/>
  <c r="BE178" i="9"/>
  <c r="BE31" i="9"/>
  <c r="BA58" i="9"/>
  <c r="U199" i="9"/>
  <c r="V199" i="9" s="1"/>
  <c r="K65" i="23" s="1"/>
  <c r="AS199" i="9"/>
  <c r="I198" i="8"/>
  <c r="T198" i="5" s="1"/>
  <c r="AG199" i="9"/>
  <c r="I199" i="9"/>
  <c r="BE198" i="9"/>
  <c r="AZ179" i="9"/>
  <c r="J106" i="21" s="1"/>
  <c r="BB158" i="9"/>
  <c r="I85" i="21" s="1"/>
  <c r="BD157" i="9"/>
  <c r="I63" i="21" s="1"/>
  <c r="AZ159" i="9"/>
  <c r="I106" i="21" s="1"/>
  <c r="BE118" i="9"/>
  <c r="BF118" i="9" s="1"/>
  <c r="G19" i="23" s="1"/>
  <c r="G63" i="21"/>
  <c r="BC119" i="9"/>
  <c r="G86" i="21" s="1"/>
  <c r="BB99" i="9"/>
  <c r="F86" i="21" s="1"/>
  <c r="AH98" i="9"/>
  <c r="F85" i="23" s="1"/>
  <c r="BB78" i="9"/>
  <c r="E85" i="21" s="1"/>
  <c r="AZ79" i="9"/>
  <c r="E106" i="21" s="1"/>
  <c r="BE56" i="9"/>
  <c r="F55" i="8"/>
  <c r="Q55" i="5" s="1"/>
  <c r="F56" i="5" s="1"/>
  <c r="R57" i="9" s="1"/>
  <c r="AX58" i="9"/>
  <c r="D125" i="21" s="1"/>
  <c r="AZ57" i="9"/>
  <c r="D104" i="21" s="1"/>
  <c r="AD56" i="9"/>
  <c r="BD54" i="9"/>
  <c r="D60" i="21" s="1"/>
  <c r="AY59" i="9"/>
  <c r="AX34" i="9"/>
  <c r="C121" i="21" s="1"/>
  <c r="BC33" i="9"/>
  <c r="BD198" i="9"/>
  <c r="K63" i="21"/>
  <c r="BF197" i="9"/>
  <c r="K18" i="23" s="1"/>
  <c r="I62" i="21"/>
  <c r="BF156" i="9"/>
  <c r="I17" i="23" s="1"/>
  <c r="AH157" i="9"/>
  <c r="I84" i="23" s="1"/>
  <c r="BD138" i="9"/>
  <c r="J118" i="5"/>
  <c r="G20" i="17" s="1"/>
  <c r="G20" i="19" s="1"/>
  <c r="G107" i="17"/>
  <c r="G107" i="19" s="1"/>
  <c r="F63" i="21"/>
  <c r="BF97" i="9"/>
  <c r="F18" i="23" s="1"/>
  <c r="J98" i="5"/>
  <c r="F20" i="17" s="1"/>
  <c r="F20" i="19" s="1"/>
  <c r="R79" i="9"/>
  <c r="F78" i="8"/>
  <c r="Q78" i="5" s="1"/>
  <c r="AP79" i="9"/>
  <c r="AD79" i="9"/>
  <c r="F79" i="9"/>
  <c r="E62" i="21"/>
  <c r="BF76" i="9"/>
  <c r="E17" i="23" s="1"/>
  <c r="BD77" i="9"/>
  <c r="V77" i="9"/>
  <c r="E63" i="23" s="1"/>
  <c r="T78" i="9"/>
  <c r="H77" i="8"/>
  <c r="S77" i="5" s="1"/>
  <c r="H78" i="5" s="1"/>
  <c r="E107" i="17" s="1"/>
  <c r="H78" i="9"/>
  <c r="J78" i="9" s="1"/>
  <c r="E19" i="21" s="1"/>
  <c r="AR78" i="9"/>
  <c r="AT78" i="9" s="1"/>
  <c r="E105" i="23" s="1"/>
  <c r="AF78" i="9"/>
  <c r="AH78" i="9" s="1"/>
  <c r="E85" i="23" s="1"/>
  <c r="E87" i="17"/>
  <c r="E87" i="19" s="1"/>
  <c r="D59" i="21"/>
  <c r="BF53" i="9"/>
  <c r="D14" i="23" s="1"/>
  <c r="AP56" i="9"/>
  <c r="BB55" i="9"/>
  <c r="BD30" i="9"/>
  <c r="C55" i="21"/>
  <c r="BF29" i="9"/>
  <c r="C10" i="23" s="1"/>
  <c r="V31" i="9"/>
  <c r="C57" i="23" s="1"/>
  <c r="V158" i="9"/>
  <c r="I64" i="23" s="1"/>
  <c r="V119" i="9"/>
  <c r="G65" i="23" s="1"/>
  <c r="H106" i="19"/>
  <c r="AQ34" i="9"/>
  <c r="AE34" i="9"/>
  <c r="G34" i="9"/>
  <c r="V178" i="9"/>
  <c r="J64" i="23" s="1"/>
  <c r="AR178" i="9"/>
  <c r="AT178" i="9" s="1"/>
  <c r="J105" i="23" s="1"/>
  <c r="AF178" i="9"/>
  <c r="AH178" i="9" s="1"/>
  <c r="J85" i="23" s="1"/>
  <c r="H178" i="9"/>
  <c r="J178" i="9" s="1"/>
  <c r="J19" i="21" s="1"/>
  <c r="J54" i="5"/>
  <c r="D16" i="17" s="1"/>
  <c r="D16" i="19" s="1"/>
  <c r="AR55" i="9"/>
  <c r="AT55" i="9" s="1"/>
  <c r="D102" i="23" s="1"/>
  <c r="AF55" i="9"/>
  <c r="AH55" i="9" s="1"/>
  <c r="D82" i="23" s="1"/>
  <c r="H55" i="9"/>
  <c r="J55" i="9" s="1"/>
  <c r="D16" i="21" s="1"/>
  <c r="AP179" i="9"/>
  <c r="AD179" i="9"/>
  <c r="F179" i="9"/>
  <c r="AA38" i="9"/>
  <c r="AM38" i="9"/>
  <c r="C38" i="9"/>
  <c r="D103" i="17"/>
  <c r="E106" i="19"/>
  <c r="J86" i="19"/>
  <c r="AS119" i="9"/>
  <c r="AT119" i="9" s="1"/>
  <c r="G106" i="23" s="1"/>
  <c r="AG119" i="9"/>
  <c r="AH119" i="9" s="1"/>
  <c r="G86" i="23" s="1"/>
  <c r="I119" i="9"/>
  <c r="J119" i="9" s="1"/>
  <c r="G20" i="21" s="1"/>
  <c r="I118" i="8"/>
  <c r="T118" i="5" s="1"/>
  <c r="V55" i="9"/>
  <c r="D61" i="23" s="1"/>
  <c r="AR99" i="9"/>
  <c r="AT99" i="9" s="1"/>
  <c r="F106" i="23" s="1"/>
  <c r="AF99" i="9"/>
  <c r="AH99" i="9" s="1"/>
  <c r="F86" i="23" s="1"/>
  <c r="V99" i="9"/>
  <c r="F65" i="23" s="1"/>
  <c r="H99" i="9"/>
  <c r="J99" i="9" s="1"/>
  <c r="F20" i="21" s="1"/>
  <c r="H98" i="8"/>
  <c r="S98" i="5" s="1"/>
  <c r="F107" i="17"/>
  <c r="AO36" i="9"/>
  <c r="AC36" i="9"/>
  <c r="E36" i="9"/>
  <c r="D45" i="19"/>
  <c r="C99" i="17"/>
  <c r="AF31" i="9"/>
  <c r="AH31" i="9" s="1"/>
  <c r="C78" i="23" s="1"/>
  <c r="AR31" i="9"/>
  <c r="AT31" i="9" s="1"/>
  <c r="C98" i="23" s="1"/>
  <c r="H31" i="9"/>
  <c r="J31" i="9" s="1"/>
  <c r="C12" i="21" s="1"/>
  <c r="I105" i="19"/>
  <c r="H87" i="19"/>
  <c r="AS32" i="9"/>
  <c r="AG32" i="9"/>
  <c r="I32" i="9"/>
  <c r="AR158" i="9"/>
  <c r="AT158" i="9" s="1"/>
  <c r="I105" i="23" s="1"/>
  <c r="AF158" i="9"/>
  <c r="AH158" i="9" s="1"/>
  <c r="I85" i="23" s="1"/>
  <c r="H158" i="9"/>
  <c r="J158" i="9" s="1"/>
  <c r="I19" i="21" s="1"/>
  <c r="C80" i="17"/>
  <c r="AP32" i="9"/>
  <c r="AD32" i="9"/>
  <c r="F32" i="9"/>
  <c r="AS57" i="9"/>
  <c r="AG57" i="9"/>
  <c r="I57" i="9"/>
  <c r="D65" i="19"/>
  <c r="I67" i="19"/>
  <c r="F106" i="19"/>
  <c r="AO59" i="9"/>
  <c r="AC59" i="9"/>
  <c r="E59" i="9"/>
  <c r="J67" i="19"/>
  <c r="D102" i="19"/>
  <c r="AS79" i="9"/>
  <c r="AG79" i="9"/>
  <c r="I79" i="9"/>
  <c r="AQ58" i="9"/>
  <c r="AE58" i="9"/>
  <c r="G58" i="9"/>
  <c r="K107" i="17"/>
  <c r="AR199" i="9"/>
  <c r="AF199" i="9"/>
  <c r="H199" i="9"/>
  <c r="AN58" i="9"/>
  <c r="AB58" i="9"/>
  <c r="D58" i="9"/>
  <c r="C41" i="19"/>
  <c r="D83" i="19"/>
  <c r="I86" i="19"/>
  <c r="AP159" i="9"/>
  <c r="AD159" i="9"/>
  <c r="F159" i="9"/>
  <c r="C98" i="19"/>
  <c r="K106" i="19"/>
  <c r="H107" i="17"/>
  <c r="AR139" i="9"/>
  <c r="AT139" i="9" s="1"/>
  <c r="H106" i="23" s="1"/>
  <c r="AF139" i="9"/>
  <c r="AH139" i="9" s="1"/>
  <c r="H86" i="23" s="1"/>
  <c r="V139" i="9"/>
  <c r="H65" i="23" s="1"/>
  <c r="H139" i="9"/>
  <c r="J139" i="9" s="1"/>
  <c r="H20" i="21" s="1"/>
  <c r="J105" i="19"/>
  <c r="F87" i="19"/>
  <c r="H54" i="8"/>
  <c r="S54" i="5" s="1"/>
  <c r="H55" i="5" s="1"/>
  <c r="T56" i="9" s="1"/>
  <c r="K87" i="19"/>
  <c r="C42" i="17"/>
  <c r="C42" i="19" s="1"/>
  <c r="AL35" i="9"/>
  <c r="Z35" i="9"/>
  <c r="B35" i="9"/>
  <c r="C61" i="17"/>
  <c r="AN33" i="9"/>
  <c r="AB33" i="9"/>
  <c r="D33" i="9"/>
  <c r="AL59" i="9"/>
  <c r="Z59" i="9"/>
  <c r="B59" i="9"/>
  <c r="C79" i="19"/>
  <c r="J157" i="5"/>
  <c r="I19" i="17" s="1"/>
  <c r="I19" i="19" s="1"/>
  <c r="F158" i="8"/>
  <c r="Q158" i="5" s="1"/>
  <c r="I87" i="17"/>
  <c r="H157" i="8"/>
  <c r="S157" i="5" s="1"/>
  <c r="H158" i="5" s="1"/>
  <c r="T159" i="9" s="1"/>
  <c r="I106" i="17"/>
  <c r="J87" i="17"/>
  <c r="F178" i="8"/>
  <c r="Q178" i="5" s="1"/>
  <c r="C11" i="19"/>
  <c r="H177" i="8"/>
  <c r="S177" i="5" s="1"/>
  <c r="H178" i="5" s="1"/>
  <c r="T179" i="9" s="1"/>
  <c r="J177" i="5"/>
  <c r="J19" i="17" s="1"/>
  <c r="J19" i="19" s="1"/>
  <c r="J106" i="17"/>
  <c r="I78" i="8"/>
  <c r="T78" i="5"/>
  <c r="D66" i="17"/>
  <c r="D57" i="8"/>
  <c r="O57" i="5" s="1"/>
  <c r="D58" i="5" s="1"/>
  <c r="P59" i="9" s="1"/>
  <c r="D46" i="17"/>
  <c r="B58" i="8"/>
  <c r="M58" i="5" s="1"/>
  <c r="J198" i="5"/>
  <c r="K20" i="17" s="1"/>
  <c r="K20" i="19" s="1"/>
  <c r="J138" i="5"/>
  <c r="H20" i="17" s="1"/>
  <c r="H20" i="19" s="1"/>
  <c r="J30" i="5"/>
  <c r="C12" i="17" s="1"/>
  <c r="H30" i="8"/>
  <c r="S30" i="5" s="1"/>
  <c r="H31" i="5" s="1"/>
  <c r="T32" i="9" s="1"/>
  <c r="H198" i="8"/>
  <c r="S198" i="5" s="1"/>
  <c r="H138" i="8"/>
  <c r="S138" i="5" s="1"/>
  <c r="I56" i="8"/>
  <c r="T56" i="5" s="1"/>
  <c r="I57" i="5" s="1"/>
  <c r="U58" i="9" s="1"/>
  <c r="E58" i="8"/>
  <c r="P58" i="5" s="1"/>
  <c r="G57" i="8"/>
  <c r="R57" i="5" s="1"/>
  <c r="G58" i="5" s="1"/>
  <c r="S59" i="9" s="1"/>
  <c r="C37" i="8"/>
  <c r="N37" i="5" s="1"/>
  <c r="C38" i="5" s="1"/>
  <c r="O39" i="9" s="1"/>
  <c r="I31" i="8"/>
  <c r="T31" i="5" s="1"/>
  <c r="I32" i="5" s="1"/>
  <c r="U33" i="9" s="1"/>
  <c r="F31" i="8"/>
  <c r="Q31" i="5" s="1"/>
  <c r="F32" i="5" s="1"/>
  <c r="R33" i="9" s="1"/>
  <c r="E35" i="8"/>
  <c r="P35" i="5" s="1"/>
  <c r="E36" i="5" s="1"/>
  <c r="Q37" i="9" s="1"/>
  <c r="G33" i="8"/>
  <c r="R33" i="5" s="1"/>
  <c r="G34" i="5" s="1"/>
  <c r="S35" i="9" s="1"/>
  <c r="B34" i="8"/>
  <c r="M34" i="5" s="1"/>
  <c r="B35" i="5" s="1"/>
  <c r="N36" i="9" s="1"/>
  <c r="D32" i="8"/>
  <c r="O32" i="5" s="1"/>
  <c r="D33" i="5" s="1"/>
  <c r="P34" i="9" s="1"/>
  <c r="F56" i="8" l="1"/>
  <c r="Q56" i="5" s="1"/>
  <c r="F57" i="5" s="1"/>
  <c r="R58" i="9" s="1"/>
  <c r="AD57" i="9"/>
  <c r="AP57" i="9"/>
  <c r="D85" i="17"/>
  <c r="D85" i="19" s="1"/>
  <c r="F57" i="9"/>
  <c r="BE57" i="9"/>
  <c r="BE179" i="9"/>
  <c r="AH199" i="9"/>
  <c r="K86" i="23" s="1"/>
  <c r="BB159" i="9"/>
  <c r="I86" i="21" s="1"/>
  <c r="AX35" i="9"/>
  <c r="C122" i="21" s="1"/>
  <c r="BA36" i="9"/>
  <c r="J63" i="21"/>
  <c r="G64" i="21"/>
  <c r="BF98" i="9"/>
  <c r="F19" i="23" s="1"/>
  <c r="BF157" i="9"/>
  <c r="I18" i="23" s="1"/>
  <c r="BC34" i="9"/>
  <c r="AX59" i="9"/>
  <c r="D126" i="21" s="1"/>
  <c r="BF54" i="9"/>
  <c r="D15" i="23" s="1"/>
  <c r="BE32" i="9"/>
  <c r="BB179" i="9"/>
  <c r="J86" i="21" s="1"/>
  <c r="BB57" i="9"/>
  <c r="D84" i="21" s="1"/>
  <c r="AT199" i="9"/>
  <c r="K106" i="23" s="1"/>
  <c r="AZ58" i="9"/>
  <c r="D105" i="21" s="1"/>
  <c r="BC58" i="9"/>
  <c r="J199" i="9"/>
  <c r="K20" i="21" s="1"/>
  <c r="BE199" i="9"/>
  <c r="BD99" i="9"/>
  <c r="F65" i="21" s="1"/>
  <c r="BD78" i="9"/>
  <c r="E64" i="21" s="1"/>
  <c r="BA59" i="9"/>
  <c r="BB56" i="9"/>
  <c r="D83" i="21" s="1"/>
  <c r="BD55" i="9"/>
  <c r="D61" i="21" s="1"/>
  <c r="D104" i="17"/>
  <c r="D104" i="19" s="1"/>
  <c r="AY38" i="9"/>
  <c r="BB32" i="9"/>
  <c r="C79" i="21" s="1"/>
  <c r="AZ33" i="9"/>
  <c r="C100" i="21" s="1"/>
  <c r="K64" i="21"/>
  <c r="BF198" i="9"/>
  <c r="K19" i="23" s="1"/>
  <c r="BD199" i="9"/>
  <c r="BD178" i="9"/>
  <c r="BD158" i="9"/>
  <c r="H64" i="21"/>
  <c r="BF138" i="9"/>
  <c r="H19" i="23" s="1"/>
  <c r="BD139" i="9"/>
  <c r="BE119" i="9"/>
  <c r="E63" i="21"/>
  <c r="BF77" i="9"/>
  <c r="E18" i="23" s="1"/>
  <c r="T79" i="9"/>
  <c r="AF79" i="9"/>
  <c r="AH79" i="9" s="1"/>
  <c r="E86" i="23" s="1"/>
  <c r="AR79" i="9"/>
  <c r="AT79" i="9" s="1"/>
  <c r="E106" i="23" s="1"/>
  <c r="H79" i="9"/>
  <c r="J79" i="9" s="1"/>
  <c r="E20" i="21" s="1"/>
  <c r="H78" i="8"/>
  <c r="S78" i="5" s="1"/>
  <c r="V78" i="9"/>
  <c r="E64" i="23" s="1"/>
  <c r="J78" i="5"/>
  <c r="E20" i="17" s="1"/>
  <c r="E20" i="19" s="1"/>
  <c r="BE79" i="9"/>
  <c r="BB79" i="9"/>
  <c r="D82" i="21"/>
  <c r="BD31" i="9"/>
  <c r="C56" i="21"/>
  <c r="BF30" i="9"/>
  <c r="C11" i="23" s="1"/>
  <c r="AP58" i="9"/>
  <c r="AD58" i="9"/>
  <c r="F58" i="9"/>
  <c r="D86" i="17"/>
  <c r="C62" i="17"/>
  <c r="AN34" i="9"/>
  <c r="AB34" i="9"/>
  <c r="D34" i="9"/>
  <c r="C43" i="17"/>
  <c r="C43" i="19" s="1"/>
  <c r="AL36" i="9"/>
  <c r="Z36" i="9"/>
  <c r="B36" i="9"/>
  <c r="C61" i="19"/>
  <c r="AR56" i="9"/>
  <c r="AT56" i="9" s="1"/>
  <c r="D103" i="23" s="1"/>
  <c r="AF56" i="9"/>
  <c r="AH56" i="9" s="1"/>
  <c r="D83" i="23" s="1"/>
  <c r="V56" i="9"/>
  <c r="D62" i="23" s="1"/>
  <c r="H56" i="9"/>
  <c r="J56" i="9" s="1"/>
  <c r="D17" i="21" s="1"/>
  <c r="F107" i="19"/>
  <c r="AO37" i="9"/>
  <c r="AC37" i="9"/>
  <c r="E37" i="9"/>
  <c r="D46" i="19"/>
  <c r="J87" i="19"/>
  <c r="V159" i="9"/>
  <c r="I65" i="23" s="1"/>
  <c r="D103" i="19"/>
  <c r="I87" i="19"/>
  <c r="AS58" i="9"/>
  <c r="AG58" i="9"/>
  <c r="I58" i="9"/>
  <c r="AQ35" i="9"/>
  <c r="AE35" i="9"/>
  <c r="BC35" i="9" s="1"/>
  <c r="G35" i="9"/>
  <c r="E107" i="19"/>
  <c r="AN59" i="9"/>
  <c r="AB59" i="9"/>
  <c r="D59" i="9"/>
  <c r="H107" i="19"/>
  <c r="AS33" i="9"/>
  <c r="AG33" i="9"/>
  <c r="I33" i="9"/>
  <c r="D66" i="19"/>
  <c r="I106" i="19"/>
  <c r="C100" i="17"/>
  <c r="AR32" i="9"/>
  <c r="AT32" i="9" s="1"/>
  <c r="C99" i="23" s="1"/>
  <c r="AF32" i="9"/>
  <c r="AH32" i="9" s="1"/>
  <c r="C79" i="23" s="1"/>
  <c r="V32" i="9"/>
  <c r="C58" i="23" s="1"/>
  <c r="H32" i="9"/>
  <c r="J32" i="9" s="1"/>
  <c r="C13" i="21" s="1"/>
  <c r="J106" i="19"/>
  <c r="K107" i="19"/>
  <c r="AA39" i="9"/>
  <c r="AM39" i="9"/>
  <c r="C39" i="9"/>
  <c r="J55" i="5"/>
  <c r="D17" i="17" s="1"/>
  <c r="D17" i="19" s="1"/>
  <c r="AF179" i="9"/>
  <c r="AH179" i="9" s="1"/>
  <c r="J86" i="23" s="1"/>
  <c r="V179" i="9"/>
  <c r="J65" i="23" s="1"/>
  <c r="AR179" i="9"/>
  <c r="AT179" i="9" s="1"/>
  <c r="J106" i="23" s="1"/>
  <c r="H179" i="9"/>
  <c r="J179" i="9" s="1"/>
  <c r="J20" i="21" s="1"/>
  <c r="AR159" i="9"/>
  <c r="AT159" i="9" s="1"/>
  <c r="I106" i="23" s="1"/>
  <c r="AF159" i="9"/>
  <c r="AH159" i="9" s="1"/>
  <c r="I86" i="23" s="1"/>
  <c r="H159" i="9"/>
  <c r="J159" i="9" s="1"/>
  <c r="I20" i="21" s="1"/>
  <c r="C81" i="17"/>
  <c r="AP33" i="9"/>
  <c r="AD33" i="9"/>
  <c r="F33" i="9"/>
  <c r="AQ59" i="9"/>
  <c r="AE59" i="9"/>
  <c r="G59" i="9"/>
  <c r="H55" i="8"/>
  <c r="S55" i="5" s="1"/>
  <c r="H56" i="5" s="1"/>
  <c r="T57" i="9" s="1"/>
  <c r="C80" i="19"/>
  <c r="C99" i="19"/>
  <c r="H158" i="8"/>
  <c r="S158" i="5" s="1"/>
  <c r="I107" i="17"/>
  <c r="J158" i="5"/>
  <c r="I20" i="17" s="1"/>
  <c r="I20" i="19" s="1"/>
  <c r="H178" i="8"/>
  <c r="S178" i="5" s="1"/>
  <c r="J107" i="17"/>
  <c r="C12" i="19"/>
  <c r="J178" i="5"/>
  <c r="J20" i="17" s="1"/>
  <c r="J20" i="19" s="1"/>
  <c r="D67" i="17"/>
  <c r="D58" i="8"/>
  <c r="O58" i="5" s="1"/>
  <c r="J31" i="5"/>
  <c r="C13" i="17" s="1"/>
  <c r="I57" i="8"/>
  <c r="T57" i="5" s="1"/>
  <c r="I58" i="5" s="1"/>
  <c r="U59" i="9" s="1"/>
  <c r="G58" i="8"/>
  <c r="R58" i="5" s="1"/>
  <c r="C38" i="8"/>
  <c r="N38" i="5" s="1"/>
  <c r="I32" i="8"/>
  <c r="T32" i="5" s="1"/>
  <c r="I33" i="5" s="1"/>
  <c r="U34" i="9" s="1"/>
  <c r="E36" i="8"/>
  <c r="P36" i="5" s="1"/>
  <c r="E37" i="5" s="1"/>
  <c r="Q38" i="9" s="1"/>
  <c r="F32" i="8"/>
  <c r="Q32" i="5" s="1"/>
  <c r="F33" i="5" s="1"/>
  <c r="R34" i="9" s="1"/>
  <c r="G34" i="8"/>
  <c r="R34" i="5" s="1"/>
  <c r="G35" i="5" s="1"/>
  <c r="S36" i="9" s="1"/>
  <c r="D33" i="8"/>
  <c r="O33" i="5" s="1"/>
  <c r="D34" i="5" s="1"/>
  <c r="P35" i="9" s="1"/>
  <c r="B35" i="8"/>
  <c r="M35" i="5" s="1"/>
  <c r="B36" i="5" s="1"/>
  <c r="N37" i="9" s="1"/>
  <c r="F57" i="8" l="1"/>
  <c r="Q57" i="5" s="1"/>
  <c r="F58" i="5" s="1"/>
  <c r="R59" i="9" s="1"/>
  <c r="BA37" i="9"/>
  <c r="BB58" i="9"/>
  <c r="D85" i="21" s="1"/>
  <c r="BB33" i="9"/>
  <c r="C80" i="21" s="1"/>
  <c r="AZ59" i="9"/>
  <c r="D106" i="21" s="1"/>
  <c r="BE58" i="9"/>
  <c r="AZ34" i="9"/>
  <c r="C101" i="21" s="1"/>
  <c r="BF78" i="9"/>
  <c r="E19" i="23" s="1"/>
  <c r="BF99" i="9"/>
  <c r="F20" i="23" s="1"/>
  <c r="AY39" i="9"/>
  <c r="BE33" i="9"/>
  <c r="AX36" i="9"/>
  <c r="C123" i="21" s="1"/>
  <c r="BF55" i="9"/>
  <c r="D16" i="23" s="1"/>
  <c r="BC59" i="9"/>
  <c r="D105" i="17"/>
  <c r="H56" i="8"/>
  <c r="S56" i="5" s="1"/>
  <c r="H57" i="5" s="1"/>
  <c r="T58" i="9" s="1"/>
  <c r="V58" i="9" s="1"/>
  <c r="D64" i="23" s="1"/>
  <c r="K65" i="21"/>
  <c r="BF199" i="9"/>
  <c r="K20" i="23" s="1"/>
  <c r="J64" i="21"/>
  <c r="BF178" i="9"/>
  <c r="J19" i="23" s="1"/>
  <c r="BD179" i="9"/>
  <c r="I64" i="21"/>
  <c r="BF158" i="9"/>
  <c r="I19" i="23" s="1"/>
  <c r="BD159" i="9"/>
  <c r="H65" i="21"/>
  <c r="BF139" i="9"/>
  <c r="H20" i="23" s="1"/>
  <c r="BF119" i="9"/>
  <c r="G20" i="23" s="1"/>
  <c r="G65" i="21"/>
  <c r="BD79" i="9"/>
  <c r="E65" i="21" s="1"/>
  <c r="V79" i="9"/>
  <c r="E65" i="23" s="1"/>
  <c r="E86" i="21"/>
  <c r="BD56" i="9"/>
  <c r="BD32" i="9"/>
  <c r="C57" i="21"/>
  <c r="BF31" i="9"/>
  <c r="C12" i="23" s="1"/>
  <c r="D87" i="17"/>
  <c r="AP59" i="9"/>
  <c r="F59" i="9"/>
  <c r="AO38" i="9"/>
  <c r="AC38" i="9"/>
  <c r="E38" i="9"/>
  <c r="J107" i="19"/>
  <c r="AS34" i="9"/>
  <c r="AG34" i="9"/>
  <c r="I34" i="9"/>
  <c r="D86" i="19"/>
  <c r="AS59" i="9"/>
  <c r="AG59" i="9"/>
  <c r="I59" i="9"/>
  <c r="J56" i="5"/>
  <c r="D18" i="17" s="1"/>
  <c r="D18" i="19" s="1"/>
  <c r="AF57" i="9"/>
  <c r="AH57" i="9" s="1"/>
  <c r="D84" i="23" s="1"/>
  <c r="V57" i="9"/>
  <c r="D63" i="23" s="1"/>
  <c r="AR57" i="9"/>
  <c r="AT57" i="9" s="1"/>
  <c r="D104" i="23" s="1"/>
  <c r="H57" i="9"/>
  <c r="J57" i="9" s="1"/>
  <c r="D18" i="21" s="1"/>
  <c r="D67" i="19"/>
  <c r="I107" i="19"/>
  <c r="C63" i="17"/>
  <c r="C63" i="19" s="1"/>
  <c r="AB35" i="9"/>
  <c r="AN35" i="9"/>
  <c r="D35" i="9"/>
  <c r="C82" i="17"/>
  <c r="C82" i="19" s="1"/>
  <c r="AP34" i="9"/>
  <c r="AD34" i="9"/>
  <c r="F34" i="9"/>
  <c r="C100" i="19"/>
  <c r="C44" i="17"/>
  <c r="Z37" i="9"/>
  <c r="AL37" i="9"/>
  <c r="B37" i="9"/>
  <c r="C81" i="19"/>
  <c r="AQ36" i="9"/>
  <c r="AE36" i="9"/>
  <c r="G36" i="9"/>
  <c r="C62" i="19"/>
  <c r="C13" i="19"/>
  <c r="F58" i="8"/>
  <c r="Q58" i="5" s="1"/>
  <c r="I58" i="8"/>
  <c r="T58" i="5" s="1"/>
  <c r="I33" i="8"/>
  <c r="T33" i="5" s="1"/>
  <c r="I34" i="5" s="1"/>
  <c r="U35" i="9" s="1"/>
  <c r="H31" i="8"/>
  <c r="S31" i="5" s="1"/>
  <c r="H32" i="5" s="1"/>
  <c r="T33" i="9" s="1"/>
  <c r="E37" i="8"/>
  <c r="P37" i="5" s="1"/>
  <c r="E38" i="5" s="1"/>
  <c r="Q39" i="9" s="1"/>
  <c r="G35" i="8"/>
  <c r="R35" i="5" s="1"/>
  <c r="G36" i="5" s="1"/>
  <c r="S37" i="9" s="1"/>
  <c r="B36" i="8"/>
  <c r="M36" i="5" s="1"/>
  <c r="B37" i="5" s="1"/>
  <c r="N38" i="9" s="1"/>
  <c r="D34" i="8"/>
  <c r="O34" i="5" s="1"/>
  <c r="D35" i="5" s="1"/>
  <c r="P36" i="9" s="1"/>
  <c r="AD59" i="9" l="1"/>
  <c r="BB34" i="9"/>
  <c r="C81" i="21" s="1"/>
  <c r="BE34" i="9"/>
  <c r="J57" i="5"/>
  <c r="D19" i="17" s="1"/>
  <c r="D19" i="19" s="1"/>
  <c r="D105" i="19"/>
  <c r="AZ35" i="9"/>
  <c r="C102" i="21" s="1"/>
  <c r="AR58" i="9"/>
  <c r="AT58" i="9" s="1"/>
  <c r="D105" i="23" s="1"/>
  <c r="BF79" i="9"/>
  <c r="E20" i="23" s="1"/>
  <c r="BE59" i="9"/>
  <c r="BB59" i="9"/>
  <c r="D86" i="21" s="1"/>
  <c r="BD57" i="9"/>
  <c r="D63" i="21" s="1"/>
  <c r="H57" i="8"/>
  <c r="S57" i="5" s="1"/>
  <c r="H58" i="5" s="1"/>
  <c r="T59" i="9" s="1"/>
  <c r="V59" i="9" s="1"/>
  <c r="D65" i="23" s="1"/>
  <c r="D106" i="17"/>
  <c r="D106" i="19" s="1"/>
  <c r="H58" i="9"/>
  <c r="J58" i="9" s="1"/>
  <c r="D19" i="21" s="1"/>
  <c r="AF58" i="9"/>
  <c r="AH58" i="9" s="1"/>
  <c r="D85" i="23" s="1"/>
  <c r="AX37" i="9"/>
  <c r="C124" i="21" s="1"/>
  <c r="BC36" i="9"/>
  <c r="BA38" i="9"/>
  <c r="J65" i="21"/>
  <c r="BF179" i="9"/>
  <c r="J20" i="23" s="1"/>
  <c r="I65" i="21"/>
  <c r="BF159" i="9"/>
  <c r="I20" i="23" s="1"/>
  <c r="D62" i="21"/>
  <c r="BF56" i="9"/>
  <c r="D17" i="23" s="1"/>
  <c r="C58" i="21"/>
  <c r="BF32" i="9"/>
  <c r="C13" i="23" s="1"/>
  <c r="C44" i="19"/>
  <c r="C45" i="17"/>
  <c r="C45" i="19" s="1"/>
  <c r="AL38" i="9"/>
  <c r="Z38" i="9"/>
  <c r="B38" i="9"/>
  <c r="C64" i="17"/>
  <c r="AN36" i="9"/>
  <c r="AB36" i="9"/>
  <c r="D36" i="9"/>
  <c r="AQ37" i="9"/>
  <c r="AE37" i="9"/>
  <c r="G37" i="9"/>
  <c r="AC39" i="9"/>
  <c r="AO39" i="9"/>
  <c r="E39" i="9"/>
  <c r="D87" i="19"/>
  <c r="AS35" i="9"/>
  <c r="AG35" i="9"/>
  <c r="BE35" i="9" s="1"/>
  <c r="I35" i="9"/>
  <c r="C101" i="17"/>
  <c r="AR33" i="9"/>
  <c r="AT33" i="9" s="1"/>
  <c r="C100" i="23" s="1"/>
  <c r="AF33" i="9"/>
  <c r="AH33" i="9" s="1"/>
  <c r="C80" i="23" s="1"/>
  <c r="V33" i="9"/>
  <c r="C59" i="23" s="1"/>
  <c r="H33" i="9"/>
  <c r="J33" i="9" s="1"/>
  <c r="C14" i="21" s="1"/>
  <c r="J32" i="5"/>
  <c r="C14" i="17" s="1"/>
  <c r="I34" i="8"/>
  <c r="T34" i="5" s="1"/>
  <c r="I35" i="5" s="1"/>
  <c r="U36" i="9" s="1"/>
  <c r="E38" i="8"/>
  <c r="P38" i="5" s="1"/>
  <c r="G36" i="8"/>
  <c r="R36" i="5" s="1"/>
  <c r="G37" i="5" s="1"/>
  <c r="S38" i="9" s="1"/>
  <c r="F33" i="8"/>
  <c r="Q33" i="5" s="1"/>
  <c r="F34" i="5" s="1"/>
  <c r="R35" i="9" s="1"/>
  <c r="D35" i="8"/>
  <c r="O35" i="5" s="1"/>
  <c r="D36" i="5" s="1"/>
  <c r="P37" i="9" s="1"/>
  <c r="B37" i="8"/>
  <c r="M37" i="5" s="1"/>
  <c r="B38" i="5" s="1"/>
  <c r="N39" i="9" s="1"/>
  <c r="BC37" i="9" l="1"/>
  <c r="BF57" i="9"/>
  <c r="D18" i="23" s="1"/>
  <c r="BA39" i="9"/>
  <c r="D107" i="17"/>
  <c r="D107" i="19" s="1"/>
  <c r="AZ36" i="9"/>
  <c r="C103" i="21" s="1"/>
  <c r="H59" i="9"/>
  <c r="J59" i="9" s="1"/>
  <c r="D20" i="21" s="1"/>
  <c r="J58" i="5"/>
  <c r="D20" i="17" s="1"/>
  <c r="D20" i="19" s="1"/>
  <c r="AF59" i="9"/>
  <c r="AH59" i="9" s="1"/>
  <c r="D86" i="23" s="1"/>
  <c r="H58" i="8"/>
  <c r="S58" i="5" s="1"/>
  <c r="AR59" i="9"/>
  <c r="AT59" i="9" s="1"/>
  <c r="D106" i="23" s="1"/>
  <c r="BD58" i="9"/>
  <c r="D64" i="21" s="1"/>
  <c r="AX38" i="9"/>
  <c r="C125" i="21" s="1"/>
  <c r="BD33" i="9"/>
  <c r="C46" i="17"/>
  <c r="C46" i="19" s="1"/>
  <c r="AL39" i="9"/>
  <c r="Z39" i="9"/>
  <c r="B39" i="9"/>
  <c r="C65" i="17"/>
  <c r="AN37" i="9"/>
  <c r="AB37" i="9"/>
  <c r="D37" i="9"/>
  <c r="C64" i="19"/>
  <c r="AQ38" i="9"/>
  <c r="AE38" i="9"/>
  <c r="G38" i="9"/>
  <c r="C101" i="19"/>
  <c r="C83" i="17"/>
  <c r="AP35" i="9"/>
  <c r="AD35" i="9"/>
  <c r="F35" i="9"/>
  <c r="AS36" i="9"/>
  <c r="AG36" i="9"/>
  <c r="I36" i="9"/>
  <c r="C14" i="19"/>
  <c r="I35" i="8"/>
  <c r="T35" i="5" s="1"/>
  <c r="I36" i="5" s="1"/>
  <c r="U37" i="9" s="1"/>
  <c r="B38" i="8"/>
  <c r="M38" i="5" s="1"/>
  <c r="H32" i="8"/>
  <c r="S32" i="5" s="1"/>
  <c r="H33" i="5" s="1"/>
  <c r="T34" i="9" s="1"/>
  <c r="G37" i="8"/>
  <c r="R37" i="5" s="1"/>
  <c r="G38" i="5" s="1"/>
  <c r="S39" i="9" s="1"/>
  <c r="D36" i="8"/>
  <c r="O36" i="5" s="1"/>
  <c r="D37" i="5" s="1"/>
  <c r="P38" i="9" s="1"/>
  <c r="F34" i="8"/>
  <c r="Q34" i="5" s="1"/>
  <c r="F35" i="5" s="1"/>
  <c r="R36" i="9" s="1"/>
  <c r="BE36" i="9" l="1"/>
  <c r="BC38" i="9"/>
  <c r="AZ37" i="9"/>
  <c r="C104" i="21" s="1"/>
  <c r="BB35" i="9"/>
  <c r="C82" i="21" s="1"/>
  <c r="AX39" i="9"/>
  <c r="C126" i="21" s="1"/>
  <c r="BF58" i="9"/>
  <c r="D19" i="23" s="1"/>
  <c r="BD59" i="9"/>
  <c r="BF59" i="9" s="1"/>
  <c r="D20" i="23" s="1"/>
  <c r="C59" i="21"/>
  <c r="BF33" i="9"/>
  <c r="C14" i="23" s="1"/>
  <c r="C102" i="17"/>
  <c r="AR34" i="9"/>
  <c r="AT34" i="9" s="1"/>
  <c r="C101" i="23" s="1"/>
  <c r="AF34" i="9"/>
  <c r="AH34" i="9" s="1"/>
  <c r="C81" i="23" s="1"/>
  <c r="V34" i="9"/>
  <c r="C60" i="23" s="1"/>
  <c r="H34" i="9"/>
  <c r="J34" i="9" s="1"/>
  <c r="C15" i="21" s="1"/>
  <c r="AQ39" i="9"/>
  <c r="AE39" i="9"/>
  <c r="G39" i="9"/>
  <c r="AS37" i="9"/>
  <c r="AG37" i="9"/>
  <c r="I37" i="9"/>
  <c r="C66" i="17"/>
  <c r="C66" i="19" s="1"/>
  <c r="AB38" i="9"/>
  <c r="AN38" i="9"/>
  <c r="D38" i="9"/>
  <c r="C65" i="19"/>
  <c r="C84" i="17"/>
  <c r="AP36" i="9"/>
  <c r="AD36" i="9"/>
  <c r="F36" i="9"/>
  <c r="C83" i="19"/>
  <c r="J33" i="5"/>
  <c r="C15" i="17" s="1"/>
  <c r="G38" i="8"/>
  <c r="R38" i="5" s="1"/>
  <c r="H33" i="8"/>
  <c r="S33" i="5" s="1"/>
  <c r="H34" i="5" s="1"/>
  <c r="T35" i="9" s="1"/>
  <c r="I36" i="8"/>
  <c r="T36" i="5" s="1"/>
  <c r="I37" i="5" s="1"/>
  <c r="U38" i="9" s="1"/>
  <c r="F35" i="8"/>
  <c r="Q35" i="5" s="1"/>
  <c r="F36" i="5" s="1"/>
  <c r="R37" i="9" s="1"/>
  <c r="D37" i="8"/>
  <c r="O37" i="5" s="1"/>
  <c r="D38" i="5" s="1"/>
  <c r="P39" i="9" s="1"/>
  <c r="D65" i="21" l="1"/>
  <c r="BB36" i="9"/>
  <c r="BE37" i="9"/>
  <c r="BC39" i="9"/>
  <c r="AZ38" i="9"/>
  <c r="C105" i="21" s="1"/>
  <c r="C83" i="21"/>
  <c r="C84" i="19"/>
  <c r="BD34" i="9"/>
  <c r="C102" i="19"/>
  <c r="C67" i="17"/>
  <c r="AN39" i="9"/>
  <c r="AB39" i="9"/>
  <c r="D39" i="9"/>
  <c r="AS38" i="9"/>
  <c r="AG38" i="9"/>
  <c r="I38" i="9"/>
  <c r="C103" i="17"/>
  <c r="AR35" i="9"/>
  <c r="AT35" i="9" s="1"/>
  <c r="C102" i="23" s="1"/>
  <c r="AF35" i="9"/>
  <c r="AH35" i="9" s="1"/>
  <c r="C82" i="23" s="1"/>
  <c r="V35" i="9"/>
  <c r="C61" i="23" s="1"/>
  <c r="H35" i="9"/>
  <c r="J35" i="9" s="1"/>
  <c r="C16" i="21" s="1"/>
  <c r="C85" i="17"/>
  <c r="AP37" i="9"/>
  <c r="AD37" i="9"/>
  <c r="F37" i="9"/>
  <c r="C67" i="19"/>
  <c r="C15" i="19"/>
  <c r="J34" i="5"/>
  <c r="C16" i="17" s="1"/>
  <c r="I37" i="8"/>
  <c r="T37" i="5" s="1"/>
  <c r="I38" i="5" s="1"/>
  <c r="U39" i="9" s="1"/>
  <c r="H34" i="8"/>
  <c r="S34" i="5" s="1"/>
  <c r="H35" i="5" s="1"/>
  <c r="T36" i="9" s="1"/>
  <c r="D38" i="8"/>
  <c r="O38" i="5" s="1"/>
  <c r="F36" i="8"/>
  <c r="Q36" i="5" s="1"/>
  <c r="F37" i="5" s="1"/>
  <c r="R38" i="9" s="1"/>
  <c r="AZ39" i="9" l="1"/>
  <c r="C106" i="21" s="1"/>
  <c r="BB37" i="9"/>
  <c r="C84" i="21" s="1"/>
  <c r="BD35" i="9"/>
  <c r="C61" i="21" s="1"/>
  <c r="BE38" i="9"/>
  <c r="C60" i="21"/>
  <c r="BF34" i="9"/>
  <c r="C15" i="23" s="1"/>
  <c r="C86" i="17"/>
  <c r="AP38" i="9"/>
  <c r="AD38" i="9"/>
  <c r="F38" i="9"/>
  <c r="C103" i="19"/>
  <c r="C104" i="17"/>
  <c r="AR36" i="9"/>
  <c r="AT36" i="9" s="1"/>
  <c r="C103" i="23" s="1"/>
  <c r="V36" i="9"/>
  <c r="C62" i="23" s="1"/>
  <c r="AF36" i="9"/>
  <c r="AH36" i="9" s="1"/>
  <c r="C83" i="23" s="1"/>
  <c r="H36" i="9"/>
  <c r="J36" i="9" s="1"/>
  <c r="C17" i="21" s="1"/>
  <c r="AS39" i="9"/>
  <c r="AG39" i="9"/>
  <c r="BE39" i="9" s="1"/>
  <c r="I39" i="9"/>
  <c r="C85" i="19"/>
  <c r="C16" i="19"/>
  <c r="J35" i="5"/>
  <c r="C17" i="17" s="1"/>
  <c r="H35" i="8"/>
  <c r="S35" i="5" s="1"/>
  <c r="H36" i="5" s="1"/>
  <c r="T37" i="9" s="1"/>
  <c r="I38" i="8"/>
  <c r="T38" i="5" s="1"/>
  <c r="BF35" i="9" l="1"/>
  <c r="C16" i="23" s="1"/>
  <c r="BB38" i="9"/>
  <c r="C85" i="21" s="1"/>
  <c r="BD36" i="9"/>
  <c r="C62" i="21" s="1"/>
  <c r="C104" i="19"/>
  <c r="C105" i="17"/>
  <c r="AF37" i="9"/>
  <c r="AH37" i="9" s="1"/>
  <c r="C84" i="23" s="1"/>
  <c r="AR37" i="9"/>
  <c r="AT37" i="9" s="1"/>
  <c r="C104" i="23" s="1"/>
  <c r="V37" i="9"/>
  <c r="C63" i="23" s="1"/>
  <c r="H37" i="9"/>
  <c r="J37" i="9" s="1"/>
  <c r="C18" i="21" s="1"/>
  <c r="C86" i="19"/>
  <c r="C17" i="19"/>
  <c r="J36" i="5"/>
  <c r="C18" i="17" s="1"/>
  <c r="H36" i="8"/>
  <c r="S36" i="5" s="1"/>
  <c r="H37" i="5" s="1"/>
  <c r="T38" i="9" s="1"/>
  <c r="F37" i="8"/>
  <c r="Q37" i="5" s="1"/>
  <c r="F38" i="5" s="1"/>
  <c r="R39" i="9" s="1"/>
  <c r="BF36" i="9" l="1"/>
  <c r="C17" i="23" s="1"/>
  <c r="BD37" i="9"/>
  <c r="C105" i="19"/>
  <c r="C87" i="17"/>
  <c r="C87" i="19" s="1"/>
  <c r="AP39" i="9"/>
  <c r="AD39" i="9"/>
  <c r="F39" i="9"/>
  <c r="C106" i="17"/>
  <c r="AR38" i="9"/>
  <c r="AT38" i="9" s="1"/>
  <c r="C105" i="23" s="1"/>
  <c r="AF38" i="9"/>
  <c r="AH38" i="9" s="1"/>
  <c r="C85" i="23" s="1"/>
  <c r="V38" i="9"/>
  <c r="C64" i="23" s="1"/>
  <c r="H38" i="9"/>
  <c r="J38" i="9" s="1"/>
  <c r="C19" i="21" s="1"/>
  <c r="C18" i="19"/>
  <c r="J37" i="5"/>
  <c r="C19" i="17" s="1"/>
  <c r="H37" i="8"/>
  <c r="S37" i="5" s="1"/>
  <c r="H38" i="5" s="1"/>
  <c r="T39" i="9" s="1"/>
  <c r="F38" i="8"/>
  <c r="Q38" i="5" s="1"/>
  <c r="P18" i="2"/>
  <c r="Q18" i="2"/>
  <c r="R18" i="2"/>
  <c r="S18" i="2"/>
  <c r="BB39" i="9" l="1"/>
  <c r="C86" i="21"/>
  <c r="C63" i="21"/>
  <c r="BF37" i="9"/>
  <c r="C18" i="23" s="1"/>
  <c r="BD38" i="9"/>
  <c r="C107" i="17"/>
  <c r="AR39" i="9"/>
  <c r="AT39" i="9" s="1"/>
  <c r="C106" i="23" s="1"/>
  <c r="V39" i="9"/>
  <c r="C65" i="23" s="1"/>
  <c r="AF39" i="9"/>
  <c r="AH39" i="9" s="1"/>
  <c r="C86" i="23" s="1"/>
  <c r="H39" i="9"/>
  <c r="J39" i="9" s="1"/>
  <c r="C20" i="21" s="1"/>
  <c r="C106" i="19"/>
  <c r="C19" i="19"/>
  <c r="J38" i="5"/>
  <c r="C20" i="17" s="1"/>
  <c r="H38" i="8"/>
  <c r="S38" i="5" s="1"/>
  <c r="V18" i="2"/>
  <c r="BD39" i="9" l="1"/>
  <c r="C65" i="21"/>
  <c r="BF39" i="9"/>
  <c r="C20" i="23" s="1"/>
  <c r="C64" i="21"/>
  <c r="BF38" i="9"/>
  <c r="C19" i="23" s="1"/>
  <c r="C107" i="19"/>
  <c r="C20" i="19"/>
  <c r="P3" i="2" l="1"/>
  <c r="D3" i="5" s="1"/>
  <c r="Q3" i="2"/>
  <c r="E3" i="5" s="1"/>
  <c r="R3" i="2"/>
  <c r="F3" i="5" s="1"/>
  <c r="S3" i="2"/>
  <c r="G3" i="5" s="1"/>
  <c r="AQ4" i="9" l="1"/>
  <c r="AE4" i="9"/>
  <c r="S4" i="9"/>
  <c r="G4" i="9"/>
  <c r="B72" i="17"/>
  <c r="B72" i="19" s="1"/>
  <c r="AD4" i="9"/>
  <c r="R4" i="9"/>
  <c r="AP4" i="9"/>
  <c r="F4" i="9"/>
  <c r="AC4" i="9"/>
  <c r="AO4" i="9"/>
  <c r="Q4" i="9"/>
  <c r="E4" i="9"/>
  <c r="AN4" i="9"/>
  <c r="AB4" i="9"/>
  <c r="P4" i="9"/>
  <c r="D4" i="9"/>
  <c r="B52" i="17"/>
  <c r="J3" i="5"/>
  <c r="B5" i="17" s="1"/>
  <c r="F4" i="14"/>
  <c r="E3" i="8"/>
  <c r="G3" i="8"/>
  <c r="H4" i="14"/>
  <c r="D3" i="8"/>
  <c r="E4" i="14"/>
  <c r="F3" i="8"/>
  <c r="G4" i="14"/>
  <c r="V3" i="2"/>
  <c r="P5" i="2"/>
  <c r="Q5" i="2"/>
  <c r="R5" i="2"/>
  <c r="S5" i="2"/>
  <c r="P6" i="2"/>
  <c r="Q6" i="2"/>
  <c r="R6" i="2"/>
  <c r="S6" i="2"/>
  <c r="P7" i="2"/>
  <c r="Q7" i="2"/>
  <c r="R7" i="2"/>
  <c r="S7" i="2"/>
  <c r="P8" i="2"/>
  <c r="Q8" i="2"/>
  <c r="R8" i="2"/>
  <c r="S8" i="2"/>
  <c r="P9" i="2"/>
  <c r="Q9" i="2"/>
  <c r="R9" i="2"/>
  <c r="S9" i="2"/>
  <c r="P10" i="2"/>
  <c r="Q10" i="2"/>
  <c r="R10" i="2"/>
  <c r="S10" i="2"/>
  <c r="P11" i="2"/>
  <c r="Q11" i="2"/>
  <c r="R11" i="2"/>
  <c r="S11" i="2"/>
  <c r="P12" i="2"/>
  <c r="Q12" i="2"/>
  <c r="R12" i="2"/>
  <c r="S12" i="2"/>
  <c r="P13" i="2"/>
  <c r="Q13" i="2"/>
  <c r="R13" i="2"/>
  <c r="S13" i="2"/>
  <c r="P14" i="2"/>
  <c r="Q14" i="2"/>
  <c r="R14" i="2"/>
  <c r="S14" i="2"/>
  <c r="P15" i="2"/>
  <c r="Q15" i="2"/>
  <c r="R15" i="2"/>
  <c r="S15" i="2"/>
  <c r="P16" i="2"/>
  <c r="Q16" i="2"/>
  <c r="R16" i="2"/>
  <c r="S16" i="2"/>
  <c r="P17" i="2"/>
  <c r="Q17" i="2"/>
  <c r="R17" i="2"/>
  <c r="S17" i="2"/>
  <c r="S4" i="2"/>
  <c r="R4" i="2"/>
  <c r="Q4" i="2"/>
  <c r="P4" i="2"/>
  <c r="BC4" i="9" l="1"/>
  <c r="BA4" i="9"/>
  <c r="L72" i="17"/>
  <c r="D113" i="17" s="1"/>
  <c r="D113" i="19" s="1"/>
  <c r="V4" i="9"/>
  <c r="B50" i="23" s="1"/>
  <c r="L50" i="23" s="1"/>
  <c r="B119" i="23" s="1"/>
  <c r="AZ4" i="9"/>
  <c r="BB4" i="9"/>
  <c r="B71" i="21" s="1"/>
  <c r="L71" i="21" s="1"/>
  <c r="D132" i="21" s="1"/>
  <c r="AT4" i="9"/>
  <c r="B91" i="23" s="1"/>
  <c r="L91" i="23" s="1"/>
  <c r="D119" i="23" s="1"/>
  <c r="AH4" i="9"/>
  <c r="B71" i="23" s="1"/>
  <c r="L71" i="23" s="1"/>
  <c r="C119" i="23" s="1"/>
  <c r="B52" i="19"/>
  <c r="L52" i="17"/>
  <c r="C113" i="17" s="1"/>
  <c r="B5" i="19"/>
  <c r="L5" i="17"/>
  <c r="J4" i="9"/>
  <c r="B5" i="21" s="1"/>
  <c r="B91" i="21" l="1"/>
  <c r="L91" i="21" s="1"/>
  <c r="C132" i="21" s="1"/>
  <c r="F132" i="21" s="1"/>
  <c r="C153" i="21" s="1"/>
  <c r="V119" i="23"/>
  <c r="W119" i="23"/>
  <c r="BF4" i="9"/>
  <c r="B5" i="23" s="1"/>
  <c r="U119" i="23"/>
  <c r="E119" i="23"/>
  <c r="C140" i="23" s="1"/>
  <c r="L5" i="21"/>
  <c r="B28" i="21" s="1"/>
  <c r="C113" i="19"/>
  <c r="F113" i="19" s="1"/>
  <c r="F113" i="17"/>
  <c r="N3" i="5"/>
  <c r="C4" i="5" s="1"/>
  <c r="B153" i="21" l="1"/>
  <c r="E153" i="21"/>
  <c r="D153" i="21"/>
  <c r="B140" i="23"/>
  <c r="L5" i="23"/>
  <c r="B28" i="23" s="1"/>
  <c r="D140" i="23"/>
  <c r="B32" i="17"/>
  <c r="B32" i="19" s="1"/>
  <c r="AM5" i="9"/>
  <c r="AA5" i="9"/>
  <c r="O5" i="9"/>
  <c r="C5" i="9"/>
  <c r="G28" i="21"/>
  <c r="K28" i="21"/>
  <c r="I28" i="21"/>
  <c r="H28" i="21"/>
  <c r="F28" i="21"/>
  <c r="J28" i="21"/>
  <c r="E28" i="21"/>
  <c r="D28" i="21"/>
  <c r="C28" i="21"/>
  <c r="D5" i="14"/>
  <c r="C4" i="8"/>
  <c r="B4" i="8"/>
  <c r="C5" i="14"/>
  <c r="F153" i="21" l="1"/>
  <c r="L28" i="21"/>
  <c r="D28" i="23"/>
  <c r="J28" i="23"/>
  <c r="C28" i="23"/>
  <c r="H28" i="23"/>
  <c r="F28" i="23"/>
  <c r="I28" i="23"/>
  <c r="G28" i="23"/>
  <c r="K28" i="23"/>
  <c r="E28" i="23"/>
  <c r="L32" i="17"/>
  <c r="B114" i="17" s="1"/>
  <c r="AY5" i="9"/>
  <c r="B112" i="21" s="1"/>
  <c r="L112" i="21" s="1"/>
  <c r="B133" i="21" s="1"/>
  <c r="C55" i="14"/>
  <c r="L28" i="23" l="1"/>
  <c r="B114" i="19"/>
  <c r="C30" i="14"/>
  <c r="R4" i="14"/>
  <c r="V4" i="2" l="1"/>
  <c r="V16" i="2"/>
  <c r="V8" i="2"/>
  <c r="V6" i="2"/>
  <c r="V12" i="2"/>
  <c r="V17" i="2"/>
  <c r="V9" i="2"/>
  <c r="V5" i="2"/>
  <c r="V15" i="2"/>
  <c r="V13" i="2"/>
  <c r="V7" i="2"/>
  <c r="V14" i="2"/>
  <c r="V11" i="2"/>
  <c r="V10" i="2"/>
  <c r="C31" i="14" l="1"/>
  <c r="P3" i="5" l="1"/>
  <c r="E4" i="5" s="1"/>
  <c r="O3" i="5"/>
  <c r="D4" i="5" s="1"/>
  <c r="N4" i="5"/>
  <c r="C5" i="5" s="1"/>
  <c r="M4" i="5"/>
  <c r="B5" i="5" s="1"/>
  <c r="B33" i="17" l="1"/>
  <c r="AL6" i="9"/>
  <c r="Z6" i="9"/>
  <c r="N6" i="9"/>
  <c r="B6" i="9"/>
  <c r="B53" i="17"/>
  <c r="L53" i="17" s="1"/>
  <c r="C114" i="17" s="1"/>
  <c r="AN5" i="9"/>
  <c r="P5" i="9"/>
  <c r="AB5" i="9"/>
  <c r="D5" i="9"/>
  <c r="AM6" i="9"/>
  <c r="AA6" i="9"/>
  <c r="O6" i="9"/>
  <c r="C6" i="9"/>
  <c r="AO5" i="9"/>
  <c r="AC5" i="9"/>
  <c r="Q5" i="9"/>
  <c r="E5" i="9"/>
  <c r="B33" i="19"/>
  <c r="L33" i="17"/>
  <c r="B115" i="17" s="1"/>
  <c r="F5" i="14"/>
  <c r="D4" i="8"/>
  <c r="B5" i="8"/>
  <c r="C6" i="14"/>
  <c r="E4" i="8"/>
  <c r="C5" i="8"/>
  <c r="D6" i="14"/>
  <c r="E5" i="14"/>
  <c r="R3" i="5"/>
  <c r="G4" i="5" s="1"/>
  <c r="Q3" i="5"/>
  <c r="F4" i="5" s="1"/>
  <c r="T3" i="5"/>
  <c r="S3" i="5"/>
  <c r="AY6" i="9" l="1"/>
  <c r="AZ5" i="9"/>
  <c r="H4" i="5"/>
  <c r="T5" i="9" s="1"/>
  <c r="AX6" i="9"/>
  <c r="BA5" i="9"/>
  <c r="B53" i="19"/>
  <c r="AP5" i="9"/>
  <c r="AD5" i="9"/>
  <c r="R5" i="9"/>
  <c r="F5" i="9"/>
  <c r="AF5" i="9"/>
  <c r="AR5" i="9"/>
  <c r="H5" i="9"/>
  <c r="AQ5" i="9"/>
  <c r="AE5" i="9"/>
  <c r="S5" i="9"/>
  <c r="G5" i="9"/>
  <c r="C114" i="19"/>
  <c r="B115" i="19"/>
  <c r="B73" i="17"/>
  <c r="F4" i="8"/>
  <c r="G5" i="14"/>
  <c r="G4" i="8"/>
  <c r="H5" i="14"/>
  <c r="I4" i="5"/>
  <c r="D30" i="14"/>
  <c r="E30" i="14"/>
  <c r="F30" i="14"/>
  <c r="R5" i="14"/>
  <c r="F55" i="14"/>
  <c r="E55" i="14"/>
  <c r="D55" i="14"/>
  <c r="O4" i="5"/>
  <c r="D5" i="5" s="1"/>
  <c r="P4" i="5"/>
  <c r="E5" i="5" s="1"/>
  <c r="B113" i="21" l="1"/>
  <c r="L113" i="21" s="1"/>
  <c r="B134" i="21" s="1"/>
  <c r="BC5" i="9"/>
  <c r="BB5" i="9"/>
  <c r="B92" i="21"/>
  <c r="L92" i="21" s="1"/>
  <c r="C133" i="21" s="1"/>
  <c r="BD5" i="9"/>
  <c r="AO6" i="9"/>
  <c r="AC6" i="9"/>
  <c r="Q6" i="9"/>
  <c r="E6" i="9"/>
  <c r="B54" i="17"/>
  <c r="AN6" i="9"/>
  <c r="AB6" i="9"/>
  <c r="P6" i="9"/>
  <c r="D6" i="9"/>
  <c r="B93" i="17"/>
  <c r="AG5" i="9"/>
  <c r="AH5" i="9" s="1"/>
  <c r="B72" i="23" s="1"/>
  <c r="L72" i="23" s="1"/>
  <c r="C120" i="23" s="1"/>
  <c r="AS5" i="9"/>
  <c r="AT5" i="9" s="1"/>
  <c r="B92" i="23" s="1"/>
  <c r="L92" i="23" s="1"/>
  <c r="D120" i="23" s="1"/>
  <c r="U5" i="9"/>
  <c r="I5" i="9"/>
  <c r="B73" i="19"/>
  <c r="L73" i="17"/>
  <c r="D114" i="17" s="1"/>
  <c r="E5" i="8"/>
  <c r="J4" i="5"/>
  <c r="B6" i="17" s="1"/>
  <c r="H4" i="8"/>
  <c r="S4" i="5" s="1"/>
  <c r="I5" i="14"/>
  <c r="I4" i="8"/>
  <c r="T4" i="5" s="1"/>
  <c r="J5" i="14"/>
  <c r="F6" i="14"/>
  <c r="C56" i="14"/>
  <c r="T4" i="14"/>
  <c r="S4" i="14"/>
  <c r="K4" i="14"/>
  <c r="G30" i="14"/>
  <c r="G55" i="14"/>
  <c r="U4" i="14"/>
  <c r="R4" i="5"/>
  <c r="N5" i="5"/>
  <c r="C6" i="5" s="1"/>
  <c r="M5" i="5"/>
  <c r="B6" i="5" s="1"/>
  <c r="B72" i="21" l="1"/>
  <c r="L72" i="21" s="1"/>
  <c r="D133" i="21" s="1"/>
  <c r="BA6" i="9"/>
  <c r="B93" i="19"/>
  <c r="V5" i="9"/>
  <c r="B51" i="23" s="1"/>
  <c r="L51" i="23" s="1"/>
  <c r="B120" i="23" s="1"/>
  <c r="BE5" i="9"/>
  <c r="B51" i="21" s="1"/>
  <c r="L51" i="21" s="1"/>
  <c r="E133" i="21" s="1"/>
  <c r="AZ6" i="9"/>
  <c r="AM7" i="9"/>
  <c r="AA7" i="9"/>
  <c r="O7" i="9"/>
  <c r="C7" i="9"/>
  <c r="L54" i="17"/>
  <c r="C115" i="17" s="1"/>
  <c r="B54" i="19"/>
  <c r="B34" i="17"/>
  <c r="L34" i="17" s="1"/>
  <c r="B116" i="17" s="1"/>
  <c r="AL7" i="9"/>
  <c r="Z7" i="9"/>
  <c r="N7" i="9"/>
  <c r="B7" i="9"/>
  <c r="L93" i="17"/>
  <c r="E114" i="17" s="1"/>
  <c r="I5" i="5"/>
  <c r="B6" i="19"/>
  <c r="L6" i="17"/>
  <c r="D114" i="19"/>
  <c r="G5" i="5"/>
  <c r="G5" i="8" s="1"/>
  <c r="C6" i="8"/>
  <c r="D7" i="14"/>
  <c r="D5" i="8"/>
  <c r="O5" i="5" s="1"/>
  <c r="D6" i="5" s="1"/>
  <c r="E6" i="14"/>
  <c r="B6" i="8"/>
  <c r="C7" i="14"/>
  <c r="C32" i="14"/>
  <c r="E31" i="14"/>
  <c r="V4" i="14"/>
  <c r="F31" i="14"/>
  <c r="F56" i="14"/>
  <c r="Q4" i="5"/>
  <c r="P5" i="5"/>
  <c r="E6" i="5" s="1"/>
  <c r="B93" i="21" l="1"/>
  <c r="L93" i="21" s="1"/>
  <c r="C134" i="21" s="1"/>
  <c r="H6" i="14"/>
  <c r="AX7" i="9"/>
  <c r="BF5" i="9"/>
  <c r="B6" i="23" s="1"/>
  <c r="L6" i="23" s="1"/>
  <c r="B29" i="23" s="1"/>
  <c r="C115" i="19"/>
  <c r="B34" i="19"/>
  <c r="AY7" i="9"/>
  <c r="E120" i="23"/>
  <c r="E114" i="19"/>
  <c r="F114" i="19" s="1"/>
  <c r="F133" i="21"/>
  <c r="F114" i="17"/>
  <c r="B55" i="17"/>
  <c r="AN7" i="9"/>
  <c r="AB7" i="9"/>
  <c r="P7" i="9"/>
  <c r="D7" i="9"/>
  <c r="AO7" i="9"/>
  <c r="AC7" i="9"/>
  <c r="Q7" i="9"/>
  <c r="E7" i="9"/>
  <c r="AQ6" i="9"/>
  <c r="AE6" i="9"/>
  <c r="S6" i="9"/>
  <c r="G6" i="9"/>
  <c r="AS6" i="9"/>
  <c r="AG6" i="9"/>
  <c r="U6" i="9"/>
  <c r="I6" i="9"/>
  <c r="B116" i="19"/>
  <c r="H5" i="5"/>
  <c r="F5" i="5"/>
  <c r="I5" i="8"/>
  <c r="T5" i="5" s="1"/>
  <c r="J6" i="14"/>
  <c r="E6" i="8"/>
  <c r="F7" i="14"/>
  <c r="D31" i="14"/>
  <c r="G31" i="14" s="1"/>
  <c r="C57" i="14"/>
  <c r="D56" i="14"/>
  <c r="U5" i="14"/>
  <c r="N6" i="5"/>
  <c r="C7" i="5" s="1"/>
  <c r="R5" i="5"/>
  <c r="G6" i="5" s="1"/>
  <c r="BC6" i="9" l="1"/>
  <c r="D154" i="21"/>
  <c r="E154" i="21"/>
  <c r="B154" i="21"/>
  <c r="C154" i="21"/>
  <c r="B114" i="21"/>
  <c r="L114" i="21" s="1"/>
  <c r="B135" i="21" s="1"/>
  <c r="J5" i="5"/>
  <c r="B7" i="17" s="1"/>
  <c r="B7" i="19" s="1"/>
  <c r="AZ7" i="9"/>
  <c r="BE6" i="9"/>
  <c r="BA7" i="9"/>
  <c r="C141" i="23"/>
  <c r="D141" i="23"/>
  <c r="B141" i="23"/>
  <c r="E29" i="23"/>
  <c r="C29" i="23"/>
  <c r="D29" i="23"/>
  <c r="I29" i="23"/>
  <c r="K29" i="23"/>
  <c r="H29" i="23"/>
  <c r="F29" i="23"/>
  <c r="J29" i="23"/>
  <c r="G29" i="23"/>
  <c r="AQ7" i="9"/>
  <c r="AE7" i="9"/>
  <c r="S7" i="9"/>
  <c r="G7" i="9"/>
  <c r="G6" i="14"/>
  <c r="B94" i="17"/>
  <c r="AR6" i="9"/>
  <c r="T6" i="9"/>
  <c r="AF6" i="9"/>
  <c r="H6" i="9"/>
  <c r="L55" i="17"/>
  <c r="C116" i="17" s="1"/>
  <c r="AP6" i="9"/>
  <c r="AD6" i="9"/>
  <c r="R6" i="9"/>
  <c r="F6" i="9"/>
  <c r="B55" i="19"/>
  <c r="AM8" i="9"/>
  <c r="AA8" i="9"/>
  <c r="O8" i="9"/>
  <c r="C8" i="9"/>
  <c r="F5" i="8"/>
  <c r="Q5" i="5" s="1"/>
  <c r="F6" i="5" s="1"/>
  <c r="B74" i="17"/>
  <c r="I6" i="5"/>
  <c r="G6" i="8"/>
  <c r="H7" i="14"/>
  <c r="D6" i="8"/>
  <c r="E7" i="14"/>
  <c r="H5" i="8"/>
  <c r="S5" i="5" s="1"/>
  <c r="I6" i="14"/>
  <c r="C7" i="8"/>
  <c r="D8" i="14"/>
  <c r="J5" i="9"/>
  <c r="B6" i="21" s="1"/>
  <c r="R6" i="14"/>
  <c r="K5" i="14"/>
  <c r="S5" i="14"/>
  <c r="E56" i="14"/>
  <c r="G56" i="14" s="1"/>
  <c r="T5" i="14"/>
  <c r="P6" i="5"/>
  <c r="E7" i="5" s="1"/>
  <c r="M6" i="5"/>
  <c r="B7" i="5" s="1"/>
  <c r="F154" i="21" l="1"/>
  <c r="L7" i="17"/>
  <c r="B94" i="21"/>
  <c r="L94" i="21" s="1"/>
  <c r="C135" i="21" s="1"/>
  <c r="L29" i="23"/>
  <c r="E141" i="23"/>
  <c r="V6" i="9"/>
  <c r="B52" i="23" s="1"/>
  <c r="L52" i="23" s="1"/>
  <c r="B121" i="23" s="1"/>
  <c r="BB6" i="9"/>
  <c r="AH6" i="9"/>
  <c r="B73" i="23" s="1"/>
  <c r="L73" i="23" s="1"/>
  <c r="C121" i="23" s="1"/>
  <c r="BD6" i="9"/>
  <c r="B52" i="21" s="1"/>
  <c r="L52" i="21" s="1"/>
  <c r="E134" i="21" s="1"/>
  <c r="AT6" i="9"/>
  <c r="B93" i="23" s="1"/>
  <c r="L93" i="23" s="1"/>
  <c r="D121" i="23" s="1"/>
  <c r="AY8" i="9"/>
  <c r="BC7" i="9"/>
  <c r="B75" i="17"/>
  <c r="B75" i="19" s="1"/>
  <c r="AP7" i="9"/>
  <c r="AD7" i="9"/>
  <c r="R7" i="9"/>
  <c r="F7" i="9"/>
  <c r="C116" i="19"/>
  <c r="AO8" i="9"/>
  <c r="AC8" i="9"/>
  <c r="Q8" i="9"/>
  <c r="E8" i="9"/>
  <c r="L94" i="17"/>
  <c r="E115" i="17" s="1"/>
  <c r="B94" i="19"/>
  <c r="L6" i="21"/>
  <c r="B29" i="21" s="1"/>
  <c r="B35" i="17"/>
  <c r="Z8" i="9"/>
  <c r="AL8" i="9"/>
  <c r="N8" i="9"/>
  <c r="B8" i="9"/>
  <c r="AS7" i="9"/>
  <c r="AG7" i="9"/>
  <c r="U7" i="9"/>
  <c r="I7" i="9"/>
  <c r="B74" i="19"/>
  <c r="L74" i="17"/>
  <c r="D115" i="17" s="1"/>
  <c r="H6" i="5"/>
  <c r="F6" i="8"/>
  <c r="G7" i="14"/>
  <c r="B7" i="8"/>
  <c r="C8" i="14"/>
  <c r="E7" i="8"/>
  <c r="F8" i="14"/>
  <c r="I6" i="8"/>
  <c r="T6" i="5" s="1"/>
  <c r="J7" i="14"/>
  <c r="F57" i="14"/>
  <c r="D32" i="14"/>
  <c r="E32" i="14"/>
  <c r="D57" i="14"/>
  <c r="V5" i="14"/>
  <c r="N7" i="5"/>
  <c r="C8" i="5" s="1"/>
  <c r="R6" i="5"/>
  <c r="G7" i="5" s="1"/>
  <c r="O6" i="5"/>
  <c r="D7" i="5" s="1"/>
  <c r="BE7" i="9" l="1"/>
  <c r="BB7" i="9"/>
  <c r="AX8" i="9"/>
  <c r="B115" i="21" s="1"/>
  <c r="L115" i="21" s="1"/>
  <c r="B136" i="21" s="1"/>
  <c r="B73" i="21"/>
  <c r="L73" i="21" s="1"/>
  <c r="D134" i="21" s="1"/>
  <c r="BF6" i="9"/>
  <c r="B7" i="23" s="1"/>
  <c r="L75" i="17"/>
  <c r="D116" i="17" s="1"/>
  <c r="BA8" i="9"/>
  <c r="E121" i="23"/>
  <c r="D142" i="23" s="1"/>
  <c r="E115" i="19"/>
  <c r="B56" i="17"/>
  <c r="L56" i="17" s="1"/>
  <c r="C117" i="17" s="1"/>
  <c r="AB8" i="9"/>
  <c r="AN8" i="9"/>
  <c r="P8" i="9"/>
  <c r="D8" i="9"/>
  <c r="AA9" i="9"/>
  <c r="AM9" i="9"/>
  <c r="O9" i="9"/>
  <c r="C9" i="9"/>
  <c r="AF7" i="9"/>
  <c r="AH7" i="9" s="1"/>
  <c r="B74" i="23" s="1"/>
  <c r="L74" i="23" s="1"/>
  <c r="C122" i="23" s="1"/>
  <c r="AR7" i="9"/>
  <c r="AT7" i="9" s="1"/>
  <c r="B94" i="23" s="1"/>
  <c r="L94" i="23" s="1"/>
  <c r="D122" i="23" s="1"/>
  <c r="T7" i="9"/>
  <c r="H7" i="9"/>
  <c r="I29" i="21"/>
  <c r="K29" i="21"/>
  <c r="F29" i="21"/>
  <c r="E29" i="21"/>
  <c r="H29" i="21"/>
  <c r="J29" i="21"/>
  <c r="G29" i="21"/>
  <c r="D29" i="21"/>
  <c r="C29" i="21"/>
  <c r="L35" i="17"/>
  <c r="B117" i="17" s="1"/>
  <c r="AE8" i="9"/>
  <c r="AQ8" i="9"/>
  <c r="S8" i="9"/>
  <c r="BC8" i="9" s="1"/>
  <c r="G8" i="9"/>
  <c r="B35" i="19"/>
  <c r="D115" i="19"/>
  <c r="F115" i="17"/>
  <c r="J6" i="5"/>
  <c r="B8" i="17" s="1"/>
  <c r="B95" i="17"/>
  <c r="I7" i="5"/>
  <c r="G7" i="8"/>
  <c r="H8" i="14"/>
  <c r="C8" i="8"/>
  <c r="D9" i="14"/>
  <c r="H6" i="8"/>
  <c r="S6" i="5" s="1"/>
  <c r="I7" i="14"/>
  <c r="D7" i="8"/>
  <c r="E8" i="14"/>
  <c r="U6" i="14"/>
  <c r="E57" i="14"/>
  <c r="G57" i="14" s="1"/>
  <c r="J6" i="9"/>
  <c r="B7" i="21" s="1"/>
  <c r="S6" i="14"/>
  <c r="F32" i="14"/>
  <c r="G32" i="14" s="1"/>
  <c r="C58" i="14"/>
  <c r="C33" i="14"/>
  <c r="P7" i="5"/>
  <c r="E8" i="5" s="1"/>
  <c r="F134" i="21" l="1"/>
  <c r="BD7" i="9"/>
  <c r="B53" i="21" s="1"/>
  <c r="L53" i="21" s="1"/>
  <c r="E135" i="21" s="1"/>
  <c r="AZ8" i="9"/>
  <c r="B95" i="21" s="1"/>
  <c r="L95" i="21" s="1"/>
  <c r="C136" i="21" s="1"/>
  <c r="AY9" i="9"/>
  <c r="F115" i="19"/>
  <c r="B142" i="23"/>
  <c r="D116" i="19"/>
  <c r="C142" i="23"/>
  <c r="V7" i="9"/>
  <c r="B53" i="23" s="1"/>
  <c r="L53" i="23" s="1"/>
  <c r="B122" i="23" s="1"/>
  <c r="B56" i="19"/>
  <c r="B74" i="21"/>
  <c r="L74" i="21" s="1"/>
  <c r="D135" i="21" s="1"/>
  <c r="BF7" i="9"/>
  <c r="B8" i="23" s="1"/>
  <c r="L7" i="23"/>
  <c r="B30" i="23" s="1"/>
  <c r="AO9" i="9"/>
  <c r="AC9" i="9"/>
  <c r="Q9" i="9"/>
  <c r="E9" i="9"/>
  <c r="B117" i="19"/>
  <c r="C117" i="19"/>
  <c r="AS8" i="9"/>
  <c r="AG8" i="9"/>
  <c r="U8" i="9"/>
  <c r="I8" i="9"/>
  <c r="L7" i="21"/>
  <c r="B30" i="21" s="1"/>
  <c r="L29" i="21"/>
  <c r="B8" i="19"/>
  <c r="L8" i="17"/>
  <c r="B95" i="19"/>
  <c r="L95" i="17"/>
  <c r="E116" i="17" s="1"/>
  <c r="E8" i="8"/>
  <c r="F9" i="14"/>
  <c r="I7" i="8"/>
  <c r="J8" i="14"/>
  <c r="K6" i="14"/>
  <c r="T6" i="14"/>
  <c r="R7" i="14"/>
  <c r="E33" i="14"/>
  <c r="F33" i="14"/>
  <c r="D33" i="14"/>
  <c r="E58" i="14"/>
  <c r="D58" i="14"/>
  <c r="Q6" i="5"/>
  <c r="F7" i="5" s="1"/>
  <c r="N8" i="5"/>
  <c r="C9" i="5" s="1"/>
  <c r="M7" i="5"/>
  <c r="B8" i="5" s="1"/>
  <c r="R7" i="5"/>
  <c r="G8" i="5" s="1"/>
  <c r="BE8" i="9" l="1"/>
  <c r="F135" i="21"/>
  <c r="E156" i="21" s="1"/>
  <c r="E155" i="21"/>
  <c r="B155" i="21"/>
  <c r="C155" i="21"/>
  <c r="D155" i="21"/>
  <c r="BA9" i="9"/>
  <c r="E142" i="23"/>
  <c r="D30" i="23"/>
  <c r="G30" i="23"/>
  <c r="H30" i="23"/>
  <c r="J30" i="23"/>
  <c r="C30" i="23"/>
  <c r="K30" i="23"/>
  <c r="F30" i="23"/>
  <c r="I30" i="23"/>
  <c r="E30" i="23"/>
  <c r="E122" i="23"/>
  <c r="L8" i="23"/>
  <c r="B31" i="23" s="1"/>
  <c r="H30" i="21"/>
  <c r="K30" i="21"/>
  <c r="F30" i="21"/>
  <c r="G30" i="21"/>
  <c r="E30" i="21"/>
  <c r="I30" i="21"/>
  <c r="J30" i="21"/>
  <c r="D30" i="21"/>
  <c r="C30" i="21"/>
  <c r="B76" i="17"/>
  <c r="AD8" i="9"/>
  <c r="AP8" i="9"/>
  <c r="R8" i="9"/>
  <c r="F8" i="9"/>
  <c r="B36" i="17"/>
  <c r="N9" i="9"/>
  <c r="Z9" i="9"/>
  <c r="AL9" i="9"/>
  <c r="B9" i="9"/>
  <c r="AM10" i="9"/>
  <c r="AA10" i="9"/>
  <c r="O10" i="9"/>
  <c r="C10" i="9"/>
  <c r="AQ9" i="9"/>
  <c r="AE9" i="9"/>
  <c r="S9" i="9"/>
  <c r="G9" i="9"/>
  <c r="E116" i="19"/>
  <c r="F116" i="19" s="1"/>
  <c r="F116" i="17"/>
  <c r="H7" i="5"/>
  <c r="F7" i="8"/>
  <c r="G8" i="14"/>
  <c r="G8" i="8"/>
  <c r="H9" i="14"/>
  <c r="B8" i="8"/>
  <c r="C9" i="14"/>
  <c r="C9" i="8"/>
  <c r="D10" i="14"/>
  <c r="V6" i="14"/>
  <c r="T7" i="14"/>
  <c r="G33" i="14"/>
  <c r="S7" i="14"/>
  <c r="C34" i="14"/>
  <c r="T7" i="5"/>
  <c r="I8" i="5" s="1"/>
  <c r="P8" i="5"/>
  <c r="E9" i="5" s="1"/>
  <c r="O7" i="5"/>
  <c r="D8" i="5" s="1"/>
  <c r="D156" i="21" l="1"/>
  <c r="C156" i="21"/>
  <c r="B156" i="21"/>
  <c r="F155" i="21"/>
  <c r="L76" i="17"/>
  <c r="D117" i="17" s="1"/>
  <c r="D117" i="19" s="1"/>
  <c r="AY10" i="9"/>
  <c r="L30" i="23"/>
  <c r="L30" i="21"/>
  <c r="AX9" i="9"/>
  <c r="B116" i="21" s="1"/>
  <c r="L116" i="21" s="1"/>
  <c r="B137" i="21" s="1"/>
  <c r="B76" i="19"/>
  <c r="BB8" i="9"/>
  <c r="D143" i="23"/>
  <c r="C143" i="23"/>
  <c r="D31" i="23"/>
  <c r="J31" i="23"/>
  <c r="H31" i="23"/>
  <c r="F31" i="23"/>
  <c r="G31" i="23"/>
  <c r="E31" i="23"/>
  <c r="C31" i="23"/>
  <c r="I31" i="23"/>
  <c r="K31" i="23"/>
  <c r="B143" i="23"/>
  <c r="BC9" i="9"/>
  <c r="AO10" i="9"/>
  <c r="AC10" i="9"/>
  <c r="Q10" i="9"/>
  <c r="E10" i="9"/>
  <c r="AS9" i="9"/>
  <c r="AG9" i="9"/>
  <c r="U9" i="9"/>
  <c r="I9" i="9"/>
  <c r="B36" i="19"/>
  <c r="AF8" i="9"/>
  <c r="AH8" i="9" s="1"/>
  <c r="B75" i="23" s="1"/>
  <c r="L75" i="23" s="1"/>
  <c r="C123" i="23" s="1"/>
  <c r="AR8" i="9"/>
  <c r="AT8" i="9" s="1"/>
  <c r="B95" i="23" s="1"/>
  <c r="L95" i="23" s="1"/>
  <c r="D123" i="23" s="1"/>
  <c r="T8" i="9"/>
  <c r="H8" i="9"/>
  <c r="B57" i="17"/>
  <c r="AN9" i="9"/>
  <c r="AB9" i="9"/>
  <c r="P9" i="9"/>
  <c r="D9" i="9"/>
  <c r="L36" i="17"/>
  <c r="B118" i="17" s="1"/>
  <c r="J7" i="5"/>
  <c r="B9" i="17" s="1"/>
  <c r="B96" i="17"/>
  <c r="E9" i="8"/>
  <c r="F10" i="14"/>
  <c r="I8" i="8"/>
  <c r="J9" i="14"/>
  <c r="D8" i="8"/>
  <c r="E9" i="14"/>
  <c r="H7" i="8"/>
  <c r="I8" i="14"/>
  <c r="D59" i="14"/>
  <c r="C59" i="14"/>
  <c r="E59" i="14"/>
  <c r="N9" i="5"/>
  <c r="C10" i="5" s="1"/>
  <c r="Q7" i="5"/>
  <c r="F8" i="5" s="1"/>
  <c r="M8" i="5"/>
  <c r="B9" i="5" s="1"/>
  <c r="F156" i="21" l="1"/>
  <c r="AZ9" i="9"/>
  <c r="B96" i="21" s="1"/>
  <c r="L96" i="21" s="1"/>
  <c r="C137" i="21" s="1"/>
  <c r="BA10" i="9"/>
  <c r="L31" i="23"/>
  <c r="B75" i="21"/>
  <c r="L75" i="21" s="1"/>
  <c r="D136" i="21" s="1"/>
  <c r="V8" i="9"/>
  <c r="B54" i="23" s="1"/>
  <c r="L54" i="23" s="1"/>
  <c r="B123" i="23" s="1"/>
  <c r="BD8" i="9"/>
  <c r="B54" i="21" s="1"/>
  <c r="L54" i="21" s="1"/>
  <c r="E136" i="21" s="1"/>
  <c r="BE9" i="9"/>
  <c r="E143" i="23"/>
  <c r="B77" i="17"/>
  <c r="AD9" i="9"/>
  <c r="R9" i="9"/>
  <c r="AP9" i="9"/>
  <c r="F9" i="9"/>
  <c r="B57" i="19"/>
  <c r="L57" i="17"/>
  <c r="C118" i="17" s="1"/>
  <c r="B37" i="17"/>
  <c r="L37" i="17" s="1"/>
  <c r="B119" i="17" s="1"/>
  <c r="AL10" i="9"/>
  <c r="Z10" i="9"/>
  <c r="N10" i="9"/>
  <c r="B10" i="9"/>
  <c r="AM11" i="9"/>
  <c r="AA11" i="9"/>
  <c r="O11" i="9"/>
  <c r="C11" i="9"/>
  <c r="B118" i="19"/>
  <c r="B9" i="19"/>
  <c r="L9" i="17"/>
  <c r="B96" i="19"/>
  <c r="L96" i="17"/>
  <c r="E117" i="17" s="1"/>
  <c r="C10" i="8"/>
  <c r="D11" i="14"/>
  <c r="B9" i="8"/>
  <c r="C10" i="14"/>
  <c r="F8" i="8"/>
  <c r="G9" i="14"/>
  <c r="F58" i="14"/>
  <c r="G58" i="14" s="1"/>
  <c r="U7" i="14"/>
  <c r="K7" i="14"/>
  <c r="J7" i="9"/>
  <c r="B8" i="21" s="1"/>
  <c r="R8" i="14"/>
  <c r="C35" i="14"/>
  <c r="F34" i="14"/>
  <c r="D34" i="14"/>
  <c r="S8" i="14"/>
  <c r="S7" i="5"/>
  <c r="R8" i="5"/>
  <c r="G9" i="5" s="1"/>
  <c r="P9" i="5"/>
  <c r="E10" i="5" s="1"/>
  <c r="T8" i="5"/>
  <c r="F136" i="21" l="1"/>
  <c r="AX10" i="9"/>
  <c r="B117" i="21" s="1"/>
  <c r="L117" i="21" s="1"/>
  <c r="B138" i="21" s="1"/>
  <c r="E123" i="23"/>
  <c r="BF8" i="9"/>
  <c r="B9" i="23" s="1"/>
  <c r="BB9" i="9"/>
  <c r="I9" i="5"/>
  <c r="AS10" i="9" s="1"/>
  <c r="AY11" i="9"/>
  <c r="AC11" i="9"/>
  <c r="Q11" i="9"/>
  <c r="AO11" i="9"/>
  <c r="E11" i="9"/>
  <c r="S10" i="9"/>
  <c r="AE10" i="9"/>
  <c r="AQ10" i="9"/>
  <c r="G10" i="9"/>
  <c r="B119" i="19"/>
  <c r="B37" i="19"/>
  <c r="C118" i="19"/>
  <c r="L77" i="17"/>
  <c r="D118" i="17" s="1"/>
  <c r="L8" i="21"/>
  <c r="B31" i="21" s="1"/>
  <c r="B77" i="19"/>
  <c r="F117" i="17"/>
  <c r="E117" i="19"/>
  <c r="F117" i="19" s="1"/>
  <c r="H8" i="5"/>
  <c r="E10" i="8"/>
  <c r="F11" i="14"/>
  <c r="G9" i="8"/>
  <c r="H10" i="14"/>
  <c r="V7" i="14"/>
  <c r="F59" i="14"/>
  <c r="G59" i="14" s="1"/>
  <c r="T8" i="14"/>
  <c r="E34" i="14"/>
  <c r="G34" i="14" s="1"/>
  <c r="N10" i="5"/>
  <c r="C11" i="5" s="1"/>
  <c r="O8" i="5"/>
  <c r="D9" i="5" s="1"/>
  <c r="Q8" i="5"/>
  <c r="BA11" i="9" l="1"/>
  <c r="B157" i="21"/>
  <c r="C157" i="21"/>
  <c r="D157" i="21"/>
  <c r="E157" i="21"/>
  <c r="I10" i="9"/>
  <c r="U10" i="9"/>
  <c r="AG10" i="9"/>
  <c r="B76" i="21"/>
  <c r="L76" i="21" s="1"/>
  <c r="D137" i="21" s="1"/>
  <c r="BC10" i="9"/>
  <c r="L9" i="23"/>
  <c r="B32" i="23" s="1"/>
  <c r="C144" i="23"/>
  <c r="D144" i="23"/>
  <c r="B144" i="23"/>
  <c r="D118" i="19"/>
  <c r="AR9" i="9"/>
  <c r="AT9" i="9" s="1"/>
  <c r="B96" i="23" s="1"/>
  <c r="L96" i="23" s="1"/>
  <c r="D124" i="23" s="1"/>
  <c r="AF9" i="9"/>
  <c r="AH9" i="9" s="1"/>
  <c r="B76" i="23" s="1"/>
  <c r="L76" i="23" s="1"/>
  <c r="C124" i="23" s="1"/>
  <c r="T9" i="9"/>
  <c r="H9" i="9"/>
  <c r="B58" i="17"/>
  <c r="B58" i="19" s="1"/>
  <c r="AN10" i="9"/>
  <c r="AB10" i="9"/>
  <c r="P10" i="9"/>
  <c r="D10" i="9"/>
  <c r="AM12" i="9"/>
  <c r="AA12" i="9"/>
  <c r="O12" i="9"/>
  <c r="C12" i="9"/>
  <c r="F31" i="21"/>
  <c r="K31" i="21"/>
  <c r="H31" i="21"/>
  <c r="G31" i="21"/>
  <c r="E31" i="21"/>
  <c r="J31" i="21"/>
  <c r="I31" i="21"/>
  <c r="D31" i="21"/>
  <c r="C31" i="21"/>
  <c r="J8" i="5"/>
  <c r="B10" i="17" s="1"/>
  <c r="B97" i="17"/>
  <c r="F9" i="5"/>
  <c r="I9" i="14"/>
  <c r="H8" i="8"/>
  <c r="D9" i="8"/>
  <c r="E10" i="14"/>
  <c r="I9" i="8"/>
  <c r="J10" i="14"/>
  <c r="C11" i="8"/>
  <c r="D12" i="14"/>
  <c r="U8" i="14"/>
  <c r="K8" i="14"/>
  <c r="J8" i="9"/>
  <c r="F60" i="14"/>
  <c r="D60" i="14"/>
  <c r="E60" i="14"/>
  <c r="E35" i="14"/>
  <c r="D35" i="14"/>
  <c r="P10" i="5"/>
  <c r="E11" i="5" s="1"/>
  <c r="M9" i="5"/>
  <c r="B10" i="5" s="1"/>
  <c r="R9" i="5"/>
  <c r="G10" i="5" s="1"/>
  <c r="BE10" i="9" l="1"/>
  <c r="F157" i="21"/>
  <c r="L58" i="17"/>
  <c r="C119" i="17" s="1"/>
  <c r="C119" i="19" s="1"/>
  <c r="AZ10" i="9"/>
  <c r="B97" i="21" s="1"/>
  <c r="L97" i="21" s="1"/>
  <c r="C138" i="21" s="1"/>
  <c r="V9" i="9"/>
  <c r="B55" i="23" s="1"/>
  <c r="L55" i="23" s="1"/>
  <c r="B124" i="23" s="1"/>
  <c r="BD9" i="9"/>
  <c r="E32" i="23"/>
  <c r="K32" i="23"/>
  <c r="D32" i="23"/>
  <c r="I32" i="23"/>
  <c r="F32" i="23"/>
  <c r="G32" i="23"/>
  <c r="J32" i="23"/>
  <c r="H32" i="23"/>
  <c r="C32" i="23"/>
  <c r="L31" i="21"/>
  <c r="E144" i="23"/>
  <c r="V120" i="23"/>
  <c r="W120" i="23"/>
  <c r="AY12" i="9"/>
  <c r="AQ11" i="9"/>
  <c r="AE11" i="9"/>
  <c r="S11" i="9"/>
  <c r="G11" i="9"/>
  <c r="B9" i="21"/>
  <c r="B38" i="17"/>
  <c r="B38" i="19" s="1"/>
  <c r="AL11" i="9"/>
  <c r="Z11" i="9"/>
  <c r="N11" i="9"/>
  <c r="B11" i="9"/>
  <c r="B78" i="17"/>
  <c r="AP10" i="9"/>
  <c r="AD10" i="9"/>
  <c r="R10" i="9"/>
  <c r="F10" i="9"/>
  <c r="AO12" i="9"/>
  <c r="AC12" i="9"/>
  <c r="Q12" i="9"/>
  <c r="E12" i="9"/>
  <c r="B97" i="19"/>
  <c r="L97" i="17"/>
  <c r="E118" i="17" s="1"/>
  <c r="B10" i="19"/>
  <c r="L10" i="17"/>
  <c r="B10" i="8"/>
  <c r="C11" i="14"/>
  <c r="E11" i="8"/>
  <c r="F12" i="14"/>
  <c r="F9" i="8"/>
  <c r="G10" i="14"/>
  <c r="G10" i="8"/>
  <c r="H11" i="14"/>
  <c r="V8" i="14"/>
  <c r="T9" i="14"/>
  <c r="S9" i="14"/>
  <c r="J9" i="9"/>
  <c r="N11" i="5"/>
  <c r="C12" i="5" s="1"/>
  <c r="C60" i="14"/>
  <c r="G60" i="14" s="1"/>
  <c r="R9" i="14"/>
  <c r="C36" i="14"/>
  <c r="K9" i="14"/>
  <c r="S8" i="5"/>
  <c r="T9" i="5"/>
  <c r="I10" i="5" s="1"/>
  <c r="BC11" i="9" l="1"/>
  <c r="L38" i="17"/>
  <c r="B120" i="17" s="1"/>
  <c r="B120" i="19" s="1"/>
  <c r="AX11" i="9"/>
  <c r="B118" i="21" s="1"/>
  <c r="L118" i="21" s="1"/>
  <c r="B139" i="21" s="1"/>
  <c r="B78" i="19"/>
  <c r="BB10" i="9"/>
  <c r="B77" i="21" s="1"/>
  <c r="L77" i="21" s="1"/>
  <c r="D138" i="21" s="1"/>
  <c r="L78" i="17"/>
  <c r="D119" i="17" s="1"/>
  <c r="D119" i="19" s="1"/>
  <c r="L32" i="23"/>
  <c r="B55" i="21"/>
  <c r="L55" i="21" s="1"/>
  <c r="E137" i="21" s="1"/>
  <c r="BF9" i="9"/>
  <c r="B10" i="23" s="1"/>
  <c r="L10" i="23" s="1"/>
  <c r="BA12" i="9"/>
  <c r="U120" i="23"/>
  <c r="E124" i="23"/>
  <c r="B145" i="23" s="1"/>
  <c r="L9" i="21"/>
  <c r="B32" i="21" s="1"/>
  <c r="AM13" i="9"/>
  <c r="O13" i="9"/>
  <c r="AA13" i="9"/>
  <c r="C13" i="9"/>
  <c r="B10" i="21"/>
  <c r="AG11" i="9"/>
  <c r="AS11" i="9"/>
  <c r="U11" i="9"/>
  <c r="I11" i="9"/>
  <c r="F118" i="17"/>
  <c r="E118" i="19"/>
  <c r="F118" i="19" s="1"/>
  <c r="H9" i="5"/>
  <c r="I10" i="8"/>
  <c r="J11" i="14"/>
  <c r="D61" i="14"/>
  <c r="U9" i="14"/>
  <c r="F35" i="14"/>
  <c r="G35" i="14" s="1"/>
  <c r="P11" i="5"/>
  <c r="E12" i="5" s="1"/>
  <c r="O9" i="5"/>
  <c r="D10" i="5" s="1"/>
  <c r="Q9" i="5"/>
  <c r="F10" i="5" l="1"/>
  <c r="F137" i="21"/>
  <c r="BE11" i="9"/>
  <c r="AY13" i="9"/>
  <c r="B33" i="23"/>
  <c r="H33" i="23"/>
  <c r="G33" i="23"/>
  <c r="D33" i="23"/>
  <c r="C33" i="23"/>
  <c r="F33" i="23"/>
  <c r="K33" i="23"/>
  <c r="J33" i="23"/>
  <c r="I33" i="23"/>
  <c r="E33" i="23"/>
  <c r="D145" i="23"/>
  <c r="C145" i="23"/>
  <c r="F32" i="21"/>
  <c r="H32" i="21"/>
  <c r="K32" i="21"/>
  <c r="G32" i="21"/>
  <c r="E32" i="21"/>
  <c r="I32" i="21"/>
  <c r="J32" i="21"/>
  <c r="D32" i="21"/>
  <c r="C32" i="21"/>
  <c r="L10" i="21"/>
  <c r="B33" i="21" s="1"/>
  <c r="B79" i="17"/>
  <c r="AP11" i="9"/>
  <c r="AD11" i="9"/>
  <c r="R11" i="9"/>
  <c r="F11" i="9"/>
  <c r="AO13" i="9"/>
  <c r="AC13" i="9"/>
  <c r="Q13" i="9"/>
  <c r="E13" i="9"/>
  <c r="B59" i="17"/>
  <c r="AB11" i="9"/>
  <c r="AN11" i="9"/>
  <c r="P11" i="9"/>
  <c r="D11" i="9"/>
  <c r="AR10" i="9"/>
  <c r="AT10" i="9" s="1"/>
  <c r="B97" i="23" s="1"/>
  <c r="L97" i="23" s="1"/>
  <c r="D125" i="23" s="1"/>
  <c r="AF10" i="9"/>
  <c r="AH10" i="9" s="1"/>
  <c r="B77" i="23" s="1"/>
  <c r="L77" i="23" s="1"/>
  <c r="C125" i="23" s="1"/>
  <c r="T10" i="9"/>
  <c r="H10" i="9"/>
  <c r="J9" i="5"/>
  <c r="B11" i="17" s="1"/>
  <c r="B98" i="17"/>
  <c r="I10" i="14"/>
  <c r="H9" i="8"/>
  <c r="C12" i="8"/>
  <c r="N12" i="5" s="1"/>
  <c r="C13" i="5" s="1"/>
  <c r="D13" i="14"/>
  <c r="D10" i="8"/>
  <c r="E11" i="14"/>
  <c r="E12" i="8"/>
  <c r="F13" i="14"/>
  <c r="E61" i="14"/>
  <c r="F61" i="14"/>
  <c r="C61" i="14"/>
  <c r="R10" i="14"/>
  <c r="V9" i="14"/>
  <c r="D36" i="14"/>
  <c r="S10" i="14"/>
  <c r="R10" i="5"/>
  <c r="G11" i="5" s="1"/>
  <c r="M10" i="5"/>
  <c r="B11" i="5" s="1"/>
  <c r="B158" i="21" l="1"/>
  <c r="C158" i="21"/>
  <c r="D158" i="21"/>
  <c r="E158" i="21"/>
  <c r="AZ11" i="9"/>
  <c r="B98" i="21" s="1"/>
  <c r="L98" i="21" s="1"/>
  <c r="C139" i="21" s="1"/>
  <c r="BA13" i="9"/>
  <c r="E145" i="23"/>
  <c r="L32" i="21"/>
  <c r="BB11" i="9"/>
  <c r="B78" i="21" s="1"/>
  <c r="L78" i="21" s="1"/>
  <c r="D139" i="21" s="1"/>
  <c r="L33" i="23"/>
  <c r="V10" i="9"/>
  <c r="B56" i="23" s="1"/>
  <c r="L56" i="23" s="1"/>
  <c r="B125" i="23" s="1"/>
  <c r="BD10" i="9"/>
  <c r="K33" i="21"/>
  <c r="E33" i="21"/>
  <c r="F33" i="21"/>
  <c r="G33" i="21"/>
  <c r="H33" i="21"/>
  <c r="I33" i="21"/>
  <c r="J33" i="21"/>
  <c r="D33" i="21"/>
  <c r="C33" i="21"/>
  <c r="B39" i="17"/>
  <c r="B39" i="19" s="1"/>
  <c r="Z12" i="9"/>
  <c r="AL12" i="9"/>
  <c r="N12" i="9"/>
  <c r="B12" i="9"/>
  <c r="B79" i="19"/>
  <c r="AQ12" i="9"/>
  <c r="AE12" i="9"/>
  <c r="S12" i="9"/>
  <c r="G12" i="9"/>
  <c r="L59" i="17"/>
  <c r="C120" i="17" s="1"/>
  <c r="L79" i="17"/>
  <c r="D120" i="17" s="1"/>
  <c r="AM14" i="9"/>
  <c r="AA14" i="9"/>
  <c r="O14" i="9"/>
  <c r="C14" i="9"/>
  <c r="B59" i="19"/>
  <c r="B98" i="19"/>
  <c r="L98" i="17"/>
  <c r="E119" i="17" s="1"/>
  <c r="B11" i="19"/>
  <c r="L11" i="17"/>
  <c r="C13" i="8"/>
  <c r="D14" i="14"/>
  <c r="G11" i="8"/>
  <c r="H12" i="14"/>
  <c r="F10" i="8"/>
  <c r="G11" i="14"/>
  <c r="B11" i="8"/>
  <c r="C12" i="14"/>
  <c r="T10" i="14"/>
  <c r="E36" i="14"/>
  <c r="G61" i="14"/>
  <c r="J10" i="9"/>
  <c r="C62" i="14"/>
  <c r="C37" i="14"/>
  <c r="S9" i="5"/>
  <c r="T10" i="5"/>
  <c r="I11" i="5" s="1"/>
  <c r="AX12" i="9" l="1"/>
  <c r="B119" i="21" s="1"/>
  <c r="L119" i="21" s="1"/>
  <c r="B140" i="21" s="1"/>
  <c r="F158" i="21"/>
  <c r="L39" i="17"/>
  <c r="B121" i="17" s="1"/>
  <c r="B121" i="19" s="1"/>
  <c r="BC12" i="9"/>
  <c r="L33" i="21"/>
  <c r="E125" i="23"/>
  <c r="AY14" i="9"/>
  <c r="B56" i="21"/>
  <c r="L56" i="21" s="1"/>
  <c r="E138" i="21" s="1"/>
  <c r="BF10" i="9"/>
  <c r="B11" i="23" s="1"/>
  <c r="AS12" i="9"/>
  <c r="AG12" i="9"/>
  <c r="U12" i="9"/>
  <c r="I12" i="9"/>
  <c r="D120" i="19"/>
  <c r="C120" i="19"/>
  <c r="B11" i="21"/>
  <c r="F119" i="17"/>
  <c r="E119" i="19"/>
  <c r="F119" i="19" s="1"/>
  <c r="H10" i="5"/>
  <c r="H10" i="8" s="1"/>
  <c r="I11" i="8"/>
  <c r="J12" i="14"/>
  <c r="R11" i="14"/>
  <c r="F36" i="14"/>
  <c r="G36" i="14" s="1"/>
  <c r="U10" i="14"/>
  <c r="K10" i="14"/>
  <c r="R11" i="5"/>
  <c r="G12" i="5" s="1"/>
  <c r="N13" i="5"/>
  <c r="C14" i="5" s="1"/>
  <c r="P12" i="5"/>
  <c r="E13" i="5" s="1"/>
  <c r="Q10" i="5"/>
  <c r="O10" i="5"/>
  <c r="D11" i="5" s="1"/>
  <c r="F138" i="21" l="1"/>
  <c r="E159" i="21" s="1"/>
  <c r="L11" i="23"/>
  <c r="B34" i="23" s="1"/>
  <c r="C146" i="23"/>
  <c r="D146" i="23"/>
  <c r="B146" i="23"/>
  <c r="BE12" i="9"/>
  <c r="AQ13" i="9"/>
  <c r="AE13" i="9"/>
  <c r="S13" i="9"/>
  <c r="G13" i="9"/>
  <c r="B60" i="17"/>
  <c r="L60" i="17" s="1"/>
  <c r="C121" i="17" s="1"/>
  <c r="AB12" i="9"/>
  <c r="AN12" i="9"/>
  <c r="P12" i="9"/>
  <c r="D12" i="9"/>
  <c r="L11" i="21"/>
  <c r="B34" i="21" s="1"/>
  <c r="AO14" i="9"/>
  <c r="AC14" i="9"/>
  <c r="Q14" i="9"/>
  <c r="E14" i="9"/>
  <c r="I11" i="14"/>
  <c r="AR11" i="9"/>
  <c r="AT11" i="9" s="1"/>
  <c r="B98" i="23" s="1"/>
  <c r="L98" i="23" s="1"/>
  <c r="D126" i="23" s="1"/>
  <c r="AF11" i="9"/>
  <c r="AH11" i="9" s="1"/>
  <c r="B78" i="23" s="1"/>
  <c r="L78" i="23" s="1"/>
  <c r="C126" i="23" s="1"/>
  <c r="T11" i="9"/>
  <c r="H11" i="9"/>
  <c r="AM15" i="9"/>
  <c r="AA15" i="9"/>
  <c r="O15" i="9"/>
  <c r="AY15" i="9" s="1"/>
  <c r="C15" i="9"/>
  <c r="J10" i="5"/>
  <c r="B12" i="17" s="1"/>
  <c r="B99" i="17"/>
  <c r="F11" i="5"/>
  <c r="E13" i="8"/>
  <c r="F14" i="14"/>
  <c r="C14" i="8"/>
  <c r="D15" i="14"/>
  <c r="D11" i="8"/>
  <c r="E12" i="14"/>
  <c r="G12" i="8"/>
  <c r="H13" i="14"/>
  <c r="E37" i="14"/>
  <c r="F62" i="14"/>
  <c r="E62" i="14"/>
  <c r="D62" i="14"/>
  <c r="D37" i="14"/>
  <c r="V10" i="14"/>
  <c r="M11" i="5"/>
  <c r="B12" i="5" s="1"/>
  <c r="T11" i="5"/>
  <c r="I12" i="5" s="1"/>
  <c r="B60" i="19" l="1"/>
  <c r="B159" i="21"/>
  <c r="C159" i="21"/>
  <c r="D159" i="21"/>
  <c r="AZ12" i="9"/>
  <c r="B99" i="21" s="1"/>
  <c r="L99" i="21" s="1"/>
  <c r="C140" i="21" s="1"/>
  <c r="E146" i="23"/>
  <c r="BA14" i="9"/>
  <c r="V11" i="9"/>
  <c r="B57" i="23" s="1"/>
  <c r="L57" i="23" s="1"/>
  <c r="B126" i="23" s="1"/>
  <c r="BD11" i="9"/>
  <c r="BC13" i="9"/>
  <c r="I34" i="23"/>
  <c r="D34" i="23"/>
  <c r="K34" i="23"/>
  <c r="H34" i="23"/>
  <c r="C34" i="23"/>
  <c r="E34" i="23"/>
  <c r="J34" i="23"/>
  <c r="F34" i="23"/>
  <c r="G34" i="23"/>
  <c r="C121" i="19"/>
  <c r="B80" i="17"/>
  <c r="B80" i="19" s="1"/>
  <c r="AD12" i="9"/>
  <c r="AP12" i="9"/>
  <c r="R12" i="9"/>
  <c r="F12" i="9"/>
  <c r="G34" i="21"/>
  <c r="F34" i="21"/>
  <c r="H34" i="21"/>
  <c r="K34" i="21"/>
  <c r="E34" i="21"/>
  <c r="I34" i="21"/>
  <c r="J34" i="21"/>
  <c r="D34" i="21"/>
  <c r="C34" i="21"/>
  <c r="AS13" i="9"/>
  <c r="AG13" i="9"/>
  <c r="U13" i="9"/>
  <c r="I13" i="9"/>
  <c r="B40" i="17"/>
  <c r="B40" i="19" s="1"/>
  <c r="AL13" i="9"/>
  <c r="Z13" i="9"/>
  <c r="N13" i="9"/>
  <c r="B13" i="9"/>
  <c r="B99" i="19"/>
  <c r="L99" i="17"/>
  <c r="E120" i="17" s="1"/>
  <c r="B12" i="19"/>
  <c r="L12" i="17"/>
  <c r="B12" i="8"/>
  <c r="C13" i="14"/>
  <c r="F11" i="8"/>
  <c r="G12" i="14"/>
  <c r="I12" i="8"/>
  <c r="J13" i="14"/>
  <c r="G62" i="14"/>
  <c r="S11" i="14"/>
  <c r="J11" i="9"/>
  <c r="T11" i="14"/>
  <c r="C63" i="14"/>
  <c r="C38" i="14"/>
  <c r="S10" i="5"/>
  <c r="R12" i="5"/>
  <c r="G13" i="5" s="1"/>
  <c r="N14" i="5"/>
  <c r="C15" i="5" s="1"/>
  <c r="L80" i="17" l="1"/>
  <c r="D121" i="17" s="1"/>
  <c r="D121" i="19" s="1"/>
  <c r="F159" i="21"/>
  <c r="AX13" i="9"/>
  <c r="B120" i="21" s="1"/>
  <c r="L120" i="21" s="1"/>
  <c r="B141" i="21" s="1"/>
  <c r="BB12" i="9"/>
  <c r="B79" i="21" s="1"/>
  <c r="L79" i="21" s="1"/>
  <c r="D140" i="21" s="1"/>
  <c r="L34" i="21"/>
  <c r="L34" i="23"/>
  <c r="E126" i="23"/>
  <c r="B147" i="23" s="1"/>
  <c r="BE13" i="9"/>
  <c r="B57" i="21"/>
  <c r="L57" i="21" s="1"/>
  <c r="E139" i="21" s="1"/>
  <c r="BF11" i="9"/>
  <c r="B12" i="23" s="1"/>
  <c r="L40" i="17"/>
  <c r="B122" i="17" s="1"/>
  <c r="B122" i="19" s="1"/>
  <c r="AA16" i="9"/>
  <c r="AM16" i="9"/>
  <c r="O16" i="9"/>
  <c r="C16" i="9"/>
  <c r="AQ14" i="9"/>
  <c r="S14" i="9"/>
  <c r="AE14" i="9"/>
  <c r="G14" i="9"/>
  <c r="B12" i="21"/>
  <c r="F120" i="17"/>
  <c r="E120" i="19"/>
  <c r="F120" i="19" s="1"/>
  <c r="H11" i="5"/>
  <c r="G13" i="8"/>
  <c r="H14" i="14"/>
  <c r="C15" i="8"/>
  <c r="D16" i="14"/>
  <c r="R12" i="14"/>
  <c r="U11" i="14"/>
  <c r="F37" i="14"/>
  <c r="G37" i="14" s="1"/>
  <c r="K11" i="14"/>
  <c r="D63" i="14"/>
  <c r="T12" i="5"/>
  <c r="I13" i="5" s="1"/>
  <c r="P13" i="5"/>
  <c r="E14" i="5" s="1"/>
  <c r="O11" i="5"/>
  <c r="D12" i="5" s="1"/>
  <c r="Q11" i="5"/>
  <c r="F12" i="5" l="1"/>
  <c r="F139" i="21"/>
  <c r="L12" i="23"/>
  <c r="B35" i="23" s="1"/>
  <c r="BC14" i="9"/>
  <c r="AY16" i="9"/>
  <c r="C147" i="23"/>
  <c r="D147" i="23"/>
  <c r="Q15" i="9"/>
  <c r="AO15" i="9"/>
  <c r="AC15" i="9"/>
  <c r="E15" i="9"/>
  <c r="AS14" i="9"/>
  <c r="AG14" i="9"/>
  <c r="U14" i="9"/>
  <c r="I14" i="9"/>
  <c r="B81" i="17"/>
  <c r="AP13" i="9"/>
  <c r="AD13" i="9"/>
  <c r="R13" i="9"/>
  <c r="F13" i="9"/>
  <c r="L12" i="21"/>
  <c r="B35" i="21" s="1"/>
  <c r="AF12" i="9"/>
  <c r="AH12" i="9" s="1"/>
  <c r="B79" i="23" s="1"/>
  <c r="L79" i="23" s="1"/>
  <c r="C127" i="23" s="1"/>
  <c r="AR12" i="9"/>
  <c r="AT12" i="9" s="1"/>
  <c r="B99" i="23" s="1"/>
  <c r="L99" i="23" s="1"/>
  <c r="D127" i="23" s="1"/>
  <c r="T12" i="9"/>
  <c r="H12" i="9"/>
  <c r="B61" i="17"/>
  <c r="B61" i="19" s="1"/>
  <c r="AN13" i="9"/>
  <c r="AB13" i="9"/>
  <c r="P13" i="9"/>
  <c r="D13" i="9"/>
  <c r="J11" i="5"/>
  <c r="B13" i="17" s="1"/>
  <c r="B100" i="17"/>
  <c r="I12" i="14"/>
  <c r="H11" i="8"/>
  <c r="D12" i="8"/>
  <c r="E13" i="14"/>
  <c r="E14" i="8"/>
  <c r="F15" i="14"/>
  <c r="I13" i="8"/>
  <c r="J14" i="14"/>
  <c r="E63" i="14"/>
  <c r="D38" i="14"/>
  <c r="S12" i="14"/>
  <c r="V11" i="14"/>
  <c r="E38" i="14"/>
  <c r="F63" i="14"/>
  <c r="R13" i="5"/>
  <c r="G14" i="5" s="1"/>
  <c r="M12" i="5"/>
  <c r="B13" i="5" s="1"/>
  <c r="BE14" i="9" l="1"/>
  <c r="BA15" i="9"/>
  <c r="E147" i="23"/>
  <c r="B160" i="21"/>
  <c r="C160" i="21"/>
  <c r="D160" i="21"/>
  <c r="E160" i="21"/>
  <c r="AZ13" i="9"/>
  <c r="B100" i="21" s="1"/>
  <c r="L100" i="21" s="1"/>
  <c r="C141" i="21" s="1"/>
  <c r="V12" i="9"/>
  <c r="B58" i="23" s="1"/>
  <c r="L58" i="23" s="1"/>
  <c r="B127" i="23" s="1"/>
  <c r="BD12" i="9"/>
  <c r="L81" i="17"/>
  <c r="D122" i="17" s="1"/>
  <c r="D122" i="19" s="1"/>
  <c r="BB13" i="9"/>
  <c r="B80" i="21" s="1"/>
  <c r="L80" i="21" s="1"/>
  <c r="D141" i="21" s="1"/>
  <c r="B81" i="19"/>
  <c r="F35" i="23"/>
  <c r="C35" i="23"/>
  <c r="K35" i="23"/>
  <c r="E35" i="23"/>
  <c r="J35" i="23"/>
  <c r="I35" i="23"/>
  <c r="D35" i="23"/>
  <c r="H35" i="23"/>
  <c r="G35" i="23"/>
  <c r="AQ15" i="9"/>
  <c r="S15" i="9"/>
  <c r="AE15" i="9"/>
  <c r="G15" i="9"/>
  <c r="B41" i="17"/>
  <c r="L41" i="17" s="1"/>
  <c r="B123" i="17" s="1"/>
  <c r="Z14" i="9"/>
  <c r="AL14" i="9"/>
  <c r="N14" i="9"/>
  <c r="B14" i="9"/>
  <c r="L61" i="17"/>
  <c r="C122" i="17" s="1"/>
  <c r="E35" i="21"/>
  <c r="H35" i="21"/>
  <c r="F35" i="21"/>
  <c r="G35" i="21"/>
  <c r="K35" i="21"/>
  <c r="I35" i="21"/>
  <c r="J35" i="21"/>
  <c r="D35" i="21"/>
  <c r="C35" i="21"/>
  <c r="B100" i="19"/>
  <c r="L100" i="17"/>
  <c r="E121" i="17" s="1"/>
  <c r="B13" i="19"/>
  <c r="L13" i="17"/>
  <c r="B13" i="8"/>
  <c r="C14" i="14"/>
  <c r="G14" i="8"/>
  <c r="H15" i="14"/>
  <c r="F12" i="8"/>
  <c r="G13" i="14"/>
  <c r="G63" i="14"/>
  <c r="T12" i="14"/>
  <c r="J12" i="9"/>
  <c r="C64" i="14"/>
  <c r="C39" i="14"/>
  <c r="S11" i="5"/>
  <c r="P14" i="5"/>
  <c r="E15" i="5" s="1"/>
  <c r="N15" i="5"/>
  <c r="C16" i="5" s="1"/>
  <c r="F160" i="21" l="1"/>
  <c r="B41" i="19"/>
  <c r="L35" i="23"/>
  <c r="AX14" i="9"/>
  <c r="B121" i="21" s="1"/>
  <c r="L121" i="21" s="1"/>
  <c r="B142" i="21" s="1"/>
  <c r="B58" i="21"/>
  <c r="L58" i="21" s="1"/>
  <c r="E140" i="21" s="1"/>
  <c r="F140" i="21" s="1"/>
  <c r="BF12" i="9"/>
  <c r="B13" i="23" s="1"/>
  <c r="L35" i="21"/>
  <c r="BC15" i="9"/>
  <c r="E127" i="23"/>
  <c r="C122" i="19"/>
  <c r="AM17" i="9"/>
  <c r="AA17" i="9"/>
  <c r="O17" i="9"/>
  <c r="C17" i="9"/>
  <c r="B123" i="19"/>
  <c r="AC16" i="9"/>
  <c r="AO16" i="9"/>
  <c r="Q16" i="9"/>
  <c r="E16" i="9"/>
  <c r="B13" i="21"/>
  <c r="F121" i="17"/>
  <c r="E121" i="19"/>
  <c r="F121" i="19" s="1"/>
  <c r="H12" i="5"/>
  <c r="H12" i="8" s="1"/>
  <c r="C16" i="8"/>
  <c r="D17" i="14"/>
  <c r="E15" i="8"/>
  <c r="F16" i="14"/>
  <c r="R13" i="14"/>
  <c r="U12" i="14"/>
  <c r="F38" i="14"/>
  <c r="G38" i="14" s="1"/>
  <c r="K12" i="14"/>
  <c r="D64" i="14"/>
  <c r="E64" i="14"/>
  <c r="T13" i="5"/>
  <c r="I14" i="5" s="1"/>
  <c r="R14" i="5"/>
  <c r="G15" i="5" s="1"/>
  <c r="Q12" i="5"/>
  <c r="O12" i="5"/>
  <c r="D13" i="5" s="1"/>
  <c r="M13" i="5"/>
  <c r="B14" i="5" s="1"/>
  <c r="B161" i="21" l="1"/>
  <c r="C161" i="21"/>
  <c r="D161" i="21"/>
  <c r="E161" i="21"/>
  <c r="C148" i="23"/>
  <c r="D148" i="23"/>
  <c r="B148" i="23"/>
  <c r="AY17" i="9"/>
  <c r="I13" i="14"/>
  <c r="BA16" i="9"/>
  <c r="L13" i="23"/>
  <c r="B36" i="23" s="1"/>
  <c r="B62" i="17"/>
  <c r="B62" i="19" s="1"/>
  <c r="AN14" i="9"/>
  <c r="AB14" i="9"/>
  <c r="P14" i="9"/>
  <c r="D14" i="9"/>
  <c r="AQ16" i="9"/>
  <c r="AE16" i="9"/>
  <c r="S16" i="9"/>
  <c r="G16" i="9"/>
  <c r="U15" i="9"/>
  <c r="AS15" i="9"/>
  <c r="AG15" i="9"/>
  <c r="I15" i="9"/>
  <c r="B42" i="17"/>
  <c r="L42" i="17" s="1"/>
  <c r="B124" i="17" s="1"/>
  <c r="AL15" i="9"/>
  <c r="N15" i="9"/>
  <c r="Z15" i="9"/>
  <c r="B15" i="9"/>
  <c r="L13" i="21"/>
  <c r="AR13" i="9"/>
  <c r="AT13" i="9" s="1"/>
  <c r="B100" i="23" s="1"/>
  <c r="L100" i="23" s="1"/>
  <c r="D128" i="23" s="1"/>
  <c r="AF13" i="9"/>
  <c r="AH13" i="9" s="1"/>
  <c r="B80" i="23" s="1"/>
  <c r="L80" i="23" s="1"/>
  <c r="C128" i="23" s="1"/>
  <c r="T13" i="9"/>
  <c r="H13" i="9"/>
  <c r="J12" i="5"/>
  <c r="B14" i="17" s="1"/>
  <c r="B101" i="17"/>
  <c r="F13" i="5"/>
  <c r="D13" i="8"/>
  <c r="E14" i="14"/>
  <c r="G15" i="8"/>
  <c r="H16" i="14"/>
  <c r="I14" i="8"/>
  <c r="J15" i="14"/>
  <c r="B14" i="8"/>
  <c r="C15" i="14"/>
  <c r="F64" i="14"/>
  <c r="G64" i="14" s="1"/>
  <c r="V12" i="14"/>
  <c r="T13" i="14"/>
  <c r="E39" i="14"/>
  <c r="D39" i="14"/>
  <c r="S13" i="14"/>
  <c r="P15" i="5"/>
  <c r="E16" i="5" s="1"/>
  <c r="E148" i="23" l="1"/>
  <c r="F161" i="21"/>
  <c r="AZ14" i="9"/>
  <c r="B101" i="21" s="1"/>
  <c r="L101" i="21" s="1"/>
  <c r="C142" i="21" s="1"/>
  <c r="L62" i="17"/>
  <c r="C123" i="17" s="1"/>
  <c r="C123" i="19" s="1"/>
  <c r="BE15" i="9"/>
  <c r="V13" i="9"/>
  <c r="B59" i="23" s="1"/>
  <c r="L59" i="23" s="1"/>
  <c r="B128" i="23" s="1"/>
  <c r="BD13" i="9"/>
  <c r="G36" i="23"/>
  <c r="I36" i="23"/>
  <c r="H36" i="23"/>
  <c r="F36" i="23"/>
  <c r="C36" i="23"/>
  <c r="E36" i="23"/>
  <c r="J36" i="23"/>
  <c r="K36" i="23"/>
  <c r="D36" i="23"/>
  <c r="AX15" i="9"/>
  <c r="B122" i="21" s="1"/>
  <c r="L122" i="21" s="1"/>
  <c r="B143" i="21" s="1"/>
  <c r="BC16" i="9"/>
  <c r="B42" i="19"/>
  <c r="E36" i="21"/>
  <c r="G36" i="21"/>
  <c r="K36" i="21"/>
  <c r="H36" i="21"/>
  <c r="F36" i="21"/>
  <c r="J36" i="21"/>
  <c r="I36" i="21"/>
  <c r="D36" i="21"/>
  <c r="C36" i="21"/>
  <c r="B36" i="21"/>
  <c r="AO17" i="9"/>
  <c r="AC17" i="9"/>
  <c r="Q17" i="9"/>
  <c r="E17" i="9"/>
  <c r="B124" i="19"/>
  <c r="B82" i="17"/>
  <c r="AD14" i="9"/>
  <c r="AP14" i="9"/>
  <c r="R14" i="9"/>
  <c r="F14" i="9"/>
  <c r="B101" i="19"/>
  <c r="L101" i="17"/>
  <c r="E122" i="17" s="1"/>
  <c r="B14" i="19"/>
  <c r="L14" i="17"/>
  <c r="F13" i="8"/>
  <c r="G14" i="14"/>
  <c r="E16" i="8"/>
  <c r="F17" i="14"/>
  <c r="C65" i="14"/>
  <c r="K13" i="14"/>
  <c r="C40" i="14"/>
  <c r="S12" i="5"/>
  <c r="R15" i="5"/>
  <c r="G16" i="5" s="1"/>
  <c r="T14" i="5"/>
  <c r="I15" i="5" s="1"/>
  <c r="N16" i="5"/>
  <c r="C17" i="5" s="1"/>
  <c r="BA17" i="9" l="1"/>
  <c r="L82" i="17"/>
  <c r="D123" i="17" s="1"/>
  <c r="D123" i="19" s="1"/>
  <c r="L36" i="23"/>
  <c r="B59" i="21"/>
  <c r="L59" i="21" s="1"/>
  <c r="E141" i="21" s="1"/>
  <c r="BF13" i="9"/>
  <c r="B14" i="23" s="1"/>
  <c r="E128" i="23"/>
  <c r="B82" i="19"/>
  <c r="BB14" i="9"/>
  <c r="AG16" i="9"/>
  <c r="AS16" i="9"/>
  <c r="U16" i="9"/>
  <c r="I16" i="9"/>
  <c r="AQ17" i="9"/>
  <c r="AE17" i="9"/>
  <c r="S17" i="9"/>
  <c r="G17" i="9"/>
  <c r="L36" i="21"/>
  <c r="AM18" i="9"/>
  <c r="AA18" i="9"/>
  <c r="O18" i="9"/>
  <c r="C18" i="9"/>
  <c r="F122" i="17"/>
  <c r="E122" i="19"/>
  <c r="F122" i="19" s="1"/>
  <c r="H13" i="5"/>
  <c r="I14" i="14" s="1"/>
  <c r="C17" i="8"/>
  <c r="D18" i="14"/>
  <c r="I15" i="8"/>
  <c r="J16" i="14"/>
  <c r="G16" i="8"/>
  <c r="H17" i="14"/>
  <c r="U13" i="14"/>
  <c r="V13" i="14" s="1"/>
  <c r="F39" i="14"/>
  <c r="G39" i="14" s="1"/>
  <c r="J13" i="9"/>
  <c r="R14" i="14"/>
  <c r="F65" i="14"/>
  <c r="E65" i="14"/>
  <c r="D65" i="14"/>
  <c r="P16" i="5"/>
  <c r="E17" i="5" s="1"/>
  <c r="O13" i="5"/>
  <c r="D14" i="5" s="1"/>
  <c r="M14" i="5"/>
  <c r="B15" i="5" s="1"/>
  <c r="Q13" i="5"/>
  <c r="AY18" i="9" l="1"/>
  <c r="BC17" i="9"/>
  <c r="F141" i="21"/>
  <c r="BE16" i="9"/>
  <c r="L14" i="23"/>
  <c r="B37" i="23" s="1"/>
  <c r="C149" i="23"/>
  <c r="D149" i="23"/>
  <c r="B81" i="21"/>
  <c r="L81" i="21" s="1"/>
  <c r="D142" i="21" s="1"/>
  <c r="B149" i="23"/>
  <c r="B63" i="17"/>
  <c r="B63" i="19" s="1"/>
  <c r="AN15" i="9"/>
  <c r="AB15" i="9"/>
  <c r="P15" i="9"/>
  <c r="D15" i="9"/>
  <c r="B43" i="17"/>
  <c r="Z16" i="9"/>
  <c r="AL16" i="9"/>
  <c r="N16" i="9"/>
  <c r="B16" i="9"/>
  <c r="AO18" i="9"/>
  <c r="AC18" i="9"/>
  <c r="Q18" i="9"/>
  <c r="BA18" i="9" s="1"/>
  <c r="E18" i="9"/>
  <c r="H13" i="8"/>
  <c r="S13" i="5" s="1"/>
  <c r="H14" i="5" s="1"/>
  <c r="AR14" i="9"/>
  <c r="AT14" i="9" s="1"/>
  <c r="B101" i="23" s="1"/>
  <c r="L101" i="23" s="1"/>
  <c r="D129" i="23" s="1"/>
  <c r="AF14" i="9"/>
  <c r="AH14" i="9" s="1"/>
  <c r="B81" i="23" s="1"/>
  <c r="L81" i="23" s="1"/>
  <c r="C129" i="23" s="1"/>
  <c r="T14" i="9"/>
  <c r="H14" i="9"/>
  <c r="B14" i="21"/>
  <c r="J13" i="5"/>
  <c r="B15" i="17" s="1"/>
  <c r="B102" i="17"/>
  <c r="F14" i="5"/>
  <c r="D14" i="8"/>
  <c r="E15" i="14"/>
  <c r="E17" i="8"/>
  <c r="F18" i="14"/>
  <c r="B15" i="8"/>
  <c r="C16" i="14"/>
  <c r="G65" i="14"/>
  <c r="C66" i="14"/>
  <c r="S14" i="14"/>
  <c r="D40" i="14"/>
  <c r="E40" i="14"/>
  <c r="T14" i="14"/>
  <c r="C41" i="14"/>
  <c r="T15" i="5"/>
  <c r="I16" i="5" s="1"/>
  <c r="R16" i="5"/>
  <c r="G17" i="5" s="1"/>
  <c r="N17" i="5"/>
  <c r="C18" i="5" s="1"/>
  <c r="E149" i="23" l="1"/>
  <c r="B162" i="21"/>
  <c r="C162" i="21"/>
  <c r="D162" i="21"/>
  <c r="E162" i="21"/>
  <c r="L63" i="17"/>
  <c r="C124" i="17" s="1"/>
  <c r="C124" i="19" s="1"/>
  <c r="W121" i="23"/>
  <c r="AZ15" i="9"/>
  <c r="B102" i="21" s="1"/>
  <c r="L102" i="21" s="1"/>
  <c r="C143" i="21" s="1"/>
  <c r="V14" i="9"/>
  <c r="B60" i="23" s="1"/>
  <c r="L60" i="23" s="1"/>
  <c r="B129" i="23" s="1"/>
  <c r="BD14" i="9"/>
  <c r="J37" i="23"/>
  <c r="D37" i="23"/>
  <c r="H37" i="23"/>
  <c r="G37" i="23"/>
  <c r="E37" i="23"/>
  <c r="I37" i="23"/>
  <c r="K37" i="23"/>
  <c r="F37" i="23"/>
  <c r="C37" i="23"/>
  <c r="V121" i="23"/>
  <c r="AX16" i="9"/>
  <c r="B123" i="21" s="1"/>
  <c r="L123" i="21" s="1"/>
  <c r="B144" i="21" s="1"/>
  <c r="B103" i="17"/>
  <c r="L103" i="17" s="1"/>
  <c r="E124" i="17" s="1"/>
  <c r="AR15" i="9"/>
  <c r="AF15" i="9"/>
  <c r="T15" i="9"/>
  <c r="H15" i="9"/>
  <c r="L14" i="21"/>
  <c r="AQ18" i="9"/>
  <c r="AE18" i="9"/>
  <c r="S18" i="9"/>
  <c r="G18" i="9"/>
  <c r="AS17" i="9"/>
  <c r="AG17" i="9"/>
  <c r="U17" i="9"/>
  <c r="I17" i="9"/>
  <c r="B83" i="17"/>
  <c r="B83" i="19" s="1"/>
  <c r="AP15" i="9"/>
  <c r="AD15" i="9"/>
  <c r="R15" i="9"/>
  <c r="F15" i="9"/>
  <c r="L43" i="17"/>
  <c r="B125" i="17" s="1"/>
  <c r="AM19" i="9"/>
  <c r="AA19" i="9"/>
  <c r="O19" i="9"/>
  <c r="C19" i="9"/>
  <c r="B43" i="19"/>
  <c r="B103" i="19"/>
  <c r="B102" i="19"/>
  <c r="L102" i="17"/>
  <c r="E123" i="17" s="1"/>
  <c r="B15" i="19"/>
  <c r="L15" i="17"/>
  <c r="J14" i="5"/>
  <c r="B16" i="17" s="1"/>
  <c r="C18" i="8"/>
  <c r="D19" i="14"/>
  <c r="G17" i="8"/>
  <c r="H18" i="14"/>
  <c r="F14" i="8"/>
  <c r="G15" i="14"/>
  <c r="I16" i="8"/>
  <c r="J17" i="14"/>
  <c r="H14" i="8"/>
  <c r="I15" i="14"/>
  <c r="K14" i="14"/>
  <c r="R15" i="14"/>
  <c r="O14" i="5"/>
  <c r="D15" i="5" s="1"/>
  <c r="P17" i="5"/>
  <c r="E18" i="5" s="1"/>
  <c r="AT15" i="9" l="1"/>
  <c r="B102" i="23" s="1"/>
  <c r="L102" i="23" s="1"/>
  <c r="D130" i="23" s="1"/>
  <c r="BD15" i="9"/>
  <c r="B61" i="21" s="1"/>
  <c r="L61" i="21" s="1"/>
  <c r="E143" i="21" s="1"/>
  <c r="F162" i="21"/>
  <c r="BE17" i="9"/>
  <c r="V15" i="9"/>
  <c r="B61" i="23" s="1"/>
  <c r="L61" i="23" s="1"/>
  <c r="B130" i="23" s="1"/>
  <c r="BB15" i="9"/>
  <c r="B82" i="21" s="1"/>
  <c r="L82" i="21" s="1"/>
  <c r="D143" i="21" s="1"/>
  <c r="L37" i="23"/>
  <c r="AH15" i="9"/>
  <c r="B82" i="23" s="1"/>
  <c r="L82" i="23" s="1"/>
  <c r="C130" i="23" s="1"/>
  <c r="L83" i="17"/>
  <c r="D124" i="17" s="1"/>
  <c r="AY19" i="9"/>
  <c r="BC18" i="9"/>
  <c r="B60" i="21"/>
  <c r="L60" i="21" s="1"/>
  <c r="E142" i="21" s="1"/>
  <c r="F142" i="21" s="1"/>
  <c r="BF14" i="9"/>
  <c r="B15" i="23" s="1"/>
  <c r="U121" i="23"/>
  <c r="E129" i="23"/>
  <c r="B64" i="17"/>
  <c r="B64" i="19" s="1"/>
  <c r="AB16" i="9"/>
  <c r="P16" i="9"/>
  <c r="AN16" i="9"/>
  <c r="D16" i="9"/>
  <c r="G37" i="21"/>
  <c r="E37" i="21"/>
  <c r="K37" i="21"/>
  <c r="H37" i="21"/>
  <c r="F37" i="21"/>
  <c r="J37" i="21"/>
  <c r="I37" i="21"/>
  <c r="D37" i="21"/>
  <c r="C37" i="21"/>
  <c r="AO19" i="9"/>
  <c r="Q19" i="9"/>
  <c r="AC19" i="9"/>
  <c r="E19" i="9"/>
  <c r="B37" i="21"/>
  <c r="B125" i="19"/>
  <c r="F123" i="17"/>
  <c r="E123" i="19"/>
  <c r="F123" i="19" s="1"/>
  <c r="B16" i="19"/>
  <c r="L16" i="17"/>
  <c r="E124" i="19"/>
  <c r="E18" i="8"/>
  <c r="F19" i="14"/>
  <c r="D15" i="8"/>
  <c r="E16" i="14"/>
  <c r="F40" i="14"/>
  <c r="G40" i="14" s="1"/>
  <c r="U14" i="14"/>
  <c r="V14" i="14" s="1"/>
  <c r="J14" i="9"/>
  <c r="D66" i="14"/>
  <c r="E66" i="14"/>
  <c r="C67" i="14"/>
  <c r="F66" i="14"/>
  <c r="N18" i="5"/>
  <c r="Q14" i="5"/>
  <c r="F15" i="5" s="1"/>
  <c r="S14" i="5"/>
  <c r="M15" i="5"/>
  <c r="B16" i="5" s="1"/>
  <c r="B163" i="21" l="1"/>
  <c r="C163" i="21"/>
  <c r="D163" i="21"/>
  <c r="E163" i="21"/>
  <c r="F143" i="21"/>
  <c r="E164" i="21" s="1"/>
  <c r="D164" i="21"/>
  <c r="BF15" i="9"/>
  <c r="B16" i="23" s="1"/>
  <c r="L16" i="23" s="1"/>
  <c r="B39" i="23" s="1"/>
  <c r="AZ16" i="9"/>
  <c r="B103" i="21" s="1"/>
  <c r="L103" i="21" s="1"/>
  <c r="C144" i="21" s="1"/>
  <c r="D124" i="19"/>
  <c r="F124" i="19" s="1"/>
  <c r="L64" i="17"/>
  <c r="C125" i="17" s="1"/>
  <c r="C125" i="19" s="1"/>
  <c r="C150" i="23"/>
  <c r="D150" i="23"/>
  <c r="B150" i="23"/>
  <c r="E130" i="23"/>
  <c r="L15" i="23"/>
  <c r="B38" i="23" s="1"/>
  <c r="BA19" i="9"/>
  <c r="F124" i="17"/>
  <c r="L37" i="21"/>
  <c r="B15" i="21"/>
  <c r="B84" i="17"/>
  <c r="B84" i="19" s="1"/>
  <c r="AD16" i="9"/>
  <c r="AP16" i="9"/>
  <c r="R16" i="9"/>
  <c r="F16" i="9"/>
  <c r="B44" i="17"/>
  <c r="AL17" i="9"/>
  <c r="Z17" i="9"/>
  <c r="N17" i="9"/>
  <c r="B17" i="9"/>
  <c r="H15" i="5"/>
  <c r="F15" i="8"/>
  <c r="G16" i="14"/>
  <c r="B16" i="8"/>
  <c r="C17" i="14"/>
  <c r="J15" i="9"/>
  <c r="U15" i="14"/>
  <c r="G66" i="14"/>
  <c r="E41" i="14"/>
  <c r="T15" i="14"/>
  <c r="D41" i="14"/>
  <c r="S15" i="14"/>
  <c r="C42" i="14"/>
  <c r="R16" i="14"/>
  <c r="T16" i="5"/>
  <c r="I17" i="5" s="1"/>
  <c r="R17" i="5"/>
  <c r="G18" i="5" s="1"/>
  <c r="P18" i="5"/>
  <c r="F163" i="21" l="1"/>
  <c r="B164" i="21"/>
  <c r="C164" i="21"/>
  <c r="L84" i="17"/>
  <c r="D125" i="17" s="1"/>
  <c r="D125" i="19" s="1"/>
  <c r="BB16" i="9"/>
  <c r="B83" i="21" s="1"/>
  <c r="L83" i="21" s="1"/>
  <c r="D144" i="21" s="1"/>
  <c r="E150" i="23"/>
  <c r="D151" i="23"/>
  <c r="B151" i="23"/>
  <c r="AX17" i="9"/>
  <c r="B124" i="21" s="1"/>
  <c r="L124" i="21" s="1"/>
  <c r="B145" i="21" s="1"/>
  <c r="K38" i="23"/>
  <c r="C38" i="23"/>
  <c r="F38" i="23"/>
  <c r="E38" i="23"/>
  <c r="D38" i="23"/>
  <c r="G38" i="23"/>
  <c r="I38" i="23"/>
  <c r="J38" i="23"/>
  <c r="H38" i="23"/>
  <c r="C151" i="23"/>
  <c r="J39" i="23"/>
  <c r="E39" i="23"/>
  <c r="F39" i="23"/>
  <c r="K39" i="23"/>
  <c r="C39" i="23"/>
  <c r="H39" i="23"/>
  <c r="I39" i="23"/>
  <c r="D39" i="23"/>
  <c r="G39" i="23"/>
  <c r="AQ19" i="9"/>
  <c r="S19" i="9"/>
  <c r="AE19" i="9"/>
  <c r="G19" i="9"/>
  <c r="AF16" i="9"/>
  <c r="AH16" i="9" s="1"/>
  <c r="B83" i="23" s="1"/>
  <c r="L83" i="23" s="1"/>
  <c r="C131" i="23" s="1"/>
  <c r="AR16" i="9"/>
  <c r="AT16" i="9" s="1"/>
  <c r="B103" i="23" s="1"/>
  <c r="L103" i="23" s="1"/>
  <c r="D131" i="23" s="1"/>
  <c r="T16" i="9"/>
  <c r="H16" i="9"/>
  <c r="B44" i="19"/>
  <c r="AS18" i="9"/>
  <c r="AG18" i="9"/>
  <c r="U18" i="9"/>
  <c r="I18" i="9"/>
  <c r="B16" i="21"/>
  <c r="L44" i="17"/>
  <c r="B126" i="17" s="1"/>
  <c r="L15" i="21"/>
  <c r="J15" i="5"/>
  <c r="B17" i="17" s="1"/>
  <c r="B104" i="17"/>
  <c r="G18" i="8"/>
  <c r="H19" i="14"/>
  <c r="I17" i="8"/>
  <c r="J18" i="14"/>
  <c r="H15" i="8"/>
  <c r="I16" i="14"/>
  <c r="K15" i="14"/>
  <c r="F41" i="14"/>
  <c r="G41" i="14" s="1"/>
  <c r="V15" i="14"/>
  <c r="F164" i="21" l="1"/>
  <c r="BD16" i="9"/>
  <c r="B62" i="21" s="1"/>
  <c r="L62" i="21" s="1"/>
  <c r="E144" i="21" s="1"/>
  <c r="E151" i="23"/>
  <c r="L38" i="23"/>
  <c r="L39" i="23"/>
  <c r="V16" i="9"/>
  <c r="B62" i="23" s="1"/>
  <c r="L62" i="23" s="1"/>
  <c r="B131" i="23" s="1"/>
  <c r="BC19" i="9"/>
  <c r="BE18" i="9"/>
  <c r="E38" i="21"/>
  <c r="F38" i="21"/>
  <c r="K38" i="21"/>
  <c r="G38" i="21"/>
  <c r="H38" i="21"/>
  <c r="I38" i="21"/>
  <c r="J38" i="21"/>
  <c r="D38" i="21"/>
  <c r="C38" i="21"/>
  <c r="B126" i="19"/>
  <c r="L16" i="21"/>
  <c r="B39" i="21" s="1"/>
  <c r="B38" i="21"/>
  <c r="B104" i="19"/>
  <c r="L104" i="17"/>
  <c r="E125" i="17" s="1"/>
  <c r="B17" i="19"/>
  <c r="L17" i="17"/>
  <c r="D67" i="14"/>
  <c r="C68" i="14"/>
  <c r="E67" i="14"/>
  <c r="D42" i="14"/>
  <c r="F67" i="14"/>
  <c r="R18" i="5"/>
  <c r="T17" i="5"/>
  <c r="I18" i="5" s="1"/>
  <c r="O15" i="5"/>
  <c r="D16" i="5" s="1"/>
  <c r="M16" i="5"/>
  <c r="B17" i="5" s="1"/>
  <c r="S15" i="5"/>
  <c r="Q15" i="5"/>
  <c r="F144" i="21" l="1"/>
  <c r="BF16" i="9"/>
  <c r="B17" i="23" s="1"/>
  <c r="L17" i="23" s="1"/>
  <c r="C40" i="23" s="1"/>
  <c r="E131" i="23"/>
  <c r="L38" i="21"/>
  <c r="K39" i="21"/>
  <c r="F39" i="21"/>
  <c r="G39" i="21"/>
  <c r="H39" i="21"/>
  <c r="E39" i="21"/>
  <c r="I39" i="21"/>
  <c r="J39" i="21"/>
  <c r="D39" i="21"/>
  <c r="C39" i="21"/>
  <c r="B65" i="17"/>
  <c r="B65" i="19" s="1"/>
  <c r="AN17" i="9"/>
  <c r="AB17" i="9"/>
  <c r="P17" i="9"/>
  <c r="D17" i="9"/>
  <c r="B45" i="17"/>
  <c r="L45" i="17" s="1"/>
  <c r="B127" i="17" s="1"/>
  <c r="AL18" i="9"/>
  <c r="Z18" i="9"/>
  <c r="N18" i="9"/>
  <c r="B18" i="9"/>
  <c r="AS19" i="9"/>
  <c r="U19" i="9"/>
  <c r="AG19" i="9"/>
  <c r="I19" i="9"/>
  <c r="F125" i="17"/>
  <c r="E125" i="19"/>
  <c r="F125" i="19" s="1"/>
  <c r="F16" i="5"/>
  <c r="H16" i="5"/>
  <c r="D16" i="8"/>
  <c r="E17" i="14"/>
  <c r="B17" i="8"/>
  <c r="C18" i="14"/>
  <c r="I18" i="8"/>
  <c r="J19" i="14"/>
  <c r="J16" i="9"/>
  <c r="S16" i="14"/>
  <c r="G67" i="14"/>
  <c r="T16" i="14"/>
  <c r="E42" i="14"/>
  <c r="C43" i="14"/>
  <c r="R17" i="14"/>
  <c r="K16" i="14"/>
  <c r="U16" i="14"/>
  <c r="F42" i="14"/>
  <c r="G40" i="23" l="1"/>
  <c r="I40" i="23"/>
  <c r="H40" i="23"/>
  <c r="E40" i="23"/>
  <c r="F40" i="23"/>
  <c r="K40" i="23"/>
  <c r="B40" i="23"/>
  <c r="J40" i="23"/>
  <c r="D40" i="23"/>
  <c r="B165" i="21"/>
  <c r="C165" i="21"/>
  <c r="D165" i="21"/>
  <c r="E165" i="21"/>
  <c r="AX18" i="9"/>
  <c r="B125" i="21" s="1"/>
  <c r="L125" i="21" s="1"/>
  <c r="B146" i="21" s="1"/>
  <c r="L65" i="17"/>
  <c r="C126" i="17" s="1"/>
  <c r="C126" i="19" s="1"/>
  <c r="L39" i="21"/>
  <c r="D152" i="23"/>
  <c r="C152" i="23"/>
  <c r="B152" i="23"/>
  <c r="BE19" i="9"/>
  <c r="AZ17" i="9"/>
  <c r="B104" i="21" s="1"/>
  <c r="L104" i="21" s="1"/>
  <c r="C145" i="21" s="1"/>
  <c r="B127" i="19"/>
  <c r="B17" i="21"/>
  <c r="B45" i="19"/>
  <c r="B105" i="17"/>
  <c r="AR17" i="9"/>
  <c r="AF17" i="9"/>
  <c r="T17" i="9"/>
  <c r="H17" i="9"/>
  <c r="B85" i="17"/>
  <c r="AP17" i="9"/>
  <c r="AD17" i="9"/>
  <c r="R17" i="9"/>
  <c r="F17" i="9"/>
  <c r="J16" i="5"/>
  <c r="B18" i="17" s="1"/>
  <c r="H16" i="8"/>
  <c r="I17" i="14"/>
  <c r="F16" i="8"/>
  <c r="G17" i="14"/>
  <c r="G42" i="14"/>
  <c r="V16" i="14"/>
  <c r="T18" i="5"/>
  <c r="M17" i="5"/>
  <c r="B18" i="5" s="1"/>
  <c r="L40" i="23" l="1"/>
  <c r="AH17" i="9"/>
  <c r="B84" i="23" s="1"/>
  <c r="L84" i="23" s="1"/>
  <c r="C132" i="23" s="1"/>
  <c r="F165" i="21"/>
  <c r="AT17" i="9"/>
  <c r="B104" i="23" s="1"/>
  <c r="L104" i="23" s="1"/>
  <c r="D132" i="23" s="1"/>
  <c r="E152" i="23"/>
  <c r="BD17" i="9"/>
  <c r="B63" i="21" s="1"/>
  <c r="L63" i="21" s="1"/>
  <c r="E145" i="21" s="1"/>
  <c r="V17" i="9"/>
  <c r="B63" i="23" s="1"/>
  <c r="L63" i="23" s="1"/>
  <c r="B132" i="23" s="1"/>
  <c r="BB17" i="9"/>
  <c r="B84" i="21" s="1"/>
  <c r="L84" i="21" s="1"/>
  <c r="D145" i="21" s="1"/>
  <c r="B46" i="17"/>
  <c r="B46" i="19" s="1"/>
  <c r="AL19" i="9"/>
  <c r="N19" i="9"/>
  <c r="Z19" i="9"/>
  <c r="B19" i="9"/>
  <c r="B105" i="19"/>
  <c r="B85" i="19"/>
  <c r="L105" i="17"/>
  <c r="E126" i="17" s="1"/>
  <c r="L85" i="17"/>
  <c r="D126" i="17" s="1"/>
  <c r="L17" i="21"/>
  <c r="B40" i="21" s="1"/>
  <c r="B18" i="19"/>
  <c r="L18" i="17"/>
  <c r="B18" i="8"/>
  <c r="M18" i="5" s="1"/>
  <c r="C19" i="14"/>
  <c r="J17" i="9"/>
  <c r="C44" i="14"/>
  <c r="E68" i="14"/>
  <c r="F68" i="14"/>
  <c r="C69" i="14"/>
  <c r="D68" i="14"/>
  <c r="O16" i="5"/>
  <c r="D17" i="5" s="1"/>
  <c r="S16" i="5"/>
  <c r="Q16" i="5"/>
  <c r="L46" i="17" l="1"/>
  <c r="B128" i="17" s="1"/>
  <c r="B128" i="19" s="1"/>
  <c r="F126" i="17"/>
  <c r="E126" i="19"/>
  <c r="BF17" i="9"/>
  <c r="B18" i="23" s="1"/>
  <c r="E132" i="23"/>
  <c r="AX19" i="9"/>
  <c r="B126" i="21" s="1"/>
  <c r="L126" i="21" s="1"/>
  <c r="B147" i="21" s="1"/>
  <c r="B66" i="17"/>
  <c r="B66" i="19" s="1"/>
  <c r="AN18" i="9"/>
  <c r="AB18" i="9"/>
  <c r="P18" i="9"/>
  <c r="D18" i="9"/>
  <c r="J40" i="21"/>
  <c r="F40" i="21"/>
  <c r="G40" i="21"/>
  <c r="E40" i="21"/>
  <c r="K40" i="21"/>
  <c r="H40" i="21"/>
  <c r="I40" i="21"/>
  <c r="D40" i="21"/>
  <c r="C40" i="21"/>
  <c r="D126" i="19"/>
  <c r="F126" i="19" s="1"/>
  <c r="F145" i="21"/>
  <c r="D166" i="21" s="1"/>
  <c r="B18" i="21"/>
  <c r="F17" i="5"/>
  <c r="H17" i="5"/>
  <c r="D17" i="8"/>
  <c r="E18" i="14"/>
  <c r="G68" i="14"/>
  <c r="E43" i="14"/>
  <c r="T17" i="14"/>
  <c r="U17" i="14"/>
  <c r="F43" i="14"/>
  <c r="S17" i="14"/>
  <c r="D43" i="14"/>
  <c r="K17" i="14"/>
  <c r="R18" i="14"/>
  <c r="B166" i="21" l="1"/>
  <c r="C166" i="21"/>
  <c r="E166" i="21"/>
  <c r="L66" i="17"/>
  <c r="C127" i="17" s="1"/>
  <c r="C127" i="19" s="1"/>
  <c r="L40" i="21"/>
  <c r="C153" i="23"/>
  <c r="D153" i="23"/>
  <c r="B153" i="23"/>
  <c r="L18" i="23"/>
  <c r="B41" i="23" s="1"/>
  <c r="AZ18" i="9"/>
  <c r="B105" i="21" s="1"/>
  <c r="L105" i="21" s="1"/>
  <c r="C146" i="21" s="1"/>
  <c r="B106" i="17"/>
  <c r="AR18" i="9"/>
  <c r="AF18" i="9"/>
  <c r="T18" i="9"/>
  <c r="V18" i="9" s="1"/>
  <c r="B64" i="23" s="1"/>
  <c r="L64" i="23" s="1"/>
  <c r="B133" i="23" s="1"/>
  <c r="H18" i="9"/>
  <c r="B86" i="17"/>
  <c r="AP18" i="9"/>
  <c r="AD18" i="9"/>
  <c r="R18" i="9"/>
  <c r="F18" i="9"/>
  <c r="L18" i="21"/>
  <c r="B41" i="21" s="1"/>
  <c r="J17" i="5"/>
  <c r="B19" i="17" s="1"/>
  <c r="H17" i="8"/>
  <c r="I18" i="14"/>
  <c r="F17" i="8"/>
  <c r="G18" i="14"/>
  <c r="G43" i="14"/>
  <c r="C70" i="14"/>
  <c r="V17" i="14"/>
  <c r="AH18" i="9" l="1"/>
  <c r="B85" i="23" s="1"/>
  <c r="L85" i="23" s="1"/>
  <c r="C133" i="23" s="1"/>
  <c r="AT18" i="9"/>
  <c r="B105" i="23" s="1"/>
  <c r="L105" i="23" s="1"/>
  <c r="D133" i="23" s="1"/>
  <c r="F166" i="21"/>
  <c r="B106" i="19"/>
  <c r="J41" i="23"/>
  <c r="I41" i="23"/>
  <c r="D41" i="23"/>
  <c r="K41" i="23"/>
  <c r="F41" i="23"/>
  <c r="H41" i="23"/>
  <c r="E41" i="23"/>
  <c r="C41" i="23"/>
  <c r="G41" i="23"/>
  <c r="L86" i="17"/>
  <c r="D127" i="17" s="1"/>
  <c r="D127" i="19" s="1"/>
  <c r="BB18" i="9"/>
  <c r="B85" i="21" s="1"/>
  <c r="L85" i="21" s="1"/>
  <c r="D146" i="21" s="1"/>
  <c r="BD18" i="9"/>
  <c r="B64" i="21" s="1"/>
  <c r="L64" i="21" s="1"/>
  <c r="E146" i="21" s="1"/>
  <c r="B86" i="19"/>
  <c r="L106" i="17"/>
  <c r="E127" i="17" s="1"/>
  <c r="E153" i="23"/>
  <c r="E41" i="21"/>
  <c r="K41" i="21"/>
  <c r="F41" i="21"/>
  <c r="H41" i="21"/>
  <c r="G41" i="21"/>
  <c r="I41" i="21"/>
  <c r="J41" i="21"/>
  <c r="D41" i="21"/>
  <c r="C41" i="21"/>
  <c r="B19" i="19"/>
  <c r="L19" i="17"/>
  <c r="J18" i="9"/>
  <c r="F69" i="14"/>
  <c r="D69" i="14"/>
  <c r="E69" i="14"/>
  <c r="C45" i="14"/>
  <c r="R19" i="14"/>
  <c r="S17" i="5"/>
  <c r="O17" i="5"/>
  <c r="D18" i="5" s="1"/>
  <c r="Q17" i="5"/>
  <c r="E133" i="23" l="1"/>
  <c r="B154" i="23" s="1"/>
  <c r="L41" i="23"/>
  <c r="C154" i="23"/>
  <c r="F146" i="21"/>
  <c r="D167" i="21" s="1"/>
  <c r="D154" i="23"/>
  <c r="L41" i="21"/>
  <c r="E127" i="19"/>
  <c r="F127" i="19" s="1"/>
  <c r="F127" i="17"/>
  <c r="BF18" i="9"/>
  <c r="B19" i="23" s="1"/>
  <c r="B67" i="17"/>
  <c r="B67" i="19" s="1"/>
  <c r="AN19" i="9"/>
  <c r="P19" i="9"/>
  <c r="AB19" i="9"/>
  <c r="D19" i="9"/>
  <c r="B19" i="21"/>
  <c r="F18" i="5"/>
  <c r="H18" i="5"/>
  <c r="D18" i="8"/>
  <c r="E19" i="14"/>
  <c r="G69" i="14"/>
  <c r="S18" i="14"/>
  <c r="D44" i="14"/>
  <c r="K18" i="14"/>
  <c r="T18" i="14"/>
  <c r="E44" i="14"/>
  <c r="F44" i="14"/>
  <c r="U18" i="14"/>
  <c r="L67" i="17" l="1"/>
  <c r="C128" i="17" s="1"/>
  <c r="C128" i="19" s="1"/>
  <c r="B167" i="21"/>
  <c r="C167" i="21"/>
  <c r="E167" i="21"/>
  <c r="E154" i="23"/>
  <c r="L19" i="23"/>
  <c r="B42" i="23" s="1"/>
  <c r="AZ19" i="9"/>
  <c r="B106" i="21" s="1"/>
  <c r="L106" i="21" s="1"/>
  <c r="C147" i="21" s="1"/>
  <c r="B87" i="17"/>
  <c r="AP19" i="9"/>
  <c r="AD19" i="9"/>
  <c r="R19" i="9"/>
  <c r="F19" i="9"/>
  <c r="L19" i="21"/>
  <c r="B42" i="21" s="1"/>
  <c r="B107" i="17"/>
  <c r="AR19" i="9"/>
  <c r="AF19" i="9"/>
  <c r="T19" i="9"/>
  <c r="H19" i="9"/>
  <c r="J18" i="5"/>
  <c r="B20" i="17" s="1"/>
  <c r="F18" i="8"/>
  <c r="G19" i="14"/>
  <c r="H18" i="8"/>
  <c r="I19" i="14"/>
  <c r="G44" i="14"/>
  <c r="V18" i="14"/>
  <c r="BB19" i="9" l="1"/>
  <c r="B86" i="21" s="1"/>
  <c r="L86" i="21" s="1"/>
  <c r="D147" i="21" s="1"/>
  <c r="AH19" i="9"/>
  <c r="B86" i="23" s="1"/>
  <c r="L86" i="23" s="1"/>
  <c r="C134" i="23" s="1"/>
  <c r="V122" i="23" s="1"/>
  <c r="BD19" i="9"/>
  <c r="B65" i="21" s="1"/>
  <c r="L65" i="21" s="1"/>
  <c r="E147" i="21" s="1"/>
  <c r="F167" i="21"/>
  <c r="AT19" i="9"/>
  <c r="B106" i="23" s="1"/>
  <c r="L106" i="23" s="1"/>
  <c r="D134" i="23" s="1"/>
  <c r="W122" i="23" s="1"/>
  <c r="V19" i="9"/>
  <c r="B65" i="23" s="1"/>
  <c r="L65" i="23" s="1"/>
  <c r="B134" i="23" s="1"/>
  <c r="BF19" i="9"/>
  <c r="B20" i="23" s="1"/>
  <c r="F42" i="23"/>
  <c r="I42" i="23"/>
  <c r="J42" i="23"/>
  <c r="C42" i="23"/>
  <c r="H42" i="23"/>
  <c r="K42" i="23"/>
  <c r="E42" i="23"/>
  <c r="D42" i="23"/>
  <c r="G42" i="23"/>
  <c r="H42" i="21"/>
  <c r="K42" i="21"/>
  <c r="G42" i="21"/>
  <c r="F42" i="21"/>
  <c r="E42" i="21"/>
  <c r="J42" i="21"/>
  <c r="I42" i="21"/>
  <c r="D42" i="21"/>
  <c r="C42" i="21"/>
  <c r="L107" i="17"/>
  <c r="E128" i="17" s="1"/>
  <c r="B107" i="19"/>
  <c r="B87" i="19"/>
  <c r="L87" i="17"/>
  <c r="D128" i="17" s="1"/>
  <c r="B20" i="19"/>
  <c r="L20" i="17"/>
  <c r="J19" i="9"/>
  <c r="F70" i="14"/>
  <c r="D70" i="14"/>
  <c r="E70" i="14"/>
  <c r="S18" i="5"/>
  <c r="O18" i="5"/>
  <c r="Q18" i="5"/>
  <c r="L42" i="23" l="1"/>
  <c r="L42" i="21"/>
  <c r="L20" i="23"/>
  <c r="AF3" i="23" s="1"/>
  <c r="E134" i="23"/>
  <c r="B155" i="23" s="1"/>
  <c r="U122" i="23"/>
  <c r="E128" i="19"/>
  <c r="D128" i="19"/>
  <c r="F147" i="21"/>
  <c r="B20" i="21"/>
  <c r="F128" i="17"/>
  <c r="E45" i="14"/>
  <c r="T19" i="14"/>
  <c r="D45" i="14"/>
  <c r="S19" i="14"/>
  <c r="K19" i="14"/>
  <c r="U19" i="14"/>
  <c r="F45" i="14"/>
  <c r="G70" i="14"/>
  <c r="B168" i="21" l="1"/>
  <c r="C168" i="21"/>
  <c r="E168" i="21"/>
  <c r="D168" i="21"/>
  <c r="B43" i="23"/>
  <c r="F128" i="19"/>
  <c r="H43" i="23"/>
  <c r="AI3" i="23"/>
  <c r="AK3" i="23"/>
  <c r="AJ3" i="23"/>
  <c r="AL3" i="23"/>
  <c r="AM3" i="23"/>
  <c r="AO3" i="23"/>
  <c r="AG3" i="23"/>
  <c r="AH3" i="23"/>
  <c r="AN3" i="23"/>
  <c r="F43" i="23"/>
  <c r="D43" i="23"/>
  <c r="E43" i="23"/>
  <c r="J43" i="23"/>
  <c r="I43" i="23"/>
  <c r="N20" i="23"/>
  <c r="K43" i="23"/>
  <c r="G43" i="23"/>
  <c r="C43" i="23"/>
  <c r="D155" i="23"/>
  <c r="C155" i="23"/>
  <c r="L20" i="21"/>
  <c r="B43" i="21" s="1"/>
  <c r="G45" i="14"/>
  <c r="V19" i="14"/>
  <c r="E155" i="23" l="1"/>
  <c r="F168" i="21"/>
  <c r="L43" i="23"/>
  <c r="N20" i="21"/>
  <c r="F43" i="21"/>
  <c r="K43" i="21"/>
  <c r="E43" i="21"/>
  <c r="H43" i="21"/>
  <c r="G43" i="21"/>
  <c r="I43" i="21"/>
  <c r="J43" i="21"/>
  <c r="D43" i="21"/>
  <c r="C43" i="21"/>
  <c r="L43" i="21" l="1"/>
  <c r="E140" i="23" l="1"/>
</calcChain>
</file>

<file path=xl/sharedStrings.xml><?xml version="1.0" encoding="utf-8"?>
<sst xmlns="http://schemas.openxmlformats.org/spreadsheetml/2006/main" count="2481" uniqueCount="85">
  <si>
    <t>Male35</t>
  </si>
  <si>
    <t>Female35</t>
  </si>
  <si>
    <t>Male55</t>
  </si>
  <si>
    <t>Female55</t>
  </si>
  <si>
    <t>Male65</t>
  </si>
  <si>
    <t>Female65</t>
  </si>
  <si>
    <t>Male75</t>
  </si>
  <si>
    <t>Female75</t>
  </si>
  <si>
    <t>Year</t>
  </si>
  <si>
    <t>Gender</t>
  </si>
  <si>
    <t>Total</t>
  </si>
  <si>
    <t>F</t>
  </si>
  <si>
    <t>M</t>
  </si>
  <si>
    <t>Prevalence</t>
  </si>
  <si>
    <t>Cost</t>
  </si>
  <si>
    <t>75-84</t>
  </si>
  <si>
    <t>35-44</t>
  </si>
  <si>
    <t>55-64</t>
  </si>
  <si>
    <t>65-74</t>
  </si>
  <si>
    <t>Male</t>
  </si>
  <si>
    <t>Female</t>
  </si>
  <si>
    <t>Death</t>
  </si>
  <si>
    <t>35-54</t>
  </si>
  <si>
    <t>75 and older</t>
  </si>
  <si>
    <t>Men</t>
  </si>
  <si>
    <t>w0men</t>
  </si>
  <si>
    <t>Total Number of patient</t>
  </si>
  <si>
    <t>Women</t>
  </si>
  <si>
    <t>Number of COPD patients</t>
  </si>
  <si>
    <t>total</t>
  </si>
  <si>
    <t>BC</t>
  </si>
  <si>
    <t>Ontario</t>
  </si>
  <si>
    <t>G35-54</t>
  </si>
  <si>
    <t>G55-64</t>
  </si>
  <si>
    <t>G65-74</t>
  </si>
  <si>
    <t>G75 and over</t>
  </si>
  <si>
    <t>2014 prevalence</t>
  </si>
  <si>
    <t>over 35</t>
  </si>
  <si>
    <t>over35</t>
  </si>
  <si>
    <t>Incidence rate</t>
  </si>
  <si>
    <t>Alberta</t>
  </si>
  <si>
    <t>Manitoba</t>
  </si>
  <si>
    <t>Quebec</t>
  </si>
  <si>
    <t>Saskatchewan</t>
  </si>
  <si>
    <t>Yukon</t>
  </si>
  <si>
    <t>Prince Edward Island</t>
  </si>
  <si>
    <t>Nova Scotia</t>
  </si>
  <si>
    <t>Nunavut</t>
  </si>
  <si>
    <t>Northwest Territories</t>
  </si>
  <si>
    <t>Newfoundland and Labrador</t>
  </si>
  <si>
    <t>New Brunswick</t>
  </si>
  <si>
    <t>saskatchewan</t>
  </si>
  <si>
    <t>Nova scotia</t>
  </si>
  <si>
    <t>PEI</t>
  </si>
  <si>
    <t>Newfoundland</t>
  </si>
  <si>
    <t>Prevalence Ratio</t>
  </si>
  <si>
    <t>POP_tot</t>
  </si>
  <si>
    <t>Manitona</t>
  </si>
  <si>
    <t>Canada</t>
  </si>
  <si>
    <t>35 t0 54 years</t>
  </si>
  <si>
    <t>75 and more</t>
  </si>
  <si>
    <t>Effective rate</t>
  </si>
  <si>
    <t>Canada(10 provinces)</t>
  </si>
  <si>
    <t>Total Excess</t>
  </si>
  <si>
    <t>MSP</t>
  </si>
  <si>
    <t>Hosp</t>
  </si>
  <si>
    <t>Pharm</t>
  </si>
  <si>
    <t>HOSP</t>
  </si>
  <si>
    <t>Cost Hosp Rtio</t>
  </si>
  <si>
    <t>CSHS</t>
  </si>
  <si>
    <t>CHCS</t>
  </si>
  <si>
    <t>Hosp+Msp+pharm</t>
  </si>
  <si>
    <t>Excess Cost</t>
  </si>
  <si>
    <t>?5-74</t>
  </si>
  <si>
    <t>Females</t>
  </si>
  <si>
    <t>Mortality Rate</t>
  </si>
  <si>
    <t>Incidence Rate</t>
  </si>
  <si>
    <t>Male-35</t>
  </si>
  <si>
    <t>Female-35</t>
  </si>
  <si>
    <t>Male-55</t>
  </si>
  <si>
    <t>Female-55</t>
  </si>
  <si>
    <t>Male-65</t>
  </si>
  <si>
    <t>Female-65</t>
  </si>
  <si>
    <t>Male-75</t>
  </si>
  <si>
    <t>Female-75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</si>
</sst>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5">
    <font>
      <sz val="11"/>
      <name val="Calibri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/>
    <xf numFmtId="0" fontId="0" fillId="0" borderId="0" xfId="0"/>
    <xf numFmtId="0" fontId="0" fillId="0" borderId="0" xfId="0" applyNumberFormat="1"/>
    <xf numFmtId="165" fontId="0" fillId="0" borderId="0" xfId="0" applyNumberFormat="1" applyFill="1"/>
    <xf numFmtId="0" fontId="1" fillId="0" borderId="0" xfId="0" applyFont="1" applyFill="1"/>
    <xf numFmtId="0" fontId="1" fillId="0" borderId="0" xfId="0" applyFont="1"/>
    <xf numFmtId="0" fontId="0" fillId="0" borderId="0" xfId="0" applyFont="1" applyFill="1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ont="1" applyFill="1" applyAlignment="1">
      <alignment horizontal="center"/>
    </xf>
    <xf numFmtId="3" fontId="0" fillId="0" borderId="0" xfId="0" applyNumberFormat="1" applyFill="1"/>
    <xf numFmtId="0" fontId="0" fillId="0" borderId="0" xfId="0"/>
    <xf numFmtId="0" fontId="0" fillId="0" borderId="0" xfId="0" applyNumberFormat="1"/>
    <xf numFmtId="0" fontId="1" fillId="0" borderId="0" xfId="1" applyNumberFormat="1"/>
    <xf numFmtId="164" fontId="0" fillId="0" borderId="0" xfId="0" applyNumberFormat="1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3" fillId="0" borderId="0" xfId="0" applyFont="1" applyFill="1"/>
    <xf numFmtId="0" fontId="1" fillId="2" borderId="0" xfId="0" applyFont="1" applyFill="1"/>
    <xf numFmtId="0" fontId="3" fillId="2" borderId="0" xfId="0" applyFont="1" applyFill="1"/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NumberFormat="1" applyFill="1" applyAlignment="1">
      <alignment horizontal="center"/>
    </xf>
    <xf numFmtId="3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'Graph-Prevalence'!$R$3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'Graph-Prevalence'!$Q$4:$Q$19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'Graph-Prevalence'!$R$4:$R$19</c:f>
              <c:numCache>
                <c:formatCode>General</c:formatCode>
                <c:ptCount val="16"/>
                <c:pt idx="0">
                  <c:v>12078.425491474623</c:v>
                </c:pt>
                <c:pt idx="1">
                  <c:v>12509.960479684541</c:v>
                </c:pt>
                <c:pt idx="2">
                  <c:v>12938.542451552355</c:v>
                </c:pt>
                <c:pt idx="3">
                  <c:v>13346.130644838169</c:v>
                </c:pt>
                <c:pt idx="4">
                  <c:v>13728.017330825516</c:v>
                </c:pt>
                <c:pt idx="5">
                  <c:v>14086.859266116728</c:v>
                </c:pt>
                <c:pt idx="6">
                  <c:v>14425.875971358222</c:v>
                </c:pt>
                <c:pt idx="7">
                  <c:v>14746.250231797427</c:v>
                </c:pt>
                <c:pt idx="8">
                  <c:v>15048.177714096571</c:v>
                </c:pt>
                <c:pt idx="9">
                  <c:v>15332.880763331043</c:v>
                </c:pt>
                <c:pt idx="10">
                  <c:v>15602.734206489309</c:v>
                </c:pt>
                <c:pt idx="11">
                  <c:v>15858.76457007775</c:v>
                </c:pt>
                <c:pt idx="12">
                  <c:v>16108.376635595494</c:v>
                </c:pt>
                <c:pt idx="13">
                  <c:v>16354.360527293116</c:v>
                </c:pt>
                <c:pt idx="14">
                  <c:v>16598.768210079008</c:v>
                </c:pt>
                <c:pt idx="15">
                  <c:v>16840.24143596099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F-49BA-B40C-25C6925A31F8}"/>
            </c:ext>
          </c:extLst>
        </c:ser>
        <c:ser>
          <c:idx val="1"/>
          <c:order val="1"/>
          <c:tx>
            <c:strRef>
              <c:f>'Graph-Prevalence'!$S$3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'Graph-Prevalence'!$Q$4:$Q$19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'Graph-Prevalence'!$S$4:$S$19</c:f>
              <c:numCache>
                <c:formatCode>General</c:formatCode>
                <c:ptCount val="16"/>
                <c:pt idx="0">
                  <c:v>25880.468389833557</c:v>
                </c:pt>
                <c:pt idx="1">
                  <c:v>26319.146665534026</c:v>
                </c:pt>
                <c:pt idx="2">
                  <c:v>26855.744021253169</c:v>
                </c:pt>
                <c:pt idx="3">
                  <c:v>27451.743788967229</c:v>
                </c:pt>
                <c:pt idx="4">
                  <c:v>28065.912654354997</c:v>
                </c:pt>
                <c:pt idx="5">
                  <c:v>28662.102205207244</c:v>
                </c:pt>
                <c:pt idx="6">
                  <c:v>29216.86608630115</c:v>
                </c:pt>
                <c:pt idx="7">
                  <c:v>29720.29171222038</c:v>
                </c:pt>
                <c:pt idx="8">
                  <c:v>30173.975963749439</c:v>
                </c:pt>
                <c:pt idx="9">
                  <c:v>30590.568028081012</c:v>
                </c:pt>
                <c:pt idx="10">
                  <c:v>30969.417524300003</c:v>
                </c:pt>
                <c:pt idx="11">
                  <c:v>31312.38973608605</c:v>
                </c:pt>
                <c:pt idx="12">
                  <c:v>31610.004104221618</c:v>
                </c:pt>
                <c:pt idx="13">
                  <c:v>31856.938780354565</c:v>
                </c:pt>
                <c:pt idx="14">
                  <c:v>32063.474355637114</c:v>
                </c:pt>
                <c:pt idx="15">
                  <c:v>32251.18130158155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F-49BA-B40C-25C6925A31F8}"/>
            </c:ext>
          </c:extLst>
        </c:ser>
        <c:ser>
          <c:idx val="2"/>
          <c:order val="2"/>
          <c:tx>
            <c:strRef>
              <c:f>'Graph-Prevalence'!$T$3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'Graph-Prevalence'!$Q$4:$Q$19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'Graph-Prevalence'!$T$4:$T$19</c:f>
              <c:numCache>
                <c:formatCode>General</c:formatCode>
                <c:ptCount val="16"/>
                <c:pt idx="0">
                  <c:v>38053.024222517852</c:v>
                </c:pt>
                <c:pt idx="1">
                  <c:v>39163.091503728443</c:v>
                </c:pt>
                <c:pt idx="2">
                  <c:v>40430.229956202922</c:v>
                </c:pt>
                <c:pt idx="3">
                  <c:v>41758.79281554206</c:v>
                </c:pt>
                <c:pt idx="4">
                  <c:v>43118.299080605415</c:v>
                </c:pt>
                <c:pt idx="5">
                  <c:v>44507.672658744341</c:v>
                </c:pt>
                <c:pt idx="6">
                  <c:v>45901.092906420046</c:v>
                </c:pt>
                <c:pt idx="7">
                  <c:v>47230.964400233992</c:v>
                </c:pt>
                <c:pt idx="8">
                  <c:v>48513.895219426922</c:v>
                </c:pt>
                <c:pt idx="9">
                  <c:v>49755.168172867125</c:v>
                </c:pt>
                <c:pt idx="10">
                  <c:v>50958.19664867087</c:v>
                </c:pt>
                <c:pt idx="11">
                  <c:v>52132.835223323033</c:v>
                </c:pt>
                <c:pt idx="12">
                  <c:v>53264.537356049121</c:v>
                </c:pt>
                <c:pt idx="13">
                  <c:v>54361.073402168171</c:v>
                </c:pt>
                <c:pt idx="14">
                  <c:v>55397.852503585789</c:v>
                </c:pt>
                <c:pt idx="15">
                  <c:v>56338.654422185311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F-49BA-B40C-25C6925A31F8}"/>
            </c:ext>
          </c:extLst>
        </c:ser>
        <c:ser>
          <c:idx val="3"/>
          <c:order val="3"/>
          <c:tx>
            <c:strRef>
              <c:f>'Graph-Prevalence'!$U$3</c:f>
              <c:strCache>
                <c:ptCount val="1"/>
                <c:pt idx="0">
                  <c:v>75 and older</c:v>
                </c:pt>
              </c:strCache>
            </c:strRef>
          </c:tx>
          <c:cat>
            <c:numRef>
              <c:f>'Graph-Prevalence'!$Q$4:$Q$19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'Graph-Prevalence'!$U$4:$U$19</c:f>
              <c:numCache>
                <c:formatCode>General</c:formatCode>
                <c:ptCount val="16"/>
                <c:pt idx="0">
                  <c:v>59181.531303220181</c:v>
                </c:pt>
                <c:pt idx="1">
                  <c:v>61335.856817288171</c:v>
                </c:pt>
                <c:pt idx="2">
                  <c:v>63623.612364659159</c:v>
                </c:pt>
                <c:pt idx="3">
                  <c:v>65951.640220784058</c:v>
                </c:pt>
                <c:pt idx="4">
                  <c:v>68318.090438687184</c:v>
                </c:pt>
                <c:pt idx="5">
                  <c:v>70688.222965162247</c:v>
                </c:pt>
                <c:pt idx="6">
                  <c:v>73090.266569753876</c:v>
                </c:pt>
                <c:pt idx="7">
                  <c:v>75611.263473126091</c:v>
                </c:pt>
                <c:pt idx="8">
                  <c:v>78229.168073132329</c:v>
                </c:pt>
                <c:pt idx="9">
                  <c:v>80914.369015512348</c:v>
                </c:pt>
                <c:pt idx="10">
                  <c:v>83666.023713649687</c:v>
                </c:pt>
                <c:pt idx="11">
                  <c:v>86469.173205355444</c:v>
                </c:pt>
                <c:pt idx="12">
                  <c:v>89317.643485259658</c:v>
                </c:pt>
                <c:pt idx="13">
                  <c:v>92211.217003581274</c:v>
                </c:pt>
                <c:pt idx="14">
                  <c:v>95155.485610582051</c:v>
                </c:pt>
                <c:pt idx="15">
                  <c:v>98156.097652586992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6F-49BA-B40C-25C6925A3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3040"/>
        <c:axId val="42904576"/>
      </c:lineChart>
      <c:catAx>
        <c:axId val="4290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904576"/>
        <c:crosses val="autoZero"/>
        <c:auto val="1"/>
        <c:lblAlgn val="ctr"/>
        <c:lblOffset val="100"/>
        <c:noMultiLvlLbl val="0"/>
      </c:catAx>
      <c:valAx>
        <c:axId val="4290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0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Cost2!$B$27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Cost2!$B$28:$B$43</c:f>
              <c:numCache>
                <c:formatCode>General</c:formatCode>
                <c:ptCount val="16"/>
                <c:pt idx="0">
                  <c:v>0.10413024521258539</c:v>
                </c:pt>
                <c:pt idx="1">
                  <c:v>0.1046183574576736</c:v>
                </c:pt>
                <c:pt idx="2">
                  <c:v>0.10509253205047715</c:v>
                </c:pt>
                <c:pt idx="3">
                  <c:v>0.10554236813150486</c:v>
                </c:pt>
                <c:pt idx="4">
                  <c:v>0.10596251992329758</c:v>
                </c:pt>
                <c:pt idx="5">
                  <c:v>0.10634671645570586</c:v>
                </c:pt>
                <c:pt idx="6">
                  <c:v>0.10669835511762228</c:v>
                </c:pt>
                <c:pt idx="7">
                  <c:v>0.10702912808340261</c:v>
                </c:pt>
                <c:pt idx="8">
                  <c:v>0.10734208753147047</c:v>
                </c:pt>
                <c:pt idx="9">
                  <c:v>0.10763705176150859</c:v>
                </c:pt>
                <c:pt idx="10">
                  <c:v>0.10791589487397987</c:v>
                </c:pt>
                <c:pt idx="11">
                  <c:v>0.10817853813014026</c:v>
                </c:pt>
                <c:pt idx="12">
                  <c:v>0.10842150288997397</c:v>
                </c:pt>
                <c:pt idx="13">
                  <c:v>0.10864969261768739</c:v>
                </c:pt>
                <c:pt idx="14">
                  <c:v>0.10886011756220505</c:v>
                </c:pt>
                <c:pt idx="15">
                  <c:v>0.10905177570943371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5-43F2-AE99-EC2B3A6C27D6}"/>
            </c:ext>
          </c:extLst>
        </c:ser>
        <c:ser>
          <c:idx val="1"/>
          <c:order val="1"/>
          <c:tx>
            <c:strRef>
              <c:f>Cost2!$C$27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Cost2!$C$28:$C$43</c:f>
              <c:numCache>
                <c:formatCode>General</c:formatCode>
                <c:ptCount val="16"/>
                <c:pt idx="0">
                  <c:v>0.32201898741550194</c:v>
                </c:pt>
                <c:pt idx="1">
                  <c:v>0.32197589252414904</c:v>
                </c:pt>
                <c:pt idx="2">
                  <c:v>0.32193066350394028</c:v>
                </c:pt>
                <c:pt idx="3">
                  <c:v>0.32189350365065694</c:v>
                </c:pt>
                <c:pt idx="4">
                  <c:v>0.32185901769878472</c:v>
                </c:pt>
                <c:pt idx="5">
                  <c:v>0.32182788440251964</c:v>
                </c:pt>
                <c:pt idx="6">
                  <c:v>0.32180946309184405</c:v>
                </c:pt>
                <c:pt idx="7">
                  <c:v>0.32182523901912208</c:v>
                </c:pt>
                <c:pt idx="8">
                  <c:v>0.32185929408350245</c:v>
                </c:pt>
                <c:pt idx="9">
                  <c:v>0.32191423993680796</c:v>
                </c:pt>
                <c:pt idx="10">
                  <c:v>0.32198868601153263</c:v>
                </c:pt>
                <c:pt idx="11">
                  <c:v>0.32209071162544334</c:v>
                </c:pt>
                <c:pt idx="12">
                  <c:v>0.32221615510121049</c:v>
                </c:pt>
                <c:pt idx="13">
                  <c:v>0.32237145060917805</c:v>
                </c:pt>
                <c:pt idx="14">
                  <c:v>0.3225471451208905</c:v>
                </c:pt>
                <c:pt idx="15">
                  <c:v>0.3227430069357915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5-43F2-AE99-EC2B3A6C27D6}"/>
            </c:ext>
          </c:extLst>
        </c:ser>
        <c:ser>
          <c:idx val="2"/>
          <c:order val="2"/>
          <c:tx>
            <c:strRef>
              <c:f>Cost2!$D$27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Cost2!$D$28:$D$43</c:f>
              <c:numCache>
                <c:formatCode>General</c:formatCode>
                <c:ptCount val="16"/>
                <c:pt idx="0">
                  <c:v>0.12726277061306765</c:v>
                </c:pt>
                <c:pt idx="1">
                  <c:v>0.12534341958385273</c:v>
                </c:pt>
                <c:pt idx="2">
                  <c:v>0.12359454343924231</c:v>
                </c:pt>
                <c:pt idx="3">
                  <c:v>0.12206241262351565</c:v>
                </c:pt>
                <c:pt idx="4">
                  <c:v>0.12075465278308599</c:v>
                </c:pt>
                <c:pt idx="5">
                  <c:v>0.11966727805694247</c:v>
                </c:pt>
                <c:pt idx="6">
                  <c:v>0.11878778874989947</c:v>
                </c:pt>
                <c:pt idx="7">
                  <c:v>0.11809940068254626</c:v>
                </c:pt>
                <c:pt idx="8">
                  <c:v>0.11758664309420606</c:v>
                </c:pt>
                <c:pt idx="9">
                  <c:v>0.1172402077512848</c:v>
                </c:pt>
                <c:pt idx="10">
                  <c:v>0.11704509361404873</c:v>
                </c:pt>
                <c:pt idx="11">
                  <c:v>0.11698979917414046</c:v>
                </c:pt>
                <c:pt idx="12">
                  <c:v>0.11706017434954698</c:v>
                </c:pt>
                <c:pt idx="13">
                  <c:v>0.11725011993463019</c:v>
                </c:pt>
                <c:pt idx="14">
                  <c:v>0.11754632924542419</c:v>
                </c:pt>
                <c:pt idx="15">
                  <c:v>0.11793789098338216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85-43F2-AE99-EC2B3A6C27D6}"/>
            </c:ext>
          </c:extLst>
        </c:ser>
        <c:ser>
          <c:idx val="3"/>
          <c:order val="3"/>
          <c:tx>
            <c:strRef>
              <c:f>Cost2!$E$27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Cost2!$E$28:$E$43</c:f>
              <c:numCache>
                <c:formatCode>General</c:formatCode>
                <c:ptCount val="16"/>
                <c:pt idx="0">
                  <c:v>4.0545609199049037E-2</c:v>
                </c:pt>
                <c:pt idx="1">
                  <c:v>4.0315783234857426E-2</c:v>
                </c:pt>
                <c:pt idx="2">
                  <c:v>4.0080394493504631E-2</c:v>
                </c:pt>
                <c:pt idx="3">
                  <c:v>3.9845659894607782E-2</c:v>
                </c:pt>
                <c:pt idx="4">
                  <c:v>3.9617345749832465E-2</c:v>
                </c:pt>
                <c:pt idx="5">
                  <c:v>3.9399635147502762E-2</c:v>
                </c:pt>
                <c:pt idx="6">
                  <c:v>3.9190747104299727E-2</c:v>
                </c:pt>
                <c:pt idx="7">
                  <c:v>3.899332778030927E-2</c:v>
                </c:pt>
                <c:pt idx="8">
                  <c:v>3.8809209499936423E-2</c:v>
                </c:pt>
                <c:pt idx="9">
                  <c:v>3.863734027509981E-2</c:v>
                </c:pt>
                <c:pt idx="10">
                  <c:v>3.8479301413057845E-2</c:v>
                </c:pt>
                <c:pt idx="11">
                  <c:v>3.8338522135138803E-2</c:v>
                </c:pt>
                <c:pt idx="12">
                  <c:v>3.8212866161553484E-2</c:v>
                </c:pt>
                <c:pt idx="13">
                  <c:v>3.8099752977605747E-2</c:v>
                </c:pt>
                <c:pt idx="14">
                  <c:v>3.8001001554826809E-2</c:v>
                </c:pt>
                <c:pt idx="15">
                  <c:v>3.7914384271225565E-2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85-43F2-AE99-EC2B3A6C27D6}"/>
            </c:ext>
          </c:extLst>
        </c:ser>
        <c:ser>
          <c:idx val="4"/>
          <c:order val="4"/>
          <c:tx>
            <c:strRef>
              <c:f>Cost2!$F$27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Cost2!$F$28:$F$43</c:f>
              <c:numCache>
                <c:formatCode>General</c:formatCode>
                <c:ptCount val="16"/>
                <c:pt idx="0">
                  <c:v>0.26918591560672539</c:v>
                </c:pt>
                <c:pt idx="1">
                  <c:v>0.27037716711036813</c:v>
                </c:pt>
                <c:pt idx="2">
                  <c:v>0.27148274577793968</c:v>
                </c:pt>
                <c:pt idx="3">
                  <c:v>0.27246121395719991</c:v>
                </c:pt>
                <c:pt idx="4">
                  <c:v>0.27330071060884348</c:v>
                </c:pt>
                <c:pt idx="5">
                  <c:v>0.27401207672637251</c:v>
                </c:pt>
                <c:pt idx="6">
                  <c:v>0.27458693660505529</c:v>
                </c:pt>
                <c:pt idx="7">
                  <c:v>0.27500441051910435</c:v>
                </c:pt>
                <c:pt idx="8">
                  <c:v>0.27527587938074877</c:v>
                </c:pt>
                <c:pt idx="9">
                  <c:v>0.27542777009273989</c:v>
                </c:pt>
                <c:pt idx="10">
                  <c:v>0.27545640996963389</c:v>
                </c:pt>
                <c:pt idx="11">
                  <c:v>0.27537554248355278</c:v>
                </c:pt>
                <c:pt idx="12">
                  <c:v>0.27518951307915218</c:v>
                </c:pt>
                <c:pt idx="13">
                  <c:v>0.27490665545663817</c:v>
                </c:pt>
                <c:pt idx="14">
                  <c:v>0.2745413652805278</c:v>
                </c:pt>
                <c:pt idx="15">
                  <c:v>0.27411317650205896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85-43F2-AE99-EC2B3A6C27D6}"/>
            </c:ext>
          </c:extLst>
        </c:ser>
        <c:ser>
          <c:idx val="5"/>
          <c:order val="5"/>
          <c:tx>
            <c:strRef>
              <c:f>Cost2!$G$27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Cost2!$G$28:$G$43</c:f>
              <c:numCache>
                <c:formatCode>General</c:formatCode>
                <c:ptCount val="16"/>
                <c:pt idx="0">
                  <c:v>4.5534000962753542E-2</c:v>
                </c:pt>
                <c:pt idx="1">
                  <c:v>4.5259001115306868E-2</c:v>
                </c:pt>
                <c:pt idx="2">
                  <c:v>4.4957404916375822E-2</c:v>
                </c:pt>
                <c:pt idx="3">
                  <c:v>4.464844597574625E-2</c:v>
                </c:pt>
                <c:pt idx="4">
                  <c:v>4.4344552277447977E-2</c:v>
                </c:pt>
                <c:pt idx="5">
                  <c:v>4.4042420337071654E-2</c:v>
                </c:pt>
                <c:pt idx="6">
                  <c:v>4.3744967703705576E-2</c:v>
                </c:pt>
                <c:pt idx="7">
                  <c:v>4.3457317282440552E-2</c:v>
                </c:pt>
                <c:pt idx="8">
                  <c:v>4.3186424817233844E-2</c:v>
                </c:pt>
                <c:pt idx="9">
                  <c:v>4.2928512973627729E-2</c:v>
                </c:pt>
                <c:pt idx="10">
                  <c:v>4.2689158820408669E-2</c:v>
                </c:pt>
                <c:pt idx="11">
                  <c:v>4.2465236476447732E-2</c:v>
                </c:pt>
                <c:pt idx="12">
                  <c:v>4.2256210360147553E-2</c:v>
                </c:pt>
                <c:pt idx="13">
                  <c:v>4.2064362433135404E-2</c:v>
                </c:pt>
                <c:pt idx="14">
                  <c:v>4.1889388702954063E-2</c:v>
                </c:pt>
                <c:pt idx="15">
                  <c:v>4.1729263781765932E-2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85-43F2-AE99-EC2B3A6C27D6}"/>
            </c:ext>
          </c:extLst>
        </c:ser>
        <c:ser>
          <c:idx val="6"/>
          <c:order val="6"/>
          <c:tx>
            <c:strRef>
              <c:f>Cost2!$H$27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Cost2!$H$28:$H$43</c:f>
              <c:numCache>
                <c:formatCode>General</c:formatCode>
                <c:ptCount val="16"/>
                <c:pt idx="0">
                  <c:v>6.3679464346507566E-3</c:v>
                </c:pt>
                <c:pt idx="1">
                  <c:v>6.416635365070888E-3</c:v>
                </c:pt>
                <c:pt idx="2">
                  <c:v>6.4649456134715068E-3</c:v>
                </c:pt>
                <c:pt idx="3">
                  <c:v>6.5091615616955766E-3</c:v>
                </c:pt>
                <c:pt idx="4">
                  <c:v>6.5520083387085697E-3</c:v>
                </c:pt>
                <c:pt idx="5">
                  <c:v>6.5933981000803532E-3</c:v>
                </c:pt>
                <c:pt idx="6">
                  <c:v>6.6345240718976997E-3</c:v>
                </c:pt>
                <c:pt idx="7">
                  <c:v>6.6721633397924043E-3</c:v>
                </c:pt>
                <c:pt idx="8">
                  <c:v>6.7093252511894359E-3</c:v>
                </c:pt>
                <c:pt idx="9">
                  <c:v>6.7444470917773953E-3</c:v>
                </c:pt>
                <c:pt idx="10">
                  <c:v>6.7744399989596287E-3</c:v>
                </c:pt>
                <c:pt idx="11">
                  <c:v>6.8027044320050052E-3</c:v>
                </c:pt>
                <c:pt idx="12">
                  <c:v>6.8302500387418703E-3</c:v>
                </c:pt>
                <c:pt idx="13">
                  <c:v>6.8533455772127301E-3</c:v>
                </c:pt>
                <c:pt idx="14">
                  <c:v>6.8707144875670371E-3</c:v>
                </c:pt>
                <c:pt idx="15">
                  <c:v>6.8879468380487396E-3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85-43F2-AE99-EC2B3A6C27D6}"/>
            </c:ext>
          </c:extLst>
        </c:ser>
        <c:ser>
          <c:idx val="7"/>
          <c:order val="7"/>
          <c:tx>
            <c:strRef>
              <c:f>Cost2!$I$27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Cost2!$I$28:$I$43</c:f>
              <c:numCache>
                <c:formatCode>General</c:formatCode>
                <c:ptCount val="16"/>
                <c:pt idx="0">
                  <c:v>3.0390928901460761E-2</c:v>
                </c:pt>
                <c:pt idx="1">
                  <c:v>3.0656008085496542E-2</c:v>
                </c:pt>
                <c:pt idx="2">
                  <c:v>3.0902604217453913E-2</c:v>
                </c:pt>
                <c:pt idx="3">
                  <c:v>3.1126560239158468E-2</c:v>
                </c:pt>
                <c:pt idx="4">
                  <c:v>3.1323506478628964E-2</c:v>
                </c:pt>
                <c:pt idx="5">
                  <c:v>3.1491382590696358E-2</c:v>
                </c:pt>
                <c:pt idx="6">
                  <c:v>3.1635375217062799E-2</c:v>
                </c:pt>
                <c:pt idx="7">
                  <c:v>3.1755723396032491E-2</c:v>
                </c:pt>
                <c:pt idx="8">
                  <c:v>3.1857340692383052E-2</c:v>
                </c:pt>
                <c:pt idx="9">
                  <c:v>3.1931502499367923E-2</c:v>
                </c:pt>
                <c:pt idx="10">
                  <c:v>3.1984954230967574E-2</c:v>
                </c:pt>
                <c:pt idx="11">
                  <c:v>3.2013996100452503E-2</c:v>
                </c:pt>
                <c:pt idx="12">
                  <c:v>3.2024316246046992E-2</c:v>
                </c:pt>
                <c:pt idx="13">
                  <c:v>3.2012948274634773E-2</c:v>
                </c:pt>
                <c:pt idx="14">
                  <c:v>3.1986433278053686E-2</c:v>
                </c:pt>
                <c:pt idx="15">
                  <c:v>3.193875498091539E-2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85-43F2-AE99-EC2B3A6C27D6}"/>
            </c:ext>
          </c:extLst>
        </c:ser>
        <c:ser>
          <c:idx val="8"/>
          <c:order val="8"/>
          <c:tx>
            <c:strRef>
              <c:f>Cost2!$J$27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Cost2!$J$28:$J$43</c:f>
              <c:numCache>
                <c:formatCode>General</c:formatCode>
                <c:ptCount val="16"/>
                <c:pt idx="0">
                  <c:v>1.9746139281424845E-2</c:v>
                </c:pt>
                <c:pt idx="1">
                  <c:v>1.9894893372241949E-2</c:v>
                </c:pt>
                <c:pt idx="2">
                  <c:v>2.0036765817469136E-2</c:v>
                </c:pt>
                <c:pt idx="3">
                  <c:v>2.0171378745816787E-2</c:v>
                </c:pt>
                <c:pt idx="4">
                  <c:v>2.029485599339715E-2</c:v>
                </c:pt>
                <c:pt idx="5">
                  <c:v>2.0407601711844331E-2</c:v>
                </c:pt>
                <c:pt idx="6">
                  <c:v>2.0506794801216609E-2</c:v>
                </c:pt>
                <c:pt idx="7">
                  <c:v>2.059066234597217E-2</c:v>
                </c:pt>
                <c:pt idx="8">
                  <c:v>2.0658695276086228E-2</c:v>
                </c:pt>
                <c:pt idx="9">
                  <c:v>2.0708878980611724E-2</c:v>
                </c:pt>
                <c:pt idx="10">
                  <c:v>2.0747183359331338E-2</c:v>
                </c:pt>
                <c:pt idx="11">
                  <c:v>2.0767951230396958E-2</c:v>
                </c:pt>
                <c:pt idx="12">
                  <c:v>2.0773795624659655E-2</c:v>
                </c:pt>
                <c:pt idx="13">
                  <c:v>2.0761139299009506E-2</c:v>
                </c:pt>
                <c:pt idx="14">
                  <c:v>2.0730921931260162E-2</c:v>
                </c:pt>
                <c:pt idx="15">
                  <c:v>2.0685266484127437E-2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85-43F2-AE99-EC2B3A6C27D6}"/>
            </c:ext>
          </c:extLst>
        </c:ser>
        <c:ser>
          <c:idx val="9"/>
          <c:order val="9"/>
          <c:tx>
            <c:strRef>
              <c:f>Cost2!$K$27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Cost2!$K$28:$K$43</c:f>
              <c:numCache>
                <c:formatCode>General</c:formatCode>
                <c:ptCount val="16"/>
                <c:pt idx="0">
                  <c:v>3.4817456372780692E-2</c:v>
                </c:pt>
                <c:pt idx="1">
                  <c:v>3.5142842150982852E-2</c:v>
                </c:pt>
                <c:pt idx="2">
                  <c:v>3.5457400170125553E-2</c:v>
                </c:pt>
                <c:pt idx="3">
                  <c:v>3.5739295220097646E-2</c:v>
                </c:pt>
                <c:pt idx="4">
                  <c:v>3.5990830147973316E-2</c:v>
                </c:pt>
                <c:pt idx="5">
                  <c:v>3.6211606471264139E-2</c:v>
                </c:pt>
                <c:pt idx="6">
                  <c:v>3.6405047537396304E-2</c:v>
                </c:pt>
                <c:pt idx="7">
                  <c:v>3.657262755127761E-2</c:v>
                </c:pt>
                <c:pt idx="8">
                  <c:v>3.6715100373243229E-2</c:v>
                </c:pt>
                <c:pt idx="9">
                  <c:v>3.6830048637174088E-2</c:v>
                </c:pt>
                <c:pt idx="10">
                  <c:v>3.6918877708079771E-2</c:v>
                </c:pt>
                <c:pt idx="11">
                  <c:v>3.6976998212282189E-2</c:v>
                </c:pt>
                <c:pt idx="12">
                  <c:v>3.7015216148966801E-2</c:v>
                </c:pt>
                <c:pt idx="13">
                  <c:v>3.7030532820268101E-2</c:v>
                </c:pt>
                <c:pt idx="14">
                  <c:v>3.7026582836290629E-2</c:v>
                </c:pt>
                <c:pt idx="15">
                  <c:v>3.6998533513250408E-2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85-43F2-AE99-EC2B3A6C2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8992"/>
        <c:axId val="47830528"/>
      </c:lineChart>
      <c:catAx>
        <c:axId val="4782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830528"/>
        <c:crosses val="autoZero"/>
        <c:auto val="1"/>
        <c:lblAlgn val="ctr"/>
        <c:lblOffset val="100"/>
        <c:noMultiLvlLbl val="0"/>
      </c:catAx>
      <c:valAx>
        <c:axId val="4783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82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Cost2!$B$152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Cost2!$A$153:$A$168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Cost2!$B$153:$B$168</c:f>
              <c:numCache>
                <c:formatCode>General</c:formatCode>
                <c:ptCount val="16"/>
                <c:pt idx="0">
                  <c:v>7.2309625529184143E-2</c:v>
                </c:pt>
                <c:pt idx="1">
                  <c:v>7.2976618367319279E-2</c:v>
                </c:pt>
                <c:pt idx="2">
                  <c:v>7.3388195799494946E-2</c:v>
                </c:pt>
                <c:pt idx="3">
                  <c:v>7.3584193114728191E-2</c:v>
                </c:pt>
                <c:pt idx="4">
                  <c:v>7.3582698753048958E-2</c:v>
                </c:pt>
                <c:pt idx="5">
                  <c:v>7.3431865252851822E-2</c:v>
                </c:pt>
                <c:pt idx="6">
                  <c:v>7.3175428570114706E-2</c:v>
                </c:pt>
                <c:pt idx="7">
                  <c:v>7.2831234514445564E-2</c:v>
                </c:pt>
                <c:pt idx="8">
                  <c:v>7.2419101878952147E-2</c:v>
                </c:pt>
                <c:pt idx="9">
                  <c:v>7.196391095014873E-2</c:v>
                </c:pt>
                <c:pt idx="10">
                  <c:v>7.1483231873911826E-2</c:v>
                </c:pt>
                <c:pt idx="11">
                  <c:v>7.0981969685184304E-2</c:v>
                </c:pt>
                <c:pt idx="12">
                  <c:v>7.0481146179012327E-2</c:v>
                </c:pt>
                <c:pt idx="13">
                  <c:v>6.9984761492432337E-2</c:v>
                </c:pt>
                <c:pt idx="14">
                  <c:v>6.9491648425382344E-2</c:v>
                </c:pt>
                <c:pt idx="15">
                  <c:v>6.8996483392198688E-2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772-825B-E151CF84A02A}"/>
            </c:ext>
          </c:extLst>
        </c:ser>
        <c:ser>
          <c:idx val="1"/>
          <c:order val="1"/>
          <c:tx>
            <c:strRef>
              <c:f>Cost2!$C$152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Cost2!$A$153:$A$168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Cost2!$C$153:$C$168</c:f>
              <c:numCache>
                <c:formatCode>General</c:formatCode>
                <c:ptCount val="16"/>
                <c:pt idx="0">
                  <c:v>0.16644551280532391</c:v>
                </c:pt>
                <c:pt idx="1">
                  <c:v>0.16459517936534449</c:v>
                </c:pt>
                <c:pt idx="2">
                  <c:v>0.16311016671950876</c:v>
                </c:pt>
                <c:pt idx="3">
                  <c:v>0.16194320044157162</c:v>
                </c:pt>
                <c:pt idx="4">
                  <c:v>0.16089908175479969</c:v>
                </c:pt>
                <c:pt idx="5">
                  <c:v>0.1598392064138866</c:v>
                </c:pt>
                <c:pt idx="6">
                  <c:v>0.15862250768563241</c:v>
                </c:pt>
                <c:pt idx="7">
                  <c:v>0.15713621597928801</c:v>
                </c:pt>
                <c:pt idx="8">
                  <c:v>0.15538799683156929</c:v>
                </c:pt>
                <c:pt idx="9">
                  <c:v>0.15343611661303125</c:v>
                </c:pt>
                <c:pt idx="10">
                  <c:v>0.15130755302589854</c:v>
                </c:pt>
                <c:pt idx="11">
                  <c:v>0.14903821491612454</c:v>
                </c:pt>
                <c:pt idx="12">
                  <c:v>0.14665069785927148</c:v>
                </c:pt>
                <c:pt idx="13">
                  <c:v>0.144146667944344</c:v>
                </c:pt>
                <c:pt idx="14">
                  <c:v>0.14157891979344414</c:v>
                </c:pt>
                <c:pt idx="15">
                  <c:v>0.13904458062434349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A-4772-825B-E151CF84A02A}"/>
            </c:ext>
          </c:extLst>
        </c:ser>
        <c:ser>
          <c:idx val="2"/>
          <c:order val="2"/>
          <c:tx>
            <c:strRef>
              <c:f>Cost2!$D$152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Cost2!$A$153:$A$168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Cost2!$D$153:$D$168</c:f>
              <c:numCache>
                <c:formatCode>General</c:formatCode>
                <c:ptCount val="16"/>
                <c:pt idx="0">
                  <c:v>0.25919689426506248</c:v>
                </c:pt>
                <c:pt idx="1">
                  <c:v>0.25825078268951068</c:v>
                </c:pt>
                <c:pt idx="2">
                  <c:v>0.25772937675570168</c:v>
                </c:pt>
                <c:pt idx="3">
                  <c:v>0.25750447297269907</c:v>
                </c:pt>
                <c:pt idx="4">
                  <c:v>0.25750394540054417</c:v>
                </c:pt>
                <c:pt idx="5">
                  <c:v>0.25776080362191356</c:v>
                </c:pt>
                <c:pt idx="6">
                  <c:v>0.25809131289519427</c:v>
                </c:pt>
                <c:pt idx="7">
                  <c:v>0.25822433490755409</c:v>
                </c:pt>
                <c:pt idx="8">
                  <c:v>0.25824156946771343</c:v>
                </c:pt>
                <c:pt idx="9">
                  <c:v>0.25817839098813122</c:v>
                </c:pt>
                <c:pt idx="10">
                  <c:v>0.2580404591021711</c:v>
                </c:pt>
                <c:pt idx="11">
                  <c:v>0.25782970062140076</c:v>
                </c:pt>
                <c:pt idx="12">
                  <c:v>0.25748502797248518</c:v>
                </c:pt>
                <c:pt idx="13">
                  <c:v>0.25699297788245251</c:v>
                </c:pt>
                <c:pt idx="14">
                  <c:v>0.25624428715660819</c:v>
                </c:pt>
                <c:pt idx="15">
                  <c:v>0.25512845977654386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A-4772-825B-E151CF84A02A}"/>
            </c:ext>
          </c:extLst>
        </c:ser>
        <c:ser>
          <c:idx val="3"/>
          <c:order val="3"/>
          <c:tx>
            <c:strRef>
              <c:f>Cost2!$E$152</c:f>
              <c:strCache>
                <c:ptCount val="1"/>
                <c:pt idx="0">
                  <c:v>75 and more</c:v>
                </c:pt>
              </c:strCache>
            </c:strRef>
          </c:tx>
          <c:cat>
            <c:numRef>
              <c:f>Cost2!$A$153:$A$168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Cost2!$E$153:$E$168</c:f>
              <c:numCache>
                <c:formatCode>General</c:formatCode>
                <c:ptCount val="16"/>
                <c:pt idx="0">
                  <c:v>0.50204796740042934</c:v>
                </c:pt>
                <c:pt idx="1">
                  <c:v>0.50417741957782558</c:v>
                </c:pt>
                <c:pt idx="2">
                  <c:v>0.50577226072529469</c:v>
                </c:pt>
                <c:pt idx="3">
                  <c:v>0.50696813347100123</c:v>
                </c:pt>
                <c:pt idx="4">
                  <c:v>0.50801427409160715</c:v>
                </c:pt>
                <c:pt idx="5">
                  <c:v>0.50896812471134811</c:v>
                </c:pt>
                <c:pt idx="6">
                  <c:v>0.51011075084905855</c:v>
                </c:pt>
                <c:pt idx="7">
                  <c:v>0.5118082145987124</c:v>
                </c:pt>
                <c:pt idx="8">
                  <c:v>0.513951331821765</c:v>
                </c:pt>
                <c:pt idx="9">
                  <c:v>0.51642158144868877</c:v>
                </c:pt>
                <c:pt idx="10">
                  <c:v>0.51916875599801848</c:v>
                </c:pt>
                <c:pt idx="11">
                  <c:v>0.52215011477729045</c:v>
                </c:pt>
                <c:pt idx="12">
                  <c:v>0.52538312798923092</c:v>
                </c:pt>
                <c:pt idx="13">
                  <c:v>0.52887559268077122</c:v>
                </c:pt>
                <c:pt idx="14">
                  <c:v>0.53268514462456551</c:v>
                </c:pt>
                <c:pt idx="15">
                  <c:v>0.53683047620691393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AA-4772-825B-E151CF84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12544"/>
        <c:axId val="46814336"/>
      </c:lineChart>
      <c:catAx>
        <c:axId val="4681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14336"/>
        <c:crosses val="autoZero"/>
        <c:auto val="1"/>
        <c:lblAlgn val="ctr"/>
        <c:lblOffset val="100"/>
        <c:noMultiLvlLbl val="0"/>
      </c:catAx>
      <c:valAx>
        <c:axId val="4681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1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Cost_msp_pharm_hosp!$B$4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Cost_msp_pharm_hosp!$B$5:$B$20</c:f>
              <c:numCache>
                <c:formatCode>General</c:formatCode>
                <c:ptCount val="16"/>
                <c:pt idx="0">
                  <c:v>819.24903438472757</c:v>
                </c:pt>
                <c:pt idx="1">
                  <c:v>844.84708101435729</c:v>
                </c:pt>
                <c:pt idx="2">
                  <c:v>872.75138077986594</c:v>
                </c:pt>
                <c:pt idx="3">
                  <c:v>901.48894644897871</c:v>
                </c:pt>
                <c:pt idx="4">
                  <c:v>930.6367921522567</c:v>
                </c:pt>
                <c:pt idx="5">
                  <c:v>959.77025031427718</c:v>
                </c:pt>
                <c:pt idx="6">
                  <c:v>988.83373695289833</c:v>
                </c:pt>
                <c:pt idx="7">
                  <c:v>1018.0083456015091</c:v>
                </c:pt>
                <c:pt idx="8">
                  <c:v>1047.2429597656667</c:v>
                </c:pt>
                <c:pt idx="9">
                  <c:v>1076.4336535881143</c:v>
                </c:pt>
                <c:pt idx="10">
                  <c:v>1105.6018162894966</c:v>
                </c:pt>
                <c:pt idx="11">
                  <c:v>1134.713324548431</c:v>
                </c:pt>
                <c:pt idx="12">
                  <c:v>1163.6302177977736</c:v>
                </c:pt>
                <c:pt idx="13">
                  <c:v>1192.3800555420112</c:v>
                </c:pt>
                <c:pt idx="14">
                  <c:v>1220.928317215592</c:v>
                </c:pt>
                <c:pt idx="15">
                  <c:v>1249.2185793645738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F-4313-8672-F5E0F8D46C15}"/>
            </c:ext>
          </c:extLst>
        </c:ser>
        <c:ser>
          <c:idx val="1"/>
          <c:order val="1"/>
          <c:tx>
            <c:strRef>
              <c:f>Cost_msp_pharm_hosp!$C$4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Cost_msp_pharm_hosp!$C$5:$C$20</c:f>
              <c:numCache>
                <c:formatCode>General</c:formatCode>
                <c:ptCount val="16"/>
                <c:pt idx="0">
                  <c:v>2347.0412967347188</c:v>
                </c:pt>
                <c:pt idx="1">
                  <c:v>2408.7015920394629</c:v>
                </c:pt>
                <c:pt idx="2">
                  <c:v>2476.6370179870883</c:v>
                </c:pt>
                <c:pt idx="3">
                  <c:v>2546.9562058033298</c:v>
                </c:pt>
                <c:pt idx="4">
                  <c:v>2618.5746393011168</c:v>
                </c:pt>
                <c:pt idx="5">
                  <c:v>2690.509393412588</c:v>
                </c:pt>
                <c:pt idx="6">
                  <c:v>2762.6592489224922</c:v>
                </c:pt>
                <c:pt idx="7">
                  <c:v>2835.4680072007041</c:v>
                </c:pt>
                <c:pt idx="8">
                  <c:v>2908.6317684765513</c:v>
                </c:pt>
                <c:pt idx="9">
                  <c:v>2981.9417939716755</c:v>
                </c:pt>
                <c:pt idx="10">
                  <c:v>3055.4441288717771</c:v>
                </c:pt>
                <c:pt idx="11">
                  <c:v>3129.169363613099</c:v>
                </c:pt>
                <c:pt idx="12">
                  <c:v>3202.8505191893023</c:v>
                </c:pt>
                <c:pt idx="13">
                  <c:v>3276.5346243249978</c:v>
                </c:pt>
                <c:pt idx="14">
                  <c:v>3350.1707535623987</c:v>
                </c:pt>
                <c:pt idx="15">
                  <c:v>3423.6831232769728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F-4313-8672-F5E0F8D46C15}"/>
            </c:ext>
          </c:extLst>
        </c:ser>
        <c:ser>
          <c:idx val="2"/>
          <c:order val="2"/>
          <c:tx>
            <c:strRef>
              <c:f>Cost_msp_pharm_hosp!$D$4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Cost_msp_pharm_hosp!$D$5:$D$20</c:f>
              <c:numCache>
                <c:formatCode>General</c:formatCode>
                <c:ptCount val="16"/>
                <c:pt idx="0">
                  <c:v>1310.1981064350957</c:v>
                </c:pt>
                <c:pt idx="1">
                  <c:v>1324.5156723515556</c:v>
                </c:pt>
                <c:pt idx="2">
                  <c:v>1343.0256626487351</c:v>
                </c:pt>
                <c:pt idx="3">
                  <c:v>1364.1365607720386</c:v>
                </c:pt>
                <c:pt idx="4">
                  <c:v>1387.5556697642355</c:v>
                </c:pt>
                <c:pt idx="5">
                  <c:v>1412.9141528493633</c:v>
                </c:pt>
                <c:pt idx="6">
                  <c:v>1440.1884526346653</c:v>
                </c:pt>
                <c:pt idx="7">
                  <c:v>1469.5203613142833</c:v>
                </c:pt>
                <c:pt idx="8">
                  <c:v>1500.7949620861723</c:v>
                </c:pt>
                <c:pt idx="9">
                  <c:v>1533.9247091130985</c:v>
                </c:pt>
                <c:pt idx="10">
                  <c:v>1568.8904454366932</c:v>
                </c:pt>
                <c:pt idx="11">
                  <c:v>1605.6479787909846</c:v>
                </c:pt>
                <c:pt idx="12">
                  <c:v>1644.007915514361</c:v>
                </c:pt>
                <c:pt idx="13">
                  <c:v>1683.989496289375</c:v>
                </c:pt>
                <c:pt idx="14">
                  <c:v>1725.5262997994141</c:v>
                </c:pt>
                <c:pt idx="15">
                  <c:v>1768.5087188950433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8F-4313-8672-F5E0F8D46C15}"/>
            </c:ext>
          </c:extLst>
        </c:ser>
        <c:ser>
          <c:idx val="3"/>
          <c:order val="3"/>
          <c:tx>
            <c:strRef>
              <c:f>Cost_msp_pharm_hosp!$E$4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Cost_msp_pharm_hosp!$E$5:$E$20</c:f>
              <c:numCache>
                <c:formatCode>General</c:formatCode>
                <c:ptCount val="16"/>
                <c:pt idx="0">
                  <c:v>277.83243106514897</c:v>
                </c:pt>
                <c:pt idx="1">
                  <c:v>283.54455607455816</c:v>
                </c:pt>
                <c:pt idx="2">
                  <c:v>289.87487318900088</c:v>
                </c:pt>
                <c:pt idx="3">
                  <c:v>296.39111662100152</c:v>
                </c:pt>
                <c:pt idx="4">
                  <c:v>303.01090903944947</c:v>
                </c:pt>
                <c:pt idx="5">
                  <c:v>309.65417921787935</c:v>
                </c:pt>
                <c:pt idx="6">
                  <c:v>316.29102906045006</c:v>
                </c:pt>
                <c:pt idx="7">
                  <c:v>322.97588775987168</c:v>
                </c:pt>
                <c:pt idx="8">
                  <c:v>329.71000953531495</c:v>
                </c:pt>
                <c:pt idx="9">
                  <c:v>336.4648154856082</c:v>
                </c:pt>
                <c:pt idx="10">
                  <c:v>343.2671934150822</c:v>
                </c:pt>
                <c:pt idx="11">
                  <c:v>350.15010788931261</c:v>
                </c:pt>
                <c:pt idx="12">
                  <c:v>357.07795344391485</c:v>
                </c:pt>
                <c:pt idx="13">
                  <c:v>364.03204462502373</c:v>
                </c:pt>
                <c:pt idx="14">
                  <c:v>371.04086430444625</c:v>
                </c:pt>
                <c:pt idx="15">
                  <c:v>378.08266008930656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8F-4313-8672-F5E0F8D46C15}"/>
            </c:ext>
          </c:extLst>
        </c:ser>
        <c:ser>
          <c:idx val="4"/>
          <c:order val="4"/>
          <c:tx>
            <c:strRef>
              <c:f>Cost_msp_pharm_hosp!$F$4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Cost_msp_pharm_hosp!$F$5:$F$20</c:f>
              <c:numCache>
                <c:formatCode>General</c:formatCode>
                <c:ptCount val="16"/>
                <c:pt idx="0">
                  <c:v>2000.3578246695411</c:v>
                </c:pt>
                <c:pt idx="1">
                  <c:v>2062.287805646642</c:v>
                </c:pt>
                <c:pt idx="2">
                  <c:v>2129.4223770636913</c:v>
                </c:pt>
                <c:pt idx="3">
                  <c:v>2198.0125557813853</c:v>
                </c:pt>
                <c:pt idx="4">
                  <c:v>2266.9936725093535</c:v>
                </c:pt>
                <c:pt idx="5">
                  <c:v>2335.513486377909</c:v>
                </c:pt>
                <c:pt idx="6">
                  <c:v>2403.2598320669395</c:v>
                </c:pt>
                <c:pt idx="7">
                  <c:v>2470.1840759155343</c:v>
                </c:pt>
                <c:pt idx="8">
                  <c:v>2536.1206218291245</c:v>
                </c:pt>
                <c:pt idx="9">
                  <c:v>2600.9995164325114</c:v>
                </c:pt>
                <c:pt idx="10">
                  <c:v>2664.7439764255191</c:v>
                </c:pt>
                <c:pt idx="11">
                  <c:v>2727.35135723332</c:v>
                </c:pt>
                <c:pt idx="12">
                  <c:v>2788.579572371681</c:v>
                </c:pt>
                <c:pt idx="13">
                  <c:v>2848.4168190189152</c:v>
                </c:pt>
                <c:pt idx="14">
                  <c:v>2906.9736834666273</c:v>
                </c:pt>
                <c:pt idx="15">
                  <c:v>2964.3332358853791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8F-4313-8672-F5E0F8D46C15}"/>
            </c:ext>
          </c:extLst>
        </c:ser>
        <c:ser>
          <c:idx val="5"/>
          <c:order val="5"/>
          <c:tx>
            <c:strRef>
              <c:f>Cost_msp_pharm_hosp!$G$4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Cost_msp_pharm_hosp!$G$5:$G$20</c:f>
              <c:numCache>
                <c:formatCode>General</c:formatCode>
                <c:ptCount val="16"/>
                <c:pt idx="0">
                  <c:v>421.45217090567371</c:v>
                </c:pt>
                <c:pt idx="1">
                  <c:v>430.00631649060585</c:v>
                </c:pt>
                <c:pt idx="2">
                  <c:v>439.27893719825585</c:v>
                </c:pt>
                <c:pt idx="3">
                  <c:v>448.72160159448168</c:v>
                </c:pt>
                <c:pt idx="4">
                  <c:v>458.26936769384707</c:v>
                </c:pt>
                <c:pt idx="5">
                  <c:v>467.7154579676548</c:v>
                </c:pt>
                <c:pt idx="6">
                  <c:v>477.06473120026038</c:v>
                </c:pt>
                <c:pt idx="7">
                  <c:v>486.42669282512509</c:v>
                </c:pt>
                <c:pt idx="8">
                  <c:v>495.85630100250648</c:v>
                </c:pt>
                <c:pt idx="9">
                  <c:v>505.27949880454003</c:v>
                </c:pt>
                <c:pt idx="10">
                  <c:v>514.78227213598075</c:v>
                </c:pt>
                <c:pt idx="11">
                  <c:v>524.33144905732752</c:v>
                </c:pt>
                <c:pt idx="12">
                  <c:v>533.89326169064691</c:v>
                </c:pt>
                <c:pt idx="13">
                  <c:v>543.50569387362816</c:v>
                </c:pt>
                <c:pt idx="14">
                  <c:v>553.18535013854671</c:v>
                </c:pt>
                <c:pt idx="15">
                  <c:v>562.90547027047091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8F-4313-8672-F5E0F8D46C15}"/>
            </c:ext>
          </c:extLst>
        </c:ser>
        <c:ser>
          <c:idx val="6"/>
          <c:order val="6"/>
          <c:tx>
            <c:strRef>
              <c:f>Cost_msp_pharm_hosp!$H$4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Cost_msp_pharm_hosp!$H$5:$H$20</c:f>
              <c:numCache>
                <c:formatCode>General</c:formatCode>
                <c:ptCount val="16"/>
                <c:pt idx="0">
                  <c:v>49.200671417788065</c:v>
                </c:pt>
                <c:pt idx="1">
                  <c:v>50.887877589597359</c:v>
                </c:pt>
                <c:pt idx="2">
                  <c:v>52.725725165787509</c:v>
                </c:pt>
                <c:pt idx="3">
                  <c:v>54.600878087734692</c:v>
                </c:pt>
                <c:pt idx="4">
                  <c:v>56.512240309549391</c:v>
                </c:pt>
                <c:pt idx="5">
                  <c:v>58.437339491495457</c:v>
                </c:pt>
                <c:pt idx="6">
                  <c:v>60.382155879187259</c:v>
                </c:pt>
                <c:pt idx="7">
                  <c:v>62.321979099848924</c:v>
                </c:pt>
                <c:pt idx="8">
                  <c:v>64.279455488862411</c:v>
                </c:pt>
                <c:pt idx="9">
                  <c:v>66.233349190569101</c:v>
                </c:pt>
                <c:pt idx="10">
                  <c:v>68.15239002935084</c:v>
                </c:pt>
                <c:pt idx="11">
                  <c:v>70.066754132524437</c:v>
                </c:pt>
                <c:pt idx="12">
                  <c:v>71.97986442635424</c:v>
                </c:pt>
                <c:pt idx="13">
                  <c:v>73.850772692067082</c:v>
                </c:pt>
                <c:pt idx="14">
                  <c:v>75.662711629547388</c:v>
                </c:pt>
                <c:pt idx="15">
                  <c:v>77.472226777348538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8F-4313-8672-F5E0F8D46C15}"/>
            </c:ext>
          </c:extLst>
        </c:ser>
        <c:ser>
          <c:idx val="7"/>
          <c:order val="7"/>
          <c:tx>
            <c:strRef>
              <c:f>Cost_msp_pharm_hosp!$I$4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Cost_msp_pharm_hosp!$I$5:$I$20</c:f>
              <c:numCache>
                <c:formatCode>General</c:formatCode>
                <c:ptCount val="16"/>
                <c:pt idx="0">
                  <c:v>215.35230816762333</c:v>
                </c:pt>
                <c:pt idx="1">
                  <c:v>222.96681925672249</c:v>
                </c:pt>
                <c:pt idx="2">
                  <c:v>231.12807188908346</c:v>
                </c:pt>
                <c:pt idx="3">
                  <c:v>239.43320855129809</c:v>
                </c:pt>
                <c:pt idx="4">
                  <c:v>247.73922984504287</c:v>
                </c:pt>
                <c:pt idx="5">
                  <c:v>255.92051699995676</c:v>
                </c:pt>
                <c:pt idx="6">
                  <c:v>263.98380124128852</c:v>
                </c:pt>
                <c:pt idx="7">
                  <c:v>271.93940651960133</c:v>
                </c:pt>
                <c:pt idx="8">
                  <c:v>279.79749809594534</c:v>
                </c:pt>
                <c:pt idx="9">
                  <c:v>287.44543513311464</c:v>
                </c:pt>
                <c:pt idx="10">
                  <c:v>294.93150234933472</c:v>
                </c:pt>
                <c:pt idx="11">
                  <c:v>302.20234273266232</c:v>
                </c:pt>
                <c:pt idx="12">
                  <c:v>309.27347571465288</c:v>
                </c:pt>
                <c:pt idx="13">
                  <c:v>316.10013096982084</c:v>
                </c:pt>
                <c:pt idx="14">
                  <c:v>322.73628568417985</c:v>
                </c:pt>
                <c:pt idx="15">
                  <c:v>329.10290852556187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8F-4313-8672-F5E0F8D46C15}"/>
            </c:ext>
          </c:extLst>
        </c:ser>
        <c:ser>
          <c:idx val="8"/>
          <c:order val="8"/>
          <c:tx>
            <c:strRef>
              <c:f>Cost_msp_pharm_hosp!$J$4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Cost_msp_pharm_hosp!$J$5:$J$20</c:f>
              <c:numCache>
                <c:formatCode>General</c:formatCode>
                <c:ptCount val="16"/>
                <c:pt idx="0">
                  <c:v>158.37324277203896</c:v>
                </c:pt>
                <c:pt idx="1">
                  <c:v>163.79019270787489</c:v>
                </c:pt>
                <c:pt idx="2">
                  <c:v>169.64274641935538</c:v>
                </c:pt>
                <c:pt idx="3">
                  <c:v>175.65782528691003</c:v>
                </c:pt>
                <c:pt idx="4">
                  <c:v>181.72682313877769</c:v>
                </c:pt>
                <c:pt idx="5">
                  <c:v>187.77772794872192</c:v>
                </c:pt>
                <c:pt idx="6">
                  <c:v>193.76398339502813</c:v>
                </c:pt>
                <c:pt idx="7">
                  <c:v>199.67786494252366</c:v>
                </c:pt>
                <c:pt idx="8">
                  <c:v>205.48998521944202</c:v>
                </c:pt>
                <c:pt idx="9">
                  <c:v>211.15033920934144</c:v>
                </c:pt>
                <c:pt idx="10">
                  <c:v>216.71077208426775</c:v>
                </c:pt>
                <c:pt idx="11">
                  <c:v>222.09778339982981</c:v>
                </c:pt>
                <c:pt idx="12">
                  <c:v>227.30990533276486</c:v>
                </c:pt>
                <c:pt idx="13">
                  <c:v>232.29383994508373</c:v>
                </c:pt>
                <c:pt idx="14">
                  <c:v>237.0487796421194</c:v>
                </c:pt>
                <c:pt idx="15">
                  <c:v>241.58072753574194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8F-4313-8672-F5E0F8D46C15}"/>
            </c:ext>
          </c:extLst>
        </c:ser>
        <c:ser>
          <c:idx val="9"/>
          <c:order val="9"/>
          <c:tx>
            <c:strRef>
              <c:f>Cost_msp_pharm_hosp!$K$4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Cost_msp_pharm_hosp!$A$5:$A$20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Cost_msp_pharm_hosp!$K$5:$K$20</c:f>
              <c:numCache>
                <c:formatCode>General</c:formatCode>
                <c:ptCount val="16"/>
                <c:pt idx="0">
                  <c:v>248.73274008175048</c:v>
                </c:pt>
                <c:pt idx="1">
                  <c:v>257.68825505348764</c:v>
                </c:pt>
                <c:pt idx="2">
                  <c:v>267.36169166519659</c:v>
                </c:pt>
                <c:pt idx="3">
                  <c:v>277.16387626287093</c:v>
                </c:pt>
                <c:pt idx="4">
                  <c:v>286.98288292583936</c:v>
                </c:pt>
                <c:pt idx="5">
                  <c:v>296.68971236523163</c:v>
                </c:pt>
                <c:pt idx="6">
                  <c:v>306.27305198103625</c:v>
                </c:pt>
                <c:pt idx="7">
                  <c:v>315.75531626450584</c:v>
                </c:pt>
                <c:pt idx="8">
                  <c:v>325.10626326301013</c:v>
                </c:pt>
                <c:pt idx="9">
                  <c:v>334.2604551522827</c:v>
                </c:pt>
                <c:pt idx="10">
                  <c:v>343.21873500053738</c:v>
                </c:pt>
                <c:pt idx="11">
                  <c:v>351.91457286009739</c:v>
                </c:pt>
                <c:pt idx="12">
                  <c:v>360.40441998135998</c:v>
                </c:pt>
                <c:pt idx="13">
                  <c:v>368.64265588305756</c:v>
                </c:pt>
                <c:pt idx="14">
                  <c:v>376.6536315381577</c:v>
                </c:pt>
                <c:pt idx="15">
                  <c:v>384.36584082297799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8F-4313-8672-F5E0F8D4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59008"/>
        <c:axId val="46860544"/>
      </c:lineChart>
      <c:catAx>
        <c:axId val="4685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60544"/>
        <c:crosses val="autoZero"/>
        <c:auto val="1"/>
        <c:lblAlgn val="ctr"/>
        <c:lblOffset val="100"/>
        <c:noMultiLvlLbl val="0"/>
      </c:catAx>
      <c:valAx>
        <c:axId val="4686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5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Cost_msp_pharm_hosp!$B$49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Cost_msp_pharm_hosp!$B$50:$B$65</c:f>
              <c:numCache>
                <c:formatCode>General</c:formatCode>
                <c:ptCount val="16"/>
                <c:pt idx="0">
                  <c:v>513.25885430168432</c:v>
                </c:pt>
                <c:pt idx="1">
                  <c:v>529.49744049226786</c:v>
                </c:pt>
                <c:pt idx="2">
                  <c:v>547.17924478594637</c:v>
                </c:pt>
                <c:pt idx="3">
                  <c:v>565.38310494806547</c:v>
                </c:pt>
                <c:pt idx="4">
                  <c:v>583.86299085073574</c:v>
                </c:pt>
                <c:pt idx="5">
                  <c:v>602.35247335051247</c:v>
                </c:pt>
                <c:pt idx="6">
                  <c:v>620.83427275431575</c:v>
                </c:pt>
                <c:pt idx="7">
                  <c:v>639.45864524444073</c:v>
                </c:pt>
                <c:pt idx="8">
                  <c:v>658.18430841796862</c:v>
                </c:pt>
                <c:pt idx="9">
                  <c:v>676.93095958787274</c:v>
                </c:pt>
                <c:pt idx="10">
                  <c:v>695.71024635750939</c:v>
                </c:pt>
                <c:pt idx="11">
                  <c:v>714.49382585267676</c:v>
                </c:pt>
                <c:pt idx="12">
                  <c:v>733.19333012799689</c:v>
                </c:pt>
                <c:pt idx="13">
                  <c:v>751.82547183731583</c:v>
                </c:pt>
                <c:pt idx="14">
                  <c:v>770.36775341139014</c:v>
                </c:pt>
                <c:pt idx="15">
                  <c:v>788.78309395435815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E-467F-98C6-BE7BD554B1EE}"/>
            </c:ext>
          </c:extLst>
        </c:ser>
        <c:ser>
          <c:idx val="1"/>
          <c:order val="1"/>
          <c:tx>
            <c:strRef>
              <c:f>Cost_msp_pharm_hosp!$C$49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Cost_msp_pharm_hosp!$C$50:$C$65</c:f>
              <c:numCache>
                <c:formatCode>General</c:formatCode>
                <c:ptCount val="16"/>
                <c:pt idx="0">
                  <c:v>1400.7172062261004</c:v>
                </c:pt>
                <c:pt idx="1">
                  <c:v>1437.9935096625227</c:v>
                </c:pt>
                <c:pt idx="2">
                  <c:v>1478.9632565002175</c:v>
                </c:pt>
                <c:pt idx="3">
                  <c:v>1521.3105024811312</c:v>
                </c:pt>
                <c:pt idx="4">
                  <c:v>1564.4417935753345</c:v>
                </c:pt>
                <c:pt idx="5">
                  <c:v>1607.7832418802466</c:v>
                </c:pt>
                <c:pt idx="6">
                  <c:v>1651.33976730061</c:v>
                </c:pt>
                <c:pt idx="7">
                  <c:v>1695.4859886972665</c:v>
                </c:pt>
                <c:pt idx="8">
                  <c:v>1740.015517854762</c:v>
                </c:pt>
                <c:pt idx="9">
                  <c:v>1784.7710292366949</c:v>
                </c:pt>
                <c:pt idx="10">
                  <c:v>1829.7687636376609</c:v>
                </c:pt>
                <c:pt idx="11">
                  <c:v>1875.0237048796982</c:v>
                </c:pt>
                <c:pt idx="12">
                  <c:v>1920.3758072405794</c:v>
                </c:pt>
                <c:pt idx="13">
                  <c:v>1965.8639857304818</c:v>
                </c:pt>
                <c:pt idx="14">
                  <c:v>2011.4629779372206</c:v>
                </c:pt>
                <c:pt idx="15">
                  <c:v>2057.1263779874853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E-467F-98C6-BE7BD554B1EE}"/>
            </c:ext>
          </c:extLst>
        </c:ser>
        <c:ser>
          <c:idx val="2"/>
          <c:order val="2"/>
          <c:tx>
            <c:strRef>
              <c:f>Cost_msp_pharm_hosp!$D$49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Cost_msp_pharm_hosp!$D$50:$D$65</c:f>
              <c:numCache>
                <c:formatCode>General</c:formatCode>
                <c:ptCount val="16"/>
                <c:pt idx="0">
                  <c:v>935.92818035035975</c:v>
                </c:pt>
                <c:pt idx="1">
                  <c:v>946.00530336979489</c:v>
                </c:pt>
                <c:pt idx="2">
                  <c:v>958.99730407848313</c:v>
                </c:pt>
                <c:pt idx="3">
                  <c:v>973.78648004632294</c:v>
                </c:pt>
                <c:pt idx="4">
                  <c:v>990.20245366167239</c:v>
                </c:pt>
                <c:pt idx="5">
                  <c:v>1008.0024639057115</c:v>
                </c:pt>
                <c:pt idx="6">
                  <c:v>1027.2039706122262</c:v>
                </c:pt>
                <c:pt idx="7">
                  <c:v>1047.9521669694655</c:v>
                </c:pt>
                <c:pt idx="8">
                  <c:v>1070.16868662139</c:v>
                </c:pt>
                <c:pt idx="9">
                  <c:v>1093.7826478278332</c:v>
                </c:pt>
                <c:pt idx="10">
                  <c:v>1118.7824022639857</c:v>
                </c:pt>
                <c:pt idx="11">
                  <c:v>1145.1368850206227</c:v>
                </c:pt>
                <c:pt idx="12">
                  <c:v>1172.7132188007022</c:v>
                </c:pt>
                <c:pt idx="13">
                  <c:v>1201.5367485291079</c:v>
                </c:pt>
                <c:pt idx="14">
                  <c:v>1231.5639601858313</c:v>
                </c:pt>
                <c:pt idx="15">
                  <c:v>1262.713997388043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E-467F-98C6-BE7BD554B1EE}"/>
            </c:ext>
          </c:extLst>
        </c:ser>
        <c:ser>
          <c:idx val="3"/>
          <c:order val="3"/>
          <c:tx>
            <c:strRef>
              <c:f>Cost_msp_pharm_hosp!$E$49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Cost_msp_pharm_hosp!$E$50:$E$65</c:f>
              <c:numCache>
                <c:formatCode>General</c:formatCode>
                <c:ptCount val="16"/>
                <c:pt idx="0">
                  <c:v>158.69684491411613</c:v>
                </c:pt>
                <c:pt idx="1">
                  <c:v>162.02468934670679</c:v>
                </c:pt>
                <c:pt idx="2">
                  <c:v>165.69103444066704</c:v>
                </c:pt>
                <c:pt idx="3">
                  <c:v>169.45083931062373</c:v>
                </c:pt>
                <c:pt idx="4">
                  <c:v>173.2650863592286</c:v>
                </c:pt>
                <c:pt idx="5">
                  <c:v>177.09033786235892</c:v>
                </c:pt>
                <c:pt idx="6">
                  <c:v>180.91660037152533</c:v>
                </c:pt>
                <c:pt idx="7">
                  <c:v>184.78656315420301</c:v>
                </c:pt>
                <c:pt idx="8">
                  <c:v>188.69928730119929</c:v>
                </c:pt>
                <c:pt idx="9">
                  <c:v>192.63549798398694</c:v>
                </c:pt>
                <c:pt idx="10">
                  <c:v>196.61023068555576</c:v>
                </c:pt>
                <c:pt idx="11">
                  <c:v>200.64320255692141</c:v>
                </c:pt>
                <c:pt idx="12">
                  <c:v>204.71264015588247</c:v>
                </c:pt>
                <c:pt idx="13">
                  <c:v>208.80897516797634</c:v>
                </c:pt>
                <c:pt idx="14">
                  <c:v>212.95075468855927</c:v>
                </c:pt>
                <c:pt idx="15">
                  <c:v>217.12365419442389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6E-467F-98C6-BE7BD554B1EE}"/>
            </c:ext>
          </c:extLst>
        </c:ser>
        <c:ser>
          <c:idx val="4"/>
          <c:order val="4"/>
          <c:tx>
            <c:strRef>
              <c:f>Cost_msp_pharm_hosp!$F$49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Cost_msp_pharm_hosp!$F$50:$F$65</c:f>
              <c:numCache>
                <c:formatCode>General</c:formatCode>
                <c:ptCount val="16"/>
                <c:pt idx="0">
                  <c:v>1209.2725299218437</c:v>
                </c:pt>
                <c:pt idx="1">
                  <c:v>1247.166488614941</c:v>
                </c:pt>
                <c:pt idx="2">
                  <c:v>1288.2335798522131</c:v>
                </c:pt>
                <c:pt idx="3">
                  <c:v>1330.2114905656808</c:v>
                </c:pt>
                <c:pt idx="4">
                  <c:v>1372.4982547037926</c:v>
                </c:pt>
                <c:pt idx="5">
                  <c:v>1414.5921411524896</c:v>
                </c:pt>
                <c:pt idx="6">
                  <c:v>1456.3369941134615</c:v>
                </c:pt>
                <c:pt idx="7">
                  <c:v>1497.7360991825758</c:v>
                </c:pt>
                <c:pt idx="8">
                  <c:v>1538.6779996213922</c:v>
                </c:pt>
                <c:pt idx="9">
                  <c:v>1579.105483286562</c:v>
                </c:pt>
                <c:pt idx="10">
                  <c:v>1618.9455589686902</c:v>
                </c:pt>
                <c:pt idx="11">
                  <c:v>1658.1907782546393</c:v>
                </c:pt>
                <c:pt idx="12">
                  <c:v>1696.682798504211</c:v>
                </c:pt>
                <c:pt idx="13">
                  <c:v>1734.4105300060817</c:v>
                </c:pt>
                <c:pt idx="14">
                  <c:v>1771.4480095510514</c:v>
                </c:pt>
                <c:pt idx="15">
                  <c:v>1807.8398164452085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6E-467F-98C6-BE7BD554B1EE}"/>
            </c:ext>
          </c:extLst>
        </c:ser>
        <c:ser>
          <c:idx val="5"/>
          <c:order val="5"/>
          <c:tx>
            <c:strRef>
              <c:f>Cost_msp_pharm_hosp!$G$49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Cost_msp_pharm_hosp!$G$50:$G$65</c:f>
              <c:numCache>
                <c:formatCode>General</c:formatCode>
                <c:ptCount val="16"/>
                <c:pt idx="0">
                  <c:v>287.70212937543835</c:v>
                </c:pt>
                <c:pt idx="1">
                  <c:v>293.66692869959542</c:v>
                </c:pt>
                <c:pt idx="2">
                  <c:v>300.09114146213295</c:v>
                </c:pt>
                <c:pt idx="3">
                  <c:v>306.60487505753684</c:v>
                </c:pt>
                <c:pt idx="4">
                  <c:v>313.17741269052112</c:v>
                </c:pt>
                <c:pt idx="5">
                  <c:v>319.66947494949795</c:v>
                </c:pt>
                <c:pt idx="6">
                  <c:v>326.09760293755835</c:v>
                </c:pt>
                <c:pt idx="7">
                  <c:v>332.55223364911484</c:v>
                </c:pt>
                <c:pt idx="8">
                  <c:v>339.07269670836001</c:v>
                </c:pt>
                <c:pt idx="9">
                  <c:v>345.60559699593358</c:v>
                </c:pt>
                <c:pt idx="10">
                  <c:v>352.21373176553334</c:v>
                </c:pt>
                <c:pt idx="11">
                  <c:v>358.87245524158658</c:v>
                </c:pt>
                <c:pt idx="12">
                  <c:v>365.56029500869937</c:v>
                </c:pt>
                <c:pt idx="13">
                  <c:v>372.3047299532933</c:v>
                </c:pt>
                <c:pt idx="14">
                  <c:v>379.12126625793326</c:v>
                </c:pt>
                <c:pt idx="15">
                  <c:v>385.99006906805079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6E-467F-98C6-BE7BD554B1EE}"/>
            </c:ext>
          </c:extLst>
        </c:ser>
        <c:ser>
          <c:idx val="6"/>
          <c:order val="6"/>
          <c:tx>
            <c:strRef>
              <c:f>Cost_msp_pharm_hosp!$H$49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Cost_msp_pharm_hosp!$H$50:$H$65</c:f>
              <c:numCache>
                <c:formatCode>General</c:formatCode>
                <c:ptCount val="16"/>
                <c:pt idx="0">
                  <c:v>30.485197033022256</c:v>
                </c:pt>
                <c:pt idx="1">
                  <c:v>31.539518189590819</c:v>
                </c:pt>
                <c:pt idx="2">
                  <c:v>32.6885448595322</c:v>
                </c:pt>
                <c:pt idx="3">
                  <c:v>33.860886284333098</c:v>
                </c:pt>
                <c:pt idx="4">
                  <c:v>35.058853918021548</c:v>
                </c:pt>
                <c:pt idx="5">
                  <c:v>36.267700359702935</c:v>
                </c:pt>
                <c:pt idx="6">
                  <c:v>37.492974804334921</c:v>
                </c:pt>
                <c:pt idx="7">
                  <c:v>38.72164199935461</c:v>
                </c:pt>
                <c:pt idx="8">
                  <c:v>39.966241132803717</c:v>
                </c:pt>
                <c:pt idx="9">
                  <c:v>41.213098671174876</c:v>
                </c:pt>
                <c:pt idx="10">
                  <c:v>42.440653056169161</c:v>
                </c:pt>
                <c:pt idx="11">
                  <c:v>43.666537319002899</c:v>
                </c:pt>
                <c:pt idx="12">
                  <c:v>44.89575796275291</c:v>
                </c:pt>
                <c:pt idx="13">
                  <c:v>46.099684082875051</c:v>
                </c:pt>
                <c:pt idx="14">
                  <c:v>47.268278204459804</c:v>
                </c:pt>
                <c:pt idx="15">
                  <c:v>48.438384917480001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6E-467F-98C6-BE7BD554B1EE}"/>
            </c:ext>
          </c:extLst>
        </c:ser>
        <c:ser>
          <c:idx val="7"/>
          <c:order val="7"/>
          <c:tx>
            <c:strRef>
              <c:f>Cost_msp_pharm_hosp!$I$49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Cost_msp_pharm_hosp!$I$50:$I$65</c:f>
              <c:numCache>
                <c:formatCode>General</c:formatCode>
                <c:ptCount val="16"/>
                <c:pt idx="0">
                  <c:v>126.03211513608431</c:v>
                </c:pt>
                <c:pt idx="1">
                  <c:v>130.53879808655952</c:v>
                </c:pt>
                <c:pt idx="2">
                  <c:v>135.37366943475314</c:v>
                </c:pt>
                <c:pt idx="3">
                  <c:v>140.30245033090588</c:v>
                </c:pt>
                <c:pt idx="4">
                  <c:v>145.24479221478455</c:v>
                </c:pt>
                <c:pt idx="5">
                  <c:v>150.12580795689803</c:v>
                </c:pt>
                <c:pt idx="6">
                  <c:v>154.95595840676711</c:v>
                </c:pt>
                <c:pt idx="7">
                  <c:v>159.74933796387475</c:v>
                </c:pt>
                <c:pt idx="8">
                  <c:v>164.51052014028102</c:v>
                </c:pt>
                <c:pt idx="9">
                  <c:v>169.16462995225689</c:v>
                </c:pt>
                <c:pt idx="10">
                  <c:v>173.73926503118128</c:v>
                </c:pt>
                <c:pt idx="11">
                  <c:v>178.19902716273455</c:v>
                </c:pt>
                <c:pt idx="12">
                  <c:v>182.55228461482304</c:v>
                </c:pt>
                <c:pt idx="13">
                  <c:v>186.7728927845931</c:v>
                </c:pt>
                <c:pt idx="14">
                  <c:v>190.89486862014448</c:v>
                </c:pt>
                <c:pt idx="15">
                  <c:v>194.8676316050649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6E-467F-98C6-BE7BD554B1EE}"/>
            </c:ext>
          </c:extLst>
        </c:ser>
        <c:ser>
          <c:idx val="8"/>
          <c:order val="8"/>
          <c:tx>
            <c:strRef>
              <c:f>Cost_msp_pharm_hosp!$J$49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Cost_msp_pharm_hosp!$J$50:$J$65</c:f>
              <c:numCache>
                <c:formatCode>General</c:formatCode>
                <c:ptCount val="16"/>
                <c:pt idx="0">
                  <c:v>100.30087905998893</c:v>
                </c:pt>
                <c:pt idx="1">
                  <c:v>103.73589343239061</c:v>
                </c:pt>
                <c:pt idx="2">
                  <c:v>107.45656790300336</c:v>
                </c:pt>
                <c:pt idx="3">
                  <c:v>111.2944933334846</c:v>
                </c:pt>
                <c:pt idx="4">
                  <c:v>115.18182502976242</c:v>
                </c:pt>
                <c:pt idx="5">
                  <c:v>119.07466927718052</c:v>
                </c:pt>
                <c:pt idx="6">
                  <c:v>122.94710734250734</c:v>
                </c:pt>
                <c:pt idx="7">
                  <c:v>126.79393345946947</c:v>
                </c:pt>
                <c:pt idx="8">
                  <c:v>130.59446666695379</c:v>
                </c:pt>
                <c:pt idx="9">
                  <c:v>134.31434286842634</c:v>
                </c:pt>
                <c:pt idx="10">
                  <c:v>137.9875610869174</c:v>
                </c:pt>
                <c:pt idx="11">
                  <c:v>141.56396467399105</c:v>
                </c:pt>
                <c:pt idx="12">
                  <c:v>145.03928269435676</c:v>
                </c:pt>
                <c:pt idx="13">
                  <c:v>148.37897126008781</c:v>
                </c:pt>
                <c:pt idx="14">
                  <c:v>151.58133251428296</c:v>
                </c:pt>
                <c:pt idx="15">
                  <c:v>154.64943719924344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6E-467F-98C6-BE7BD554B1EE}"/>
            </c:ext>
          </c:extLst>
        </c:ser>
        <c:ser>
          <c:idx val="9"/>
          <c:order val="9"/>
          <c:tx>
            <c:strRef>
              <c:f>Cost_msp_pharm_hosp!$K$49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Cost_msp_pharm_hosp!$A$50:$A$65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Cost_msp_pharm_hosp!$K$50:$K$65</c:f>
              <c:numCache>
                <c:formatCode>General</c:formatCode>
                <c:ptCount val="16"/>
                <c:pt idx="0">
                  <c:v>146.39695628068066</c:v>
                </c:pt>
                <c:pt idx="1">
                  <c:v>151.72173611511647</c:v>
                </c:pt>
                <c:pt idx="2">
                  <c:v>157.48199093570793</c:v>
                </c:pt>
                <c:pt idx="3">
                  <c:v>163.32763069239363</c:v>
                </c:pt>
                <c:pt idx="4">
                  <c:v>169.19986530426149</c:v>
                </c:pt>
                <c:pt idx="5">
                  <c:v>175.02210465899574</c:v>
                </c:pt>
                <c:pt idx="6">
                  <c:v>180.79391898822735</c:v>
                </c:pt>
                <c:pt idx="7">
                  <c:v>186.53875488765169</c:v>
                </c:pt>
                <c:pt idx="8">
                  <c:v>192.23538901933139</c:v>
                </c:pt>
                <c:pt idx="9">
                  <c:v>197.83978901046044</c:v>
                </c:pt>
                <c:pt idx="10">
                  <c:v>203.34751042656154</c:v>
                </c:pt>
                <c:pt idx="11">
                  <c:v>208.71357903514411</c:v>
                </c:pt>
                <c:pt idx="12">
                  <c:v>213.97465157573302</c:v>
                </c:pt>
                <c:pt idx="13">
                  <c:v>219.0997713117282</c:v>
                </c:pt>
                <c:pt idx="14">
                  <c:v>224.10607221616081</c:v>
                </c:pt>
                <c:pt idx="15">
                  <c:v>228.94747714453752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6E-467F-98C6-BE7BD554B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20832"/>
        <c:axId val="46922368"/>
      </c:lineChart>
      <c:catAx>
        <c:axId val="4692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922368"/>
        <c:crosses val="autoZero"/>
        <c:auto val="1"/>
        <c:lblAlgn val="ctr"/>
        <c:lblOffset val="100"/>
        <c:noMultiLvlLbl val="0"/>
      </c:catAx>
      <c:valAx>
        <c:axId val="4692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92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Cost_msp_pharm_hosp!$B$70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Cost_msp_pharm_hosp!$B$71:$B$86</c:f>
              <c:numCache>
                <c:formatCode>General</c:formatCode>
                <c:ptCount val="16"/>
                <c:pt idx="0">
                  <c:v>140.30555429389636</c:v>
                </c:pt>
                <c:pt idx="1">
                  <c:v>144.66394572442312</c:v>
                </c:pt>
                <c:pt idx="2">
                  <c:v>149.41743790013183</c:v>
                </c:pt>
                <c:pt idx="3">
                  <c:v>154.31330941583499</c:v>
                </c:pt>
                <c:pt idx="4">
                  <c:v>159.27661099155569</c:v>
                </c:pt>
                <c:pt idx="5">
                  <c:v>164.23502880847411</c:v>
                </c:pt>
                <c:pt idx="6">
                  <c:v>169.17661993418741</c:v>
                </c:pt>
                <c:pt idx="7">
                  <c:v>174.12683137738418</c:v>
                </c:pt>
                <c:pt idx="8">
                  <c:v>179.07831790606843</c:v>
                </c:pt>
                <c:pt idx="9">
                  <c:v>184.01537577476896</c:v>
                </c:pt>
                <c:pt idx="10">
                  <c:v>188.94195447471395</c:v>
                </c:pt>
                <c:pt idx="11">
                  <c:v>193.8532520689094</c:v>
                </c:pt>
                <c:pt idx="12">
                  <c:v>198.72596031517912</c:v>
                </c:pt>
                <c:pt idx="13">
                  <c:v>203.56498476049035</c:v>
                </c:pt>
                <c:pt idx="14">
                  <c:v>208.36430821812397</c:v>
                </c:pt>
                <c:pt idx="15">
                  <c:v>213.11409752794077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B-4622-A169-97204D00B677}"/>
            </c:ext>
          </c:extLst>
        </c:ser>
        <c:ser>
          <c:idx val="1"/>
          <c:order val="1"/>
          <c:tx>
            <c:strRef>
              <c:f>Cost_msp_pharm_hosp!$C$70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Cost_msp_pharm_hosp!$C$71:$C$86</c:f>
              <c:numCache>
                <c:formatCode>General</c:formatCode>
                <c:ptCount val="16"/>
                <c:pt idx="0">
                  <c:v>433.89651936267222</c:v>
                </c:pt>
                <c:pt idx="1">
                  <c:v>445.24270961449275</c:v>
                </c:pt>
                <c:pt idx="2">
                  <c:v>457.75416668428551</c:v>
                </c:pt>
                <c:pt idx="3">
                  <c:v>470.71057737100881</c:v>
                </c:pt>
                <c:pt idx="4">
                  <c:v>483.90527621492299</c:v>
                </c:pt>
                <c:pt idx="5">
                  <c:v>497.15606377998728</c:v>
                </c:pt>
                <c:pt idx="6">
                  <c:v>510.43636496097935</c:v>
                </c:pt>
                <c:pt idx="7">
                  <c:v>523.81417019082016</c:v>
                </c:pt>
                <c:pt idx="8">
                  <c:v>537.23697895456451</c:v>
                </c:pt>
                <c:pt idx="9">
                  <c:v>550.67057262779554</c:v>
                </c:pt>
                <c:pt idx="10">
                  <c:v>564.1251586151327</c:v>
                </c:pt>
                <c:pt idx="11">
                  <c:v>577.6067715950503</c:v>
                </c:pt>
                <c:pt idx="12">
                  <c:v>591.06602840076653</c:v>
                </c:pt>
                <c:pt idx="13">
                  <c:v>604.51031494437791</c:v>
                </c:pt>
                <c:pt idx="14">
                  <c:v>617.92898269012574</c:v>
                </c:pt>
                <c:pt idx="15">
                  <c:v>631.30694786637525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B-4622-A169-97204D00B677}"/>
            </c:ext>
          </c:extLst>
        </c:ser>
        <c:ser>
          <c:idx val="2"/>
          <c:order val="2"/>
          <c:tx>
            <c:strRef>
              <c:f>Cost_msp_pharm_hosp!$D$70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Cost_msp_pharm_hosp!$D$71:$D$86</c:f>
              <c:numCache>
                <c:formatCode>General</c:formatCode>
                <c:ptCount val="16"/>
                <c:pt idx="0">
                  <c:v>171.51734803977538</c:v>
                </c:pt>
                <c:pt idx="1">
                  <c:v>173.42015125076978</c:v>
                </c:pt>
                <c:pt idx="2">
                  <c:v>175.88608659927553</c:v>
                </c:pt>
                <c:pt idx="3">
                  <c:v>178.70354410476267</c:v>
                </c:pt>
                <c:pt idx="4">
                  <c:v>181.82753019007873</c:v>
                </c:pt>
                <c:pt idx="5">
                  <c:v>185.20639929888605</c:v>
                </c:pt>
                <c:pt idx="6">
                  <c:v>188.83097383578479</c:v>
                </c:pt>
                <c:pt idx="7">
                  <c:v>192.71159443257545</c:v>
                </c:pt>
                <c:pt idx="8">
                  <c:v>196.83253454560759</c:v>
                </c:pt>
                <c:pt idx="9">
                  <c:v>201.1837675184627</c:v>
                </c:pt>
                <c:pt idx="10">
                  <c:v>205.76232548690842</c:v>
                </c:pt>
                <c:pt idx="11">
                  <c:v>210.56216760028948</c:v>
                </c:pt>
                <c:pt idx="12">
                  <c:v>215.55790789685213</c:v>
                </c:pt>
                <c:pt idx="13">
                  <c:v>220.74981564343202</c:v>
                </c:pt>
                <c:pt idx="14">
                  <c:v>226.12819992679059</c:v>
                </c:pt>
                <c:pt idx="15">
                  <c:v>231.67870179801588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EB-4622-A169-97204D00B677}"/>
            </c:ext>
          </c:extLst>
        </c:ser>
        <c:ser>
          <c:idx val="3"/>
          <c:order val="3"/>
          <c:tx>
            <c:strRef>
              <c:f>Cost_msp_pharm_hosp!$E$70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Cost_msp_pharm_hosp!$E$71:$E$86</c:f>
              <c:numCache>
                <c:formatCode>General</c:formatCode>
                <c:ptCount val="16"/>
                <c:pt idx="0">
                  <c:v>54.6294644446875</c:v>
                </c:pt>
                <c:pt idx="1">
                  <c:v>55.746172833967698</c:v>
                </c:pt>
                <c:pt idx="2">
                  <c:v>56.985971506363796</c:v>
                </c:pt>
                <c:pt idx="3">
                  <c:v>58.263644988778672</c:v>
                </c:pt>
                <c:pt idx="4">
                  <c:v>59.562203602684619</c:v>
                </c:pt>
                <c:pt idx="5">
                  <c:v>60.865719386423649</c:v>
                </c:pt>
                <c:pt idx="6">
                  <c:v>62.167552260457619</c:v>
                </c:pt>
                <c:pt idx="7">
                  <c:v>63.477105878513875</c:v>
                </c:pt>
                <c:pt idx="8">
                  <c:v>64.794826527587588</c:v>
                </c:pt>
                <c:pt idx="9">
                  <c:v>66.11543795709305</c:v>
                </c:pt>
                <c:pt idx="10">
                  <c:v>67.444261579766575</c:v>
                </c:pt>
                <c:pt idx="11">
                  <c:v>68.787682100194004</c:v>
                </c:pt>
                <c:pt idx="12">
                  <c:v>70.138802852298696</c:v>
                </c:pt>
                <c:pt idx="13">
                  <c:v>71.493782345362987</c:v>
                </c:pt>
                <c:pt idx="14">
                  <c:v>72.857913758807001</c:v>
                </c:pt>
                <c:pt idx="15">
                  <c:v>74.227012606682038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EB-4622-A169-97204D00B677}"/>
            </c:ext>
          </c:extLst>
        </c:ser>
        <c:ser>
          <c:idx val="4"/>
          <c:order val="4"/>
          <c:tx>
            <c:strRef>
              <c:f>Cost_msp_pharm_hosp!$F$70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Cost_msp_pharm_hosp!$F$71:$F$86</c:f>
              <c:numCache>
                <c:formatCode>General</c:formatCode>
                <c:ptCount val="16"/>
                <c:pt idx="0">
                  <c:v>362.7135500450961</c:v>
                </c:pt>
                <c:pt idx="1">
                  <c:v>373.89080098490916</c:v>
                </c:pt>
                <c:pt idx="2">
                  <c:v>386.00769967804183</c:v>
                </c:pt>
                <c:pt idx="3">
                  <c:v>398.38361570301186</c:v>
                </c:pt>
                <c:pt idx="4">
                  <c:v>410.8206076063932</c:v>
                </c:pt>
                <c:pt idx="5">
                  <c:v>423.16289331635232</c:v>
                </c:pt>
                <c:pt idx="6">
                  <c:v>435.34995151616766</c:v>
                </c:pt>
                <c:pt idx="7">
                  <c:v>447.36913236005449</c:v>
                </c:pt>
                <c:pt idx="8">
                  <c:v>459.19223520973685</c:v>
                </c:pt>
                <c:pt idx="9">
                  <c:v>470.80835147604733</c:v>
                </c:pt>
                <c:pt idx="10">
                  <c:v>482.20683322657646</c:v>
                </c:pt>
                <c:pt idx="11">
                  <c:v>493.38777597684452</c:v>
                </c:pt>
                <c:pt idx="12">
                  <c:v>504.30847243989803</c:v>
                </c:pt>
                <c:pt idx="13">
                  <c:v>514.96718857611904</c:v>
                </c:pt>
                <c:pt idx="14">
                  <c:v>525.38222365028514</c:v>
                </c:pt>
                <c:pt idx="15">
                  <c:v>535.5685113850576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EB-4622-A169-97204D00B677}"/>
            </c:ext>
          </c:extLst>
        </c:ser>
        <c:ser>
          <c:idx val="5"/>
          <c:order val="5"/>
          <c:tx>
            <c:strRef>
              <c:f>Cost_msp_pharm_hosp!$G$70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Cost_msp_pharm_hosp!$G$71:$G$86</c:f>
              <c:numCache>
                <c:formatCode>General</c:formatCode>
                <c:ptCount val="16"/>
                <c:pt idx="0">
                  <c:v>61.343229119567496</c:v>
                </c:pt>
                <c:pt idx="1">
                  <c:v>62.56756269422791</c:v>
                </c:pt>
                <c:pt idx="2">
                  <c:v>63.901728123868374</c:v>
                </c:pt>
                <c:pt idx="3">
                  <c:v>65.265185368302753</c:v>
                </c:pt>
                <c:pt idx="4">
                  <c:v>66.64634556220912</c:v>
                </c:pt>
                <c:pt idx="5">
                  <c:v>68.014900607731718</c:v>
                </c:pt>
                <c:pt idx="6">
                  <c:v>69.369325662168677</c:v>
                </c:pt>
                <c:pt idx="7">
                  <c:v>70.722808436799724</c:v>
                </c:pt>
                <c:pt idx="8">
                  <c:v>72.083075645478459</c:v>
                </c:pt>
                <c:pt idx="9">
                  <c:v>73.439777463697126</c:v>
                </c:pt>
                <c:pt idx="10">
                  <c:v>74.804658247949092</c:v>
                </c:pt>
                <c:pt idx="11">
                  <c:v>76.173190313784545</c:v>
                </c:pt>
                <c:pt idx="12">
                  <c:v>77.540105062905454</c:v>
                </c:pt>
                <c:pt idx="13">
                  <c:v>78.910650197921029</c:v>
                </c:pt>
                <c:pt idx="14">
                  <c:v>80.286370352405342</c:v>
                </c:pt>
                <c:pt idx="15">
                  <c:v>81.663486644423728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EB-4622-A169-97204D00B677}"/>
            </c:ext>
          </c:extLst>
        </c:ser>
        <c:ser>
          <c:idx val="6"/>
          <c:order val="6"/>
          <c:tx>
            <c:strRef>
              <c:f>Cost_msp_pharm_hosp!$H$70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Cost_msp_pharm_hosp!$H$71:$H$86</c:f>
              <c:numCache>
                <c:formatCode>General</c:formatCode>
                <c:ptCount val="16"/>
                <c:pt idx="0">
                  <c:v>8.5807606373691101</c:v>
                </c:pt>
                <c:pt idx="1">
                  <c:v>8.874007689118347</c:v>
                </c:pt>
                <c:pt idx="2">
                  <c:v>9.1933243105735851</c:v>
                </c:pt>
                <c:pt idx="3">
                  <c:v>9.5190900385588311</c:v>
                </c:pt>
                <c:pt idx="4">
                  <c:v>9.8506972463579885</c:v>
                </c:pt>
                <c:pt idx="5">
                  <c:v>10.184372764587344</c:v>
                </c:pt>
                <c:pt idx="6">
                  <c:v>10.52092146617133</c:v>
                </c:pt>
                <c:pt idx="7">
                  <c:v>10.855656269757848</c:v>
                </c:pt>
                <c:pt idx="8">
                  <c:v>11.192780142266519</c:v>
                </c:pt>
                <c:pt idx="9">
                  <c:v>11.528641172782001</c:v>
                </c:pt>
                <c:pt idx="10">
                  <c:v>11.858113470418118</c:v>
                </c:pt>
                <c:pt idx="11">
                  <c:v>12.186627385803165</c:v>
                </c:pt>
                <c:pt idx="12">
                  <c:v>12.514356658456096</c:v>
                </c:pt>
                <c:pt idx="13">
                  <c:v>12.834659508987238</c:v>
                </c:pt>
                <c:pt idx="14">
                  <c:v>13.14453503766701</c:v>
                </c:pt>
                <c:pt idx="15">
                  <c:v>13.45357341309289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EB-4622-A169-97204D00B677}"/>
            </c:ext>
          </c:extLst>
        </c:ser>
        <c:ser>
          <c:idx val="7"/>
          <c:order val="7"/>
          <c:tx>
            <c:strRef>
              <c:f>Cost_msp_pharm_hosp!$I$70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Cost_msp_pharm_hosp!$I$71:$I$86</c:f>
              <c:numCache>
                <c:formatCode>General</c:formatCode>
                <c:ptCount val="16"/>
                <c:pt idx="0">
                  <c:v>40.951497059029592</c:v>
                </c:pt>
                <c:pt idx="1">
                  <c:v>42.394369467349108</c:v>
                </c:pt>
                <c:pt idx="2">
                  <c:v>43.940109267869502</c:v>
                </c:pt>
                <c:pt idx="3">
                  <c:v>45.511950010963446</c:v>
                </c:pt>
                <c:pt idx="4">
                  <c:v>47.082360093073852</c:v>
                </c:pt>
                <c:pt idx="5">
                  <c:v>48.627715212305176</c:v>
                </c:pt>
                <c:pt idx="6">
                  <c:v>50.148530507418428</c:v>
                </c:pt>
                <c:pt idx="7">
                  <c:v>51.645742828895095</c:v>
                </c:pt>
                <c:pt idx="8">
                  <c:v>53.121485943923602</c:v>
                </c:pt>
                <c:pt idx="9">
                  <c:v>54.55544257108275</c:v>
                </c:pt>
                <c:pt idx="10">
                  <c:v>55.956860030600438</c:v>
                </c:pt>
                <c:pt idx="11">
                  <c:v>57.316111578039482</c:v>
                </c:pt>
                <c:pt idx="12">
                  <c:v>58.636229898808431</c:v>
                </c:pt>
                <c:pt idx="13">
                  <c:v>59.908691539387149</c:v>
                </c:pt>
                <c:pt idx="14">
                  <c:v>61.143389866827938</c:v>
                </c:pt>
                <c:pt idx="15">
                  <c:v>62.325725558078474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EB-4622-A169-97204D00B677}"/>
            </c:ext>
          </c:extLst>
        </c:ser>
        <c:ser>
          <c:idx val="8"/>
          <c:order val="8"/>
          <c:tx>
            <c:strRef>
              <c:f>Cost_msp_pharm_hosp!$J$70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Cost_msp_pharm_hosp!$J$71:$J$86</c:f>
              <c:numCache>
                <c:formatCode>General</c:formatCode>
                <c:ptCount val="16"/>
                <c:pt idx="0">
                  <c:v>26.613629633144736</c:v>
                </c:pt>
                <c:pt idx="1">
                  <c:v>27.524034885572</c:v>
                </c:pt>
                <c:pt idx="2">
                  <c:v>28.506272048826204</c:v>
                </c:pt>
                <c:pt idx="3">
                  <c:v>29.513726874115036</c:v>
                </c:pt>
                <c:pt idx="4">
                  <c:v>30.528016283481655</c:v>
                </c:pt>
                <c:pt idx="5">
                  <c:v>31.536766437814581</c:v>
                </c:pt>
                <c:pt idx="6">
                  <c:v>32.531566587109012</c:v>
                </c:pt>
                <c:pt idx="7">
                  <c:v>33.511197873285646</c:v>
                </c:pt>
                <c:pt idx="8">
                  <c:v>34.471051846334987</c:v>
                </c:pt>
                <c:pt idx="9">
                  <c:v>35.403126513324118</c:v>
                </c:pt>
                <c:pt idx="10">
                  <c:v>36.315962196230771</c:v>
                </c:pt>
                <c:pt idx="11">
                  <c:v>37.19773809787236</c:v>
                </c:pt>
                <c:pt idx="12">
                  <c:v>38.048692743919929</c:v>
                </c:pt>
                <c:pt idx="13">
                  <c:v>38.860016600577936</c:v>
                </c:pt>
                <c:pt idx="14">
                  <c:v>39.631725919509023</c:v>
                </c:pt>
                <c:pt idx="15">
                  <c:v>40.364922225699303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EB-4622-A169-97204D00B677}"/>
            </c:ext>
          </c:extLst>
        </c:ser>
        <c:ser>
          <c:idx val="9"/>
          <c:order val="9"/>
          <c:tx>
            <c:strRef>
              <c:f>Cost_msp_pharm_hosp!$K$70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Cost_msp_pharm_hosp!$A$71:$A$86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Cost_msp_pharm_hosp!$K$71:$K$86</c:f>
              <c:numCache>
                <c:formatCode>General</c:formatCode>
                <c:ptCount val="16"/>
                <c:pt idx="0">
                  <c:v>46.917012748221104</c:v>
                </c:pt>
                <c:pt idx="1">
                  <c:v>48.600711154257802</c:v>
                </c:pt>
                <c:pt idx="2">
                  <c:v>50.418236881305305</c:v>
                </c:pt>
                <c:pt idx="3">
                  <c:v>52.258851952793883</c:v>
                </c:pt>
                <c:pt idx="4">
                  <c:v>54.100591888023629</c:v>
                </c:pt>
                <c:pt idx="5">
                  <c:v>55.919286029661251</c:v>
                </c:pt>
                <c:pt idx="6">
                  <c:v>57.712015695567231</c:v>
                </c:pt>
                <c:pt idx="7">
                  <c:v>59.481753335298521</c:v>
                </c:pt>
                <c:pt idx="8">
                  <c:v>61.223218291864598</c:v>
                </c:pt>
                <c:pt idx="9">
                  <c:v>62.924720082957712</c:v>
                </c:pt>
                <c:pt idx="10">
                  <c:v>64.587072391821494</c:v>
                </c:pt>
                <c:pt idx="11">
                  <c:v>66.198378849954381</c:v>
                </c:pt>
                <c:pt idx="12">
                  <c:v>67.768863994161492</c:v>
                </c:pt>
                <c:pt idx="13">
                  <c:v>69.290425475899639</c:v>
                </c:pt>
                <c:pt idx="14">
                  <c:v>70.767271416157357</c:v>
                </c:pt>
                <c:pt idx="15">
                  <c:v>72.186324007998408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EB-4622-A169-97204D00B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83904"/>
        <c:axId val="49085440"/>
      </c:lineChart>
      <c:catAx>
        <c:axId val="490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085440"/>
        <c:crosses val="autoZero"/>
        <c:auto val="1"/>
        <c:lblAlgn val="ctr"/>
        <c:lblOffset val="100"/>
        <c:noMultiLvlLbl val="0"/>
      </c:catAx>
      <c:valAx>
        <c:axId val="4908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8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Cost_msp_pharm_hosp!$B$90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Cost_msp_pharm_hosp!$B$91:$B$106</c:f>
              <c:numCache>
                <c:formatCode>General</c:formatCode>
                <c:ptCount val="16"/>
                <c:pt idx="0">
                  <c:v>165.68462578914693</c:v>
                </c:pt>
                <c:pt idx="1">
                  <c:v>170.68569479766632</c:v>
                </c:pt>
                <c:pt idx="2">
                  <c:v>176.1546980937878</c:v>
                </c:pt>
                <c:pt idx="3">
                  <c:v>181.79253208507802</c:v>
                </c:pt>
                <c:pt idx="4">
                  <c:v>187.49719030996525</c:v>
                </c:pt>
                <c:pt idx="5">
                  <c:v>193.1827481552906</c:v>
                </c:pt>
                <c:pt idx="6">
                  <c:v>198.8228442643952</c:v>
                </c:pt>
                <c:pt idx="7">
                  <c:v>204.42286897968424</c:v>
                </c:pt>
                <c:pt idx="8">
                  <c:v>209.98033344162957</c:v>
                </c:pt>
                <c:pt idx="9">
                  <c:v>215.48731822547245</c:v>
                </c:pt>
                <c:pt idx="10">
                  <c:v>220.94961545727318</c:v>
                </c:pt>
                <c:pt idx="11">
                  <c:v>226.36624662684503</c:v>
                </c:pt>
                <c:pt idx="12">
                  <c:v>231.71092735459766</c:v>
                </c:pt>
                <c:pt idx="13">
                  <c:v>236.98959894420506</c:v>
                </c:pt>
                <c:pt idx="14">
                  <c:v>242.19625558607768</c:v>
                </c:pt>
                <c:pt idx="15">
                  <c:v>247.32138788227468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8-45CF-A8AB-39EBDE4B19BB}"/>
            </c:ext>
          </c:extLst>
        </c:ser>
        <c:ser>
          <c:idx val="1"/>
          <c:order val="1"/>
          <c:tx>
            <c:strRef>
              <c:f>Cost_msp_pharm_hosp!$C$90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Cost_msp_pharm_hosp!$C$91:$C$106</c:f>
              <c:numCache>
                <c:formatCode>General</c:formatCode>
                <c:ptCount val="16"/>
                <c:pt idx="0">
                  <c:v>512.4275711459461</c:v>
                </c:pt>
                <c:pt idx="1">
                  <c:v>525.46537276244726</c:v>
                </c:pt>
                <c:pt idx="2">
                  <c:v>539.91959480258572</c:v>
                </c:pt>
                <c:pt idx="3">
                  <c:v>554.93512595118989</c:v>
                </c:pt>
                <c:pt idx="4">
                  <c:v>570.22756951085933</c:v>
                </c:pt>
                <c:pt idx="5">
                  <c:v>585.57008775235442</c:v>
                </c:pt>
                <c:pt idx="6">
                  <c:v>600.88311666090272</c:v>
                </c:pt>
                <c:pt idx="7">
                  <c:v>616.16784831261725</c:v>
                </c:pt>
                <c:pt idx="8">
                  <c:v>631.379271667225</c:v>
                </c:pt>
                <c:pt idx="9">
                  <c:v>646.50019210718517</c:v>
                </c:pt>
                <c:pt idx="10">
                  <c:v>661.550206618983</c:v>
                </c:pt>
                <c:pt idx="11">
                  <c:v>676.53888713835022</c:v>
                </c:pt>
                <c:pt idx="12">
                  <c:v>691.40868354795646</c:v>
                </c:pt>
                <c:pt idx="13">
                  <c:v>706.16032365013768</c:v>
                </c:pt>
                <c:pt idx="14">
                  <c:v>720.77879293505191</c:v>
                </c:pt>
                <c:pt idx="15">
                  <c:v>735.24979742311268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8-45CF-A8AB-39EBDE4B19BB}"/>
            </c:ext>
          </c:extLst>
        </c:ser>
        <c:ser>
          <c:idx val="2"/>
          <c:order val="2"/>
          <c:tx>
            <c:strRef>
              <c:f>Cost_msp_pharm_hosp!$D$90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Cost_msp_pharm_hosp!$D$91:$D$106</c:f>
              <c:numCache>
                <c:formatCode>General</c:formatCode>
                <c:ptCount val="16"/>
                <c:pt idx="0">
                  <c:v>202.75257804496056</c:v>
                </c:pt>
                <c:pt idx="1">
                  <c:v>205.09021773099104</c:v>
                </c:pt>
                <c:pt idx="2">
                  <c:v>208.14227197097628</c:v>
                </c:pt>
                <c:pt idx="3">
                  <c:v>211.64653662095301</c:v>
                </c:pt>
                <c:pt idx="4">
                  <c:v>215.52568591248439</c:v>
                </c:pt>
                <c:pt idx="5">
                  <c:v>219.70528964476577</c:v>
                </c:pt>
                <c:pt idx="6">
                  <c:v>224.15350818665462</c:v>
                </c:pt>
                <c:pt idx="7">
                  <c:v>228.85659991224244</c:v>
                </c:pt>
                <c:pt idx="8">
                  <c:v>233.79374091917487</c:v>
                </c:pt>
                <c:pt idx="9">
                  <c:v>238.95829376680305</c:v>
                </c:pt>
                <c:pt idx="10">
                  <c:v>244.3457176857992</c:v>
                </c:pt>
                <c:pt idx="11">
                  <c:v>249.94892617007253</c:v>
                </c:pt>
                <c:pt idx="12">
                  <c:v>255.73678881680678</c:v>
                </c:pt>
                <c:pt idx="13">
                  <c:v>261.70293211683531</c:v>
                </c:pt>
                <c:pt idx="14">
                  <c:v>267.83413968679201</c:v>
                </c:pt>
                <c:pt idx="15">
                  <c:v>274.11601970898471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8-45CF-A8AB-39EBDE4B19BB}"/>
            </c:ext>
          </c:extLst>
        </c:ser>
        <c:ser>
          <c:idx val="3"/>
          <c:order val="3"/>
          <c:tx>
            <c:strRef>
              <c:f>Cost_msp_pharm_hosp!$E$90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Cost_msp_pharm_hosp!$E$91:$E$106</c:f>
              <c:numCache>
                <c:formatCode>General</c:formatCode>
                <c:ptCount val="16"/>
                <c:pt idx="0">
                  <c:v>64.506121706345326</c:v>
                </c:pt>
                <c:pt idx="1">
                  <c:v>65.773693893883575</c:v>
                </c:pt>
                <c:pt idx="2">
                  <c:v>67.19786724197003</c:v>
                </c:pt>
                <c:pt idx="3">
                  <c:v>68.676632321599115</c:v>
                </c:pt>
                <c:pt idx="4">
                  <c:v>70.183619077536193</c:v>
                </c:pt>
                <c:pt idx="5">
                  <c:v>71.698121969096803</c:v>
                </c:pt>
                <c:pt idx="6">
                  <c:v>73.206876428467126</c:v>
                </c:pt>
                <c:pt idx="7">
                  <c:v>74.71221872715482</c:v>
                </c:pt>
                <c:pt idx="8">
                  <c:v>76.215895706528087</c:v>
                </c:pt>
                <c:pt idx="9">
                  <c:v>77.713879544528254</c:v>
                </c:pt>
                <c:pt idx="10">
                  <c:v>79.212701149759823</c:v>
                </c:pt>
                <c:pt idx="11">
                  <c:v>80.719223232197223</c:v>
                </c:pt>
                <c:pt idx="12">
                  <c:v>82.226510435733658</c:v>
                </c:pt>
                <c:pt idx="13">
                  <c:v>83.729287111684357</c:v>
                </c:pt>
                <c:pt idx="14">
                  <c:v>85.232195857079958</c:v>
                </c:pt>
                <c:pt idx="15">
                  <c:v>86.731993288200655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8-45CF-A8AB-39EBDE4B19BB}"/>
            </c:ext>
          </c:extLst>
        </c:ser>
        <c:ser>
          <c:idx val="4"/>
          <c:order val="4"/>
          <c:tx>
            <c:strRef>
              <c:f>Cost_msp_pharm_hosp!$F$90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Cost_msp_pharm_hosp!$F$91:$F$106</c:f>
              <c:numCache>
                <c:formatCode>General</c:formatCode>
                <c:ptCount val="16"/>
                <c:pt idx="0">
                  <c:v>428.37174470260112</c:v>
                </c:pt>
                <c:pt idx="1">
                  <c:v>441.23051604679171</c:v>
                </c:pt>
                <c:pt idx="2">
                  <c:v>455.1810975334364</c:v>
                </c:pt>
                <c:pt idx="3">
                  <c:v>469.41744951269311</c:v>
                </c:pt>
                <c:pt idx="4">
                  <c:v>483.67481019916778</c:v>
                </c:pt>
                <c:pt idx="5">
                  <c:v>497.75845190906711</c:v>
                </c:pt>
                <c:pt idx="6">
                  <c:v>511.57288643731022</c:v>
                </c:pt>
                <c:pt idx="7">
                  <c:v>525.07884437290431</c:v>
                </c:pt>
                <c:pt idx="8">
                  <c:v>538.25038699799529</c:v>
                </c:pt>
                <c:pt idx="9">
                  <c:v>551.08568166990233</c:v>
                </c:pt>
                <c:pt idx="10">
                  <c:v>563.59158423025247</c:v>
                </c:pt>
                <c:pt idx="11">
                  <c:v>575.77280300183577</c:v>
                </c:pt>
                <c:pt idx="12">
                  <c:v>587.58830142757222</c:v>
                </c:pt>
                <c:pt idx="13">
                  <c:v>599.03910043671499</c:v>
                </c:pt>
                <c:pt idx="14">
                  <c:v>610.14345026529031</c:v>
                </c:pt>
                <c:pt idx="15">
                  <c:v>620.92490805511261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8-45CF-A8AB-39EBDE4B19BB}"/>
            </c:ext>
          </c:extLst>
        </c:ser>
        <c:ser>
          <c:idx val="5"/>
          <c:order val="5"/>
          <c:tx>
            <c:strRef>
              <c:f>Cost_msp_pharm_hosp!$G$90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Cost_msp_pharm_hosp!$G$91:$G$106</c:f>
              <c:numCache>
                <c:formatCode>General</c:formatCode>
                <c:ptCount val="16"/>
                <c:pt idx="0">
                  <c:v>72.406812410667868</c:v>
                </c:pt>
                <c:pt idx="1">
                  <c:v>73.771825096782493</c:v>
                </c:pt>
                <c:pt idx="2">
                  <c:v>75.286067612254527</c:v>
                </c:pt>
                <c:pt idx="3">
                  <c:v>76.851541168642171</c:v>
                </c:pt>
                <c:pt idx="4">
                  <c:v>78.445609441116886</c:v>
                </c:pt>
                <c:pt idx="5">
                  <c:v>80.031082410425171</c:v>
                </c:pt>
                <c:pt idx="6">
                  <c:v>81.59780260053337</c:v>
                </c:pt>
                <c:pt idx="7">
                  <c:v>83.151650739210481</c:v>
                </c:pt>
                <c:pt idx="8">
                  <c:v>84.700528648668026</c:v>
                </c:pt>
                <c:pt idx="9">
                  <c:v>86.234124344909375</c:v>
                </c:pt>
                <c:pt idx="10">
                  <c:v>87.763882122498359</c:v>
                </c:pt>
                <c:pt idx="11">
                  <c:v>89.285803501956494</c:v>
                </c:pt>
                <c:pt idx="12">
                  <c:v>90.792861619042043</c:v>
                </c:pt>
                <c:pt idx="13">
                  <c:v>92.290313722413686</c:v>
                </c:pt>
                <c:pt idx="14">
                  <c:v>93.777713528208196</c:v>
                </c:pt>
                <c:pt idx="15">
                  <c:v>95.251914557996386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8-45CF-A8AB-39EBDE4B19BB}"/>
            </c:ext>
          </c:extLst>
        </c:ser>
        <c:ser>
          <c:idx val="6"/>
          <c:order val="6"/>
          <c:tx>
            <c:strRef>
              <c:f>Cost_msp_pharm_hosp!$H$90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Cost_msp_pharm_hosp!$H$91:$H$106</c:f>
              <c:numCache>
                <c:formatCode>General</c:formatCode>
                <c:ptCount val="16"/>
                <c:pt idx="0">
                  <c:v>10.134713747396701</c:v>
                </c:pt>
                <c:pt idx="1">
                  <c:v>10.474351710888191</c:v>
                </c:pt>
                <c:pt idx="2">
                  <c:v>10.843855995681723</c:v>
                </c:pt>
                <c:pt idx="3">
                  <c:v>11.220901764842765</c:v>
                </c:pt>
                <c:pt idx="4">
                  <c:v>11.602689145169858</c:v>
                </c:pt>
                <c:pt idx="5">
                  <c:v>11.985266367205178</c:v>
                </c:pt>
                <c:pt idx="6">
                  <c:v>12.368259608680987</c:v>
                </c:pt>
                <c:pt idx="7">
                  <c:v>12.744680830736467</c:v>
                </c:pt>
                <c:pt idx="8">
                  <c:v>13.120434213792173</c:v>
                </c:pt>
                <c:pt idx="9">
                  <c:v>13.491609346612213</c:v>
                </c:pt>
                <c:pt idx="10">
                  <c:v>13.853623502763575</c:v>
                </c:pt>
                <c:pt idx="11">
                  <c:v>14.213589427718379</c:v>
                </c:pt>
                <c:pt idx="12">
                  <c:v>14.569749805145241</c:v>
                </c:pt>
                <c:pt idx="13">
                  <c:v>14.916429100204788</c:v>
                </c:pt>
                <c:pt idx="14">
                  <c:v>15.249898387420581</c:v>
                </c:pt>
                <c:pt idx="15">
                  <c:v>15.58026844677566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F8-45CF-A8AB-39EBDE4B19BB}"/>
            </c:ext>
          </c:extLst>
        </c:ser>
        <c:ser>
          <c:idx val="7"/>
          <c:order val="7"/>
          <c:tx>
            <c:strRef>
              <c:f>Cost_msp_pharm_hosp!$I$90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Cost_msp_pharm_hosp!$I$91:$I$106</c:f>
              <c:numCache>
                <c:formatCode>General</c:formatCode>
                <c:ptCount val="16"/>
                <c:pt idx="0">
                  <c:v>48.368695972509457</c:v>
                </c:pt>
                <c:pt idx="1">
                  <c:v>50.033651702813827</c:v>
                </c:pt>
                <c:pt idx="2">
                  <c:v>51.814293186460795</c:v>
                </c:pt>
                <c:pt idx="3">
                  <c:v>53.618808209428728</c:v>
                </c:pt>
                <c:pt idx="4">
                  <c:v>55.412077537184437</c:v>
                </c:pt>
                <c:pt idx="5">
                  <c:v>57.16699383075354</c:v>
                </c:pt>
                <c:pt idx="6">
                  <c:v>58.879312327102973</c:v>
                </c:pt>
                <c:pt idx="7">
                  <c:v>60.544325726831509</c:v>
                </c:pt>
                <c:pt idx="8">
                  <c:v>62.165492011740753</c:v>
                </c:pt>
                <c:pt idx="9">
                  <c:v>63.72536260977499</c:v>
                </c:pt>
                <c:pt idx="10">
                  <c:v>65.235377287552978</c:v>
                </c:pt>
                <c:pt idx="11">
                  <c:v>66.68720399188831</c:v>
                </c:pt>
                <c:pt idx="12">
                  <c:v>68.084961201021429</c:v>
                </c:pt>
                <c:pt idx="13">
                  <c:v>69.418546645840635</c:v>
                </c:pt>
                <c:pt idx="14">
                  <c:v>70.698027197207381</c:v>
                </c:pt>
                <c:pt idx="15">
                  <c:v>71.909551362418469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F8-45CF-A8AB-39EBDE4B19BB}"/>
            </c:ext>
          </c:extLst>
        </c:ser>
        <c:ser>
          <c:idx val="8"/>
          <c:order val="8"/>
          <c:tx>
            <c:strRef>
              <c:f>Cost_msp_pharm_hosp!$J$90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Cost_msp_pharm_hosp!$J$91:$J$106</c:f>
              <c:numCache>
                <c:formatCode>General</c:formatCode>
                <c:ptCount val="16"/>
                <c:pt idx="0">
                  <c:v>31.458734078905326</c:v>
                </c:pt>
                <c:pt idx="1">
                  <c:v>32.530264389912269</c:v>
                </c:pt>
                <c:pt idx="2">
                  <c:v>33.679906467525818</c:v>
                </c:pt>
                <c:pt idx="3">
                  <c:v>34.849605079310379</c:v>
                </c:pt>
                <c:pt idx="4">
                  <c:v>36.016981825533634</c:v>
                </c:pt>
                <c:pt idx="5">
                  <c:v>37.166292233726828</c:v>
                </c:pt>
                <c:pt idx="6">
                  <c:v>38.2853094654118</c:v>
                </c:pt>
                <c:pt idx="7">
                  <c:v>39.372733609768538</c:v>
                </c:pt>
                <c:pt idx="8">
                  <c:v>40.424466706153204</c:v>
                </c:pt>
                <c:pt idx="9">
                  <c:v>41.432869827591013</c:v>
                </c:pt>
                <c:pt idx="10">
                  <c:v>42.407248801119579</c:v>
                </c:pt>
                <c:pt idx="11">
                  <c:v>43.336080627966403</c:v>
                </c:pt>
                <c:pt idx="12">
                  <c:v>44.221929894488163</c:v>
                </c:pt>
                <c:pt idx="13">
                  <c:v>45.054852084417995</c:v>
                </c:pt>
                <c:pt idx="14">
                  <c:v>45.835721208327406</c:v>
                </c:pt>
                <c:pt idx="15">
                  <c:v>46.56636811079926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F8-45CF-A8AB-39EBDE4B19BB}"/>
            </c:ext>
          </c:extLst>
        </c:ser>
        <c:ser>
          <c:idx val="9"/>
          <c:order val="9"/>
          <c:tx>
            <c:strRef>
              <c:f>Cost_msp_pharm_hosp!$K$90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Cost_msp_pharm_hosp!$A$91:$A$106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Cost_msp_pharm_hosp!$K$91:$K$106</c:f>
              <c:numCache>
                <c:formatCode>General</c:formatCode>
                <c:ptCount val="16"/>
                <c:pt idx="0">
                  <c:v>55.418771052848719</c:v>
                </c:pt>
                <c:pt idx="1">
                  <c:v>57.365807784113393</c:v>
                </c:pt>
                <c:pt idx="2">
                  <c:v>59.461463848183328</c:v>
                </c:pt>
                <c:pt idx="3">
                  <c:v>61.577393617683441</c:v>
                </c:pt>
                <c:pt idx="4">
                  <c:v>63.68242573355419</c:v>
                </c:pt>
                <c:pt idx="5">
                  <c:v>65.748321676574662</c:v>
                </c:pt>
                <c:pt idx="6">
                  <c:v>67.767117297241697</c:v>
                </c:pt>
                <c:pt idx="7">
                  <c:v>69.734808041555681</c:v>
                </c:pt>
                <c:pt idx="8">
                  <c:v>71.647655951814201</c:v>
                </c:pt>
                <c:pt idx="9">
                  <c:v>73.495946058864547</c:v>
                </c:pt>
                <c:pt idx="10">
                  <c:v>75.284152182154372</c:v>
                </c:pt>
                <c:pt idx="11">
                  <c:v>77.002614974998892</c:v>
                </c:pt>
                <c:pt idx="12">
                  <c:v>78.660904411465481</c:v>
                </c:pt>
                <c:pt idx="13">
                  <c:v>80.252459095429685</c:v>
                </c:pt>
                <c:pt idx="14">
                  <c:v>81.7802879058396</c:v>
                </c:pt>
                <c:pt idx="15">
                  <c:v>83.232039670442077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F8-45CF-A8AB-39EBDE4B1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3920"/>
        <c:axId val="49155456"/>
      </c:lineChart>
      <c:catAx>
        <c:axId val="4915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155456"/>
        <c:crosses val="autoZero"/>
        <c:auto val="1"/>
        <c:lblAlgn val="ctr"/>
        <c:lblOffset val="100"/>
        <c:noMultiLvlLbl val="0"/>
      </c:catAx>
      <c:valAx>
        <c:axId val="4915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5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Cost_msp_pharm_hosp!$B$118</c:f>
              <c:strCache>
                <c:ptCount val="1"/>
                <c:pt idx="0">
                  <c:v>Hosp</c:v>
                </c:pt>
              </c:strCache>
            </c:strRef>
          </c:tx>
          <c:cat>
            <c:numRef>
              <c:f>Cost_msp_pharm_hosp!$A$119:$A$134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Cost_msp_pharm_hosp!$B$119:$B$134</c:f>
              <c:numCache>
                <c:formatCode>General</c:formatCode>
                <c:ptCount val="16"/>
                <c:pt idx="0">
                  <c:v>4908.7908925993179</c:v>
                </c:pt>
                <c:pt idx="1">
                  <c:v>5033.8903060094863</c:v>
                </c:pt>
                <c:pt idx="2">
                  <c:v>5172.156334252657</c:v>
                </c:pt>
                <c:pt idx="3">
                  <c:v>5315.5327530504783</c:v>
                </c:pt>
                <c:pt idx="4">
                  <c:v>5462.1333283081149</c:v>
                </c:pt>
                <c:pt idx="5">
                  <c:v>5609.9804153535943</c:v>
                </c:pt>
                <c:pt idx="6">
                  <c:v>5758.919167631534</c:v>
                </c:pt>
                <c:pt idx="7">
                  <c:v>5909.7753652074171</c:v>
                </c:pt>
                <c:pt idx="8">
                  <c:v>6062.1251134844424</c:v>
                </c:pt>
                <c:pt idx="9">
                  <c:v>6215.3630754212018</c:v>
                </c:pt>
                <c:pt idx="10">
                  <c:v>6369.5459232797648</c:v>
                </c:pt>
                <c:pt idx="11">
                  <c:v>6524.5039599970178</c:v>
                </c:pt>
                <c:pt idx="12">
                  <c:v>6679.7000666857384</c:v>
                </c:pt>
                <c:pt idx="13">
                  <c:v>6835.1017606635405</c:v>
                </c:pt>
                <c:pt idx="14">
                  <c:v>6990.7652735870342</c:v>
                </c:pt>
                <c:pt idx="15">
                  <c:v>7146.4799399038948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9-4445-8598-D0DDD9DD93B3}"/>
            </c:ext>
          </c:extLst>
        </c:ser>
        <c:ser>
          <c:idx val="1"/>
          <c:order val="1"/>
          <c:tx>
            <c:strRef>
              <c:f>Cost_msp_pharm_hosp!$C$118</c:f>
              <c:strCache>
                <c:ptCount val="1"/>
                <c:pt idx="0">
                  <c:v>MSP</c:v>
                </c:pt>
              </c:strCache>
            </c:strRef>
          </c:tx>
          <c:cat>
            <c:numRef>
              <c:f>Cost_msp_pharm_hosp!$A$119:$A$134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Cost_msp_pharm_hosp!$C$119:$C$134</c:f>
              <c:numCache>
                <c:formatCode>General</c:formatCode>
                <c:ptCount val="16"/>
                <c:pt idx="0">
                  <c:v>1347.4685653834597</c:v>
                </c:pt>
                <c:pt idx="1">
                  <c:v>1382.924466299088</c:v>
                </c:pt>
                <c:pt idx="2">
                  <c:v>1422.0110330005418</c:v>
                </c:pt>
                <c:pt idx="3">
                  <c:v>1462.4434958281311</c:v>
                </c:pt>
                <c:pt idx="4">
                  <c:v>1503.6002396787817</c:v>
                </c:pt>
                <c:pt idx="5">
                  <c:v>1544.9091456422234</c:v>
                </c:pt>
                <c:pt idx="6">
                  <c:v>1586.2438224260113</c:v>
                </c:pt>
                <c:pt idx="7">
                  <c:v>1627.7159929833851</c:v>
                </c:pt>
                <c:pt idx="8">
                  <c:v>1669.2265050134331</c:v>
                </c:pt>
                <c:pt idx="9">
                  <c:v>1710.6452131580113</c:v>
                </c:pt>
                <c:pt idx="10">
                  <c:v>1752.0031997201181</c:v>
                </c:pt>
                <c:pt idx="11">
                  <c:v>1793.2696955667416</c:v>
                </c:pt>
                <c:pt idx="12">
                  <c:v>1834.3054202632457</c:v>
                </c:pt>
                <c:pt idx="13">
                  <c:v>1875.090529592555</c:v>
                </c:pt>
                <c:pt idx="14">
                  <c:v>1915.6349208366992</c:v>
                </c:pt>
                <c:pt idx="15">
                  <c:v>1955.8893030333643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9-4445-8598-D0DDD9DD93B3}"/>
            </c:ext>
          </c:extLst>
        </c:ser>
        <c:ser>
          <c:idx val="2"/>
          <c:order val="2"/>
          <c:tx>
            <c:strRef>
              <c:f>Cost_msp_pharm_hosp!$D$118</c:f>
              <c:strCache>
                <c:ptCount val="1"/>
                <c:pt idx="0">
                  <c:v>Pharm</c:v>
                </c:pt>
              </c:strCache>
            </c:strRef>
          </c:tx>
          <c:cat>
            <c:numRef>
              <c:f>Cost_msp_pharm_hosp!$A$119:$A$134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Cost_msp_pharm_hosp!$D$119:$D$134</c:f>
              <c:numCache>
                <c:formatCode>General</c:formatCode>
                <c:ptCount val="16"/>
                <c:pt idx="0">
                  <c:v>1591.5303686513282</c:v>
                </c:pt>
                <c:pt idx="1">
                  <c:v>1632.4213959162901</c:v>
                </c:pt>
                <c:pt idx="2">
                  <c:v>1677.6811167528624</c:v>
                </c:pt>
                <c:pt idx="3">
                  <c:v>1724.5865263314206</c:v>
                </c:pt>
                <c:pt idx="4">
                  <c:v>1772.268658692572</c:v>
                </c:pt>
                <c:pt idx="5">
                  <c:v>1820.0126559492603</c:v>
                </c:pt>
                <c:pt idx="6">
                  <c:v>1867.5370332767006</c:v>
                </c:pt>
                <c:pt idx="7">
                  <c:v>1914.7865792527057</c:v>
                </c:pt>
                <c:pt idx="8">
                  <c:v>1961.678206264721</c:v>
                </c:pt>
                <c:pt idx="9">
                  <c:v>2008.1252775016435</c:v>
                </c:pt>
                <c:pt idx="10">
                  <c:v>2054.1941090381565</c:v>
                </c:pt>
                <c:pt idx="11">
                  <c:v>2099.8713786938292</c:v>
                </c:pt>
                <c:pt idx="12">
                  <c:v>2145.0016185138293</c:v>
                </c:pt>
                <c:pt idx="13">
                  <c:v>2189.5538429078842</c:v>
                </c:pt>
                <c:pt idx="14">
                  <c:v>2233.5264825572949</c:v>
                </c:pt>
                <c:pt idx="15">
                  <c:v>2276.8842485061173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D9-4445-8598-D0DDD9DD93B3}"/>
            </c:ext>
          </c:extLst>
        </c:ser>
        <c:ser>
          <c:idx val="3"/>
          <c:order val="3"/>
          <c:tx>
            <c:strRef>
              <c:f>Cost_msp_pharm_hosp!$E$118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Cost_msp_pharm_hosp!$A$119:$A$134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Cost_msp_pharm_hosp!$E$119:$E$134</c:f>
              <c:numCache>
                <c:formatCode>General</c:formatCode>
                <c:ptCount val="16"/>
                <c:pt idx="0">
                  <c:v>7847.7898266341053</c:v>
                </c:pt>
                <c:pt idx="1">
                  <c:v>8049.2361682248638</c:v>
                </c:pt>
                <c:pt idx="2">
                  <c:v>8271.848484006061</c:v>
                </c:pt>
                <c:pt idx="3">
                  <c:v>8502.5627752100299</c:v>
                </c:pt>
                <c:pt idx="4">
                  <c:v>8738.0022266794695</c:v>
                </c:pt>
                <c:pt idx="5">
                  <c:v>8974.9022169450782</c:v>
                </c:pt>
                <c:pt idx="6">
                  <c:v>9212.700023334246</c:v>
                </c:pt>
                <c:pt idx="7">
                  <c:v>9452.2779374435086</c:v>
                </c:pt>
                <c:pt idx="8">
                  <c:v>9693.029824762596</c:v>
                </c:pt>
                <c:pt idx="9">
                  <c:v>9934.1335660808563</c:v>
                </c:pt>
                <c:pt idx="10">
                  <c:v>10175.743232038039</c:v>
                </c:pt>
                <c:pt idx="11">
                  <c:v>10417.64503425759</c:v>
                </c:pt>
                <c:pt idx="12">
                  <c:v>10659.007105462813</c:v>
                </c:pt>
                <c:pt idx="13">
                  <c:v>10899.746133163979</c:v>
                </c:pt>
                <c:pt idx="14">
                  <c:v>11139.926676981027</c:v>
                </c:pt>
                <c:pt idx="15">
                  <c:v>11379.253491443376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D9-4445-8598-D0DDD9DD9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07552"/>
        <c:axId val="49209344"/>
      </c:lineChart>
      <c:catAx>
        <c:axId val="4920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209344"/>
        <c:crosses val="autoZero"/>
        <c:auto val="1"/>
        <c:lblAlgn val="ctr"/>
        <c:lblOffset val="100"/>
        <c:noMultiLvlLbl val="0"/>
      </c:catAx>
      <c:valAx>
        <c:axId val="4920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0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Cost_msp_pharm_hosp!$B$27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Cost_msp_pharm_hosp!$B$28:$B$43</c:f>
              <c:numCache>
                <c:formatCode>General</c:formatCode>
                <c:ptCount val="16"/>
                <c:pt idx="0">
                  <c:v>0.10439232605393321</c:v>
                </c:pt>
                <c:pt idx="1">
                  <c:v>0.10495990717100247</c:v>
                </c:pt>
                <c:pt idx="2">
                  <c:v>0.10550862754163891</c:v>
                </c:pt>
                <c:pt idx="3">
                  <c:v>0.1060255560920231</c:v>
                </c:pt>
                <c:pt idx="4">
                  <c:v>0.10650452677967658</c:v>
                </c:pt>
                <c:pt idx="5">
                  <c:v>0.10693935455944929</c:v>
                </c:pt>
                <c:pt idx="6">
                  <c:v>0.10733376040122285</c:v>
                </c:pt>
                <c:pt idx="7">
                  <c:v>0.10769978965269858</c:v>
                </c:pt>
                <c:pt idx="8">
                  <c:v>0.10804082714058046</c:v>
                </c:pt>
                <c:pt idx="9">
                  <c:v>0.10835707476930785</c:v>
                </c:pt>
                <c:pt idx="10">
                  <c:v>0.1086507187807708</c:v>
                </c:pt>
                <c:pt idx="11">
                  <c:v>0.10892224882082444</c:v>
                </c:pt>
                <c:pt idx="12">
                  <c:v>0.10916872521844978</c:v>
                </c:pt>
                <c:pt idx="13">
                  <c:v>0.10939521351915074</c:v>
                </c:pt>
                <c:pt idx="14">
                  <c:v>0.10959931358780441</c:v>
                </c:pt>
                <c:pt idx="15">
                  <c:v>0.10978036303558251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7-45D6-B107-0CE947EED68D}"/>
            </c:ext>
          </c:extLst>
        </c:ser>
        <c:ser>
          <c:idx val="1"/>
          <c:order val="1"/>
          <c:tx>
            <c:strRef>
              <c:f>Cost_msp_pharm_hosp!$C$27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Cost_msp_pharm_hosp!$C$28:$C$43</c:f>
              <c:numCache>
                <c:formatCode>General</c:formatCode>
                <c:ptCount val="16"/>
                <c:pt idx="0">
                  <c:v>0.29907035593247511</c:v>
                </c:pt>
                <c:pt idx="1">
                  <c:v>0.29924598330808638</c:v>
                </c:pt>
                <c:pt idx="2">
                  <c:v>0.29940551048242259</c:v>
                </c:pt>
                <c:pt idx="3">
                  <c:v>0.29955159087201388</c:v>
                </c:pt>
                <c:pt idx="4">
                  <c:v>0.29967658182849916</c:v>
                </c:pt>
                <c:pt idx="5">
                  <c:v>0.29978147152765272</c:v>
                </c:pt>
                <c:pt idx="6">
                  <c:v>0.29987509003062429</c:v>
                </c:pt>
                <c:pt idx="7">
                  <c:v>0.29997721458956533</c:v>
                </c:pt>
                <c:pt idx="8">
                  <c:v>0.30007457121878706</c:v>
                </c:pt>
                <c:pt idx="9">
                  <c:v>0.30017130071144082</c:v>
                </c:pt>
                <c:pt idx="10">
                  <c:v>0.30026741626614539</c:v>
                </c:pt>
                <c:pt idx="11">
                  <c:v>0.30037204697636338</c:v>
                </c:pt>
                <c:pt idx="12">
                  <c:v>0.30048300817323031</c:v>
                </c:pt>
                <c:pt idx="13">
                  <c:v>0.30060650810533007</c:v>
                </c:pt>
                <c:pt idx="14">
                  <c:v>0.30073544025069915</c:v>
                </c:pt>
                <c:pt idx="15">
                  <c:v>0.30087062616641852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7-45D6-B107-0CE947EED68D}"/>
            </c:ext>
          </c:extLst>
        </c:ser>
        <c:ser>
          <c:idx val="2"/>
          <c:order val="2"/>
          <c:tx>
            <c:strRef>
              <c:f>Cost_msp_pharm_hosp!$D$27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Cost_msp_pharm_hosp!$D$28:$D$43</c:f>
              <c:numCache>
                <c:formatCode>General</c:formatCode>
                <c:ptCount val="16"/>
                <c:pt idx="0">
                  <c:v>0.16695122262175005</c:v>
                </c:pt>
                <c:pt idx="1">
                  <c:v>0.16455172201061871</c:v>
                </c:pt>
                <c:pt idx="2">
                  <c:v>0.16236100857571645</c:v>
                </c:pt>
                <c:pt idx="3">
                  <c:v>0.16043828159073389</c:v>
                </c:pt>
                <c:pt idx="4">
                  <c:v>0.15879552714322454</c:v>
                </c:pt>
                <c:pt idx="5">
                  <c:v>0.15742947596484211</c:v>
                </c:pt>
                <c:pt idx="6">
                  <c:v>0.15632642428244767</c:v>
                </c:pt>
                <c:pt idx="7">
                  <c:v>0.15546732449466405</c:v>
                </c:pt>
                <c:pt idx="8">
                  <c:v>0.15483238875961364</c:v>
                </c:pt>
                <c:pt idx="9">
                  <c:v>0.15440951129855315</c:v>
                </c:pt>
                <c:pt idx="10">
                  <c:v>0.15417944514333717</c:v>
                </c:pt>
                <c:pt idx="11">
                  <c:v>0.15412772978066927</c:v>
                </c:pt>
                <c:pt idx="12">
                  <c:v>0.15423649681890125</c:v>
                </c:pt>
                <c:pt idx="13">
                  <c:v>0.15449804754310792</c:v>
                </c:pt>
                <c:pt idx="14">
                  <c:v>0.15489566043239339</c:v>
                </c:pt>
                <c:pt idx="15">
                  <c:v>0.15541517905589083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7-45D6-B107-0CE947EED68D}"/>
            </c:ext>
          </c:extLst>
        </c:ser>
        <c:ser>
          <c:idx val="3"/>
          <c:order val="3"/>
          <c:tx>
            <c:strRef>
              <c:f>Cost_msp_pharm_hosp!$E$27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Cost_msp_pharm_hosp!$E$28:$E$43</c:f>
              <c:numCache>
                <c:formatCode>General</c:formatCode>
                <c:ptCount val="16"/>
                <c:pt idx="0">
                  <c:v>3.5402634015787665E-2</c:v>
                </c:pt>
                <c:pt idx="1">
                  <c:v>3.5226268697876907E-2</c:v>
                </c:pt>
                <c:pt idx="2">
                  <c:v>3.5043542413704165E-2</c:v>
                </c:pt>
                <c:pt idx="3">
                  <c:v>3.4859033030036062E-2</c:v>
                </c:pt>
                <c:pt idx="4">
                  <c:v>3.4677366883047463E-2</c:v>
                </c:pt>
                <c:pt idx="5">
                  <c:v>3.4502234312172926E-2</c:v>
                </c:pt>
                <c:pt idx="6">
                  <c:v>3.4332066414768429E-2</c:v>
                </c:pt>
                <c:pt idx="7">
                  <c:v>3.4169106103033704E-2</c:v>
                </c:pt>
                <c:pt idx="8">
                  <c:v>3.4015165071813881E-2</c:v>
                </c:pt>
                <c:pt idx="9">
                  <c:v>3.3869568316902333E-2</c:v>
                </c:pt>
                <c:pt idx="10">
                  <c:v>3.3733869417451025E-2</c:v>
                </c:pt>
                <c:pt idx="11">
                  <c:v>3.3611253477909081E-2</c:v>
                </c:pt>
                <c:pt idx="12">
                  <c:v>3.3500114026653566E-2</c:v>
                </c:pt>
                <c:pt idx="13">
                  <c:v>3.3398213148965558E-2</c:v>
                </c:pt>
                <c:pt idx="14">
                  <c:v>3.3307298608270551E-2</c:v>
                </c:pt>
                <c:pt idx="15">
                  <c:v>3.3225611888653819E-2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7-45D6-B107-0CE947EED68D}"/>
            </c:ext>
          </c:extLst>
        </c:ser>
        <c:ser>
          <c:idx val="4"/>
          <c:order val="4"/>
          <c:tx>
            <c:strRef>
              <c:f>Cost_msp_pharm_hosp!$F$27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Cost_msp_pharm_hosp!$F$28:$F$43</c:f>
              <c:numCache>
                <c:formatCode>General</c:formatCode>
                <c:ptCount val="16"/>
                <c:pt idx="0">
                  <c:v>0.25489441853815403</c:v>
                </c:pt>
                <c:pt idx="1">
                  <c:v>0.25620913122014261</c:v>
                </c:pt>
                <c:pt idx="2">
                  <c:v>0.25743005099537447</c:v>
                </c:pt>
                <c:pt idx="3">
                  <c:v>0.25851177037938305</c:v>
                </c:pt>
                <c:pt idx="4">
                  <c:v>0.25944072955115682</c:v>
                </c:pt>
                <c:pt idx="5">
                  <c:v>0.26022717907369947</c:v>
                </c:pt>
                <c:pt idx="6">
                  <c:v>0.26086378868082966</c:v>
                </c:pt>
                <c:pt idx="7">
                  <c:v>0.26133214578153091</c:v>
                </c:pt>
                <c:pt idx="8">
                  <c:v>0.26164374480207886</c:v>
                </c:pt>
                <c:pt idx="9">
                  <c:v>0.26182449623119358</c:v>
                </c:pt>
                <c:pt idx="10">
                  <c:v>0.26187217146317615</c:v>
                </c:pt>
                <c:pt idx="11">
                  <c:v>0.26180114107023655</c:v>
                </c:pt>
                <c:pt idx="12">
                  <c:v>0.26161719799797439</c:v>
                </c:pt>
                <c:pt idx="13">
                  <c:v>0.26132873043274052</c:v>
                </c:pt>
                <c:pt idx="14">
                  <c:v>0.26095088125431271</c:v>
                </c:pt>
                <c:pt idx="15">
                  <c:v>0.26050331316675629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27-45D6-B107-0CE947EED68D}"/>
            </c:ext>
          </c:extLst>
        </c:ser>
        <c:ser>
          <c:idx val="5"/>
          <c:order val="5"/>
          <c:tx>
            <c:strRef>
              <c:f>Cost_msp_pharm_hosp!$G$27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Cost_msp_pharm_hosp!$G$28:$G$43</c:f>
              <c:numCache>
                <c:formatCode>General</c:formatCode>
                <c:ptCount val="16"/>
                <c:pt idx="0">
                  <c:v>5.3703294840457438E-2</c:v>
                </c:pt>
                <c:pt idx="1">
                  <c:v>5.3422002722208262E-2</c:v>
                </c:pt>
                <c:pt idx="2">
                  <c:v>5.3105292976245715E-2</c:v>
                </c:pt>
                <c:pt idx="3">
                  <c:v>5.2774864879888805E-2</c:v>
                </c:pt>
                <c:pt idx="4">
                  <c:v>5.2445554007142237E-2</c:v>
                </c:pt>
                <c:pt idx="5">
                  <c:v>5.2113710730417082E-2</c:v>
                </c:pt>
                <c:pt idx="6">
                  <c:v>5.1783378378969708E-2</c:v>
                </c:pt>
                <c:pt idx="7">
                  <c:v>5.1461319276090364E-2</c:v>
                </c:pt>
                <c:pt idx="8">
                  <c:v>5.1155965675020607E-2</c:v>
                </c:pt>
                <c:pt idx="9">
                  <c:v>5.0862966100009788E-2</c:v>
                </c:pt>
                <c:pt idx="10">
                  <c:v>5.0589157017563439E-2</c:v>
                </c:pt>
                <c:pt idx="11">
                  <c:v>5.0331091847831799E-2</c:v>
                </c:pt>
                <c:pt idx="12">
                  <c:v>5.0088460999057123E-2</c:v>
                </c:pt>
                <c:pt idx="13">
                  <c:v>4.9864069055694536E-2</c:v>
                </c:pt>
                <c:pt idx="14">
                  <c:v>4.9657898671956281E-2</c:v>
                </c:pt>
                <c:pt idx="15">
                  <c:v>4.9467697568539748E-2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27-45D6-B107-0CE947EED68D}"/>
            </c:ext>
          </c:extLst>
        </c:ser>
        <c:ser>
          <c:idx val="6"/>
          <c:order val="6"/>
          <c:tx>
            <c:strRef>
              <c:f>Cost_msp_pharm_hosp!$H$27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Cost_msp_pharm_hosp!$H$28:$H$43</c:f>
              <c:numCache>
                <c:formatCode>General</c:formatCode>
                <c:ptCount val="16"/>
                <c:pt idx="0">
                  <c:v>6.2693665993461111E-3</c:v>
                </c:pt>
                <c:pt idx="1">
                  <c:v>6.3220753529983579E-3</c:v>
                </c:pt>
                <c:pt idx="2">
                  <c:v>6.3741164103446454E-3</c:v>
                </c:pt>
                <c:pt idx="3">
                  <c:v>6.421696555646535E-3</c:v>
                </c:pt>
                <c:pt idx="4">
                  <c:v>6.4674096942894284E-3</c:v>
                </c:pt>
                <c:pt idx="5">
                  <c:v>6.5111951171081001E-3</c:v>
                </c:pt>
                <c:pt idx="6">
                  <c:v>6.5542301091155936E-3</c:v>
                </c:pt>
                <c:pt idx="7">
                  <c:v>6.5933290908608997E-3</c:v>
                </c:pt>
                <c:pt idx="8">
                  <c:v>6.6315132266124791E-3</c:v>
                </c:pt>
                <c:pt idx="9">
                  <c:v>6.6672497153366737E-3</c:v>
                </c:pt>
                <c:pt idx="10">
                  <c:v>6.6975343692611058E-3</c:v>
                </c:pt>
                <c:pt idx="11">
                  <c:v>6.7257766896563998E-3</c:v>
                </c:pt>
                <c:pt idx="12">
                  <c:v>6.7529614826379158E-3</c:v>
                </c:pt>
                <c:pt idx="13">
                  <c:v>6.77545805102432E-3</c:v>
                </c:pt>
                <c:pt idx="14">
                  <c:v>6.792029590813457E-3</c:v>
                </c:pt>
                <c:pt idx="15">
                  <c:v>6.8081993986339913E-3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27-45D6-B107-0CE947EED68D}"/>
            </c:ext>
          </c:extLst>
        </c:ser>
        <c:ser>
          <c:idx val="7"/>
          <c:order val="7"/>
          <c:tx>
            <c:strRef>
              <c:f>Cost_msp_pharm_hosp!$I$27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Cost_msp_pharm_hosp!$I$28:$I$43</c:f>
              <c:numCache>
                <c:formatCode>General</c:formatCode>
                <c:ptCount val="16"/>
                <c:pt idx="0">
                  <c:v>2.744114112699006E-2</c:v>
                </c:pt>
                <c:pt idx="1">
                  <c:v>2.7700369898066294E-2</c:v>
                </c:pt>
                <c:pt idx="2">
                  <c:v>2.7941526290765423E-2</c:v>
                </c:pt>
                <c:pt idx="3">
                  <c:v>2.8160122410314532E-2</c:v>
                </c:pt>
                <c:pt idx="4">
                  <c:v>2.8351930271730594E-2</c:v>
                </c:pt>
                <c:pt idx="5">
                  <c:v>2.8515131509373508E-2</c:v>
                </c:pt>
                <c:pt idx="6">
                  <c:v>2.8654335924610717E-2</c:v>
                </c:pt>
                <c:pt idx="7">
                  <c:v>2.8769721787629848E-2</c:v>
                </c:pt>
                <c:pt idx="8">
                  <c:v>2.8865845164445077E-2</c:v>
                </c:pt>
                <c:pt idx="9">
                  <c:v>2.8935128888801072E-2</c:v>
                </c:pt>
                <c:pt idx="10">
                  <c:v>2.8983779918969582E-2</c:v>
                </c:pt>
                <c:pt idx="11">
                  <c:v>2.9008700309800746E-2</c:v>
                </c:pt>
                <c:pt idx="12">
                  <c:v>2.9015223712173729E-2</c:v>
                </c:pt>
                <c:pt idx="13">
                  <c:v>2.9000687457118167E-2</c:v>
                </c:pt>
                <c:pt idx="14">
                  <c:v>2.8971131951080562E-2</c:v>
                </c:pt>
                <c:pt idx="15">
                  <c:v>2.8921309185442667E-2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27-45D6-B107-0CE947EED68D}"/>
            </c:ext>
          </c:extLst>
        </c:ser>
        <c:ser>
          <c:idx val="8"/>
          <c:order val="8"/>
          <c:tx>
            <c:strRef>
              <c:f>Cost_msp_pharm_hosp!$J$27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Cost_msp_pharm_hosp!$J$28:$J$43</c:f>
              <c:numCache>
                <c:formatCode>General</c:formatCode>
                <c:ptCount val="16"/>
                <c:pt idx="0">
                  <c:v>2.0180617252840573E-2</c:v>
                </c:pt>
                <c:pt idx="1">
                  <c:v>2.0348538579903083E-2</c:v>
                </c:pt>
                <c:pt idx="2">
                  <c:v>2.0508444605503374E-2</c:v>
                </c:pt>
                <c:pt idx="3">
                  <c:v>2.0659397634682084E-2</c:v>
                </c:pt>
                <c:pt idx="4">
                  <c:v>2.0797296501472263E-2</c:v>
                </c:pt>
                <c:pt idx="5">
                  <c:v>2.0922537472796959E-2</c:v>
                </c:pt>
                <c:pt idx="6">
                  <c:v>2.1032268814164791E-2</c:v>
                </c:pt>
                <c:pt idx="7">
                  <c:v>2.1124840621913537E-2</c:v>
                </c:pt>
                <c:pt idx="8">
                  <c:v>2.1199768177178273E-2</c:v>
                </c:pt>
                <c:pt idx="9">
                  <c:v>2.1255033245203579E-2</c:v>
                </c:pt>
                <c:pt idx="10">
                  <c:v>2.1296800355767632E-2</c:v>
                </c:pt>
                <c:pt idx="11">
                  <c:v>2.1319384819647732E-2</c:v>
                </c:pt>
                <c:pt idx="12">
                  <c:v>2.1325617206528268E-2</c:v>
                </c:pt>
                <c:pt idx="13">
                  <c:v>2.1311857827431203E-2</c:v>
                </c:pt>
                <c:pt idx="14">
                  <c:v>2.1279204658675603E-2</c:v>
                </c:pt>
                <c:pt idx="15">
                  <c:v>2.1229927579818699E-2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27-45D6-B107-0CE947EED68D}"/>
            </c:ext>
          </c:extLst>
        </c:ser>
        <c:ser>
          <c:idx val="9"/>
          <c:order val="9"/>
          <c:tx>
            <c:strRef>
              <c:f>Cost_msp_pharm_hosp!$K$27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Cost_msp_pharm_hosp!$A$28:$A$43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Cost_msp_pharm_hosp!$K$28:$K$43</c:f>
              <c:numCache>
                <c:formatCode>General</c:formatCode>
                <c:ptCount val="16"/>
                <c:pt idx="0">
                  <c:v>3.1694623018265929E-2</c:v>
                </c:pt>
                <c:pt idx="1">
                  <c:v>3.2014001039096962E-2</c:v>
                </c:pt>
                <c:pt idx="2">
                  <c:v>3.2321879708284158E-2</c:v>
                </c:pt>
                <c:pt idx="3">
                  <c:v>3.259768655527797E-2</c:v>
                </c:pt>
                <c:pt idx="4">
                  <c:v>3.2843077339761211E-2</c:v>
                </c:pt>
                <c:pt idx="5">
                  <c:v>3.3057709732487797E-2</c:v>
                </c:pt>
                <c:pt idx="6">
                  <c:v>3.3244656963246084E-2</c:v>
                </c:pt>
                <c:pt idx="7">
                  <c:v>3.3405208602013042E-2</c:v>
                </c:pt>
                <c:pt idx="8">
                  <c:v>3.3540210763869455E-2</c:v>
                </c:pt>
                <c:pt idx="9">
                  <c:v>3.3647670723250873E-2</c:v>
                </c:pt>
                <c:pt idx="10">
                  <c:v>3.3729107267557908E-2</c:v>
                </c:pt>
                <c:pt idx="11">
                  <c:v>3.3780626207060675E-2</c:v>
                </c:pt>
                <c:pt idx="12">
                  <c:v>3.3812194364393498E-2</c:v>
                </c:pt>
                <c:pt idx="13">
                  <c:v>3.3821214859437093E-2</c:v>
                </c:pt>
                <c:pt idx="14">
                  <c:v>3.3811140993993731E-2</c:v>
                </c:pt>
                <c:pt idx="15">
                  <c:v>3.3777772954262923E-2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27-45D6-B107-0CE947EED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84768"/>
        <c:axId val="49590656"/>
      </c:lineChart>
      <c:catAx>
        <c:axId val="495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590656"/>
        <c:crosses val="autoZero"/>
        <c:auto val="1"/>
        <c:lblAlgn val="ctr"/>
        <c:lblOffset val="100"/>
        <c:noMultiLvlLbl val="0"/>
      </c:catAx>
      <c:valAx>
        <c:axId val="4959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58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Cost_msp_pharm_hosp!$U$118</c:f>
              <c:strCache>
                <c:ptCount val="1"/>
                <c:pt idx="0">
                  <c:v>Hosp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Cost_msp_pharm_hosp!$U$119:$U$122</c:f>
              <c:numCache>
                <c:formatCode>General</c:formatCode>
                <c:ptCount val="4"/>
                <c:pt idx="0">
                  <c:v>4908.7908925993179</c:v>
                </c:pt>
                <c:pt idx="1">
                  <c:v>5609.9804153535943</c:v>
                </c:pt>
                <c:pt idx="2">
                  <c:v>6369.5459232797648</c:v>
                </c:pt>
                <c:pt idx="3">
                  <c:v>7146.4799399038948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C-4515-BD6D-FD5734EB324B}"/>
            </c:ext>
          </c:extLst>
        </c:ser>
        <c:ser>
          <c:idx val="1"/>
          <c:order val="1"/>
          <c:tx>
            <c:strRef>
              <c:f>Cost_msp_pharm_hosp!$V$118</c:f>
              <c:strCache>
                <c:ptCount val="1"/>
                <c:pt idx="0">
                  <c:v>MSP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Cost_msp_pharm_hosp!$V$119:$V$122</c:f>
              <c:numCache>
                <c:formatCode>General</c:formatCode>
                <c:ptCount val="4"/>
                <c:pt idx="0">
                  <c:v>1347.4685653834597</c:v>
                </c:pt>
                <c:pt idx="1">
                  <c:v>1544.9091456422234</c:v>
                </c:pt>
                <c:pt idx="2">
                  <c:v>1752.0031997201181</c:v>
                </c:pt>
                <c:pt idx="3">
                  <c:v>1955.8893030333643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C-4515-BD6D-FD5734EB324B}"/>
            </c:ext>
          </c:extLst>
        </c:ser>
        <c:ser>
          <c:idx val="2"/>
          <c:order val="2"/>
          <c:tx>
            <c:strRef>
              <c:f>Cost_msp_pharm_hosp!$W$118</c:f>
              <c:strCache>
                <c:ptCount val="1"/>
                <c:pt idx="0">
                  <c:v>Pharm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Cost_msp_pharm_hosp!$W$119:$W$122</c:f>
              <c:numCache>
                <c:formatCode>General</c:formatCode>
                <c:ptCount val="4"/>
                <c:pt idx="0">
                  <c:v>1591.5303686513282</c:v>
                </c:pt>
                <c:pt idx="1">
                  <c:v>1820.0126559492603</c:v>
                </c:pt>
                <c:pt idx="2">
                  <c:v>2054.1941090381565</c:v>
                </c:pt>
                <c:pt idx="3">
                  <c:v>2276.8842485061173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C-4515-BD6D-FD5734EB3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20864"/>
        <c:axId val="49622400"/>
      </c:barChart>
      <c:catAx>
        <c:axId val="4962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22400"/>
        <c:crosses val="autoZero"/>
        <c:auto val="1"/>
        <c:lblAlgn val="ctr"/>
        <c:lblOffset val="100"/>
        <c:noMultiLvlLbl val="0"/>
      </c:catAx>
      <c:valAx>
        <c:axId val="4962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2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Cost_msp_pharm_hosp!$AE$3</c:f>
              <c:strCache>
                <c:ptCount val="1"/>
                <c:pt idx="0">
                  <c:v>Excess Cost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Cost_msp_pharm_hosp!$AF$2:$AO$2</c:f>
              <c:strCache>
                <c:ptCount val="10"/>
                <c:pt idx="0">
                  <c:v>BC</c:v>
                </c:pt>
                <c:pt idx="1">
                  <c:v>Ontario</c:v>
                </c:pt>
                <c:pt idx="2">
                  <c:v>Alberta</c:v>
                </c:pt>
                <c:pt idx="3">
                  <c:v>Manitoba</c:v>
                </c:pt>
                <c:pt idx="4">
                  <c:v>Quebec</c:v>
                </c:pt>
                <c:pt idx="5">
                  <c:v>saskatchewan</c:v>
                </c:pt>
                <c:pt idx="6">
                  <c:v>PEI</c:v>
                </c:pt>
                <c:pt idx="7">
                  <c:v>Nova scotia</c:v>
                </c:pt>
                <c:pt idx="8">
                  <c:v>Newfoundland</c:v>
                </c:pt>
                <c:pt idx="9">
                  <c:v>New Brunswick</c:v>
                </c:pt>
              </c:strCache>
            </c:strRef>
          </c:cat>
          <c:val>
            <c:numRef>
              <c:f>Cost_msp_pharm_hosp!$AF$3:$AO$3</c:f>
              <c:numCache>
                <c:formatCode>General</c:formatCode>
                <c:ptCount val="10"/>
                <c:pt idx="0">
                  <c:v>0.10978036303558251</c:v>
                </c:pt>
                <c:pt idx="1">
                  <c:v>0.30087062616641852</c:v>
                </c:pt>
                <c:pt idx="2">
                  <c:v>0.15541517905589083</c:v>
                </c:pt>
                <c:pt idx="3">
                  <c:v>3.3225611888653819E-2</c:v>
                </c:pt>
                <c:pt idx="4">
                  <c:v>0.26050331316675629</c:v>
                </c:pt>
                <c:pt idx="5">
                  <c:v>4.9467697568539748E-2</c:v>
                </c:pt>
                <c:pt idx="6">
                  <c:v>6.8081993986339913E-3</c:v>
                </c:pt>
                <c:pt idx="7">
                  <c:v>2.8921309185442667E-2</c:v>
                </c:pt>
                <c:pt idx="8">
                  <c:v>2.1229927579818699E-2</c:v>
                </c:pt>
                <c:pt idx="9">
                  <c:v>3.3777772954262923E-2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9-4086-A9B1-C62671D93165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8307086614176"/>
          <c:y val="5.1400554097404488E-2"/>
          <c:w val="0.64963167104111985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'Graph-Prevalence'!$C$29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'Graph-Prevalence'!$B$30:$B$45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'Graph-Prevalence'!$C$30:$C$45</c:f>
              <c:numCache>
                <c:formatCode>#,##0</c:formatCode>
                <c:ptCount val="16"/>
                <c:pt idx="0">
                  <c:v>5978.811727276433</c:v>
                </c:pt>
                <c:pt idx="1">
                  <c:v>6195.0797161199607</c:v>
                </c:pt>
                <c:pt idx="2">
                  <c:v>6404.6954810139741</c:v>
                </c:pt>
                <c:pt idx="3">
                  <c:v>6601.4533327745939</c:v>
                </c:pt>
                <c:pt idx="4">
                  <c:v>6784.7901916815981</c:v>
                </c:pt>
                <c:pt idx="5">
                  <c:v>6956.2472885059233</c:v>
                </c:pt>
                <c:pt idx="6">
                  <c:v>7117.6540392211664</c:v>
                </c:pt>
                <c:pt idx="7">
                  <c:v>7268.9960354514842</c:v>
                </c:pt>
                <c:pt idx="8">
                  <c:v>7410.8848043675371</c:v>
                </c:pt>
                <c:pt idx="9">
                  <c:v>7544.2673928934746</c:v>
                </c:pt>
                <c:pt idx="10">
                  <c:v>7670.0834096257831</c:v>
                </c:pt>
                <c:pt idx="11">
                  <c:v>7789.4806994066566</c:v>
                </c:pt>
                <c:pt idx="12">
                  <c:v>7906.4029773850698</c:v>
                </c:pt>
                <c:pt idx="13">
                  <c:v>8022.4390634910769</c:v>
                </c:pt>
                <c:pt idx="14">
                  <c:v>8138.7873364081361</c:v>
                </c:pt>
                <c:pt idx="15">
                  <c:v>8254.4120891212297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9-487A-AF03-961FA580E2AB}"/>
            </c:ext>
          </c:extLst>
        </c:ser>
        <c:ser>
          <c:idx val="1"/>
          <c:order val="1"/>
          <c:tx>
            <c:strRef>
              <c:f>'Graph-Prevalence'!$D$29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'Graph-Prevalence'!$B$30:$B$45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'Graph-Prevalence'!$D$30:$D$45</c:f>
              <c:numCache>
                <c:formatCode>#,##0</c:formatCode>
                <c:ptCount val="16"/>
                <c:pt idx="0">
                  <c:v>13621.320158444769</c:v>
                </c:pt>
                <c:pt idx="1">
                  <c:v>13796.774152746546</c:v>
                </c:pt>
                <c:pt idx="2">
                  <c:v>14020.824784309385</c:v>
                </c:pt>
                <c:pt idx="3">
                  <c:v>14276.746395518576</c:v>
                </c:pt>
                <c:pt idx="4">
                  <c:v>14542.508485615524</c:v>
                </c:pt>
                <c:pt idx="5">
                  <c:v>14801.745079632845</c:v>
                </c:pt>
                <c:pt idx="6">
                  <c:v>15040.633851594033</c:v>
                </c:pt>
                <c:pt idx="7">
                  <c:v>15256.66528684582</c:v>
                </c:pt>
                <c:pt idx="8">
                  <c:v>15449.280108751485</c:v>
                </c:pt>
                <c:pt idx="9">
                  <c:v>15625.68937598433</c:v>
                </c:pt>
                <c:pt idx="10">
                  <c:v>15785.674822075154</c:v>
                </c:pt>
                <c:pt idx="11">
                  <c:v>15929.680717758683</c:v>
                </c:pt>
                <c:pt idx="12">
                  <c:v>16052.795475676485</c:v>
                </c:pt>
                <c:pt idx="13">
                  <c:v>16151.065224520757</c:v>
                </c:pt>
                <c:pt idx="14">
                  <c:v>16231.159921847975</c:v>
                </c:pt>
                <c:pt idx="15">
                  <c:v>16303.552264328788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9-487A-AF03-961FA580E2AB}"/>
            </c:ext>
          </c:extLst>
        </c:ser>
        <c:ser>
          <c:idx val="2"/>
          <c:order val="2"/>
          <c:tx>
            <c:strRef>
              <c:f>'Graph-Prevalence'!$E$29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'Graph-Prevalence'!$B$30:$B$45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'Graph-Prevalence'!$E$30:$E$45</c:f>
              <c:numCache>
                <c:formatCode>#,##0</c:formatCode>
                <c:ptCount val="16"/>
                <c:pt idx="0">
                  <c:v>20008.92005637558</c:v>
                </c:pt>
                <c:pt idx="1">
                  <c:v>20537.635441230577</c:v>
                </c:pt>
                <c:pt idx="2">
                  <c:v>21144.833537145179</c:v>
                </c:pt>
                <c:pt idx="3">
                  <c:v>21782.880484178531</c:v>
                </c:pt>
                <c:pt idx="4">
                  <c:v>22436.012285369288</c:v>
                </c:pt>
                <c:pt idx="5">
                  <c:v>23104.98019973579</c:v>
                </c:pt>
                <c:pt idx="6">
                  <c:v>23778.438022621012</c:v>
                </c:pt>
                <c:pt idx="7">
                  <c:v>24418.744952576195</c:v>
                </c:pt>
                <c:pt idx="8">
                  <c:v>25034.385096417307</c:v>
                </c:pt>
                <c:pt idx="9">
                  <c:v>25627.314585352917</c:v>
                </c:pt>
                <c:pt idx="10">
                  <c:v>26201.737507274505</c:v>
                </c:pt>
                <c:pt idx="11">
                  <c:v>26762.972458603308</c:v>
                </c:pt>
                <c:pt idx="12">
                  <c:v>27302.689171386046</c:v>
                </c:pt>
                <c:pt idx="13">
                  <c:v>27827.837070182228</c:v>
                </c:pt>
                <c:pt idx="14">
                  <c:v>28322.836571963944</c:v>
                </c:pt>
                <c:pt idx="15">
                  <c:v>28772.209277241338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9-487A-AF03-961FA580E2AB}"/>
            </c:ext>
          </c:extLst>
        </c:ser>
        <c:ser>
          <c:idx val="3"/>
          <c:order val="3"/>
          <c:tx>
            <c:strRef>
              <c:f>'Graph-Prevalence'!$F$29</c:f>
              <c:strCache>
                <c:ptCount val="1"/>
                <c:pt idx="0">
                  <c:v>75 and older</c:v>
                </c:pt>
              </c:strCache>
            </c:strRef>
          </c:tx>
          <c:cat>
            <c:numRef>
              <c:f>'Graph-Prevalence'!$B$30:$B$45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'Graph-Prevalence'!$F$30:$F$45</c:f>
              <c:numCache>
                <c:formatCode>#,##0</c:formatCode>
                <c:ptCount val="16"/>
                <c:pt idx="0">
                  <c:v>29523.495146009183</c:v>
                </c:pt>
                <c:pt idx="1">
                  <c:v>30623.144487843074</c:v>
                </c:pt>
                <c:pt idx="2">
                  <c:v>31824.789068125654</c:v>
                </c:pt>
                <c:pt idx="3">
                  <c:v>33051.563811349064</c:v>
                </c:pt>
                <c:pt idx="4">
                  <c:v>34309.548417483122</c:v>
                </c:pt>
                <c:pt idx="5">
                  <c:v>35569.991886473472</c:v>
                </c:pt>
                <c:pt idx="6">
                  <c:v>36850.391222577215</c:v>
                </c:pt>
                <c:pt idx="7">
                  <c:v>38192.649834041287</c:v>
                </c:pt>
                <c:pt idx="8">
                  <c:v>39589.40911278472</c:v>
                </c:pt>
                <c:pt idx="9">
                  <c:v>41016.749712243945</c:v>
                </c:pt>
                <c:pt idx="10">
                  <c:v>42475.356499698246</c:v>
                </c:pt>
                <c:pt idx="11">
                  <c:v>43956.17076269164</c:v>
                </c:pt>
                <c:pt idx="12">
                  <c:v>45456.927552201632</c:v>
                </c:pt>
                <c:pt idx="13">
                  <c:v>46972.959002131232</c:v>
                </c:pt>
                <c:pt idx="14">
                  <c:v>48507.028149923513</c:v>
                </c:pt>
                <c:pt idx="15">
                  <c:v>50059.999466261455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9-487A-AF03-961FA580E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04352"/>
        <c:axId val="42805888"/>
      </c:lineChart>
      <c:catAx>
        <c:axId val="4280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2805888"/>
        <c:crosses val="autoZero"/>
        <c:auto val="1"/>
        <c:lblAlgn val="ctr"/>
        <c:lblOffset val="100"/>
        <c:noMultiLvlLbl val="0"/>
      </c:catAx>
      <c:valAx>
        <c:axId val="42805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person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6250145815106444"/>
            </c:manualLayout>
          </c:layout>
          <c:overlay val="0"/>
        </c:title>
        <c:numFmt formatCode="#,##0" sourceLinked="1"/>
        <c:majorTickMark val="none"/>
        <c:minorTickMark val="none"/>
        <c:tickLblPos val="nextTo"/>
        <c:crossAx val="42804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83245844269468"/>
          <c:y val="0.34104330708661423"/>
          <c:w val="0.19916760404949382"/>
          <c:h val="0.2901356080489938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Cost_msp_pharm_hosp!$B$139</c:f>
              <c:strCache>
                <c:ptCount val="1"/>
                <c:pt idx="0">
                  <c:v>Hosp</c:v>
                </c:pt>
              </c:strCache>
            </c:strRef>
          </c:tx>
          <c:cat>
            <c:numRef>
              <c:f>Cost_msp_pharm_hosp!$A$140:$A$155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Cost_msp_pharm_hosp!$B$140:$B$155</c:f>
              <c:numCache>
                <c:formatCode>General</c:formatCode>
                <c:ptCount val="16"/>
                <c:pt idx="0">
                  <c:v>0.62549979051932436</c:v>
                </c:pt>
                <c:pt idx="1">
                  <c:v>0.62538732878546333</c:v>
                </c:pt>
                <c:pt idx="2">
                  <c:v>0.62527213164665929</c:v>
                </c:pt>
                <c:pt idx="3">
                  <c:v>0.62516830437857884</c:v>
                </c:pt>
                <c:pt idx="4">
                  <c:v>0.62510093115228949</c:v>
                </c:pt>
                <c:pt idx="5">
                  <c:v>0.62507426596377413</c:v>
                </c:pt>
                <c:pt idx="6">
                  <c:v>0.62510655432665163</c:v>
                </c:pt>
                <c:pt idx="7">
                  <c:v>0.62522234368467933</c:v>
                </c:pt>
                <c:pt idx="8">
                  <c:v>0.62541075629393494</c:v>
                </c:pt>
                <c:pt idx="9">
                  <c:v>0.62565728899025086</c:v>
                </c:pt>
                <c:pt idx="10">
                  <c:v>0.62595387659010793</c:v>
                </c:pt>
                <c:pt idx="11">
                  <c:v>0.62629355660916741</c:v>
                </c:pt>
                <c:pt idx="12">
                  <c:v>0.62667188421915465</c:v>
                </c:pt>
                <c:pt idx="13">
                  <c:v>0.62708816124320566</c:v>
                </c:pt>
                <c:pt idx="14">
                  <c:v>0.62754140815238868</c:v>
                </c:pt>
                <c:pt idx="15">
                  <c:v>0.62802713247206299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D-42BF-AE52-B2E1D0B53434}"/>
            </c:ext>
          </c:extLst>
        </c:ser>
        <c:ser>
          <c:idx val="1"/>
          <c:order val="1"/>
          <c:tx>
            <c:strRef>
              <c:f>Cost_msp_pharm_hosp!$C$139</c:f>
              <c:strCache>
                <c:ptCount val="1"/>
                <c:pt idx="0">
                  <c:v>MSP</c:v>
                </c:pt>
              </c:strCache>
            </c:strRef>
          </c:tx>
          <c:cat>
            <c:numRef>
              <c:f>Cost_msp_pharm_hosp!$A$140:$A$155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Cost_msp_pharm_hosp!$C$140:$C$155</c:f>
              <c:numCache>
                <c:formatCode>General</c:formatCode>
                <c:ptCount val="16"/>
                <c:pt idx="0">
                  <c:v>0.17170038891846637</c:v>
                </c:pt>
                <c:pt idx="1">
                  <c:v>0.17180816134558402</c:v>
                </c:pt>
                <c:pt idx="2">
                  <c:v>0.17190970503752034</c:v>
                </c:pt>
                <c:pt idx="3">
                  <c:v>0.17200031737395857</c:v>
                </c:pt>
                <c:pt idx="4">
                  <c:v>0.17207597350889725</c:v>
                </c:pt>
                <c:pt idx="5">
                  <c:v>0.17213659918493099</c:v>
                </c:pt>
                <c:pt idx="6">
                  <c:v>0.17218012291818011</c:v>
                </c:pt>
                <c:pt idx="7">
                  <c:v>0.17220356868004053</c:v>
                </c:pt>
                <c:pt idx="8">
                  <c:v>0.17220895170972159</c:v>
                </c:pt>
                <c:pt idx="9">
                  <c:v>0.17219873296236371</c:v>
                </c:pt>
                <c:pt idx="10">
                  <c:v>0.17217447018552764</c:v>
                </c:pt>
                <c:pt idx="11">
                  <c:v>0.17213772303334565</c:v>
                </c:pt>
                <c:pt idx="12">
                  <c:v>0.17208970799195281</c:v>
                </c:pt>
                <c:pt idx="13">
                  <c:v>0.17203066077725734</c:v>
                </c:pt>
                <c:pt idx="14">
                  <c:v>0.17196117859510412</c:v>
                </c:pt>
                <c:pt idx="15">
                  <c:v>0.17188203993382292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D-42BF-AE52-B2E1D0B53434}"/>
            </c:ext>
          </c:extLst>
        </c:ser>
        <c:ser>
          <c:idx val="2"/>
          <c:order val="2"/>
          <c:tx>
            <c:strRef>
              <c:f>Cost_msp_pharm_hosp!$D$139</c:f>
              <c:strCache>
                <c:ptCount val="1"/>
                <c:pt idx="0">
                  <c:v>Pharm</c:v>
                </c:pt>
              </c:strCache>
            </c:strRef>
          </c:tx>
          <c:cat>
            <c:numRef>
              <c:f>Cost_msp_pharm_hosp!$A$140:$A$155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Cost_msp_pharm_hosp!$D$140:$D$155</c:f>
              <c:numCache>
                <c:formatCode>General</c:formatCode>
                <c:ptCount val="16"/>
                <c:pt idx="0">
                  <c:v>0.2027998205622093</c:v>
                </c:pt>
                <c:pt idx="1">
                  <c:v>0.20280450986895265</c:v>
                </c:pt>
                <c:pt idx="2">
                  <c:v>0.20281816331582037</c:v>
                </c:pt>
                <c:pt idx="3">
                  <c:v>0.20283137824746256</c:v>
                </c:pt>
                <c:pt idx="4">
                  <c:v>0.20282309533881318</c:v>
                </c:pt>
                <c:pt idx="5">
                  <c:v>0.20278913485129482</c:v>
                </c:pt>
                <c:pt idx="6">
                  <c:v>0.20271332275516821</c:v>
                </c:pt>
                <c:pt idx="7">
                  <c:v>0.20257408763528006</c:v>
                </c:pt>
                <c:pt idx="8">
                  <c:v>0.20238029199634355</c:v>
                </c:pt>
                <c:pt idx="9">
                  <c:v>0.20214397804738543</c:v>
                </c:pt>
                <c:pt idx="10">
                  <c:v>0.20187165322436443</c:v>
                </c:pt>
                <c:pt idx="11">
                  <c:v>0.2015687203574868</c:v>
                </c:pt>
                <c:pt idx="12">
                  <c:v>0.2012384077888926</c:v>
                </c:pt>
                <c:pt idx="13">
                  <c:v>0.20088117797953708</c:v>
                </c:pt>
                <c:pt idx="14">
                  <c:v>0.20049741325250725</c:v>
                </c:pt>
                <c:pt idx="15">
                  <c:v>0.20009082759411409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D-42BF-AE52-B2E1D0B53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75264"/>
        <c:axId val="50017024"/>
      </c:lineChart>
      <c:catAx>
        <c:axId val="4967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17024"/>
        <c:crosses val="autoZero"/>
        <c:auto val="1"/>
        <c:lblAlgn val="ctr"/>
        <c:lblOffset val="100"/>
        <c:noMultiLvlLbl val="0"/>
      </c:catAx>
      <c:valAx>
        <c:axId val="5001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7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Cost_msp_pharm_hosp!$U$118</c:f>
              <c:strCache>
                <c:ptCount val="1"/>
                <c:pt idx="0">
                  <c:v>Hosp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Cost_msp_pharm_hosp!$U$119:$U$122</c:f>
              <c:numCache>
                <c:formatCode>General</c:formatCode>
                <c:ptCount val="4"/>
                <c:pt idx="0">
                  <c:v>4908.7908925993179</c:v>
                </c:pt>
                <c:pt idx="1">
                  <c:v>5609.9804153535943</c:v>
                </c:pt>
                <c:pt idx="2">
                  <c:v>6369.5459232797648</c:v>
                </c:pt>
                <c:pt idx="3">
                  <c:v>7146.4799399038948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A-43AD-9D0E-67966E4AF343}"/>
            </c:ext>
          </c:extLst>
        </c:ser>
        <c:ser>
          <c:idx val="1"/>
          <c:order val="1"/>
          <c:tx>
            <c:strRef>
              <c:f>Cost_msp_pharm_hosp!$V$118</c:f>
              <c:strCache>
                <c:ptCount val="1"/>
                <c:pt idx="0">
                  <c:v>MSP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Cost_msp_pharm_hosp!$V$119:$V$122</c:f>
              <c:numCache>
                <c:formatCode>General</c:formatCode>
                <c:ptCount val="4"/>
                <c:pt idx="0">
                  <c:v>1347.4685653834597</c:v>
                </c:pt>
                <c:pt idx="1">
                  <c:v>1544.9091456422234</c:v>
                </c:pt>
                <c:pt idx="2">
                  <c:v>1752.0031997201181</c:v>
                </c:pt>
                <c:pt idx="3">
                  <c:v>1955.8893030333643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A-43AD-9D0E-67966E4AF343}"/>
            </c:ext>
          </c:extLst>
        </c:ser>
        <c:ser>
          <c:idx val="2"/>
          <c:order val="2"/>
          <c:tx>
            <c:strRef>
              <c:f>Cost_msp_pharm_hosp!$W$118</c:f>
              <c:strCache>
                <c:ptCount val="1"/>
                <c:pt idx="0">
                  <c:v>Pharm</c:v>
                </c:pt>
              </c:strCache>
            </c:strRef>
          </c:tx>
          <c:invertIfNegative val="0"/>
          <c:cat>
            <c:numRef>
              <c:f>Cost_msp_pharm_hosp!$T$119:$T$122</c:f>
              <c:numCache>
                <c:formatCode>General</c:formatCode>
                <c:ptCount val="4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</c:numCache>
            </c:numRef>
          </c:cat>
          <c:val>
            <c:numRef>
              <c:f>Cost_msp_pharm_hosp!$W$119:$W$122</c:f>
              <c:numCache>
                <c:formatCode>General</c:formatCode>
                <c:ptCount val="4"/>
                <c:pt idx="0">
                  <c:v>1591.5303686513282</c:v>
                </c:pt>
                <c:pt idx="1">
                  <c:v>1820.0126559492603</c:v>
                </c:pt>
                <c:pt idx="2">
                  <c:v>2054.1941090381565</c:v>
                </c:pt>
                <c:pt idx="3">
                  <c:v>2276.8842485061173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A-43AD-9D0E-67966E4AF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50944"/>
        <c:axId val="50052480"/>
      </c:barChart>
      <c:catAx>
        <c:axId val="50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52480"/>
        <c:crosses val="autoZero"/>
        <c:auto val="1"/>
        <c:lblAlgn val="ctr"/>
        <c:lblOffset val="100"/>
        <c:noMultiLvlLbl val="0"/>
      </c:catAx>
      <c:valAx>
        <c:axId val="5005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5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Prevalence!$B$4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Prevalence!$B$5:$B$20</c:f>
              <c:numCache>
                <c:formatCode>General</c:formatCode>
                <c:ptCount val="16"/>
                <c:pt idx="0">
                  <c:v>4.8876879756705072E-2</c:v>
                </c:pt>
                <c:pt idx="1">
                  <c:v>4.9598823632563883E-2</c:v>
                </c:pt>
                <c:pt idx="2">
                  <c:v>5.0444707810936879E-2</c:v>
                </c:pt>
                <c:pt idx="3">
                  <c:v>5.1312385968534144E-2</c:v>
                </c:pt>
                <c:pt idx="4">
                  <c:v>5.2175946439823311E-2</c:v>
                </c:pt>
                <c:pt idx="5">
                  <c:v>5.3006966169490403E-2</c:v>
                </c:pt>
                <c:pt idx="6">
                  <c:v>5.3827398402672033E-2</c:v>
                </c:pt>
                <c:pt idx="7">
                  <c:v>5.4652850036709201E-2</c:v>
                </c:pt>
                <c:pt idx="8">
                  <c:v>5.5451185660520201E-2</c:v>
                </c:pt>
                <c:pt idx="9">
                  <c:v>5.6195063159838195E-2</c:v>
                </c:pt>
                <c:pt idx="10">
                  <c:v>5.6901259921212741E-2</c:v>
                </c:pt>
                <c:pt idx="11">
                  <c:v>5.7580870574603191E-2</c:v>
                </c:pt>
                <c:pt idx="12">
                  <c:v>5.8226160872969397E-2</c:v>
                </c:pt>
                <c:pt idx="13">
                  <c:v>5.8829232773602282E-2</c:v>
                </c:pt>
                <c:pt idx="14">
                  <c:v>5.939464556211322E-2</c:v>
                </c:pt>
                <c:pt idx="15">
                  <c:v>5.9945284380282335E-2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A-43AA-913B-23AAD6D90766}"/>
            </c:ext>
          </c:extLst>
        </c:ser>
        <c:ser>
          <c:idx val="1"/>
          <c:order val="1"/>
          <c:tx>
            <c:strRef>
              <c:f>Prevalence!$C$4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Prevalence!$C$5:$C$20</c:f>
              <c:numCache>
                <c:formatCode>General</c:formatCode>
                <c:ptCount val="16"/>
                <c:pt idx="0">
                  <c:v>5.2909711584279845E-2</c:v>
                </c:pt>
                <c:pt idx="1">
                  <c:v>5.3539080167518231E-2</c:v>
                </c:pt>
                <c:pt idx="2">
                  <c:v>5.4312685719138533E-2</c:v>
                </c:pt>
                <c:pt idx="3">
                  <c:v>5.5103237949557446E-2</c:v>
                </c:pt>
                <c:pt idx="4">
                  <c:v>5.5905449918032951E-2</c:v>
                </c:pt>
                <c:pt idx="5">
                  <c:v>5.6684369587181191E-2</c:v>
                </c:pt>
                <c:pt idx="6">
                  <c:v>5.7450016377143837E-2</c:v>
                </c:pt>
                <c:pt idx="7">
                  <c:v>5.8222000200675667E-2</c:v>
                </c:pt>
                <c:pt idx="8">
                  <c:v>5.8982097348927447E-2</c:v>
                </c:pt>
                <c:pt idx="9">
                  <c:v>5.9690125919792114E-2</c:v>
                </c:pt>
                <c:pt idx="10">
                  <c:v>6.0343011061720089E-2</c:v>
                </c:pt>
                <c:pt idx="11">
                  <c:v>6.0978581401839795E-2</c:v>
                </c:pt>
                <c:pt idx="12">
                  <c:v>6.1598061276237903E-2</c:v>
                </c:pt>
                <c:pt idx="13">
                  <c:v>6.2211207091614151E-2</c:v>
                </c:pt>
                <c:pt idx="14">
                  <c:v>6.2814442244998742E-2</c:v>
                </c:pt>
                <c:pt idx="15">
                  <c:v>6.3400513505351794E-2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A-43AA-913B-23AAD6D90766}"/>
            </c:ext>
          </c:extLst>
        </c:ser>
        <c:ser>
          <c:idx val="2"/>
          <c:order val="2"/>
          <c:tx>
            <c:strRef>
              <c:f>Prevalence!$D$4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Prevalence!$D$5:$D$20</c:f>
              <c:numCache>
                <c:formatCode>General</c:formatCode>
                <c:ptCount val="16"/>
                <c:pt idx="0">
                  <c:v>7.5881042884708011E-2</c:v>
                </c:pt>
                <c:pt idx="1">
                  <c:v>7.4772083852695861E-2</c:v>
                </c:pt>
                <c:pt idx="2">
                  <c:v>7.3934483673633603E-2</c:v>
                </c:pt>
                <c:pt idx="3">
                  <c:v>7.3248066369500764E-2</c:v>
                </c:pt>
                <c:pt idx="4">
                  <c:v>7.2704908551936689E-2</c:v>
                </c:pt>
                <c:pt idx="5">
                  <c:v>7.2284443954068883E-2</c:v>
                </c:pt>
                <c:pt idx="6">
                  <c:v>7.1987504879199846E-2</c:v>
                </c:pt>
                <c:pt idx="7">
                  <c:v>7.1837116118406971E-2</c:v>
                </c:pt>
                <c:pt idx="8">
                  <c:v>7.1814535574471761E-2</c:v>
                </c:pt>
                <c:pt idx="9">
                  <c:v>7.1805154243724717E-2</c:v>
                </c:pt>
                <c:pt idx="10">
                  <c:v>7.1840457583072337E-2</c:v>
                </c:pt>
                <c:pt idx="11">
                  <c:v>7.1966287904977472E-2</c:v>
                </c:pt>
                <c:pt idx="12">
                  <c:v>7.2147990982679031E-2</c:v>
                </c:pt>
                <c:pt idx="13">
                  <c:v>7.2388295775970238E-2</c:v>
                </c:pt>
                <c:pt idx="14">
                  <c:v>7.2670276522716348E-2</c:v>
                </c:pt>
                <c:pt idx="15">
                  <c:v>7.2977149999309543E-2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6A-43AA-913B-23AAD6D90766}"/>
            </c:ext>
          </c:extLst>
        </c:ser>
        <c:ser>
          <c:idx val="3"/>
          <c:order val="3"/>
          <c:tx>
            <c:strRef>
              <c:f>Prevalence!$E$4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Prevalence!$E$5:$E$20</c:f>
              <c:numCache>
                <c:formatCode>General</c:formatCode>
                <c:ptCount val="16"/>
                <c:pt idx="0">
                  <c:v>7.5895296406589249E-2</c:v>
                </c:pt>
                <c:pt idx="1">
                  <c:v>7.6361840518876525E-2</c:v>
                </c:pt>
                <c:pt idx="2">
                  <c:v>7.696972119449208E-2</c:v>
                </c:pt>
                <c:pt idx="3">
                  <c:v>7.7608524799131079E-2</c:v>
                </c:pt>
                <c:pt idx="4">
                  <c:v>7.8229485946743796E-2</c:v>
                </c:pt>
                <c:pt idx="5">
                  <c:v>7.8778995798727491E-2</c:v>
                </c:pt>
                <c:pt idx="6">
                  <c:v>7.9351667810045781E-2</c:v>
                </c:pt>
                <c:pt idx="7">
                  <c:v>7.9943036534904435E-2</c:v>
                </c:pt>
                <c:pt idx="8">
                  <c:v>8.0481595700479386E-2</c:v>
                </c:pt>
                <c:pt idx="9">
                  <c:v>8.1004801133598356E-2</c:v>
                </c:pt>
                <c:pt idx="10">
                  <c:v>8.1478895580194236E-2</c:v>
                </c:pt>
                <c:pt idx="11">
                  <c:v>8.1922587414672732E-2</c:v>
                </c:pt>
                <c:pt idx="12">
                  <c:v>8.2389275703113593E-2</c:v>
                </c:pt>
                <c:pt idx="13">
                  <c:v>8.2873236720579363E-2</c:v>
                </c:pt>
                <c:pt idx="14">
                  <c:v>8.3309504820664973E-2</c:v>
                </c:pt>
                <c:pt idx="15">
                  <c:v>8.3763996940675892E-2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6A-43AA-913B-23AAD6D90766}"/>
            </c:ext>
          </c:extLst>
        </c:ser>
        <c:ser>
          <c:idx val="4"/>
          <c:order val="4"/>
          <c:tx>
            <c:strRef>
              <c:f>Prevalence!$F$4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Prevalence!$F$5:$F$20</c:f>
              <c:numCache>
                <c:formatCode>General</c:formatCode>
                <c:ptCount val="16"/>
                <c:pt idx="0">
                  <c:v>7.1177504542845021E-2</c:v>
                </c:pt>
                <c:pt idx="1">
                  <c:v>7.244801078429744E-2</c:v>
                </c:pt>
                <c:pt idx="2">
                  <c:v>7.392397677241036E-2</c:v>
                </c:pt>
                <c:pt idx="3">
                  <c:v>7.5474894480063545E-2</c:v>
                </c:pt>
                <c:pt idx="4">
                  <c:v>7.7021743408465737E-2</c:v>
                </c:pt>
                <c:pt idx="5">
                  <c:v>7.8549617092619026E-2</c:v>
                </c:pt>
                <c:pt idx="6">
                  <c:v>8.0036596864403162E-2</c:v>
                </c:pt>
                <c:pt idx="7">
                  <c:v>8.1508398130111903E-2</c:v>
                </c:pt>
                <c:pt idx="8">
                  <c:v>8.2915351587614761E-2</c:v>
                </c:pt>
                <c:pt idx="9">
                  <c:v>8.4198133759556509E-2</c:v>
                </c:pt>
                <c:pt idx="10">
                  <c:v>8.5337996396201488E-2</c:v>
                </c:pt>
                <c:pt idx="11">
                  <c:v>8.6399302387359683E-2</c:v>
                </c:pt>
                <c:pt idx="12">
                  <c:v>8.7421051255931123E-2</c:v>
                </c:pt>
                <c:pt idx="13">
                  <c:v>8.8432368457807359E-2</c:v>
                </c:pt>
                <c:pt idx="14">
                  <c:v>8.9434690892693E-2</c:v>
                </c:pt>
                <c:pt idx="15">
                  <c:v>9.042149767379995E-2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6A-43AA-913B-23AAD6D90766}"/>
            </c:ext>
          </c:extLst>
        </c:ser>
        <c:ser>
          <c:idx val="5"/>
          <c:order val="5"/>
          <c:tx>
            <c:strRef>
              <c:f>Prevalence!$G$4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Prevalence!$G$5:$G$20</c:f>
              <c:numCache>
                <c:formatCode>General</c:formatCode>
                <c:ptCount val="16"/>
                <c:pt idx="0">
                  <c:v>9.904251287004591E-2</c:v>
                </c:pt>
                <c:pt idx="1">
                  <c:v>9.9680382470585555E-2</c:v>
                </c:pt>
                <c:pt idx="2">
                  <c:v>0.10052587906946628</c:v>
                </c:pt>
                <c:pt idx="3">
                  <c:v>0.10126461514772737</c:v>
                </c:pt>
                <c:pt idx="4">
                  <c:v>0.10192257418717736</c:v>
                </c:pt>
                <c:pt idx="5">
                  <c:v>0.10261539909291623</c:v>
                </c:pt>
                <c:pt idx="6">
                  <c:v>0.1033499098855742</c:v>
                </c:pt>
                <c:pt idx="7">
                  <c:v>0.10404185932745862</c:v>
                </c:pt>
                <c:pt idx="8">
                  <c:v>0.10475088162955691</c:v>
                </c:pt>
                <c:pt idx="9">
                  <c:v>0.1055104034583661</c:v>
                </c:pt>
                <c:pt idx="10">
                  <c:v>0.10616200852816947</c:v>
                </c:pt>
                <c:pt idx="11">
                  <c:v>0.10688945182887362</c:v>
                </c:pt>
                <c:pt idx="12">
                  <c:v>0.10773054208336125</c:v>
                </c:pt>
                <c:pt idx="13">
                  <c:v>0.10852028118416109</c:v>
                </c:pt>
                <c:pt idx="14">
                  <c:v>0.10936772456655598</c:v>
                </c:pt>
                <c:pt idx="15">
                  <c:v>0.11017465116428919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6A-43AA-913B-23AAD6D90766}"/>
            </c:ext>
          </c:extLst>
        </c:ser>
        <c:ser>
          <c:idx val="6"/>
          <c:order val="6"/>
          <c:tx>
            <c:strRef>
              <c:f>Prevalence!$H$4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Prevalence!$H$5:$H$20</c:f>
              <c:numCache>
                <c:formatCode>General</c:formatCode>
                <c:ptCount val="16"/>
                <c:pt idx="0">
                  <c:v>9.2295933723554754E-2</c:v>
                </c:pt>
                <c:pt idx="1">
                  <c:v>9.4268245256075064E-2</c:v>
                </c:pt>
                <c:pt idx="2">
                  <c:v>9.6360190660491563E-2</c:v>
                </c:pt>
                <c:pt idx="3">
                  <c:v>9.8678525769081551E-2</c:v>
                </c:pt>
                <c:pt idx="4">
                  <c:v>0.10078321955533584</c:v>
                </c:pt>
                <c:pt idx="5">
                  <c:v>0.10285033788930351</c:v>
                </c:pt>
                <c:pt idx="6">
                  <c:v>0.10466520426260675</c:v>
                </c:pt>
                <c:pt idx="7">
                  <c:v>0.10682263091981806</c:v>
                </c:pt>
                <c:pt idx="8">
                  <c:v>0.10861395226027357</c:v>
                </c:pt>
                <c:pt idx="9">
                  <c:v>0.11044174098055259</c:v>
                </c:pt>
                <c:pt idx="10">
                  <c:v>0.11226883897061632</c:v>
                </c:pt>
                <c:pt idx="11">
                  <c:v>0.11349069290864595</c:v>
                </c:pt>
                <c:pt idx="12">
                  <c:v>0.11509552571667428</c:v>
                </c:pt>
                <c:pt idx="13">
                  <c:v>0.11681658529023217</c:v>
                </c:pt>
                <c:pt idx="14">
                  <c:v>0.11863052921403984</c:v>
                </c:pt>
                <c:pt idx="15">
                  <c:v>0.1197263470168418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6A-43AA-913B-23AAD6D90766}"/>
            </c:ext>
          </c:extLst>
        </c:ser>
        <c:ser>
          <c:idx val="7"/>
          <c:order val="7"/>
          <c:tx>
            <c:strRef>
              <c:f>Prevalence!$I$4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Prevalence!$I$5:$I$20</c:f>
              <c:numCache>
                <c:formatCode>General</c:formatCode>
                <c:ptCount val="16"/>
                <c:pt idx="0">
                  <c:v>6.7836598580224367E-2</c:v>
                </c:pt>
                <c:pt idx="1">
                  <c:v>6.9736224105315367E-2</c:v>
                </c:pt>
                <c:pt idx="2">
                  <c:v>7.1837506291284672E-2</c:v>
                </c:pt>
                <c:pt idx="3">
                  <c:v>7.3915916553004696E-2</c:v>
                </c:pt>
                <c:pt idx="4">
                  <c:v>7.6024353584317597E-2</c:v>
                </c:pt>
                <c:pt idx="5">
                  <c:v>7.8052094914137671E-2</c:v>
                </c:pt>
                <c:pt idx="6">
                  <c:v>7.99825777242021E-2</c:v>
                </c:pt>
                <c:pt idx="7">
                  <c:v>8.1919590145104207E-2</c:v>
                </c:pt>
                <c:pt idx="8">
                  <c:v>8.3735239065279771E-2</c:v>
                </c:pt>
                <c:pt idx="9">
                  <c:v>8.5554691631510943E-2</c:v>
                </c:pt>
                <c:pt idx="10">
                  <c:v>8.7157271384934232E-2</c:v>
                </c:pt>
                <c:pt idx="11">
                  <c:v>8.8813234340986966E-2</c:v>
                </c:pt>
                <c:pt idx="12">
                  <c:v>9.037441110581812E-2</c:v>
                </c:pt>
                <c:pt idx="13">
                  <c:v>9.2004969369187284E-2</c:v>
                </c:pt>
                <c:pt idx="14">
                  <c:v>9.350118288145863E-2</c:v>
                </c:pt>
                <c:pt idx="15">
                  <c:v>9.5007510864947478E-2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6A-43AA-913B-23AAD6D90766}"/>
            </c:ext>
          </c:extLst>
        </c:ser>
        <c:ser>
          <c:idx val="8"/>
          <c:order val="8"/>
          <c:tx>
            <c:strRef>
              <c:f>Prevalence!$J$4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Prevalence!$J$5:$J$20</c:f>
              <c:numCache>
                <c:formatCode>General</c:formatCode>
                <c:ptCount val="16"/>
                <c:pt idx="0">
                  <c:v>7.7617408439632524E-2</c:v>
                </c:pt>
                <c:pt idx="1">
                  <c:v>8.0010662176540473E-2</c:v>
                </c:pt>
                <c:pt idx="2">
                  <c:v>8.2516915736470603E-2</c:v>
                </c:pt>
                <c:pt idx="3">
                  <c:v>8.5140754062041635E-2</c:v>
                </c:pt>
                <c:pt idx="4">
                  <c:v>8.7676632375360691E-2</c:v>
                </c:pt>
                <c:pt idx="5">
                  <c:v>9.026869868462721E-2</c:v>
                </c:pt>
                <c:pt idx="6">
                  <c:v>9.2924179129333706E-2</c:v>
                </c:pt>
                <c:pt idx="7">
                  <c:v>9.5538193418324216E-2</c:v>
                </c:pt>
                <c:pt idx="8">
                  <c:v>9.810193370784849E-2</c:v>
                </c:pt>
                <c:pt idx="9">
                  <c:v>0.10065673448298415</c:v>
                </c:pt>
                <c:pt idx="10">
                  <c:v>0.10301885880237924</c:v>
                </c:pt>
                <c:pt idx="11">
                  <c:v>0.10549245741619449</c:v>
                </c:pt>
                <c:pt idx="12">
                  <c:v>0.10780913785516333</c:v>
                </c:pt>
                <c:pt idx="13">
                  <c:v>0.11029937957238896</c:v>
                </c:pt>
                <c:pt idx="14">
                  <c:v>0.11261542609974398</c:v>
                </c:pt>
                <c:pt idx="15">
                  <c:v>0.11489276497836547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6A-43AA-913B-23AAD6D90766}"/>
            </c:ext>
          </c:extLst>
        </c:ser>
        <c:ser>
          <c:idx val="9"/>
          <c:order val="9"/>
          <c:tx>
            <c:strRef>
              <c:f>Prevalence!$K$4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Prevalence!$A$5:$A$20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Prevalence!$K$5:$K$20</c:f>
              <c:numCache>
                <c:formatCode>General</c:formatCode>
                <c:ptCount val="16"/>
                <c:pt idx="0">
                  <c:v>9.6003508303583091E-2</c:v>
                </c:pt>
                <c:pt idx="1">
                  <c:v>9.8830051932073129E-2</c:v>
                </c:pt>
                <c:pt idx="2">
                  <c:v>0.10171843442876377</c:v>
                </c:pt>
                <c:pt idx="3">
                  <c:v>0.10484625995922964</c:v>
                </c:pt>
                <c:pt idx="4">
                  <c:v>0.10791281038745917</c:v>
                </c:pt>
                <c:pt idx="5">
                  <c:v>0.11089235877432847</c:v>
                </c:pt>
                <c:pt idx="6">
                  <c:v>0.11379838287686048</c:v>
                </c:pt>
                <c:pt idx="7">
                  <c:v>0.11670278534515448</c:v>
                </c:pt>
                <c:pt idx="8">
                  <c:v>0.11948286355679667</c:v>
                </c:pt>
                <c:pt idx="9">
                  <c:v>0.12216857112603874</c:v>
                </c:pt>
                <c:pt idx="10">
                  <c:v>0.12459207275703185</c:v>
                </c:pt>
                <c:pt idx="11">
                  <c:v>0.12706017934599678</c:v>
                </c:pt>
                <c:pt idx="12">
                  <c:v>0.12939273370820284</c:v>
                </c:pt>
                <c:pt idx="13">
                  <c:v>0.13165564448184933</c:v>
                </c:pt>
                <c:pt idx="14">
                  <c:v>0.13385800356531943</c:v>
                </c:pt>
                <c:pt idx="15">
                  <c:v>0.13614181468727643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6A-43AA-913B-23AAD6D90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08128"/>
        <c:axId val="50209920"/>
      </c:lineChart>
      <c:catAx>
        <c:axId val="5020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09920"/>
        <c:crosses val="autoZero"/>
        <c:auto val="1"/>
        <c:lblAlgn val="ctr"/>
        <c:lblOffset val="100"/>
        <c:noMultiLvlLbl val="0"/>
      </c:catAx>
      <c:valAx>
        <c:axId val="502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0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Prevalence!$B$30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Prevalence!$B$31:$B$46</c:f>
              <c:numCache>
                <c:formatCode>General</c:formatCode>
                <c:ptCount val="16"/>
                <c:pt idx="0">
                  <c:v>9.2775370546698075E-3</c:v>
                </c:pt>
                <c:pt idx="1">
                  <c:v>9.6075266720563254E-3</c:v>
                </c:pt>
                <c:pt idx="2">
                  <c:v>9.923717174069915E-3</c:v>
                </c:pt>
                <c:pt idx="3">
                  <c:v>1.023554769908595E-2</c:v>
                </c:pt>
                <c:pt idx="4">
                  <c:v>1.0514719156575916E-2</c:v>
                </c:pt>
                <c:pt idx="5">
                  <c:v>1.0743486322541738E-2</c:v>
                </c:pt>
                <c:pt idx="6">
                  <c:v>1.0932006646982587E-2</c:v>
                </c:pt>
                <c:pt idx="7">
                  <c:v>1.109992490161643E-2</c:v>
                </c:pt>
                <c:pt idx="8">
                  <c:v>1.1257707573948209E-2</c:v>
                </c:pt>
                <c:pt idx="9">
                  <c:v>1.1401606754410354E-2</c:v>
                </c:pt>
                <c:pt idx="10">
                  <c:v>1.152599114020042E-2</c:v>
                </c:pt>
                <c:pt idx="11">
                  <c:v>1.1640314569933757E-2</c:v>
                </c:pt>
                <c:pt idx="12">
                  <c:v>1.1705818353023395E-2</c:v>
                </c:pt>
                <c:pt idx="13">
                  <c:v>1.1752199286643516E-2</c:v>
                </c:pt>
                <c:pt idx="14">
                  <c:v>1.1784712964202349E-2</c:v>
                </c:pt>
                <c:pt idx="15">
                  <c:v>1.1824351520826422E-2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E-41C4-B59C-E4F1261D19B8}"/>
            </c:ext>
          </c:extLst>
        </c:ser>
        <c:ser>
          <c:idx val="1"/>
          <c:order val="1"/>
          <c:tx>
            <c:strRef>
              <c:f>Prevalence!$C$30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Prevalence!$C$31:$C$46</c:f>
              <c:numCache>
                <c:formatCode>General</c:formatCode>
                <c:ptCount val="16"/>
                <c:pt idx="0">
                  <c:v>9.7028473048278545E-3</c:v>
                </c:pt>
                <c:pt idx="1">
                  <c:v>1.011036407194035E-2</c:v>
                </c:pt>
                <c:pt idx="2">
                  <c:v>1.0508678231011625E-2</c:v>
                </c:pt>
                <c:pt idx="3">
                  <c:v>1.0889597692079336E-2</c:v>
                </c:pt>
                <c:pt idx="4">
                  <c:v>1.1241049628268406E-2</c:v>
                </c:pt>
                <c:pt idx="5">
                  <c:v>1.1541001799597654E-2</c:v>
                </c:pt>
                <c:pt idx="6">
                  <c:v>1.1776993062298317E-2</c:v>
                </c:pt>
                <c:pt idx="7">
                  <c:v>1.1964180782360338E-2</c:v>
                </c:pt>
                <c:pt idx="8">
                  <c:v>1.2127259378714941E-2</c:v>
                </c:pt>
                <c:pt idx="9">
                  <c:v>1.2263020580505619E-2</c:v>
                </c:pt>
                <c:pt idx="10">
                  <c:v>1.236816019972586E-2</c:v>
                </c:pt>
                <c:pt idx="11">
                  <c:v>1.2463096812113829E-2</c:v>
                </c:pt>
                <c:pt idx="12">
                  <c:v>1.2523944965768129E-2</c:v>
                </c:pt>
                <c:pt idx="13">
                  <c:v>1.2572084753864531E-2</c:v>
                </c:pt>
                <c:pt idx="14">
                  <c:v>1.2613445725152344E-2</c:v>
                </c:pt>
                <c:pt idx="15">
                  <c:v>1.2658271591220854E-2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E-41C4-B59C-E4F1261D19B8}"/>
            </c:ext>
          </c:extLst>
        </c:ser>
        <c:ser>
          <c:idx val="2"/>
          <c:order val="2"/>
          <c:tx>
            <c:strRef>
              <c:f>Prevalence!$D$30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Prevalence!$D$31:$D$46</c:f>
              <c:numCache>
                <c:formatCode>General</c:formatCode>
                <c:ptCount val="16"/>
                <c:pt idx="0">
                  <c:v>1.2720250186636148E-2</c:v>
                </c:pt>
                <c:pt idx="1">
                  <c:v>1.3050877401811477E-2</c:v>
                </c:pt>
                <c:pt idx="2">
                  <c:v>1.3362756124691162E-2</c:v>
                </c:pt>
                <c:pt idx="3">
                  <c:v>1.365207947816529E-2</c:v>
                </c:pt>
                <c:pt idx="4">
                  <c:v>1.3908316893021693E-2</c:v>
                </c:pt>
                <c:pt idx="5">
                  <c:v>1.4122666356104747E-2</c:v>
                </c:pt>
                <c:pt idx="6">
                  <c:v>1.4290925928432166E-2</c:v>
                </c:pt>
                <c:pt idx="7">
                  <c:v>1.4444426586008573E-2</c:v>
                </c:pt>
                <c:pt idx="8">
                  <c:v>1.4598272240660732E-2</c:v>
                </c:pt>
                <c:pt idx="9">
                  <c:v>1.4730954178032224E-2</c:v>
                </c:pt>
                <c:pt idx="10">
                  <c:v>1.484856207041476E-2</c:v>
                </c:pt>
                <c:pt idx="11">
                  <c:v>1.4979410065252002E-2</c:v>
                </c:pt>
                <c:pt idx="12">
                  <c:v>1.5086518459136984E-2</c:v>
                </c:pt>
                <c:pt idx="13">
                  <c:v>1.5186399746014394E-2</c:v>
                </c:pt>
                <c:pt idx="14">
                  <c:v>1.5281511254768992E-2</c:v>
                </c:pt>
                <c:pt idx="15">
                  <c:v>1.5379276484714578E-2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5E-41C4-B59C-E4F1261D19B8}"/>
            </c:ext>
          </c:extLst>
        </c:ser>
        <c:ser>
          <c:idx val="3"/>
          <c:order val="3"/>
          <c:tx>
            <c:strRef>
              <c:f>Prevalence!$E$30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Prevalence!$E$31:$E$46</c:f>
              <c:numCache>
                <c:formatCode>General</c:formatCode>
                <c:ptCount val="16"/>
                <c:pt idx="0">
                  <c:v>1.3873529686786606E-2</c:v>
                </c:pt>
                <c:pt idx="1">
                  <c:v>1.4283065768511989E-2</c:v>
                </c:pt>
                <c:pt idx="2">
                  <c:v>1.4669792312832308E-2</c:v>
                </c:pt>
                <c:pt idx="3">
                  <c:v>1.5028554170898274E-2</c:v>
                </c:pt>
                <c:pt idx="4">
                  <c:v>1.5344194041645977E-2</c:v>
                </c:pt>
                <c:pt idx="5">
                  <c:v>1.559924966296705E-2</c:v>
                </c:pt>
                <c:pt idx="6">
                  <c:v>1.5784466030200117E-2</c:v>
                </c:pt>
                <c:pt idx="7">
                  <c:v>1.5925843474567485E-2</c:v>
                </c:pt>
                <c:pt idx="8">
                  <c:v>1.6047568610919251E-2</c:v>
                </c:pt>
                <c:pt idx="9">
                  <c:v>1.6155416186396036E-2</c:v>
                </c:pt>
                <c:pt idx="10">
                  <c:v>1.6254648177814239E-2</c:v>
                </c:pt>
                <c:pt idx="11">
                  <c:v>1.6346005098516442E-2</c:v>
                </c:pt>
                <c:pt idx="12">
                  <c:v>1.6434136427479797E-2</c:v>
                </c:pt>
                <c:pt idx="13">
                  <c:v>1.6503695415034585E-2</c:v>
                </c:pt>
                <c:pt idx="14">
                  <c:v>1.6553004976250053E-2</c:v>
                </c:pt>
                <c:pt idx="15">
                  <c:v>1.6626522423690452E-2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5E-41C4-B59C-E4F1261D19B8}"/>
            </c:ext>
          </c:extLst>
        </c:ser>
        <c:ser>
          <c:idx val="4"/>
          <c:order val="4"/>
          <c:tx>
            <c:strRef>
              <c:f>Prevalence!$F$30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Prevalence!$F$31:$F$46</c:f>
              <c:numCache>
                <c:formatCode>General</c:formatCode>
                <c:ptCount val="16"/>
                <c:pt idx="0">
                  <c:v>1.3637126164562134E-2</c:v>
                </c:pt>
                <c:pt idx="1">
                  <c:v>1.4148662082447203E-2</c:v>
                </c:pt>
                <c:pt idx="2">
                  <c:v>1.4651560364281013E-2</c:v>
                </c:pt>
                <c:pt idx="3">
                  <c:v>1.5151240295555896E-2</c:v>
                </c:pt>
                <c:pt idx="4">
                  <c:v>1.560766656019754E-2</c:v>
                </c:pt>
                <c:pt idx="5">
                  <c:v>1.6018248346775104E-2</c:v>
                </c:pt>
                <c:pt idx="6">
                  <c:v>1.6339604382177426E-2</c:v>
                </c:pt>
                <c:pt idx="7">
                  <c:v>1.6606523353223577E-2</c:v>
                </c:pt>
                <c:pt idx="8">
                  <c:v>1.6821366427953694E-2</c:v>
                </c:pt>
                <c:pt idx="9">
                  <c:v>1.6980343905395292E-2</c:v>
                </c:pt>
                <c:pt idx="10">
                  <c:v>1.7089376545529132E-2</c:v>
                </c:pt>
                <c:pt idx="11">
                  <c:v>1.7170321670261248E-2</c:v>
                </c:pt>
                <c:pt idx="12">
                  <c:v>1.7230908471284098E-2</c:v>
                </c:pt>
                <c:pt idx="13">
                  <c:v>1.7301538105307681E-2</c:v>
                </c:pt>
                <c:pt idx="14">
                  <c:v>1.7399116416665247E-2</c:v>
                </c:pt>
                <c:pt idx="15">
                  <c:v>1.7533689365766939E-2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5E-41C4-B59C-E4F1261D19B8}"/>
            </c:ext>
          </c:extLst>
        </c:ser>
        <c:ser>
          <c:idx val="5"/>
          <c:order val="5"/>
          <c:tx>
            <c:strRef>
              <c:f>Prevalence!$G$30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Prevalence!$G$31:$G$46</c:f>
              <c:numCache>
                <c:formatCode>General</c:formatCode>
                <c:ptCount val="16"/>
                <c:pt idx="0">
                  <c:v>1.846906568226649E-2</c:v>
                </c:pt>
                <c:pt idx="1">
                  <c:v>1.8910194442617375E-2</c:v>
                </c:pt>
                <c:pt idx="2">
                  <c:v>1.934609695149795E-2</c:v>
                </c:pt>
                <c:pt idx="3">
                  <c:v>1.9729720975454439E-2</c:v>
                </c:pt>
                <c:pt idx="4">
                  <c:v>2.0034569394270493E-2</c:v>
                </c:pt>
                <c:pt idx="5">
                  <c:v>2.0267607487133667E-2</c:v>
                </c:pt>
                <c:pt idx="6">
                  <c:v>2.0426674309172457E-2</c:v>
                </c:pt>
                <c:pt idx="7">
                  <c:v>2.0537066155569317E-2</c:v>
                </c:pt>
                <c:pt idx="8">
                  <c:v>2.0664774486119308E-2</c:v>
                </c:pt>
                <c:pt idx="9">
                  <c:v>2.0794773939417064E-2</c:v>
                </c:pt>
                <c:pt idx="10">
                  <c:v>2.0896113402178236E-2</c:v>
                </c:pt>
                <c:pt idx="11">
                  <c:v>2.1025967050132575E-2</c:v>
                </c:pt>
                <c:pt idx="12">
                  <c:v>2.1180756553294492E-2</c:v>
                </c:pt>
                <c:pt idx="13">
                  <c:v>2.1309532665681009E-2</c:v>
                </c:pt>
                <c:pt idx="14">
                  <c:v>2.1462919233775506E-2</c:v>
                </c:pt>
                <c:pt idx="15">
                  <c:v>2.1608205742322948E-2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5E-41C4-B59C-E4F1261D19B8}"/>
            </c:ext>
          </c:extLst>
        </c:ser>
        <c:ser>
          <c:idx val="6"/>
          <c:order val="6"/>
          <c:tx>
            <c:strRef>
              <c:f>Prevalence!$H$30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Prevalence!$H$31:$H$46</c:f>
              <c:numCache>
                <c:formatCode>General</c:formatCode>
                <c:ptCount val="16"/>
                <c:pt idx="0">
                  <c:v>1.8146265570912166E-2</c:v>
                </c:pt>
                <c:pt idx="1">
                  <c:v>1.8848836763552111E-2</c:v>
                </c:pt>
                <c:pt idx="2">
                  <c:v>1.9542047244776903E-2</c:v>
                </c:pt>
                <c:pt idx="3">
                  <c:v>2.029207174335159E-2</c:v>
                </c:pt>
                <c:pt idx="4">
                  <c:v>2.0949151208478175E-2</c:v>
                </c:pt>
                <c:pt idx="5">
                  <c:v>2.1559246157862932E-2</c:v>
                </c:pt>
                <c:pt idx="6">
                  <c:v>2.1921386107390348E-2</c:v>
                </c:pt>
                <c:pt idx="7">
                  <c:v>2.2251576115020443E-2</c:v>
                </c:pt>
                <c:pt idx="8">
                  <c:v>2.2603488684135777E-2</c:v>
                </c:pt>
                <c:pt idx="9">
                  <c:v>2.2871617414244341E-2</c:v>
                </c:pt>
                <c:pt idx="10">
                  <c:v>2.3062603939399635E-2</c:v>
                </c:pt>
                <c:pt idx="11">
                  <c:v>2.3183811879144544E-2</c:v>
                </c:pt>
                <c:pt idx="12">
                  <c:v>2.3346410483163639E-2</c:v>
                </c:pt>
                <c:pt idx="13">
                  <c:v>2.3494018115691954E-2</c:v>
                </c:pt>
                <c:pt idx="14">
                  <c:v>2.3628048766454524E-2</c:v>
                </c:pt>
                <c:pt idx="15">
                  <c:v>2.3593456402444642E-2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5E-41C4-B59C-E4F1261D19B8}"/>
            </c:ext>
          </c:extLst>
        </c:ser>
        <c:ser>
          <c:idx val="7"/>
          <c:order val="7"/>
          <c:tx>
            <c:strRef>
              <c:f>Prevalence!$I$30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Prevalence!$I$31:$I$46</c:f>
              <c:numCache>
                <c:formatCode>General</c:formatCode>
                <c:ptCount val="16"/>
                <c:pt idx="0">
                  <c:v>1.3483293027548604E-2</c:v>
                </c:pt>
                <c:pt idx="1">
                  <c:v>1.414490668675736E-2</c:v>
                </c:pt>
                <c:pt idx="2">
                  <c:v>1.4808528762416602E-2</c:v>
                </c:pt>
                <c:pt idx="3">
                  <c:v>1.541915996494924E-2</c:v>
                </c:pt>
                <c:pt idx="4">
                  <c:v>1.600336038873916E-2</c:v>
                </c:pt>
                <c:pt idx="5">
                  <c:v>1.6497528240458519E-2</c:v>
                </c:pt>
                <c:pt idx="6">
                  <c:v>1.6875129934264838E-2</c:v>
                </c:pt>
                <c:pt idx="7">
                  <c:v>1.7190867093139366E-2</c:v>
                </c:pt>
                <c:pt idx="8">
                  <c:v>1.7447479992407582E-2</c:v>
                </c:pt>
                <c:pt idx="9">
                  <c:v>1.7682302094225135E-2</c:v>
                </c:pt>
                <c:pt idx="10">
                  <c:v>1.7848679710371473E-2</c:v>
                </c:pt>
                <c:pt idx="11">
                  <c:v>1.8049096454884683E-2</c:v>
                </c:pt>
                <c:pt idx="12">
                  <c:v>1.8211002941049621E-2</c:v>
                </c:pt>
                <c:pt idx="13">
                  <c:v>1.8358714806291483E-2</c:v>
                </c:pt>
                <c:pt idx="14">
                  <c:v>1.8478977564177004E-2</c:v>
                </c:pt>
                <c:pt idx="15">
                  <c:v>1.8581265461421078E-2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5E-41C4-B59C-E4F1261D19B8}"/>
            </c:ext>
          </c:extLst>
        </c:ser>
        <c:ser>
          <c:idx val="8"/>
          <c:order val="8"/>
          <c:tx>
            <c:strRef>
              <c:f>Prevalence!$J$30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Prevalence!$J$31:$J$46</c:f>
              <c:numCache>
                <c:formatCode>General</c:formatCode>
                <c:ptCount val="16"/>
                <c:pt idx="0">
                  <c:v>1.5283295940412932E-2</c:v>
                </c:pt>
                <c:pt idx="1">
                  <c:v>1.6145681978221693E-2</c:v>
                </c:pt>
                <c:pt idx="2">
                  <c:v>1.6934911035085678E-2</c:v>
                </c:pt>
                <c:pt idx="3">
                  <c:v>1.7726412102632837E-2</c:v>
                </c:pt>
                <c:pt idx="4">
                  <c:v>1.8431828681194924E-2</c:v>
                </c:pt>
                <c:pt idx="5">
                  <c:v>1.9133894295107982E-2</c:v>
                </c:pt>
                <c:pt idx="6">
                  <c:v>1.9755785393246936E-2</c:v>
                </c:pt>
                <c:pt idx="7">
                  <c:v>2.0339618664238251E-2</c:v>
                </c:pt>
                <c:pt idx="8">
                  <c:v>2.0858598291694449E-2</c:v>
                </c:pt>
                <c:pt idx="9">
                  <c:v>2.131457591191846E-2</c:v>
                </c:pt>
                <c:pt idx="10">
                  <c:v>2.1709790192896129E-2</c:v>
                </c:pt>
                <c:pt idx="11">
                  <c:v>2.2079107225418317E-2</c:v>
                </c:pt>
                <c:pt idx="12">
                  <c:v>2.2424821680137111E-2</c:v>
                </c:pt>
                <c:pt idx="13">
                  <c:v>2.2766522293059793E-2</c:v>
                </c:pt>
                <c:pt idx="14">
                  <c:v>2.2998346230743517E-2</c:v>
                </c:pt>
                <c:pt idx="15">
                  <c:v>2.3251855641731718E-2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5E-41C4-B59C-E4F1261D19B8}"/>
            </c:ext>
          </c:extLst>
        </c:ser>
        <c:ser>
          <c:idx val="9"/>
          <c:order val="9"/>
          <c:tx>
            <c:strRef>
              <c:f>Prevalence!$K$30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Prevalence!$A$31:$A$46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Prevalence!$K$31:$K$46</c:f>
              <c:numCache>
                <c:formatCode>General</c:formatCode>
                <c:ptCount val="16"/>
                <c:pt idx="0">
                  <c:v>1.8988136141779768E-2</c:v>
                </c:pt>
                <c:pt idx="1">
                  <c:v>1.9952554933200001E-2</c:v>
                </c:pt>
                <c:pt idx="2">
                  <c:v>2.0866926390225134E-2</c:v>
                </c:pt>
                <c:pt idx="3">
                  <c:v>2.1771579984951751E-2</c:v>
                </c:pt>
                <c:pt idx="4">
                  <c:v>2.2627881751267339E-2</c:v>
                </c:pt>
                <c:pt idx="5">
                  <c:v>2.3390302093445246E-2</c:v>
                </c:pt>
                <c:pt idx="6">
                  <c:v>2.4035640798631457E-2</c:v>
                </c:pt>
                <c:pt idx="7">
                  <c:v>2.4553807462420099E-2</c:v>
                </c:pt>
                <c:pt idx="8">
                  <c:v>2.4996103442641849E-2</c:v>
                </c:pt>
                <c:pt idx="9">
                  <c:v>2.5366302444226781E-2</c:v>
                </c:pt>
                <c:pt idx="10">
                  <c:v>2.5644050849887131E-2</c:v>
                </c:pt>
                <c:pt idx="11">
                  <c:v>2.5972655992011345E-2</c:v>
                </c:pt>
                <c:pt idx="12">
                  <c:v>2.6235803376848207E-2</c:v>
                </c:pt>
                <c:pt idx="13">
                  <c:v>2.6450729936169679E-2</c:v>
                </c:pt>
                <c:pt idx="14">
                  <c:v>2.6634067893586185E-2</c:v>
                </c:pt>
                <c:pt idx="15">
                  <c:v>2.6854351422295437E-2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5E-41C4-B59C-E4F1261D1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03232"/>
        <c:axId val="52704768"/>
      </c:lineChart>
      <c:catAx>
        <c:axId val="5270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704768"/>
        <c:crosses val="autoZero"/>
        <c:auto val="1"/>
        <c:lblAlgn val="ctr"/>
        <c:lblOffset val="100"/>
        <c:noMultiLvlLbl val="0"/>
      </c:catAx>
      <c:valAx>
        <c:axId val="5270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70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Prevalence!$B$51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Prevalence!$B$52:$B$67</c:f>
              <c:numCache>
                <c:formatCode>General</c:formatCode>
                <c:ptCount val="16"/>
                <c:pt idx="0">
                  <c:v>3.9621047749285911E-2</c:v>
                </c:pt>
                <c:pt idx="1">
                  <c:v>3.9500445243184794E-2</c:v>
                </c:pt>
                <c:pt idx="2">
                  <c:v>3.9651179715418823E-2</c:v>
                </c:pt>
                <c:pt idx="3">
                  <c:v>3.9831317163330278E-2</c:v>
                </c:pt>
                <c:pt idx="4">
                  <c:v>4.0226333172359179E-2</c:v>
                </c:pt>
                <c:pt idx="5">
                  <c:v>4.0887449650794924E-2</c:v>
                </c:pt>
                <c:pt idx="6">
                  <c:v>4.1732418349237466E-2</c:v>
                </c:pt>
                <c:pt idx="7">
                  <c:v>4.2658664722578413E-2</c:v>
                </c:pt>
                <c:pt idx="8">
                  <c:v>4.3541090856781296E-2</c:v>
                </c:pt>
                <c:pt idx="9">
                  <c:v>4.4244385345792614E-2</c:v>
                </c:pt>
                <c:pt idx="10">
                  <c:v>4.494835634876633E-2</c:v>
                </c:pt>
                <c:pt idx="11">
                  <c:v>4.562493040373896E-2</c:v>
                </c:pt>
                <c:pt idx="12">
                  <c:v>4.6444319871027942E-2</c:v>
                </c:pt>
                <c:pt idx="13">
                  <c:v>4.7370912684542105E-2</c:v>
                </c:pt>
                <c:pt idx="14">
                  <c:v>4.8186766389595903E-2</c:v>
                </c:pt>
                <c:pt idx="15">
                  <c:v>4.8695728977172809E-2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1-43E7-9080-FDAA48F75BD4}"/>
            </c:ext>
          </c:extLst>
        </c:ser>
        <c:ser>
          <c:idx val="1"/>
          <c:order val="1"/>
          <c:tx>
            <c:strRef>
              <c:f>Prevalence!$C$51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Prevalence!$C$52:$C$67</c:f>
              <c:numCache>
                <c:formatCode>General</c:formatCode>
                <c:ptCount val="16"/>
                <c:pt idx="0">
                  <c:v>4.3895957914053624E-2</c:v>
                </c:pt>
                <c:pt idx="1">
                  <c:v>4.323746913244083E-2</c:v>
                </c:pt>
                <c:pt idx="2">
                  <c:v>4.2912534604607797E-2</c:v>
                </c:pt>
                <c:pt idx="3">
                  <c:v>4.2747465489557185E-2</c:v>
                </c:pt>
                <c:pt idx="4">
                  <c:v>4.2802019008909564E-2</c:v>
                </c:pt>
                <c:pt idx="5">
                  <c:v>4.314191628776394E-2</c:v>
                </c:pt>
                <c:pt idx="6">
                  <c:v>4.376354581907093E-2</c:v>
                </c:pt>
                <c:pt idx="7">
                  <c:v>4.4673210850310209E-2</c:v>
                </c:pt>
                <c:pt idx="8">
                  <c:v>4.563909482208646E-2</c:v>
                </c:pt>
                <c:pt idx="9">
                  <c:v>4.6572598462014191E-2</c:v>
                </c:pt>
                <c:pt idx="10">
                  <c:v>4.7549901562959254E-2</c:v>
                </c:pt>
                <c:pt idx="11">
                  <c:v>4.8530751531785488E-2</c:v>
                </c:pt>
                <c:pt idx="12">
                  <c:v>4.9604684726454275E-2</c:v>
                </c:pt>
                <c:pt idx="13">
                  <c:v>5.0810901906152582E-2</c:v>
                </c:pt>
                <c:pt idx="14">
                  <c:v>5.1973885800000293E-2</c:v>
                </c:pt>
                <c:pt idx="15">
                  <c:v>5.2857651254661839E-2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1-43E7-9080-FDAA48F75BD4}"/>
            </c:ext>
          </c:extLst>
        </c:ser>
        <c:ser>
          <c:idx val="2"/>
          <c:order val="2"/>
          <c:tx>
            <c:strRef>
              <c:f>Prevalence!$D$51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Prevalence!$D$52:$D$67</c:f>
              <c:numCache>
                <c:formatCode>General</c:formatCode>
                <c:ptCount val="16"/>
                <c:pt idx="0">
                  <c:v>6.3442231050012954E-2</c:v>
                </c:pt>
                <c:pt idx="1">
                  <c:v>6.1563923723539291E-2</c:v>
                </c:pt>
                <c:pt idx="2">
                  <c:v>6.0414400263947197E-2</c:v>
                </c:pt>
                <c:pt idx="3">
                  <c:v>5.9819980387816461E-2</c:v>
                </c:pt>
                <c:pt idx="4">
                  <c:v>5.975310912527057E-2</c:v>
                </c:pt>
                <c:pt idx="5">
                  <c:v>6.0216083998095228E-2</c:v>
                </c:pt>
                <c:pt idx="6">
                  <c:v>6.1129254181759171E-2</c:v>
                </c:pt>
                <c:pt idx="7">
                  <c:v>6.2260039793025933E-2</c:v>
                </c:pt>
                <c:pt idx="8">
                  <c:v>6.3447264259233485E-2</c:v>
                </c:pt>
                <c:pt idx="9">
                  <c:v>6.4504016699782757E-2</c:v>
                </c:pt>
                <c:pt idx="10">
                  <c:v>6.5532771163927195E-2</c:v>
                </c:pt>
                <c:pt idx="11">
                  <c:v>6.6418705792677335E-2</c:v>
                </c:pt>
                <c:pt idx="12">
                  <c:v>6.7322167887011966E-2</c:v>
                </c:pt>
                <c:pt idx="13">
                  <c:v>6.8254723729251301E-2</c:v>
                </c:pt>
                <c:pt idx="14">
                  <c:v>6.9013033425667877E-2</c:v>
                </c:pt>
                <c:pt idx="15">
                  <c:v>6.9312789749521972E-2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B1-43E7-9080-FDAA48F75BD4}"/>
            </c:ext>
          </c:extLst>
        </c:ser>
        <c:ser>
          <c:idx val="3"/>
          <c:order val="3"/>
          <c:tx>
            <c:strRef>
              <c:f>Prevalence!$E$51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Prevalence!$E$52:$E$67</c:f>
              <c:numCache>
                <c:formatCode>General</c:formatCode>
                <c:ptCount val="16"/>
                <c:pt idx="0">
                  <c:v>6.2440118626013549E-2</c:v>
                </c:pt>
                <c:pt idx="1">
                  <c:v>6.1376530245310014E-2</c:v>
                </c:pt>
                <c:pt idx="2">
                  <c:v>6.0852959454947633E-2</c:v>
                </c:pt>
                <c:pt idx="3">
                  <c:v>6.0657009298540551E-2</c:v>
                </c:pt>
                <c:pt idx="4">
                  <c:v>6.088665099138877E-2</c:v>
                </c:pt>
                <c:pt idx="5">
                  <c:v>6.1369259024084598E-2</c:v>
                </c:pt>
                <c:pt idx="6">
                  <c:v>6.2255534433600546E-2</c:v>
                </c:pt>
                <c:pt idx="7">
                  <c:v>6.3583521770278234E-2</c:v>
                </c:pt>
                <c:pt idx="8">
                  <c:v>6.4873334676319283E-2</c:v>
                </c:pt>
                <c:pt idx="9">
                  <c:v>6.6130843990569524E-2</c:v>
                </c:pt>
                <c:pt idx="10">
                  <c:v>6.7326625006395122E-2</c:v>
                </c:pt>
                <c:pt idx="11">
                  <c:v>6.8542935389228898E-2</c:v>
                </c:pt>
                <c:pt idx="12">
                  <c:v>6.9633281812685549E-2</c:v>
                </c:pt>
                <c:pt idx="13">
                  <c:v>7.0761814527863301E-2</c:v>
                </c:pt>
                <c:pt idx="14">
                  <c:v>7.185387859122723E-2</c:v>
                </c:pt>
                <c:pt idx="15">
                  <c:v>7.2460188970783865E-2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B1-43E7-9080-FDAA48F75BD4}"/>
            </c:ext>
          </c:extLst>
        </c:ser>
        <c:ser>
          <c:idx val="4"/>
          <c:order val="4"/>
          <c:tx>
            <c:strRef>
              <c:f>Prevalence!$F$51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Prevalence!$F$52:$F$67</c:f>
              <c:numCache>
                <c:formatCode>General</c:formatCode>
                <c:ptCount val="16"/>
                <c:pt idx="0">
                  <c:v>5.6973227007321006E-2</c:v>
                </c:pt>
                <c:pt idx="1">
                  <c:v>5.7005293378867478E-2</c:v>
                </c:pt>
                <c:pt idx="2">
                  <c:v>5.7394254914111521E-2</c:v>
                </c:pt>
                <c:pt idx="3">
                  <c:v>5.793262200805601E-2</c:v>
                </c:pt>
                <c:pt idx="4">
                  <c:v>5.8763455673983694E-2</c:v>
                </c:pt>
                <c:pt idx="5">
                  <c:v>5.9833699446263232E-2</c:v>
                </c:pt>
                <c:pt idx="6">
                  <c:v>6.1235975196781041E-2</c:v>
                </c:pt>
                <c:pt idx="7">
                  <c:v>6.3024436104542683E-2</c:v>
                </c:pt>
                <c:pt idx="8">
                  <c:v>6.498419172485366E-2</c:v>
                </c:pt>
                <c:pt idx="9">
                  <c:v>6.6913033029075517E-2</c:v>
                </c:pt>
                <c:pt idx="10">
                  <c:v>6.8718249878652563E-2</c:v>
                </c:pt>
                <c:pt idx="11">
                  <c:v>7.052428489596381E-2</c:v>
                </c:pt>
                <c:pt idx="12">
                  <c:v>7.2275141275059296E-2</c:v>
                </c:pt>
                <c:pt idx="13">
                  <c:v>7.4052601220328196E-2</c:v>
                </c:pt>
                <c:pt idx="14">
                  <c:v>7.5495886009050273E-2</c:v>
                </c:pt>
                <c:pt idx="15">
                  <c:v>7.6380190595387296E-2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B1-43E7-9080-FDAA48F75BD4}"/>
            </c:ext>
          </c:extLst>
        </c:ser>
        <c:ser>
          <c:idx val="5"/>
          <c:order val="5"/>
          <c:tx>
            <c:strRef>
              <c:f>Prevalence!$G$51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Prevalence!$G$52:$G$67</c:f>
              <c:numCache>
                <c:formatCode>General</c:formatCode>
                <c:ptCount val="16"/>
                <c:pt idx="0">
                  <c:v>7.8571280931206383E-2</c:v>
                </c:pt>
                <c:pt idx="1">
                  <c:v>7.751650185887124E-2</c:v>
                </c:pt>
                <c:pt idx="2">
                  <c:v>7.7023317591783935E-2</c:v>
                </c:pt>
                <c:pt idx="3">
                  <c:v>7.7017637436897809E-2</c:v>
                </c:pt>
                <c:pt idx="4">
                  <c:v>7.7745537148132565E-2</c:v>
                </c:pt>
                <c:pt idx="5">
                  <c:v>7.9020195456662071E-2</c:v>
                </c:pt>
                <c:pt idx="6">
                  <c:v>8.0854974054939993E-2</c:v>
                </c:pt>
                <c:pt idx="7">
                  <c:v>8.2952256746481712E-2</c:v>
                </c:pt>
                <c:pt idx="8">
                  <c:v>8.5173791312146377E-2</c:v>
                </c:pt>
                <c:pt idx="9">
                  <c:v>8.7319407206026517E-2</c:v>
                </c:pt>
                <c:pt idx="10">
                  <c:v>8.9343544236813358E-2</c:v>
                </c:pt>
                <c:pt idx="11">
                  <c:v>9.1256872097189301E-2</c:v>
                </c:pt>
                <c:pt idx="12">
                  <c:v>9.3068218969127939E-2</c:v>
                </c:pt>
                <c:pt idx="13">
                  <c:v>9.4915112676598606E-2</c:v>
                </c:pt>
                <c:pt idx="14">
                  <c:v>9.6334120004585855E-2</c:v>
                </c:pt>
                <c:pt idx="15">
                  <c:v>9.7047155276204028E-2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B1-43E7-9080-FDAA48F75BD4}"/>
            </c:ext>
          </c:extLst>
        </c:ser>
        <c:ser>
          <c:idx val="6"/>
          <c:order val="6"/>
          <c:tx>
            <c:strRef>
              <c:f>Prevalence!$H$51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Prevalence!$H$52:$H$67</c:f>
              <c:numCache>
                <c:formatCode>General</c:formatCode>
                <c:ptCount val="16"/>
                <c:pt idx="0">
                  <c:v>7.3029149176970454E-2</c:v>
                </c:pt>
                <c:pt idx="1">
                  <c:v>7.294029159757015E-2</c:v>
                </c:pt>
                <c:pt idx="2">
                  <c:v>7.3429898923961734E-2</c:v>
                </c:pt>
                <c:pt idx="3">
                  <c:v>7.3747936910091239E-2</c:v>
                </c:pt>
                <c:pt idx="4">
                  <c:v>7.4416382984429666E-2</c:v>
                </c:pt>
                <c:pt idx="5">
                  <c:v>7.5352885814726503E-2</c:v>
                </c:pt>
                <c:pt idx="6">
                  <c:v>7.7081691636985694E-2</c:v>
                </c:pt>
                <c:pt idx="7">
                  <c:v>7.8669126837817294E-2</c:v>
                </c:pt>
                <c:pt idx="8">
                  <c:v>8.0113309766623828E-2</c:v>
                </c:pt>
                <c:pt idx="9">
                  <c:v>8.1435149825295275E-2</c:v>
                </c:pt>
                <c:pt idx="10">
                  <c:v>8.2956330555528549E-2</c:v>
                </c:pt>
                <c:pt idx="11">
                  <c:v>8.4026155587431997E-2</c:v>
                </c:pt>
                <c:pt idx="12">
                  <c:v>8.5658975538969118E-2</c:v>
                </c:pt>
                <c:pt idx="13">
                  <c:v>8.7864046398322682E-2</c:v>
                </c:pt>
                <c:pt idx="14">
                  <c:v>8.9950145310218568E-2</c:v>
                </c:pt>
                <c:pt idx="15">
                  <c:v>9.1557003394587555E-2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B1-43E7-9080-FDAA48F75BD4}"/>
            </c:ext>
          </c:extLst>
        </c:ser>
        <c:ser>
          <c:idx val="7"/>
          <c:order val="7"/>
          <c:tx>
            <c:strRef>
              <c:f>Prevalence!$I$51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Prevalence!$I$52:$I$67</c:f>
              <c:numCache>
                <c:formatCode>General</c:formatCode>
                <c:ptCount val="16"/>
                <c:pt idx="0">
                  <c:v>5.2652176350885378E-2</c:v>
                </c:pt>
                <c:pt idx="1">
                  <c:v>5.3038208715281414E-2</c:v>
                </c:pt>
                <c:pt idx="2">
                  <c:v>5.3477137111128725E-2</c:v>
                </c:pt>
                <c:pt idx="3">
                  <c:v>5.4236304997196581E-2</c:v>
                </c:pt>
                <c:pt idx="4">
                  <c:v>5.5201856719927118E-2</c:v>
                </c:pt>
                <c:pt idx="5">
                  <c:v>5.6428513791929501E-2</c:v>
                </c:pt>
                <c:pt idx="6">
                  <c:v>5.7962260368874807E-2</c:v>
                </c:pt>
                <c:pt idx="7">
                  <c:v>5.9733591235867328E-2</c:v>
                </c:pt>
                <c:pt idx="8">
                  <c:v>6.1572517378646857E-2</c:v>
                </c:pt>
                <c:pt idx="9">
                  <c:v>6.3339568486617259E-2</c:v>
                </c:pt>
                <c:pt idx="10">
                  <c:v>6.5006587898447099E-2</c:v>
                </c:pt>
                <c:pt idx="11">
                  <c:v>6.6673054771534929E-2</c:v>
                </c:pt>
                <c:pt idx="12">
                  <c:v>6.8354597335853945E-2</c:v>
                </c:pt>
                <c:pt idx="13">
                  <c:v>7.0312541629532724E-2</c:v>
                </c:pt>
                <c:pt idx="14">
                  <c:v>7.212029687067914E-2</c:v>
                </c:pt>
                <c:pt idx="15">
                  <c:v>7.3619763184800097E-2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B1-43E7-9080-FDAA48F75BD4}"/>
            </c:ext>
          </c:extLst>
        </c:ser>
        <c:ser>
          <c:idx val="8"/>
          <c:order val="8"/>
          <c:tx>
            <c:strRef>
              <c:f>Prevalence!$J$51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Prevalence!$J$52:$J$67</c:f>
              <c:numCache>
                <c:formatCode>General</c:formatCode>
                <c:ptCount val="16"/>
                <c:pt idx="0">
                  <c:v>5.9266643009969575E-2</c:v>
                </c:pt>
                <c:pt idx="1">
                  <c:v>6.0638865960072473E-2</c:v>
                </c:pt>
                <c:pt idx="2">
                  <c:v>6.2096777160674285E-2</c:v>
                </c:pt>
                <c:pt idx="3">
                  <c:v>6.367621887525389E-2</c:v>
                </c:pt>
                <c:pt idx="4">
                  <c:v>6.5248088513302799E-2</c:v>
                </c:pt>
                <c:pt idx="5">
                  <c:v>6.6784339843056734E-2</c:v>
                </c:pt>
                <c:pt idx="6">
                  <c:v>6.8347696203161529E-2</c:v>
                </c:pt>
                <c:pt idx="7">
                  <c:v>7.0010169406858502E-2</c:v>
                </c:pt>
                <c:pt idx="8">
                  <c:v>7.1777711391308494E-2</c:v>
                </c:pt>
                <c:pt idx="9">
                  <c:v>7.3577465701325326E-2</c:v>
                </c:pt>
                <c:pt idx="10">
                  <c:v>7.5336489902884177E-2</c:v>
                </c:pt>
                <c:pt idx="11">
                  <c:v>7.7158789986401924E-2</c:v>
                </c:pt>
                <c:pt idx="12">
                  <c:v>7.8684956968442063E-2</c:v>
                </c:pt>
                <c:pt idx="13">
                  <c:v>8.0706372157192799E-2</c:v>
                </c:pt>
                <c:pt idx="14">
                  <c:v>8.2642473985986536E-2</c:v>
                </c:pt>
                <c:pt idx="15">
                  <c:v>8.4510348620716144E-2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B1-43E7-9080-FDAA48F75BD4}"/>
            </c:ext>
          </c:extLst>
        </c:ser>
        <c:ser>
          <c:idx val="9"/>
          <c:order val="9"/>
          <c:tx>
            <c:strRef>
              <c:f>Prevalence!$K$51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Prevalence!$A$52:$A$67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Prevalence!$K$52:$K$67</c:f>
              <c:numCache>
                <c:formatCode>General</c:formatCode>
                <c:ptCount val="16"/>
                <c:pt idx="0">
                  <c:v>7.4615351926424822E-2</c:v>
                </c:pt>
                <c:pt idx="1">
                  <c:v>7.5405172997913189E-2</c:v>
                </c:pt>
                <c:pt idx="2">
                  <c:v>7.6496349720647588E-2</c:v>
                </c:pt>
                <c:pt idx="3">
                  <c:v>7.792170968328882E-2</c:v>
                </c:pt>
                <c:pt idx="4">
                  <c:v>7.9465053622544773E-2</c:v>
                </c:pt>
                <c:pt idx="5">
                  <c:v>8.1258545427629045E-2</c:v>
                </c:pt>
                <c:pt idx="6">
                  <c:v>8.327752120028914E-2</c:v>
                </c:pt>
                <c:pt idx="7">
                  <c:v>8.5905695098598495E-2</c:v>
                </c:pt>
                <c:pt idx="8">
                  <c:v>8.8495462953134221E-2</c:v>
                </c:pt>
                <c:pt idx="9">
                  <c:v>9.0924191839614629E-2</c:v>
                </c:pt>
                <c:pt idx="10">
                  <c:v>9.3359670011713178E-2</c:v>
                </c:pt>
                <c:pt idx="11">
                  <c:v>9.5351299157486705E-2</c:v>
                </c:pt>
                <c:pt idx="12">
                  <c:v>9.7558994284723213E-2</c:v>
                </c:pt>
                <c:pt idx="13">
                  <c:v>9.9751571902973124E-2</c:v>
                </c:pt>
                <c:pt idx="14">
                  <c:v>0.10203555696851459</c:v>
                </c:pt>
                <c:pt idx="15">
                  <c:v>0.10396602987652658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B1-43E7-9080-FDAA48F75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48672"/>
        <c:axId val="52750208"/>
      </c:lineChart>
      <c:catAx>
        <c:axId val="5274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750208"/>
        <c:crosses val="autoZero"/>
        <c:auto val="1"/>
        <c:lblAlgn val="ctr"/>
        <c:lblOffset val="100"/>
        <c:noMultiLvlLbl val="0"/>
      </c:catAx>
      <c:valAx>
        <c:axId val="5275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74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Prevalence!$B$71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Prevalence!$B$72:$B$87</c:f>
              <c:numCache>
                <c:formatCode>General</c:formatCode>
                <c:ptCount val="16"/>
                <c:pt idx="0">
                  <c:v>8.243722751845288E-2</c:v>
                </c:pt>
                <c:pt idx="1">
                  <c:v>8.1504873056666899E-2</c:v>
                </c:pt>
                <c:pt idx="2">
                  <c:v>8.0990043982778287E-2</c:v>
                </c:pt>
                <c:pt idx="3">
                  <c:v>8.0833900146229307E-2</c:v>
                </c:pt>
                <c:pt idx="4">
                  <c:v>8.0640170339639827E-2</c:v>
                </c:pt>
                <c:pt idx="5">
                  <c:v>8.0237376345311598E-2</c:v>
                </c:pt>
                <c:pt idx="6">
                  <c:v>8.0120602035992403E-2</c:v>
                </c:pt>
                <c:pt idx="7">
                  <c:v>8.0916505739650493E-2</c:v>
                </c:pt>
                <c:pt idx="8">
                  <c:v>8.1385497767869353E-2</c:v>
                </c:pt>
                <c:pt idx="9">
                  <c:v>8.1713201137899691E-2</c:v>
                </c:pt>
                <c:pt idx="10">
                  <c:v>8.1965894561156299E-2</c:v>
                </c:pt>
                <c:pt idx="11">
                  <c:v>8.2047269788043803E-2</c:v>
                </c:pt>
                <c:pt idx="12">
                  <c:v>8.2299965012436832E-2</c:v>
                </c:pt>
                <c:pt idx="13">
                  <c:v>8.2415211343493291E-2</c:v>
                </c:pt>
                <c:pt idx="14">
                  <c:v>8.2806954414926442E-2</c:v>
                </c:pt>
                <c:pt idx="15">
                  <c:v>8.3675411290933185E-2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E-424A-8CC5-9D51ED735083}"/>
            </c:ext>
          </c:extLst>
        </c:ser>
        <c:ser>
          <c:idx val="1"/>
          <c:order val="1"/>
          <c:tx>
            <c:strRef>
              <c:f>Prevalence!$C$71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Prevalence!$C$72:$C$87</c:f>
              <c:numCache>
                <c:formatCode>General</c:formatCode>
                <c:ptCount val="16"/>
                <c:pt idx="0">
                  <c:v>9.4936731422279569E-2</c:v>
                </c:pt>
                <c:pt idx="1">
                  <c:v>9.3185626753841025E-2</c:v>
                </c:pt>
                <c:pt idx="2">
                  <c:v>9.205483745724069E-2</c:v>
                </c:pt>
                <c:pt idx="3">
                  <c:v>9.1207248097891006E-2</c:v>
                </c:pt>
                <c:pt idx="4">
                  <c:v>9.0353257780233703E-2</c:v>
                </c:pt>
                <c:pt idx="5">
                  <c:v>8.9369517277536475E-2</c:v>
                </c:pt>
                <c:pt idx="6">
                  <c:v>8.8896093440026025E-2</c:v>
                </c:pt>
                <c:pt idx="7">
                  <c:v>8.9298212360164456E-2</c:v>
                </c:pt>
                <c:pt idx="8">
                  <c:v>8.9341454556198296E-2</c:v>
                </c:pt>
                <c:pt idx="9">
                  <c:v>8.9104198919100222E-2</c:v>
                </c:pt>
                <c:pt idx="10">
                  <c:v>8.8661421819995298E-2</c:v>
                </c:pt>
                <c:pt idx="11">
                  <c:v>8.8153523285815064E-2</c:v>
                </c:pt>
                <c:pt idx="12">
                  <c:v>8.7851038295218981E-2</c:v>
                </c:pt>
                <c:pt idx="13">
                  <c:v>8.7553262860278147E-2</c:v>
                </c:pt>
                <c:pt idx="14">
                  <c:v>8.7501868418087492E-2</c:v>
                </c:pt>
                <c:pt idx="15">
                  <c:v>8.7894031497252723E-2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E-424A-8CC5-9D51ED735083}"/>
            </c:ext>
          </c:extLst>
        </c:ser>
        <c:ser>
          <c:idx val="2"/>
          <c:order val="2"/>
          <c:tx>
            <c:strRef>
              <c:f>Prevalence!$D$71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Prevalence!$D$72:$D$87</c:f>
              <c:numCache>
                <c:formatCode>General</c:formatCode>
                <c:ptCount val="16"/>
                <c:pt idx="0">
                  <c:v>0.16255515525825967</c:v>
                </c:pt>
                <c:pt idx="1">
                  <c:v>0.15436401133647584</c:v>
                </c:pt>
                <c:pt idx="2">
                  <c:v>0.1474813915826888</c:v>
                </c:pt>
                <c:pt idx="3">
                  <c:v>0.1413336619639371</c:v>
                </c:pt>
                <c:pt idx="4">
                  <c:v>0.13563490234184644</c:v>
                </c:pt>
                <c:pt idx="5">
                  <c:v>0.1304124550066319</c:v>
                </c:pt>
                <c:pt idx="6">
                  <c:v>0.12638933365944566</c:v>
                </c:pt>
                <c:pt idx="7">
                  <c:v>0.12412175274915449</c:v>
                </c:pt>
                <c:pt idx="8">
                  <c:v>0.1220646635206717</c:v>
                </c:pt>
                <c:pt idx="9">
                  <c:v>0.12013619289984342</c:v>
                </c:pt>
                <c:pt idx="10">
                  <c:v>0.11852803280960061</c:v>
                </c:pt>
                <c:pt idx="11">
                  <c:v>0.11717805224089957</c:v>
                </c:pt>
                <c:pt idx="12">
                  <c:v>0.11643282267878644</c:v>
                </c:pt>
                <c:pt idx="13">
                  <c:v>0.11617634172444181</c:v>
                </c:pt>
                <c:pt idx="14">
                  <c:v>0.11650303608705286</c:v>
                </c:pt>
                <c:pt idx="15">
                  <c:v>0.11756755153703992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E-424A-8CC5-9D51ED735083}"/>
            </c:ext>
          </c:extLst>
        </c:ser>
        <c:ser>
          <c:idx val="3"/>
          <c:order val="3"/>
          <c:tx>
            <c:strRef>
              <c:f>Prevalence!$E$71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Prevalence!$E$72:$E$87</c:f>
              <c:numCache>
                <c:formatCode>General</c:formatCode>
                <c:ptCount val="16"/>
                <c:pt idx="0">
                  <c:v>0.13780352948463637</c:v>
                </c:pt>
                <c:pt idx="1">
                  <c:v>0.13490865179081227</c:v>
                </c:pt>
                <c:pt idx="2">
                  <c:v>0.13250386517429297</c:v>
                </c:pt>
                <c:pt idx="3">
                  <c:v>0.1307429531016856</c:v>
                </c:pt>
                <c:pt idx="4">
                  <c:v>0.1287725470271531</c:v>
                </c:pt>
                <c:pt idx="5">
                  <c:v>0.12690250841352507</c:v>
                </c:pt>
                <c:pt idx="6">
                  <c:v>0.12598353592667164</c:v>
                </c:pt>
                <c:pt idx="7">
                  <c:v>0.12599781963003914</c:v>
                </c:pt>
                <c:pt idx="8">
                  <c:v>0.12571369015349265</c:v>
                </c:pt>
                <c:pt idx="9">
                  <c:v>0.12517220906015461</c:v>
                </c:pt>
                <c:pt idx="10">
                  <c:v>0.1244103370805752</c:v>
                </c:pt>
                <c:pt idx="11">
                  <c:v>0.12354069910059506</c:v>
                </c:pt>
                <c:pt idx="12">
                  <c:v>0.12294010481183656</c:v>
                </c:pt>
                <c:pt idx="13">
                  <c:v>0.12285041993542409</c:v>
                </c:pt>
                <c:pt idx="14">
                  <c:v>0.12311976610846184</c:v>
                </c:pt>
                <c:pt idx="15">
                  <c:v>0.12384287576825147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E-424A-8CC5-9D51ED735083}"/>
            </c:ext>
          </c:extLst>
        </c:ser>
        <c:ser>
          <c:idx val="4"/>
          <c:order val="4"/>
          <c:tx>
            <c:strRef>
              <c:f>Prevalence!$F$71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Prevalence!$F$72:$F$87</c:f>
              <c:numCache>
                <c:formatCode>General</c:formatCode>
                <c:ptCount val="16"/>
                <c:pt idx="0">
                  <c:v>0.11862716686647531</c:v>
                </c:pt>
                <c:pt idx="1">
                  <c:v>0.11814134186094209</c:v>
                </c:pt>
                <c:pt idx="2">
                  <c:v>0.11833856202633651</c:v>
                </c:pt>
                <c:pt idx="3">
                  <c:v>0.11884800394891935</c:v>
                </c:pt>
                <c:pt idx="4">
                  <c:v>0.11912860112423605</c:v>
                </c:pt>
                <c:pt idx="5">
                  <c:v>0.11932255953733537</c:v>
                </c:pt>
                <c:pt idx="6">
                  <c:v>0.11988140075850787</c:v>
                </c:pt>
                <c:pt idx="7">
                  <c:v>0.12048532626795595</c:v>
                </c:pt>
                <c:pt idx="8">
                  <c:v>0.1207616635775882</c:v>
                </c:pt>
                <c:pt idx="9">
                  <c:v>0.12103313883131452</c:v>
                </c:pt>
                <c:pt idx="10">
                  <c:v>0.12120551917550525</c:v>
                </c:pt>
                <c:pt idx="11">
                  <c:v>0.12143370683369299</c:v>
                </c:pt>
                <c:pt idx="12">
                  <c:v>0.12191847976737852</c:v>
                </c:pt>
                <c:pt idx="13">
                  <c:v>0.12233761748114512</c:v>
                </c:pt>
                <c:pt idx="14">
                  <c:v>0.12320191626544706</c:v>
                </c:pt>
                <c:pt idx="15">
                  <c:v>0.12444075835320408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EE-424A-8CC5-9D51ED735083}"/>
            </c:ext>
          </c:extLst>
        </c:ser>
        <c:ser>
          <c:idx val="5"/>
          <c:order val="5"/>
          <c:tx>
            <c:strRef>
              <c:f>Prevalence!$G$71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Prevalence!$G$72:$G$87</c:f>
              <c:numCache>
                <c:formatCode>General</c:formatCode>
                <c:ptCount val="16"/>
                <c:pt idx="0">
                  <c:v>0.18566467341404969</c:v>
                </c:pt>
                <c:pt idx="1">
                  <c:v>0.1803667836283594</c:v>
                </c:pt>
                <c:pt idx="2">
                  <c:v>0.17556299518553073</c:v>
                </c:pt>
                <c:pt idx="3">
                  <c:v>0.17116540473976297</c:v>
                </c:pt>
                <c:pt idx="4">
                  <c:v>0.16647858752706385</c:v>
                </c:pt>
                <c:pt idx="5">
                  <c:v>0.16215929643092211</c:v>
                </c:pt>
                <c:pt idx="6">
                  <c:v>0.15939448800318093</c:v>
                </c:pt>
                <c:pt idx="7">
                  <c:v>0.15854609104453438</c:v>
                </c:pt>
                <c:pt idx="8">
                  <c:v>0.15713744887911341</c:v>
                </c:pt>
                <c:pt idx="9">
                  <c:v>0.15593627616523917</c:v>
                </c:pt>
                <c:pt idx="10">
                  <c:v>0.15521455587656416</c:v>
                </c:pt>
                <c:pt idx="11">
                  <c:v>0.15457492537003256</c:v>
                </c:pt>
                <c:pt idx="12">
                  <c:v>0.15450425407818549</c:v>
                </c:pt>
                <c:pt idx="13">
                  <c:v>0.15461252450833277</c:v>
                </c:pt>
                <c:pt idx="14">
                  <c:v>0.15588001163419565</c:v>
                </c:pt>
                <c:pt idx="15">
                  <c:v>0.15811028244902767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EE-424A-8CC5-9D51ED735083}"/>
            </c:ext>
          </c:extLst>
        </c:ser>
        <c:ser>
          <c:idx val="6"/>
          <c:order val="6"/>
          <c:tx>
            <c:strRef>
              <c:f>Prevalence!$H$71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Prevalence!$H$72:$H$87</c:f>
              <c:numCache>
                <c:formatCode>General</c:formatCode>
                <c:ptCount val="16"/>
                <c:pt idx="0">
                  <c:v>0.14448109411877183</c:v>
                </c:pt>
                <c:pt idx="1">
                  <c:v>0.14463746197416544</c:v>
                </c:pt>
                <c:pt idx="2">
                  <c:v>0.14528052763120886</c:v>
                </c:pt>
                <c:pt idx="3">
                  <c:v>0.14604592848914344</c:v>
                </c:pt>
                <c:pt idx="4">
                  <c:v>0.14749485556273967</c:v>
                </c:pt>
                <c:pt idx="5">
                  <c:v>0.14738572271108963</c:v>
                </c:pt>
                <c:pt idx="6">
                  <c:v>0.14799117734985079</c:v>
                </c:pt>
                <c:pt idx="7">
                  <c:v>0.15250553350696153</c:v>
                </c:pt>
                <c:pt idx="8">
                  <c:v>0.15375653151513283</c:v>
                </c:pt>
                <c:pt idx="9">
                  <c:v>0.15617504590939899</c:v>
                </c:pt>
                <c:pt idx="10">
                  <c:v>0.15759727060674295</c:v>
                </c:pt>
                <c:pt idx="11">
                  <c:v>0.15678875520859684</c:v>
                </c:pt>
                <c:pt idx="12">
                  <c:v>0.15799379969236732</c:v>
                </c:pt>
                <c:pt idx="13">
                  <c:v>0.15707416320207246</c:v>
                </c:pt>
                <c:pt idx="14">
                  <c:v>0.15745824290872934</c:v>
                </c:pt>
                <c:pt idx="15">
                  <c:v>0.15833048941665706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EE-424A-8CC5-9D51ED735083}"/>
            </c:ext>
          </c:extLst>
        </c:ser>
        <c:ser>
          <c:idx val="7"/>
          <c:order val="7"/>
          <c:tx>
            <c:strRef>
              <c:f>Prevalence!$I$71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Prevalence!$I$72:$I$87</c:f>
              <c:numCache>
                <c:formatCode>General</c:formatCode>
                <c:ptCount val="16"/>
                <c:pt idx="0">
                  <c:v>0.10652258875708696</c:v>
                </c:pt>
                <c:pt idx="1">
                  <c:v>0.10673991301736385</c:v>
                </c:pt>
                <c:pt idx="2">
                  <c:v>0.1079086411923932</c:v>
                </c:pt>
                <c:pt idx="3">
                  <c:v>0.10907145595830411</c:v>
                </c:pt>
                <c:pt idx="4">
                  <c:v>0.10988295624742016</c:v>
                </c:pt>
                <c:pt idx="5">
                  <c:v>0.11035561816368737</c:v>
                </c:pt>
                <c:pt idx="6">
                  <c:v>0.11131032272199284</c:v>
                </c:pt>
                <c:pt idx="7">
                  <c:v>0.11330004667616612</c:v>
                </c:pt>
                <c:pt idx="8">
                  <c:v>0.11484362511411689</c:v>
                </c:pt>
                <c:pt idx="9">
                  <c:v>0.11581754913573911</c:v>
                </c:pt>
                <c:pt idx="10">
                  <c:v>0.11659753089849836</c:v>
                </c:pt>
                <c:pt idx="11">
                  <c:v>0.11696781196229455</c:v>
                </c:pt>
                <c:pt idx="12">
                  <c:v>0.1172059156241827</c:v>
                </c:pt>
                <c:pt idx="13">
                  <c:v>0.11762493863391325</c:v>
                </c:pt>
                <c:pt idx="14">
                  <c:v>0.11842103953792811</c:v>
                </c:pt>
                <c:pt idx="15">
                  <c:v>0.11970458047620137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EE-424A-8CC5-9D51ED735083}"/>
            </c:ext>
          </c:extLst>
        </c:ser>
        <c:ser>
          <c:idx val="8"/>
          <c:order val="8"/>
          <c:tx>
            <c:strRef>
              <c:f>Prevalence!$J$71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Prevalence!$J$72:$J$87</c:f>
              <c:numCache>
                <c:formatCode>General</c:formatCode>
                <c:ptCount val="16"/>
                <c:pt idx="0">
                  <c:v>0.12024777258854222</c:v>
                </c:pt>
                <c:pt idx="1">
                  <c:v>0.11984974980946522</c:v>
                </c:pt>
                <c:pt idx="2">
                  <c:v>0.12031654702381522</c:v>
                </c:pt>
                <c:pt idx="3">
                  <c:v>0.12154058996605646</c:v>
                </c:pt>
                <c:pt idx="4">
                  <c:v>0.12265222155441982</c:v>
                </c:pt>
                <c:pt idx="5">
                  <c:v>0.12406089421866671</c:v>
                </c:pt>
                <c:pt idx="6">
                  <c:v>0.12692556030006055</c:v>
                </c:pt>
                <c:pt idx="7">
                  <c:v>0.12939970735669995</c:v>
                </c:pt>
                <c:pt idx="8">
                  <c:v>0.13151766633408718</c:v>
                </c:pt>
                <c:pt idx="9">
                  <c:v>0.13363578385044861</c:v>
                </c:pt>
                <c:pt idx="10">
                  <c:v>0.13559635466487324</c:v>
                </c:pt>
                <c:pt idx="11">
                  <c:v>0.13758359622633695</c:v>
                </c:pt>
                <c:pt idx="12">
                  <c:v>0.13911078062106993</c:v>
                </c:pt>
                <c:pt idx="13">
                  <c:v>0.14054318307835059</c:v>
                </c:pt>
                <c:pt idx="14">
                  <c:v>0.14222441422901241</c:v>
                </c:pt>
                <c:pt idx="15">
                  <c:v>0.14380376626784322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EE-424A-8CC5-9D51ED735083}"/>
            </c:ext>
          </c:extLst>
        </c:ser>
        <c:ser>
          <c:idx val="9"/>
          <c:order val="9"/>
          <c:tx>
            <c:strRef>
              <c:f>Prevalence!$K$71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Prevalence!$A$72:$A$87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Prevalence!$K$72:$K$87</c:f>
              <c:numCache>
                <c:formatCode>General</c:formatCode>
                <c:ptCount val="16"/>
                <c:pt idx="0">
                  <c:v>0.15253826984367549</c:v>
                </c:pt>
                <c:pt idx="1">
                  <c:v>0.15310880221278972</c:v>
                </c:pt>
                <c:pt idx="2">
                  <c:v>0.15384288376587962</c:v>
                </c:pt>
                <c:pt idx="3">
                  <c:v>0.15470065013801326</c:v>
                </c:pt>
                <c:pt idx="4">
                  <c:v>0.155675326455809</c:v>
                </c:pt>
                <c:pt idx="5">
                  <c:v>0.15625127875075695</c:v>
                </c:pt>
                <c:pt idx="6">
                  <c:v>0.15769982050561773</c:v>
                </c:pt>
                <c:pt idx="7">
                  <c:v>0.16028698556627954</c:v>
                </c:pt>
                <c:pt idx="8">
                  <c:v>0.1624772230624455</c:v>
                </c:pt>
                <c:pt idx="9">
                  <c:v>0.1645862022094487</c:v>
                </c:pt>
                <c:pt idx="10">
                  <c:v>0.16578061515939391</c:v>
                </c:pt>
                <c:pt idx="11">
                  <c:v>0.16684820605565845</c:v>
                </c:pt>
                <c:pt idx="12">
                  <c:v>0.16807383831591044</c:v>
                </c:pt>
                <c:pt idx="13">
                  <c:v>0.16916737384205868</c:v>
                </c:pt>
                <c:pt idx="14">
                  <c:v>0.17068002083415965</c:v>
                </c:pt>
                <c:pt idx="15">
                  <c:v>0.17257505436866014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FEE-424A-8CC5-9D51ED735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6880"/>
        <c:axId val="52828416"/>
      </c:lineChart>
      <c:catAx>
        <c:axId val="5282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28416"/>
        <c:crosses val="autoZero"/>
        <c:auto val="1"/>
        <c:lblAlgn val="ctr"/>
        <c:lblOffset val="100"/>
        <c:noMultiLvlLbl val="0"/>
      </c:catAx>
      <c:valAx>
        <c:axId val="5282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2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Prevalence!$B$91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Prevalence!$B$92:$B$107</c:f>
              <c:numCache>
                <c:formatCode>General</c:formatCode>
                <c:ptCount val="16"/>
                <c:pt idx="0">
                  <c:v>0.16942894733243682</c:v>
                </c:pt>
                <c:pt idx="1">
                  <c:v>0.17028277850440915</c:v>
                </c:pt>
                <c:pt idx="2">
                  <c:v>0.17135365570875077</c:v>
                </c:pt>
                <c:pt idx="3">
                  <c:v>0.17152572229072577</c:v>
                </c:pt>
                <c:pt idx="4">
                  <c:v>0.17130915355739013</c:v>
                </c:pt>
                <c:pt idx="5">
                  <c:v>0.17124085020630389</c:v>
                </c:pt>
                <c:pt idx="6">
                  <c:v>0.17045304703767228</c:v>
                </c:pt>
                <c:pt idx="7">
                  <c:v>0.16713365047110099</c:v>
                </c:pt>
                <c:pt idx="8">
                  <c:v>0.16455441327962206</c:v>
                </c:pt>
                <c:pt idx="9">
                  <c:v>0.16267464619121905</c:v>
                </c:pt>
                <c:pt idx="10">
                  <c:v>0.16089619944932632</c:v>
                </c:pt>
                <c:pt idx="11">
                  <c:v>0.15947837182839439</c:v>
                </c:pt>
                <c:pt idx="12">
                  <c:v>0.15825238037785197</c:v>
                </c:pt>
                <c:pt idx="13">
                  <c:v>0.15700871275937558</c:v>
                </c:pt>
                <c:pt idx="14">
                  <c:v>0.15568633116914601</c:v>
                </c:pt>
                <c:pt idx="15">
                  <c:v>0.15423648279790539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A-4B9E-8D4B-636504310971}"/>
            </c:ext>
          </c:extLst>
        </c:ser>
        <c:ser>
          <c:idx val="1"/>
          <c:order val="1"/>
          <c:tx>
            <c:strRef>
              <c:f>Prevalence!$C$91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Prevalence!$C$92:$C$107</c:f>
              <c:numCache>
                <c:formatCode>General</c:formatCode>
                <c:ptCount val="16"/>
                <c:pt idx="0">
                  <c:v>0.18894899360656137</c:v>
                </c:pt>
                <c:pt idx="1">
                  <c:v>0.18990591916699887</c:v>
                </c:pt>
                <c:pt idx="2">
                  <c:v>0.19072256579020011</c:v>
                </c:pt>
                <c:pt idx="3">
                  <c:v>0.19070769259382434</c:v>
                </c:pt>
                <c:pt idx="4">
                  <c:v>0.19045463298925075</c:v>
                </c:pt>
                <c:pt idx="5">
                  <c:v>0.19014589872082788</c:v>
                </c:pt>
                <c:pt idx="6">
                  <c:v>0.18876501123484543</c:v>
                </c:pt>
                <c:pt idx="7">
                  <c:v>0.18470297638687314</c:v>
                </c:pt>
                <c:pt idx="8">
                  <c:v>0.1816769380684668</c:v>
                </c:pt>
                <c:pt idx="9">
                  <c:v>0.1794633335635262</c:v>
                </c:pt>
                <c:pt idx="10">
                  <c:v>0.1775820832215666</c:v>
                </c:pt>
                <c:pt idx="11">
                  <c:v>0.17587275873723227</c:v>
                </c:pt>
                <c:pt idx="12">
                  <c:v>0.17431785975572744</c:v>
                </c:pt>
                <c:pt idx="13">
                  <c:v>0.17265359524171681</c:v>
                </c:pt>
                <c:pt idx="14">
                  <c:v>0.17087604756344035</c:v>
                </c:pt>
                <c:pt idx="15">
                  <c:v>0.16894655475706122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A-4B9E-8D4B-636504310971}"/>
            </c:ext>
          </c:extLst>
        </c:ser>
        <c:ser>
          <c:idx val="2"/>
          <c:order val="2"/>
          <c:tx>
            <c:strRef>
              <c:f>Prevalence!$D$91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Prevalence!$D$92:$D$107</c:f>
              <c:numCache>
                <c:formatCode>General</c:formatCode>
                <c:ptCount val="16"/>
                <c:pt idx="0">
                  <c:v>0.3505436228842187</c:v>
                </c:pt>
                <c:pt idx="1">
                  <c:v>0.3436281863443022</c:v>
                </c:pt>
                <c:pt idx="2">
                  <c:v>0.33754649797676167</c:v>
                </c:pt>
                <c:pt idx="3">
                  <c:v>0.33017830965990541</c:v>
                </c:pt>
                <c:pt idx="4">
                  <c:v>0.32270185980820448</c:v>
                </c:pt>
                <c:pt idx="5">
                  <c:v>0.31519087494878528</c:v>
                </c:pt>
                <c:pt idx="6">
                  <c:v>0.30645717463876737</c:v>
                </c:pt>
                <c:pt idx="7">
                  <c:v>0.29417561671767212</c:v>
                </c:pt>
                <c:pt idx="8">
                  <c:v>0.28365516304354427</c:v>
                </c:pt>
                <c:pt idx="9">
                  <c:v>0.27487470744359205</c:v>
                </c:pt>
                <c:pt idx="10">
                  <c:v>0.26683675383275496</c:v>
                </c:pt>
                <c:pt idx="11">
                  <c:v>0.25964655441200868</c:v>
                </c:pt>
                <c:pt idx="12">
                  <c:v>0.25301323102894679</c:v>
                </c:pt>
                <c:pt idx="13">
                  <c:v>0.24611073432395777</c:v>
                </c:pt>
                <c:pt idx="14">
                  <c:v>0.2393062617796691</c:v>
                </c:pt>
                <c:pt idx="15">
                  <c:v>0.23279967932998907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A-4B9E-8D4B-636504310971}"/>
            </c:ext>
          </c:extLst>
        </c:ser>
        <c:ser>
          <c:idx val="3"/>
          <c:order val="3"/>
          <c:tx>
            <c:strRef>
              <c:f>Prevalence!$E$91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Prevalence!$E$92:$E$107</c:f>
              <c:numCache>
                <c:formatCode>General</c:formatCode>
                <c:ptCount val="16"/>
                <c:pt idx="0">
                  <c:v>0.27152699776963596</c:v>
                </c:pt>
                <c:pt idx="1">
                  <c:v>0.27391277941152786</c:v>
                </c:pt>
                <c:pt idx="2">
                  <c:v>0.27641413641041535</c:v>
                </c:pt>
                <c:pt idx="3">
                  <c:v>0.27744633146419373</c:v>
                </c:pt>
                <c:pt idx="4">
                  <c:v>0.27744202347289343</c:v>
                </c:pt>
                <c:pt idx="5">
                  <c:v>0.27673654637013173</c:v>
                </c:pt>
                <c:pt idx="6">
                  <c:v>0.2746657712710554</c:v>
                </c:pt>
                <c:pt idx="7">
                  <c:v>0.26898190735869743</c:v>
                </c:pt>
                <c:pt idx="8">
                  <c:v>0.26401197214016653</c:v>
                </c:pt>
                <c:pt idx="9">
                  <c:v>0.26030586802704592</c:v>
                </c:pt>
                <c:pt idx="10">
                  <c:v>0.25680984914834243</c:v>
                </c:pt>
                <c:pt idx="11">
                  <c:v>0.25311829434747585</c:v>
                </c:pt>
                <c:pt idx="12">
                  <c:v>0.2500596417286276</c:v>
                </c:pt>
                <c:pt idx="13">
                  <c:v>0.24681115799704365</c:v>
                </c:pt>
                <c:pt idx="14">
                  <c:v>0.24293335123879328</c:v>
                </c:pt>
                <c:pt idx="15">
                  <c:v>0.23938991447421426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A-4B9E-8D4B-636504310971}"/>
            </c:ext>
          </c:extLst>
        </c:ser>
        <c:ser>
          <c:idx val="4"/>
          <c:order val="4"/>
          <c:tx>
            <c:strRef>
              <c:f>Prevalence!$F$91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Prevalence!$F$92:$F$107</c:f>
              <c:numCache>
                <c:formatCode>General</c:formatCode>
                <c:ptCount val="16"/>
                <c:pt idx="0">
                  <c:v>0.24769637276409073</c:v>
                </c:pt>
                <c:pt idx="1">
                  <c:v>0.24886382540546179</c:v>
                </c:pt>
                <c:pt idx="2">
                  <c:v>0.24991888705441662</c:v>
                </c:pt>
                <c:pt idx="3">
                  <c:v>0.25004229781880571</c:v>
                </c:pt>
                <c:pt idx="4">
                  <c:v>0.24972207251234133</c:v>
                </c:pt>
                <c:pt idx="5">
                  <c:v>0.24884148263011163</c:v>
                </c:pt>
                <c:pt idx="6">
                  <c:v>0.2472650880476249</c:v>
                </c:pt>
                <c:pt idx="7">
                  <c:v>0.24459684752162134</c:v>
                </c:pt>
                <c:pt idx="8">
                  <c:v>0.24248809292933438</c:v>
                </c:pt>
                <c:pt idx="9">
                  <c:v>0.24057269469529344</c:v>
                </c:pt>
                <c:pt idx="10">
                  <c:v>0.23919098852907211</c:v>
                </c:pt>
                <c:pt idx="11">
                  <c:v>0.23776898790429346</c:v>
                </c:pt>
                <c:pt idx="12">
                  <c:v>0.23656369607610186</c:v>
                </c:pt>
                <c:pt idx="13">
                  <c:v>0.23535537709404683</c:v>
                </c:pt>
                <c:pt idx="14">
                  <c:v>0.23361536238823452</c:v>
                </c:pt>
                <c:pt idx="15">
                  <c:v>0.23161916774464089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5A-4B9E-8D4B-636504310971}"/>
            </c:ext>
          </c:extLst>
        </c:ser>
        <c:ser>
          <c:idx val="5"/>
          <c:order val="5"/>
          <c:tx>
            <c:strRef>
              <c:f>Prevalence!$G$91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Prevalence!$G$92:$G$107</c:f>
              <c:numCache>
                <c:formatCode>General</c:formatCode>
                <c:ptCount val="16"/>
                <c:pt idx="0">
                  <c:v>0.33187506345974466</c:v>
                </c:pt>
                <c:pt idx="1">
                  <c:v>0.33825251588136945</c:v>
                </c:pt>
                <c:pt idx="2">
                  <c:v>0.34609900393251081</c:v>
                </c:pt>
                <c:pt idx="3">
                  <c:v>0.3507532310156754</c:v>
                </c:pt>
                <c:pt idx="4">
                  <c:v>0.35323800541192241</c:v>
                </c:pt>
                <c:pt idx="5">
                  <c:v>0.3564940984806656</c:v>
                </c:pt>
                <c:pt idx="6">
                  <c:v>0.35694358015304645</c:v>
                </c:pt>
                <c:pt idx="7">
                  <c:v>0.35147535808053443</c:v>
                </c:pt>
                <c:pt idx="8">
                  <c:v>0.3462779678885336</c:v>
                </c:pt>
                <c:pt idx="9">
                  <c:v>0.34236079543088294</c:v>
                </c:pt>
                <c:pt idx="10">
                  <c:v>0.33692578463310818</c:v>
                </c:pt>
                <c:pt idx="11">
                  <c:v>0.33215300248855839</c:v>
                </c:pt>
                <c:pt idx="12">
                  <c:v>0.32737081362059933</c:v>
                </c:pt>
                <c:pt idx="13">
                  <c:v>0.32206562750348694</c:v>
                </c:pt>
                <c:pt idx="14">
                  <c:v>0.31534346920250617</c:v>
                </c:pt>
                <c:pt idx="15">
                  <c:v>0.30855940882423322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5A-4B9E-8D4B-636504310971}"/>
            </c:ext>
          </c:extLst>
        </c:ser>
        <c:ser>
          <c:idx val="6"/>
          <c:order val="6"/>
          <c:tx>
            <c:strRef>
              <c:f>Prevalence!$H$91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Prevalence!$H$92:$H$107</c:f>
              <c:numCache>
                <c:formatCode>General</c:formatCode>
                <c:ptCount val="16"/>
                <c:pt idx="0">
                  <c:v>0.32227371822716083</c:v>
                </c:pt>
                <c:pt idx="1">
                  <c:v>0.32818753408094931</c:v>
                </c:pt>
                <c:pt idx="2">
                  <c:v>0.32919224836602134</c:v>
                </c:pt>
                <c:pt idx="3">
                  <c:v>0.33299468928172954</c:v>
                </c:pt>
                <c:pt idx="4">
                  <c:v>0.32920193499986461</c:v>
                </c:pt>
                <c:pt idx="5">
                  <c:v>0.32844440285111909</c:v>
                </c:pt>
                <c:pt idx="6">
                  <c:v>0.32352786649619181</c:v>
                </c:pt>
                <c:pt idx="7">
                  <c:v>0.31555062955189395</c:v>
                </c:pt>
                <c:pt idx="8">
                  <c:v>0.30903729040950428</c:v>
                </c:pt>
                <c:pt idx="9">
                  <c:v>0.30367429022508291</c:v>
                </c:pt>
                <c:pt idx="10">
                  <c:v>0.30238299052009265</c:v>
                </c:pt>
                <c:pt idx="11">
                  <c:v>0.30122987960869724</c:v>
                </c:pt>
                <c:pt idx="12">
                  <c:v>0.29733339514338741</c:v>
                </c:pt>
                <c:pt idx="13">
                  <c:v>0.29814914302839762</c:v>
                </c:pt>
                <c:pt idx="14">
                  <c:v>0.29878669056946094</c:v>
                </c:pt>
                <c:pt idx="15">
                  <c:v>0.29536477327269944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5A-4B9E-8D4B-636504310971}"/>
            </c:ext>
          </c:extLst>
        </c:ser>
        <c:ser>
          <c:idx val="7"/>
          <c:order val="7"/>
          <c:tx>
            <c:strRef>
              <c:f>Prevalence!$I$91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Prevalence!$I$92:$I$107</c:f>
              <c:numCache>
                <c:formatCode>General</c:formatCode>
                <c:ptCount val="16"/>
                <c:pt idx="0">
                  <c:v>0.2346799233799052</c:v>
                </c:pt>
                <c:pt idx="1">
                  <c:v>0.23660279250653707</c:v>
                </c:pt>
                <c:pt idx="2">
                  <c:v>0.23871865946253754</c:v>
                </c:pt>
                <c:pt idx="3">
                  <c:v>0.23917821545388102</c:v>
                </c:pt>
                <c:pt idx="4">
                  <c:v>0.23977315513936565</c:v>
                </c:pt>
                <c:pt idx="5">
                  <c:v>0.24062269632347613</c:v>
                </c:pt>
                <c:pt idx="6">
                  <c:v>0.23945430187756367</c:v>
                </c:pt>
                <c:pt idx="7">
                  <c:v>0.23523648692143737</c:v>
                </c:pt>
                <c:pt idx="8">
                  <c:v>0.23131132472717586</c:v>
                </c:pt>
                <c:pt idx="9">
                  <c:v>0.23003501024895329</c:v>
                </c:pt>
                <c:pt idx="10">
                  <c:v>0.22834198883659529</c:v>
                </c:pt>
                <c:pt idx="11">
                  <c:v>0.22758237980575244</c:v>
                </c:pt>
                <c:pt idx="12">
                  <c:v>0.22687878819566265</c:v>
                </c:pt>
                <c:pt idx="13">
                  <c:v>0.22620572783741541</c:v>
                </c:pt>
                <c:pt idx="14">
                  <c:v>0.224397431343826</c:v>
                </c:pt>
                <c:pt idx="15">
                  <c:v>0.22339761453278509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5A-4B9E-8D4B-636504310971}"/>
            </c:ext>
          </c:extLst>
        </c:ser>
        <c:ser>
          <c:idx val="8"/>
          <c:order val="8"/>
          <c:tx>
            <c:strRef>
              <c:f>Prevalence!$J$91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Prevalence!$J$92:$J$107</c:f>
              <c:numCache>
                <c:formatCode>General</c:formatCode>
                <c:ptCount val="16"/>
                <c:pt idx="0">
                  <c:v>0.30184700399074854</c:v>
                </c:pt>
                <c:pt idx="1">
                  <c:v>0.30109585297300151</c:v>
                </c:pt>
                <c:pt idx="2">
                  <c:v>0.30203890146245327</c:v>
                </c:pt>
                <c:pt idx="3">
                  <c:v>0.29914770735326446</c:v>
                </c:pt>
                <c:pt idx="4">
                  <c:v>0.29699550048483114</c:v>
                </c:pt>
                <c:pt idx="5">
                  <c:v>0.29350586359068137</c:v>
                </c:pt>
                <c:pt idx="6">
                  <c:v>0.2878502928012529</c:v>
                </c:pt>
                <c:pt idx="7">
                  <c:v>0.28216452933483083</c:v>
                </c:pt>
                <c:pt idx="8">
                  <c:v>0.27745632067802756</c:v>
                </c:pt>
                <c:pt idx="9">
                  <c:v>0.27394465015201308</c:v>
                </c:pt>
                <c:pt idx="10">
                  <c:v>0.26924982639699541</c:v>
                </c:pt>
                <c:pt idx="11">
                  <c:v>0.26645396994782761</c:v>
                </c:pt>
                <c:pt idx="12">
                  <c:v>0.26436481914102961</c:v>
                </c:pt>
                <c:pt idx="13">
                  <c:v>0.26280949756780153</c:v>
                </c:pt>
                <c:pt idx="14">
                  <c:v>0.26134421964388838</c:v>
                </c:pt>
                <c:pt idx="15">
                  <c:v>0.25959184636905785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5A-4B9E-8D4B-636504310971}"/>
            </c:ext>
          </c:extLst>
        </c:ser>
        <c:ser>
          <c:idx val="9"/>
          <c:order val="9"/>
          <c:tx>
            <c:strRef>
              <c:f>Prevalence!$K$91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Prevalence!$A$92:$A$107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Prevalence!$K$92:$K$107</c:f>
              <c:numCache>
                <c:formatCode>General</c:formatCode>
                <c:ptCount val="16"/>
                <c:pt idx="0">
                  <c:v>0.33330791936235099</c:v>
                </c:pt>
                <c:pt idx="1">
                  <c:v>0.33608538292155249</c:v>
                </c:pt>
                <c:pt idx="2">
                  <c:v>0.3375617969537083</c:v>
                </c:pt>
                <c:pt idx="3">
                  <c:v>0.34072039257675812</c:v>
                </c:pt>
                <c:pt idx="4">
                  <c:v>0.34142957124103895</c:v>
                </c:pt>
                <c:pt idx="5">
                  <c:v>0.3421950844976519</c:v>
                </c:pt>
                <c:pt idx="6">
                  <c:v>0.34037630152284609</c:v>
                </c:pt>
                <c:pt idx="7">
                  <c:v>0.33443777008293935</c:v>
                </c:pt>
                <c:pt idx="8">
                  <c:v>0.32955635997715405</c:v>
                </c:pt>
                <c:pt idx="9">
                  <c:v>0.32619636136077024</c:v>
                </c:pt>
                <c:pt idx="10">
                  <c:v>0.32366571897717078</c:v>
                </c:pt>
                <c:pt idx="11">
                  <c:v>0.32274486596920499</c:v>
                </c:pt>
                <c:pt idx="12">
                  <c:v>0.32034179998302065</c:v>
                </c:pt>
                <c:pt idx="13">
                  <c:v>0.31878712441857632</c:v>
                </c:pt>
                <c:pt idx="14">
                  <c:v>0.31622919708556591</c:v>
                </c:pt>
                <c:pt idx="15">
                  <c:v>0.31445538118686511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5A-4B9E-8D4B-636504310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0512"/>
        <c:axId val="52882048"/>
      </c:lineChart>
      <c:catAx>
        <c:axId val="52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82048"/>
        <c:crosses val="autoZero"/>
        <c:auto val="1"/>
        <c:lblAlgn val="ctr"/>
        <c:lblOffset val="100"/>
        <c:noMultiLvlLbl val="0"/>
      </c:catAx>
      <c:valAx>
        <c:axId val="52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Prevalence!$B$112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Prevalence!$A$113:$A$128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Prevalence!$B$113:$B$128</c:f>
              <c:numCache>
                <c:formatCode>General</c:formatCode>
                <c:ptCount val="16"/>
                <c:pt idx="0">
                  <c:v>1.5228131438925882E-2</c:v>
                </c:pt>
                <c:pt idx="1">
                  <c:v>1.5794540577479248E-2</c:v>
                </c:pt>
                <c:pt idx="2">
                  <c:v>1.6340614262622535E-2</c:v>
                </c:pt>
                <c:pt idx="3">
                  <c:v>1.6859926567500551E-2</c:v>
                </c:pt>
                <c:pt idx="4">
                  <c:v>1.7329333381168054E-2</c:v>
                </c:pt>
                <c:pt idx="5">
                  <c:v>1.7722061371683879E-2</c:v>
                </c:pt>
                <c:pt idx="6">
                  <c:v>1.8027463013145908E-2</c:v>
                </c:pt>
                <c:pt idx="7">
                  <c:v>1.8275533846160093E-2</c:v>
                </c:pt>
                <c:pt idx="8">
                  <c:v>1.8497126882870463E-2</c:v>
                </c:pt>
                <c:pt idx="9">
                  <c:v>1.8685886759636991E-2</c:v>
                </c:pt>
                <c:pt idx="10">
                  <c:v>1.8837325962444317E-2</c:v>
                </c:pt>
                <c:pt idx="11">
                  <c:v>1.8984842681060425E-2</c:v>
                </c:pt>
                <c:pt idx="12">
                  <c:v>1.9086766498507209E-2</c:v>
                </c:pt>
                <c:pt idx="13">
                  <c:v>1.9168647570597774E-2</c:v>
                </c:pt>
                <c:pt idx="14">
                  <c:v>1.9236006800737428E-2</c:v>
                </c:pt>
                <c:pt idx="15">
                  <c:v>1.9306778333173538E-2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075-BD35-91DB00E64C4A}"/>
            </c:ext>
          </c:extLst>
        </c:ser>
        <c:ser>
          <c:idx val="1"/>
          <c:order val="1"/>
          <c:tx>
            <c:strRef>
              <c:f>Prevalence!$C$112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Prevalence!$A$113:$A$128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Prevalence!$C$113:$C$128</c:f>
              <c:numCache>
                <c:formatCode>General</c:formatCode>
                <c:ptCount val="16"/>
                <c:pt idx="0">
                  <c:v>6.8219893023448427E-2</c:v>
                </c:pt>
                <c:pt idx="1">
                  <c:v>6.7443440946413274E-2</c:v>
                </c:pt>
                <c:pt idx="2">
                  <c:v>6.7148355964447834E-2</c:v>
                </c:pt>
                <c:pt idx="3">
                  <c:v>6.7101403406581772E-2</c:v>
                </c:pt>
                <c:pt idx="4">
                  <c:v>6.7405397627525718E-2</c:v>
                </c:pt>
                <c:pt idx="5">
                  <c:v>6.8126500626397565E-2</c:v>
                </c:pt>
                <c:pt idx="6">
                  <c:v>6.9241807767853922E-2</c:v>
                </c:pt>
                <c:pt idx="7">
                  <c:v>7.0684853782890716E-2</c:v>
                </c:pt>
                <c:pt idx="8">
                  <c:v>7.2152920195711956E-2</c:v>
                </c:pt>
                <c:pt idx="9">
                  <c:v>7.3488246843130656E-2</c:v>
                </c:pt>
                <c:pt idx="10">
                  <c:v>7.4827925815020624E-2</c:v>
                </c:pt>
                <c:pt idx="11">
                  <c:v>7.6110285406835176E-2</c:v>
                </c:pt>
                <c:pt idx="12">
                  <c:v>7.7497671303855958E-2</c:v>
                </c:pt>
                <c:pt idx="13">
                  <c:v>7.9049186297682039E-2</c:v>
                </c:pt>
                <c:pt idx="14">
                  <c:v>8.0483877516310462E-2</c:v>
                </c:pt>
                <c:pt idx="15">
                  <c:v>8.1461828236930447E-2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7-4075-BD35-91DB00E64C4A}"/>
            </c:ext>
          </c:extLst>
        </c:ser>
        <c:ser>
          <c:idx val="2"/>
          <c:order val="2"/>
          <c:tx>
            <c:strRef>
              <c:f>Prevalence!$D$112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Prevalence!$A$113:$A$128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Prevalence!$D$113:$D$128</c:f>
              <c:numCache>
                <c:formatCode>General</c:formatCode>
                <c:ptCount val="16"/>
                <c:pt idx="0">
                  <c:v>0.14936148025454715</c:v>
                </c:pt>
                <c:pt idx="1">
                  <c:v>0.14664063008196898</c:v>
                </c:pt>
                <c:pt idx="2">
                  <c:v>0.14477027868441286</c:v>
                </c:pt>
                <c:pt idx="3">
                  <c:v>0.14333219272191622</c:v>
                </c:pt>
                <c:pt idx="4">
                  <c:v>0.14182770574803949</c:v>
                </c:pt>
                <c:pt idx="5">
                  <c:v>0.14011923913445132</c:v>
                </c:pt>
                <c:pt idx="6">
                  <c:v>0.13918836013588659</c:v>
                </c:pt>
                <c:pt idx="7">
                  <c:v>0.13966709062145638</c:v>
                </c:pt>
                <c:pt idx="8">
                  <c:v>0.1396678565798955</c:v>
                </c:pt>
                <c:pt idx="9">
                  <c:v>0.13935581721990656</c:v>
                </c:pt>
                <c:pt idx="10">
                  <c:v>0.13883035529487753</c:v>
                </c:pt>
                <c:pt idx="11">
                  <c:v>0.13816187625262633</c:v>
                </c:pt>
                <c:pt idx="12">
                  <c:v>0.13779784053019156</c:v>
                </c:pt>
                <c:pt idx="13">
                  <c:v>0.13746635961746881</c:v>
                </c:pt>
                <c:pt idx="14">
                  <c:v>0.13757299190001743</c:v>
                </c:pt>
                <c:pt idx="15">
                  <c:v>0.13836141309937819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77-4075-BD35-91DB00E64C4A}"/>
            </c:ext>
          </c:extLst>
        </c:ser>
        <c:ser>
          <c:idx val="3"/>
          <c:order val="3"/>
          <c:tx>
            <c:strRef>
              <c:f>Prevalence!$E$112</c:f>
              <c:strCache>
                <c:ptCount val="1"/>
                <c:pt idx="0">
                  <c:v>75 and more</c:v>
                </c:pt>
              </c:strCache>
            </c:strRef>
          </c:tx>
          <c:cat>
            <c:numRef>
              <c:f>Prevalence!$A$113:$A$128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Prevalence!$E$113:$E$128</c:f>
              <c:numCache>
                <c:formatCode>General</c:formatCode>
                <c:ptCount val="16"/>
                <c:pt idx="0">
                  <c:v>0.30405711638410343</c:v>
                </c:pt>
                <c:pt idx="1">
                  <c:v>0.3051189506664328</c:v>
                </c:pt>
                <c:pt idx="2">
                  <c:v>0.30627551374209905</c:v>
                </c:pt>
                <c:pt idx="3">
                  <c:v>0.30602784283841727</c:v>
                </c:pt>
                <c:pt idx="4">
                  <c:v>0.30522343864613055</c:v>
                </c:pt>
                <c:pt idx="5">
                  <c:v>0.3044208430838205</c:v>
                </c:pt>
                <c:pt idx="6">
                  <c:v>0.30193047535253875</c:v>
                </c:pt>
                <c:pt idx="7">
                  <c:v>0.29523362586114155</c:v>
                </c:pt>
                <c:pt idx="8">
                  <c:v>0.28988548350383453</c:v>
                </c:pt>
                <c:pt idx="9">
                  <c:v>0.28590759101709523</c:v>
                </c:pt>
                <c:pt idx="10">
                  <c:v>0.2822371576983479</c:v>
                </c:pt>
                <c:pt idx="11">
                  <c:v>0.2790343785153932</c:v>
                </c:pt>
                <c:pt idx="12">
                  <c:v>0.27603477974517593</c:v>
                </c:pt>
                <c:pt idx="13">
                  <c:v>0.27289121032220298</c:v>
                </c:pt>
                <c:pt idx="14">
                  <c:v>0.2694411008923186</c:v>
                </c:pt>
                <c:pt idx="15">
                  <c:v>0.26586317049057412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77-4075-BD35-91DB00E64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45056"/>
        <c:axId val="53246592"/>
      </c:lineChart>
      <c:catAx>
        <c:axId val="5324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246592"/>
        <c:crosses val="autoZero"/>
        <c:auto val="1"/>
        <c:lblAlgn val="ctr"/>
        <c:lblOffset val="100"/>
        <c:noMultiLvlLbl val="0"/>
      </c:catAx>
      <c:valAx>
        <c:axId val="5324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4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COPD'!$B$4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COPD'!$B$5:$B$20</c:f>
              <c:numCache>
                <c:formatCode>General</c:formatCode>
                <c:ptCount val="16"/>
                <c:pt idx="0">
                  <c:v>135193.44940704622</c:v>
                </c:pt>
                <c:pt idx="1">
                  <c:v>139328.05546623521</c:v>
                </c:pt>
                <c:pt idx="2">
                  <c:v>143848.12879366759</c:v>
                </c:pt>
                <c:pt idx="3">
                  <c:v>148508.30747013152</c:v>
                </c:pt>
                <c:pt idx="4">
                  <c:v>153230.3195044731</c:v>
                </c:pt>
                <c:pt idx="5">
                  <c:v>157944.85709523055</c:v>
                </c:pt>
                <c:pt idx="6">
                  <c:v>162634.10153383328</c:v>
                </c:pt>
                <c:pt idx="7">
                  <c:v>167308.76981737788</c:v>
                </c:pt>
                <c:pt idx="8">
                  <c:v>171965.21697040525</c:v>
                </c:pt>
                <c:pt idx="9">
                  <c:v>176592.98597979153</c:v>
                </c:pt>
                <c:pt idx="10">
                  <c:v>181196.37209310985</c:v>
                </c:pt>
                <c:pt idx="11">
                  <c:v>185773.16273484228</c:v>
                </c:pt>
                <c:pt idx="12">
                  <c:v>190300.56158112589</c:v>
                </c:pt>
                <c:pt idx="13">
                  <c:v>194783.58971339714</c:v>
                </c:pt>
                <c:pt idx="14">
                  <c:v>199215.58067988395</c:v>
                </c:pt>
                <c:pt idx="15">
                  <c:v>203586.17481231486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4-4BA8-AC26-CA8AA8468CCE}"/>
            </c:ext>
          </c:extLst>
        </c:ser>
        <c:ser>
          <c:idx val="1"/>
          <c:order val="1"/>
          <c:tx>
            <c:strRef>
              <c:f>'Number of COPD'!$C$4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COPD'!$C$5:$C$20</c:f>
              <c:numCache>
                <c:formatCode>General</c:formatCode>
                <c:ptCount val="16"/>
                <c:pt idx="0">
                  <c:v>418076.66802550404</c:v>
                </c:pt>
                <c:pt idx="1">
                  <c:v>428815.90869372053</c:v>
                </c:pt>
                <c:pt idx="2">
                  <c:v>440709.42573080579</c:v>
                </c:pt>
                <c:pt idx="3">
                  <c:v>453058.82242126134</c:v>
                </c:pt>
                <c:pt idx="4">
                  <c:v>465647.67345728003</c:v>
                </c:pt>
                <c:pt idx="5">
                  <c:v>478297.04213967617</c:v>
                </c:pt>
                <c:pt idx="6">
                  <c:v>490956.3499557958</c:v>
                </c:pt>
                <c:pt idx="7">
                  <c:v>503649.41273594485</c:v>
                </c:pt>
                <c:pt idx="8">
                  <c:v>516335.17840224574</c:v>
                </c:pt>
                <c:pt idx="9">
                  <c:v>528991.80293897365</c:v>
                </c:pt>
                <c:pt idx="10">
                  <c:v>541632.83298889338</c:v>
                </c:pt>
                <c:pt idx="11">
                  <c:v>554264.81565202284</c:v>
                </c:pt>
                <c:pt idx="12">
                  <c:v>566837.67947619641</c:v>
                </c:pt>
                <c:pt idx="13">
                  <c:v>579354.3082820751</c:v>
                </c:pt>
                <c:pt idx="14">
                  <c:v>591799.98616703111</c:v>
                </c:pt>
                <c:pt idx="15">
                  <c:v>604156.17329519836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4-4BA8-AC26-CA8AA8468CCE}"/>
            </c:ext>
          </c:extLst>
        </c:ser>
        <c:ser>
          <c:idx val="2"/>
          <c:order val="2"/>
          <c:tx>
            <c:strRef>
              <c:f>'Number of COPD'!$D$4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COPD'!$D$5:$D$20</c:f>
              <c:numCache>
                <c:formatCode>General</c:formatCode>
                <c:ptCount val="16"/>
                <c:pt idx="0">
                  <c:v>165322.02813291334</c:v>
                </c:pt>
                <c:pt idx="1">
                  <c:v>167152.9934527016</c:v>
                </c:pt>
                <c:pt idx="2">
                  <c:v>169553.95140874395</c:v>
                </c:pt>
                <c:pt idx="3">
                  <c:v>172316.07613425056</c:v>
                </c:pt>
                <c:pt idx="4">
                  <c:v>175386.05089983688</c:v>
                </c:pt>
                <c:pt idx="5">
                  <c:v>178708.83078764449</c:v>
                </c:pt>
                <c:pt idx="6">
                  <c:v>182265.1636036461</c:v>
                </c:pt>
                <c:pt idx="7">
                  <c:v>186050.94703506221</c:v>
                </c:pt>
                <c:pt idx="8">
                  <c:v>190049.98694428205</c:v>
                </c:pt>
                <c:pt idx="9">
                  <c:v>194254.48377554849</c:v>
                </c:pt>
                <c:pt idx="10">
                  <c:v>198660.41735446994</c:v>
                </c:pt>
                <c:pt idx="11">
                  <c:v>203261.58355881838</c:v>
                </c:pt>
                <c:pt idx="12">
                  <c:v>208031.51719945672</c:v>
                </c:pt>
                <c:pt idx="13">
                  <c:v>212966.36617290444</c:v>
                </c:pt>
                <c:pt idx="14">
                  <c:v>218054.43173406267</c:v>
                </c:pt>
                <c:pt idx="15">
                  <c:v>223280.88813788746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4-4BA8-AC26-CA8AA8468CCE}"/>
            </c:ext>
          </c:extLst>
        </c:ser>
        <c:ser>
          <c:idx val="3"/>
          <c:order val="3"/>
          <c:tx>
            <c:strRef>
              <c:f>'Number of COPD'!$E$4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COPD'!$E$5:$E$20</c:f>
              <c:numCache>
                <c:formatCode>General</c:formatCode>
                <c:ptCount val="16"/>
                <c:pt idx="0">
                  <c:v>52633.388057969642</c:v>
                </c:pt>
                <c:pt idx="1">
                  <c:v>53682.373884770197</c:v>
                </c:pt>
                <c:pt idx="2">
                  <c:v>54856.320295314508</c:v>
                </c:pt>
                <c:pt idx="3">
                  <c:v>56072.1591673722</c:v>
                </c:pt>
                <c:pt idx="4">
                  <c:v>57310.9214045845</c:v>
                </c:pt>
                <c:pt idx="5">
                  <c:v>58556.427577194147</c:v>
                </c:pt>
                <c:pt idx="6">
                  <c:v>59799.416861650505</c:v>
                </c:pt>
                <c:pt idx="7">
                  <c:v>61044.502698053024</c:v>
                </c:pt>
                <c:pt idx="8">
                  <c:v>62292.755072171043</c:v>
                </c:pt>
                <c:pt idx="9">
                  <c:v>63540.166009194552</c:v>
                </c:pt>
                <c:pt idx="10">
                  <c:v>64792.01776537046</c:v>
                </c:pt>
                <c:pt idx="11">
                  <c:v>66054.182232450621</c:v>
                </c:pt>
                <c:pt idx="12">
                  <c:v>67320.277177014112</c:v>
                </c:pt>
                <c:pt idx="13">
                  <c:v>68585.890709951476</c:v>
                </c:pt>
                <c:pt idx="14">
                  <c:v>69855.019792127583</c:v>
                </c:pt>
                <c:pt idx="15">
                  <c:v>71124.009802327899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4-4BA8-AC26-CA8AA8468CCE}"/>
            </c:ext>
          </c:extLst>
        </c:ser>
        <c:ser>
          <c:idx val="4"/>
          <c:order val="4"/>
          <c:tx>
            <c:strRef>
              <c:f>'Number of COPD'!$F$4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COPD'!$F$5:$F$20</c:f>
              <c:numCache>
                <c:formatCode>General</c:formatCode>
                <c:ptCount val="16"/>
                <c:pt idx="0">
                  <c:v>349524.25380809477</c:v>
                </c:pt>
                <c:pt idx="1">
                  <c:v>360146.30640982103</c:v>
                </c:pt>
                <c:pt idx="2">
                  <c:v>371674.9704163248</c:v>
                </c:pt>
                <c:pt idx="3">
                  <c:v>383450.20140596281</c:v>
                </c:pt>
                <c:pt idx="4">
                  <c:v>395267.88499790535</c:v>
                </c:pt>
                <c:pt idx="5">
                  <c:v>406973.42111856845</c:v>
                </c:pt>
                <c:pt idx="6">
                  <c:v>418495.35768459126</c:v>
                </c:pt>
                <c:pt idx="7">
                  <c:v>429810.08501970611</c:v>
                </c:pt>
                <c:pt idx="8">
                  <c:v>440894.09053198271</c:v>
                </c:pt>
                <c:pt idx="9">
                  <c:v>451739.82724677259</c:v>
                </c:pt>
                <c:pt idx="10">
                  <c:v>462344.19687534042</c:v>
                </c:pt>
                <c:pt idx="11">
                  <c:v>472707.86322172231</c:v>
                </c:pt>
                <c:pt idx="12">
                  <c:v>482791.49766600522</c:v>
                </c:pt>
                <c:pt idx="13">
                  <c:v>492594.8220205243</c:v>
                </c:pt>
                <c:pt idx="14">
                  <c:v>502131.07201702485</c:v>
                </c:pt>
                <c:pt idx="15">
                  <c:v>511414.94869324513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04-4BA8-AC26-CA8AA8468CCE}"/>
            </c:ext>
          </c:extLst>
        </c:ser>
        <c:ser>
          <c:idx val="5"/>
          <c:order val="5"/>
          <c:tx>
            <c:strRef>
              <c:f>'Number of COPD'!$G$4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COPD'!$G$5:$G$20</c:f>
              <c:numCache>
                <c:formatCode>General</c:formatCode>
                <c:ptCount val="16"/>
                <c:pt idx="0">
                  <c:v>59088.763178269386</c:v>
                </c:pt>
                <c:pt idx="1">
                  <c:v>60226.887088727788</c:v>
                </c:pt>
                <c:pt idx="2">
                  <c:v>61481.627638885577</c:v>
                </c:pt>
                <c:pt idx="3">
                  <c:v>62773.934930076197</c:v>
                </c:pt>
                <c:pt idx="4">
                  <c:v>64088.914648897124</c:v>
                </c:pt>
                <c:pt idx="5">
                  <c:v>65396.793841915511</c:v>
                </c:pt>
                <c:pt idx="6">
                  <c:v>66691.696849161031</c:v>
                </c:pt>
                <c:pt idx="7">
                  <c:v>67980.950884561462</c:v>
                </c:pt>
                <c:pt idx="8">
                  <c:v>69271.758021625981</c:v>
                </c:pt>
                <c:pt idx="9">
                  <c:v>70554.806792609408</c:v>
                </c:pt>
                <c:pt idx="10">
                  <c:v>71839.83117101228</c:v>
                </c:pt>
                <c:pt idx="11">
                  <c:v>73123.073996132443</c:v>
                </c:pt>
                <c:pt idx="12">
                  <c:v>74398.712362769278</c:v>
                </c:pt>
                <c:pt idx="13">
                  <c:v>75671.192069715529</c:v>
                </c:pt>
                <c:pt idx="14">
                  <c:v>76940.194232572132</c:v>
                </c:pt>
                <c:pt idx="15">
                  <c:v>78201.967396412467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04-4BA8-AC26-CA8AA8468CCE}"/>
            </c:ext>
          </c:extLst>
        </c:ser>
        <c:ser>
          <c:idx val="6"/>
          <c:order val="6"/>
          <c:tx>
            <c:strRef>
              <c:f>'Number of COPD'!$H$4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COPD'!$H$5:$H$20</c:f>
              <c:numCache>
                <c:formatCode>General</c:formatCode>
                <c:ptCount val="16"/>
                <c:pt idx="0">
                  <c:v>8269.7156616305056</c:v>
                </c:pt>
                <c:pt idx="1">
                  <c:v>8550.1298447260087</c:v>
                </c:pt>
                <c:pt idx="2">
                  <c:v>8855.5015216991742</c:v>
                </c:pt>
                <c:pt idx="3">
                  <c:v>9167.2350439476759</c:v>
                </c:pt>
                <c:pt idx="4">
                  <c:v>9483.7009601571026</c:v>
                </c:pt>
                <c:pt idx="5">
                  <c:v>9801.6372008506241</c:v>
                </c:pt>
                <c:pt idx="6">
                  <c:v>10121.125252194073</c:v>
                </c:pt>
                <c:pt idx="7">
                  <c:v>10436.571040866223</c:v>
                </c:pt>
                <c:pt idx="8">
                  <c:v>10752.781273767083</c:v>
                </c:pt>
                <c:pt idx="9">
                  <c:v>11066.26244625137</c:v>
                </c:pt>
                <c:pt idx="10">
                  <c:v>11372.833387723433</c:v>
                </c:pt>
                <c:pt idx="11">
                  <c:v>11678.192300299668</c:v>
                </c:pt>
                <c:pt idx="12">
                  <c:v>11981.444227105792</c:v>
                </c:pt>
                <c:pt idx="13">
                  <c:v>12277.423114003401</c:v>
                </c:pt>
                <c:pt idx="14">
                  <c:v>12562.973043766819</c:v>
                </c:pt>
                <c:pt idx="15">
                  <c:v>12846.637034907126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04-4BA8-AC26-CA8AA8468CCE}"/>
            </c:ext>
          </c:extLst>
        </c:ser>
        <c:ser>
          <c:idx val="7"/>
          <c:order val="7"/>
          <c:tx>
            <c:strRef>
              <c:f>'Number of COPD'!$I$4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COPD'!$I$5:$I$20</c:f>
              <c:numCache>
                <c:formatCode>General</c:formatCode>
                <c:ptCount val="16"/>
                <c:pt idx="0">
                  <c:v>39467.333053974537</c:v>
                </c:pt>
                <c:pt idx="1">
                  <c:v>40844.506458483214</c:v>
                </c:pt>
                <c:pt idx="2">
                  <c:v>42319.474956195801</c:v>
                </c:pt>
                <c:pt idx="3">
                  <c:v>43817.355332621184</c:v>
                </c:pt>
                <c:pt idx="4">
                  <c:v>45310.514736253288</c:v>
                </c:pt>
                <c:pt idx="5">
                  <c:v>46776.620482042708</c:v>
                </c:pt>
                <c:pt idx="6">
                  <c:v>48213.497852149027</c:v>
                </c:pt>
                <c:pt idx="7">
                  <c:v>49618.695750889616</c:v>
                </c:pt>
                <c:pt idx="8">
                  <c:v>50994.760590755381</c:v>
                </c:pt>
                <c:pt idx="9">
                  <c:v>52325.249401832094</c:v>
                </c:pt>
                <c:pt idx="10">
                  <c:v>53619.153356011542</c:v>
                </c:pt>
                <c:pt idx="11">
                  <c:v>54868.81617586175</c:v>
                </c:pt>
                <c:pt idx="12">
                  <c:v>56077.322091160146</c:v>
                </c:pt>
                <c:pt idx="13">
                  <c:v>57236.291444571405</c:v>
                </c:pt>
                <c:pt idx="14">
                  <c:v>58354.088236318334</c:v>
                </c:pt>
                <c:pt idx="15">
                  <c:v>59417.697294938152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04-4BA8-AC26-CA8AA8468CCE}"/>
            </c:ext>
          </c:extLst>
        </c:ser>
        <c:ser>
          <c:idx val="8"/>
          <c:order val="8"/>
          <c:tx>
            <c:strRef>
              <c:f>'Number of COPD'!$J$4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COPD'!$J$5:$J$20</c:f>
              <c:numCache>
                <c:formatCode>General</c:formatCode>
                <c:ptCount val="16"/>
                <c:pt idx="0">
                  <c:v>25660.315230142511</c:v>
                </c:pt>
                <c:pt idx="1">
                  <c:v>26539.536643958476</c:v>
                </c:pt>
                <c:pt idx="2">
                  <c:v>27486.384631818357</c:v>
                </c:pt>
                <c:pt idx="3">
                  <c:v>28454.040007534313</c:v>
                </c:pt>
                <c:pt idx="4">
                  <c:v>29424.277825171048</c:v>
                </c:pt>
                <c:pt idx="5">
                  <c:v>30384.443977245519</c:v>
                </c:pt>
                <c:pt idx="6">
                  <c:v>31324.740784498394</c:v>
                </c:pt>
                <c:pt idx="7">
                  <c:v>32244.140278684423</c:v>
                </c:pt>
                <c:pt idx="8">
                  <c:v>33138.833206511219</c:v>
                </c:pt>
                <c:pt idx="9">
                  <c:v>34001.844908352046</c:v>
                </c:pt>
                <c:pt idx="10">
                  <c:v>34840.978046964658</c:v>
                </c:pt>
                <c:pt idx="11">
                  <c:v>35645.901360932119</c:v>
                </c:pt>
                <c:pt idx="12">
                  <c:v>36417.926767474171</c:v>
                </c:pt>
                <c:pt idx="13">
                  <c:v>37148.8310399806</c:v>
                </c:pt>
                <c:pt idx="14">
                  <c:v>37838.783169513976</c:v>
                </c:pt>
                <c:pt idx="15">
                  <c:v>38489.076267752433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04-4BA8-AC26-CA8AA8468CCE}"/>
            </c:ext>
          </c:extLst>
        </c:ser>
        <c:ser>
          <c:idx val="9"/>
          <c:order val="9"/>
          <c:tx>
            <c:strRef>
              <c:f>'Number of COPD'!$K$4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'Number of COPD'!$A$5:$A$20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COPD'!$K$5:$K$20</c:f>
              <c:numCache>
                <c:formatCode>General</c:formatCode>
                <c:ptCount val="16"/>
                <c:pt idx="0">
                  <c:v>45217.652410987634</c:v>
                </c:pt>
                <c:pt idx="1">
                  <c:v>46825.678605416251</c:v>
                </c:pt>
                <c:pt idx="2">
                  <c:v>48560.380596291827</c:v>
                </c:pt>
                <c:pt idx="3">
                  <c:v>50315.720154434304</c:v>
                </c:pt>
                <c:pt idx="4">
                  <c:v>52067.931011949055</c:v>
                </c:pt>
                <c:pt idx="5">
                  <c:v>53793.883241426745</c:v>
                </c:pt>
                <c:pt idx="6">
                  <c:v>55488.091490757171</c:v>
                </c:pt>
                <c:pt idx="7">
                  <c:v>57149.353983522145</c:v>
                </c:pt>
                <c:pt idx="8">
                  <c:v>58773.620583588287</c:v>
                </c:pt>
                <c:pt idx="9">
                  <c:v>60351.274136263135</c:v>
                </c:pt>
                <c:pt idx="10">
                  <c:v>61884.882538417718</c:v>
                </c:pt>
                <c:pt idx="11">
                  <c:v>63364.911439848598</c:v>
                </c:pt>
                <c:pt idx="12">
                  <c:v>64799.881041067987</c:v>
                </c:pt>
                <c:pt idx="13">
                  <c:v>66183.292481025652</c:v>
                </c:pt>
                <c:pt idx="14">
                  <c:v>67517.97699834712</c:v>
                </c:pt>
                <c:pt idx="15">
                  <c:v>68792.458961480777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04-4BA8-AC26-CA8AA8468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0032"/>
        <c:axId val="53341568"/>
      </c:lineChart>
      <c:catAx>
        <c:axId val="5334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341568"/>
        <c:crosses val="autoZero"/>
        <c:auto val="1"/>
        <c:lblAlgn val="ctr"/>
        <c:lblOffset val="100"/>
        <c:noMultiLvlLbl val="0"/>
      </c:catAx>
      <c:valAx>
        <c:axId val="533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4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COPD'!$B$30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COPD'!$B$31:$B$46</c:f>
              <c:numCache>
                <c:formatCode>General</c:formatCode>
                <c:ptCount val="16"/>
                <c:pt idx="0">
                  <c:v>12078.425491474623</c:v>
                </c:pt>
                <c:pt idx="1">
                  <c:v>12509.960479684541</c:v>
                </c:pt>
                <c:pt idx="2">
                  <c:v>12938.542451552355</c:v>
                </c:pt>
                <c:pt idx="3">
                  <c:v>13346.130644838169</c:v>
                </c:pt>
                <c:pt idx="4">
                  <c:v>13728.017330825516</c:v>
                </c:pt>
                <c:pt idx="5">
                  <c:v>14086.859266116728</c:v>
                </c:pt>
                <c:pt idx="6">
                  <c:v>14425.875971358222</c:v>
                </c:pt>
                <c:pt idx="7">
                  <c:v>14746.250231797427</c:v>
                </c:pt>
                <c:pt idx="8">
                  <c:v>15048.177714096571</c:v>
                </c:pt>
                <c:pt idx="9">
                  <c:v>15332.880763331043</c:v>
                </c:pt>
                <c:pt idx="10">
                  <c:v>15602.734206489309</c:v>
                </c:pt>
                <c:pt idx="11">
                  <c:v>15858.76457007775</c:v>
                </c:pt>
                <c:pt idx="12">
                  <c:v>16108.376635595494</c:v>
                </c:pt>
                <c:pt idx="13">
                  <c:v>16354.360527293116</c:v>
                </c:pt>
                <c:pt idx="14">
                  <c:v>16598.768210079008</c:v>
                </c:pt>
                <c:pt idx="15">
                  <c:v>16840.24143596099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A-4B64-A9F4-7043F07FEDE7}"/>
            </c:ext>
          </c:extLst>
        </c:ser>
        <c:ser>
          <c:idx val="1"/>
          <c:order val="1"/>
          <c:tx>
            <c:strRef>
              <c:f>'Number of COPD'!$C$30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COPD'!$C$31:$C$46</c:f>
              <c:numCache>
                <c:formatCode>General</c:formatCode>
                <c:ptCount val="16"/>
                <c:pt idx="0">
                  <c:v>37583.979035250697</c:v>
                </c:pt>
                <c:pt idx="1">
                  <c:v>38955.232769186165</c:v>
                </c:pt>
                <c:pt idx="2">
                  <c:v>40283.967130759964</c:v>
                </c:pt>
                <c:pt idx="3">
                  <c:v>41520.9470401293</c:v>
                </c:pt>
                <c:pt idx="4">
                  <c:v>42649.666394613159</c:v>
                </c:pt>
                <c:pt idx="5">
                  <c:v>43678.075410757279</c:v>
                </c:pt>
                <c:pt idx="6">
                  <c:v>44626.55981096701</c:v>
                </c:pt>
                <c:pt idx="7">
                  <c:v>45511.743696098725</c:v>
                </c:pt>
                <c:pt idx="8">
                  <c:v>46340.68353794553</c:v>
                </c:pt>
                <c:pt idx="9">
                  <c:v>47123.109184708941</c:v>
                </c:pt>
                <c:pt idx="10">
                  <c:v>47870.964053038944</c:v>
                </c:pt>
                <c:pt idx="11">
                  <c:v>48587.382922025761</c:v>
                </c:pt>
                <c:pt idx="12">
                  <c:v>49286.733018283892</c:v>
                </c:pt>
                <c:pt idx="13">
                  <c:v>49974.036896611506</c:v>
                </c:pt>
                <c:pt idx="14">
                  <c:v>50651.813998494268</c:v>
                </c:pt>
                <c:pt idx="15">
                  <c:v>51317.898857968466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A-4B64-A9F4-7043F07FEDE7}"/>
            </c:ext>
          </c:extLst>
        </c:ser>
        <c:ser>
          <c:idx val="2"/>
          <c:order val="2"/>
          <c:tx>
            <c:strRef>
              <c:f>'Number of COPD'!$D$30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COPD'!$D$31:$D$46</c:f>
              <c:numCache>
                <c:formatCode>General</c:formatCode>
                <c:ptCount val="16"/>
                <c:pt idx="0">
                  <c:v>15092.57684644379</c:v>
                </c:pt>
                <c:pt idx="1">
                  <c:v>15688.459724717577</c:v>
                </c:pt>
                <c:pt idx="2">
                  <c:v>16303.898747735686</c:v>
                </c:pt>
                <c:pt idx="3">
                  <c:v>16919.022097290243</c:v>
                </c:pt>
                <c:pt idx="4">
                  <c:v>17525.870116896636</c:v>
                </c:pt>
                <c:pt idx="5">
                  <c:v>18123.617734789223</c:v>
                </c:pt>
                <c:pt idx="6">
                  <c:v>18715.396595874765</c:v>
                </c:pt>
                <c:pt idx="7">
                  <c:v>19300.642804224655</c:v>
                </c:pt>
                <c:pt idx="8">
                  <c:v>19877.007482883651</c:v>
                </c:pt>
                <c:pt idx="9">
                  <c:v>20446.564399108727</c:v>
                </c:pt>
                <c:pt idx="10">
                  <c:v>21010.715329636885</c:v>
                </c:pt>
                <c:pt idx="11">
                  <c:v>21565.856670943307</c:v>
                </c:pt>
                <c:pt idx="12">
                  <c:v>22115.327409248905</c:v>
                </c:pt>
                <c:pt idx="13">
                  <c:v>22659.627061028077</c:v>
                </c:pt>
                <c:pt idx="14">
                  <c:v>23198.862235864806</c:v>
                </c:pt>
                <c:pt idx="15">
                  <c:v>23731.761543563065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CA-4B64-A9F4-7043F07FEDE7}"/>
            </c:ext>
          </c:extLst>
        </c:ser>
        <c:ser>
          <c:idx val="3"/>
          <c:order val="3"/>
          <c:tx>
            <c:strRef>
              <c:f>'Number of COPD'!$E$30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COPD'!$E$31:$E$46</c:f>
              <c:numCache>
                <c:formatCode>General</c:formatCode>
                <c:ptCount val="16"/>
                <c:pt idx="0">
                  <c:v>4717.0000935074459</c:v>
                </c:pt>
                <c:pt idx="1">
                  <c:v>4856.2423612940765</c:v>
                </c:pt>
                <c:pt idx="2">
                  <c:v>4996.5312617506843</c:v>
                </c:pt>
                <c:pt idx="3">
                  <c:v>5132.2512493617605</c:v>
                </c:pt>
                <c:pt idx="4">
                  <c:v>5261.5241368804054</c:v>
                </c:pt>
                <c:pt idx="5">
                  <c:v>5384.8609836562255</c:v>
                </c:pt>
                <c:pt idx="6">
                  <c:v>5504.0433047307806</c:v>
                </c:pt>
                <c:pt idx="7">
                  <c:v>5620.2301621748647</c:v>
                </c:pt>
                <c:pt idx="8">
                  <c:v>5733.7962646814485</c:v>
                </c:pt>
                <c:pt idx="9">
                  <c:v>5845.0295762380856</c:v>
                </c:pt>
                <c:pt idx="10">
                  <c:v>5954.0776275333556</c:v>
                </c:pt>
                <c:pt idx="11">
                  <c:v>6061.098690529896</c:v>
                </c:pt>
                <c:pt idx="12">
                  <c:v>6166.0879875904193</c:v>
                </c:pt>
                <c:pt idx="13">
                  <c:v>6269.7538881716391</c:v>
                </c:pt>
                <c:pt idx="14">
                  <c:v>6372.9069158562706</c:v>
                </c:pt>
                <c:pt idx="15">
                  <c:v>6474.3678317850627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CA-4B64-A9F4-7043F07FEDE7}"/>
            </c:ext>
          </c:extLst>
        </c:ser>
        <c:ser>
          <c:idx val="4"/>
          <c:order val="4"/>
          <c:tx>
            <c:strRef>
              <c:f>'Number of COPD'!$F$30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COPD'!$F$31:$F$46</c:f>
              <c:numCache>
                <c:formatCode>General</c:formatCode>
                <c:ptCount val="16"/>
                <c:pt idx="0">
                  <c:v>31192.19867620297</c:v>
                </c:pt>
                <c:pt idx="1">
                  <c:v>32261.779280396113</c:v>
                </c:pt>
                <c:pt idx="2">
                  <c:v>33308.857332156455</c:v>
                </c:pt>
                <c:pt idx="3">
                  <c:v>34287.256788842991</c:v>
                </c:pt>
                <c:pt idx="4">
                  <c:v>35184.362726653315</c:v>
                </c:pt>
                <c:pt idx="5">
                  <c:v>35999.411334542368</c:v>
                </c:pt>
                <c:pt idx="6">
                  <c:v>36749.404215955248</c:v>
                </c:pt>
                <c:pt idx="7">
                  <c:v>37444.38885684852</c:v>
                </c:pt>
                <c:pt idx="8">
                  <c:v>38095.348549386734</c:v>
                </c:pt>
                <c:pt idx="9">
                  <c:v>38715.184104301268</c:v>
                </c:pt>
                <c:pt idx="10">
                  <c:v>39315.819680644323</c:v>
                </c:pt>
                <c:pt idx="11">
                  <c:v>39903.82756168714</c:v>
                </c:pt>
                <c:pt idx="12">
                  <c:v>40484.019453281988</c:v>
                </c:pt>
                <c:pt idx="13">
                  <c:v>41053.089616274068</c:v>
                </c:pt>
                <c:pt idx="14">
                  <c:v>41603.027263888274</c:v>
                </c:pt>
                <c:pt idx="15">
                  <c:v>42122.935332318491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CA-4B64-A9F4-7043F07FEDE7}"/>
            </c:ext>
          </c:extLst>
        </c:ser>
        <c:ser>
          <c:idx val="5"/>
          <c:order val="5"/>
          <c:tx>
            <c:strRef>
              <c:f>'Number of COPD'!$G$30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COPD'!$G$31:$G$46</c:f>
              <c:numCache>
                <c:formatCode>General</c:formatCode>
                <c:ptCount val="16"/>
                <c:pt idx="0">
                  <c:v>5267.3775325824026</c:v>
                </c:pt>
                <c:pt idx="1">
                  <c:v>5395.078474478737</c:v>
                </c:pt>
                <c:pt idx="2">
                  <c:v>5525.2452893478148</c:v>
                </c:pt>
                <c:pt idx="3">
                  <c:v>5652.5650594676963</c:v>
                </c:pt>
                <c:pt idx="4">
                  <c:v>5775.9663563681834</c:v>
                </c:pt>
                <c:pt idx="5">
                  <c:v>5895.8470180071836</c:v>
                </c:pt>
                <c:pt idx="6">
                  <c:v>6013.6129166203718</c:v>
                </c:pt>
                <c:pt idx="7">
                  <c:v>6130.3142474374417</c:v>
                </c:pt>
                <c:pt idx="8">
                  <c:v>6244.8948497052552</c:v>
                </c:pt>
                <c:pt idx="9">
                  <c:v>6356.9623932797967</c:v>
                </c:pt>
                <c:pt idx="10">
                  <c:v>6467.3470979741642</c:v>
                </c:pt>
                <c:pt idx="11">
                  <c:v>6574.8198965764559</c:v>
                </c:pt>
                <c:pt idx="12">
                  <c:v>6678.2925412537534</c:v>
                </c:pt>
                <c:pt idx="13">
                  <c:v>6778.562340953129</c:v>
                </c:pt>
                <c:pt idx="14">
                  <c:v>6874.5730305782945</c:v>
                </c:pt>
                <c:pt idx="15">
                  <c:v>6966.4855313249182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CA-4B64-A9F4-7043F07FEDE7}"/>
            </c:ext>
          </c:extLst>
        </c:ser>
        <c:ser>
          <c:idx val="6"/>
          <c:order val="6"/>
          <c:tx>
            <c:strRef>
              <c:f>'Number of COPD'!$H$30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COPD'!$H$31:$H$46</c:f>
              <c:numCache>
                <c:formatCode>General</c:formatCode>
                <c:ptCount val="16"/>
                <c:pt idx="0">
                  <c:v>734.92375562194275</c:v>
                </c:pt>
                <c:pt idx="1">
                  <c:v>759.60812157115015</c:v>
                </c:pt>
                <c:pt idx="2">
                  <c:v>783.63609451555385</c:v>
                </c:pt>
                <c:pt idx="3">
                  <c:v>805.59524821105811</c:v>
                </c:pt>
                <c:pt idx="4">
                  <c:v>825.39655761404015</c:v>
                </c:pt>
                <c:pt idx="5">
                  <c:v>842.96652477244061</c:v>
                </c:pt>
                <c:pt idx="6">
                  <c:v>859.3183354097016</c:v>
                </c:pt>
                <c:pt idx="7">
                  <c:v>874.48694132030346</c:v>
                </c:pt>
                <c:pt idx="8">
                  <c:v>888.31710528653605</c:v>
                </c:pt>
                <c:pt idx="9">
                  <c:v>901.14172612122707</c:v>
                </c:pt>
                <c:pt idx="10">
                  <c:v>913.2791160002256</c:v>
                </c:pt>
                <c:pt idx="11">
                  <c:v>925.03409397786731</c:v>
                </c:pt>
                <c:pt idx="12">
                  <c:v>936.19106037486199</c:v>
                </c:pt>
                <c:pt idx="13">
                  <c:v>946.8089300623858</c:v>
                </c:pt>
                <c:pt idx="14">
                  <c:v>956.93597504140826</c:v>
                </c:pt>
                <c:pt idx="15">
                  <c:v>967.33171250023031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CA-4B64-A9F4-7043F07FEDE7}"/>
            </c:ext>
          </c:extLst>
        </c:ser>
        <c:ser>
          <c:idx val="7"/>
          <c:order val="7"/>
          <c:tx>
            <c:strRef>
              <c:f>'Number of COPD'!$I$30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COPD'!$I$31:$I$46</c:f>
              <c:numCache>
                <c:formatCode>General</c:formatCode>
                <c:ptCount val="16"/>
                <c:pt idx="0">
                  <c:v>3501.6111992543724</c:v>
                </c:pt>
                <c:pt idx="1">
                  <c:v>3611.1946771291541</c:v>
                </c:pt>
                <c:pt idx="2">
                  <c:v>3712.4981607378422</c:v>
                </c:pt>
                <c:pt idx="3">
                  <c:v>3802.3648473564826</c:v>
                </c:pt>
                <c:pt idx="4">
                  <c:v>3879.2145582303724</c:v>
                </c:pt>
                <c:pt idx="5">
                  <c:v>3944.5590022936321</c:v>
                </c:pt>
                <c:pt idx="6">
                  <c:v>4001.0933074141931</c:v>
                </c:pt>
                <c:pt idx="7">
                  <c:v>4050.1682871436351</c:v>
                </c:pt>
                <c:pt idx="8">
                  <c:v>4093.1788062188184</c:v>
                </c:pt>
                <c:pt idx="9">
                  <c:v>4130.5857692109912</c:v>
                </c:pt>
                <c:pt idx="10">
                  <c:v>4164.0969764296642</c:v>
                </c:pt>
                <c:pt idx="11">
                  <c:v>4192.805106469712</c:v>
                </c:pt>
                <c:pt idx="12">
                  <c:v>4217.6682811470919</c:v>
                </c:pt>
                <c:pt idx="13">
                  <c:v>4239.0272487727034</c:v>
                </c:pt>
                <c:pt idx="14">
                  <c:v>4257.5564307863815</c:v>
                </c:pt>
                <c:pt idx="15">
                  <c:v>4273.6910561268478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CA-4B64-A9F4-7043F07FEDE7}"/>
            </c:ext>
          </c:extLst>
        </c:ser>
        <c:ser>
          <c:idx val="8"/>
          <c:order val="8"/>
          <c:tx>
            <c:strRef>
              <c:f>'Number of COPD'!$J$30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COPD'!$J$31:$J$46</c:f>
              <c:numCache>
                <c:formatCode>General</c:formatCode>
                <c:ptCount val="16"/>
                <c:pt idx="0">
                  <c:v>2286.3810726857746</c:v>
                </c:pt>
                <c:pt idx="1">
                  <c:v>2363.727841611656</c:v>
                </c:pt>
                <c:pt idx="2">
                  <c:v>2435.2402068453202</c:v>
                </c:pt>
                <c:pt idx="3">
                  <c:v>2497.6514652609667</c:v>
                </c:pt>
                <c:pt idx="4">
                  <c:v>2550.9650894773777</c:v>
                </c:pt>
                <c:pt idx="5">
                  <c:v>2594.5560664166424</c:v>
                </c:pt>
                <c:pt idx="6">
                  <c:v>2629.495035841167</c:v>
                </c:pt>
                <c:pt idx="7">
                  <c:v>2656.3541975495154</c:v>
                </c:pt>
                <c:pt idx="8">
                  <c:v>2676.1581608243978</c:v>
                </c:pt>
                <c:pt idx="9">
                  <c:v>2689.8994800841097</c:v>
                </c:pt>
                <c:pt idx="10">
                  <c:v>2698.526920976989</c:v>
                </c:pt>
                <c:pt idx="11">
                  <c:v>2702.4827243912018</c:v>
                </c:pt>
                <c:pt idx="12">
                  <c:v>2702.191012456522</c:v>
                </c:pt>
                <c:pt idx="13">
                  <c:v>2697.8328917275853</c:v>
                </c:pt>
                <c:pt idx="14">
                  <c:v>2690.8065089969914</c:v>
                </c:pt>
                <c:pt idx="15">
                  <c:v>2680.938955491667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CA-4B64-A9F4-7043F07FEDE7}"/>
            </c:ext>
          </c:extLst>
        </c:ser>
        <c:ser>
          <c:idx val="9"/>
          <c:order val="9"/>
          <c:tx>
            <c:strRef>
              <c:f>'Number of COPD'!$K$30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'Number of COPD'!$A$31:$A$46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COPD'!$K$31:$K$46</c:f>
              <c:numCache>
                <c:formatCode>General</c:formatCode>
                <c:ptCount val="16"/>
                <c:pt idx="0">
                  <c:v>4017.8896076005985</c:v>
                </c:pt>
                <c:pt idx="1">
                  <c:v>4152.1266815989202</c:v>
                </c:pt>
                <c:pt idx="2">
                  <c:v>4277.7199099961526</c:v>
                </c:pt>
                <c:pt idx="3">
                  <c:v>4389.1505249662732</c:v>
                </c:pt>
                <c:pt idx="4">
                  <c:v>4484.8461631011869</c:v>
                </c:pt>
                <c:pt idx="5">
                  <c:v>4565.786968640512</c:v>
                </c:pt>
                <c:pt idx="6">
                  <c:v>4634.071545976145</c:v>
                </c:pt>
                <c:pt idx="7">
                  <c:v>4692.2326060684809</c:v>
                </c:pt>
                <c:pt idx="8">
                  <c:v>4741.7608230691585</c:v>
                </c:pt>
                <c:pt idx="9">
                  <c:v>4784.0846409811711</c:v>
                </c:pt>
                <c:pt idx="10">
                  <c:v>4821.0815597787805</c:v>
                </c:pt>
                <c:pt idx="11">
                  <c:v>4851.6921393077191</c:v>
                </c:pt>
                <c:pt idx="12">
                  <c:v>4877.235847756082</c:v>
                </c:pt>
                <c:pt idx="13">
                  <c:v>4898.6751841786245</c:v>
                </c:pt>
                <c:pt idx="14">
                  <c:v>4916.6489331560097</c:v>
                </c:pt>
                <c:pt idx="15">
                  <c:v>4930.4589211334423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CA-4B64-A9F4-7043F07FE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16672"/>
        <c:axId val="54788096"/>
      </c:lineChart>
      <c:catAx>
        <c:axId val="547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788096"/>
        <c:crosses val="autoZero"/>
        <c:auto val="1"/>
        <c:lblAlgn val="ctr"/>
        <c:lblOffset val="100"/>
        <c:noMultiLvlLbl val="0"/>
      </c:catAx>
      <c:valAx>
        <c:axId val="5478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71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'Graph-Prevalence'!$C$54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'Graph-Prevalence'!$B$55:$B$70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'Graph-Prevalence'!$C$55:$C$70</c:f>
              <c:numCache>
                <c:formatCode>#,##0</c:formatCode>
                <c:ptCount val="16"/>
                <c:pt idx="0">
                  <c:v>6099.6137641981913</c:v>
                </c:pt>
                <c:pt idx="1">
                  <c:v>6314.8807635645808</c:v>
                </c:pt>
                <c:pt idx="2">
                  <c:v>6533.8469705383804</c:v>
                </c:pt>
                <c:pt idx="3">
                  <c:v>6744.6773120635744</c:v>
                </c:pt>
                <c:pt idx="4">
                  <c:v>6943.2271391439181</c:v>
                </c:pt>
                <c:pt idx="5">
                  <c:v>7130.6119776108044</c:v>
                </c:pt>
                <c:pt idx="6">
                  <c:v>7308.2219321370558</c:v>
                </c:pt>
                <c:pt idx="7">
                  <c:v>7477.2541963459425</c:v>
                </c:pt>
                <c:pt idx="8">
                  <c:v>7637.2929097290344</c:v>
                </c:pt>
                <c:pt idx="9">
                  <c:v>7788.6133704375688</c:v>
                </c:pt>
                <c:pt idx="10">
                  <c:v>7932.6507968635269</c:v>
                </c:pt>
                <c:pt idx="11">
                  <c:v>8069.2838706710936</c:v>
                </c:pt>
                <c:pt idx="12">
                  <c:v>8201.9736582104251</c:v>
                </c:pt>
                <c:pt idx="13">
                  <c:v>8331.9214638020385</c:v>
                </c:pt>
                <c:pt idx="14">
                  <c:v>8459.9808736708728</c:v>
                </c:pt>
                <c:pt idx="15">
                  <c:v>8585.8293468397587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6-45EF-BE36-47CD1D39DD0E}"/>
            </c:ext>
          </c:extLst>
        </c:ser>
        <c:ser>
          <c:idx val="1"/>
          <c:order val="1"/>
          <c:tx>
            <c:strRef>
              <c:f>'Graph-Prevalence'!$D$54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'Graph-Prevalence'!$B$55:$B$70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'Graph-Prevalence'!$D$55:$D$70</c:f>
              <c:numCache>
                <c:formatCode>#,##0</c:formatCode>
                <c:ptCount val="16"/>
                <c:pt idx="0">
                  <c:v>12259.148231388788</c:v>
                </c:pt>
                <c:pt idx="1">
                  <c:v>12522.372512787482</c:v>
                </c:pt>
                <c:pt idx="2">
                  <c:v>12834.919236943784</c:v>
                </c:pt>
                <c:pt idx="3">
                  <c:v>13174.997393448653</c:v>
                </c:pt>
                <c:pt idx="4">
                  <c:v>13523.404168739473</c:v>
                </c:pt>
                <c:pt idx="5">
                  <c:v>13860.357125574401</c:v>
                </c:pt>
                <c:pt idx="6">
                  <c:v>14176.232234707117</c:v>
                </c:pt>
                <c:pt idx="7">
                  <c:v>14463.626425374561</c:v>
                </c:pt>
                <c:pt idx="8">
                  <c:v>14724.695854997954</c:v>
                </c:pt>
                <c:pt idx="9">
                  <c:v>14964.878652096682</c:v>
                </c:pt>
                <c:pt idx="10">
                  <c:v>15183.742702224848</c:v>
                </c:pt>
                <c:pt idx="11">
                  <c:v>15382.709018327367</c:v>
                </c:pt>
                <c:pt idx="12">
                  <c:v>15557.208628545135</c:v>
                </c:pt>
                <c:pt idx="13">
                  <c:v>15705.873555833808</c:v>
                </c:pt>
                <c:pt idx="14">
                  <c:v>15832.314433789139</c:v>
                </c:pt>
                <c:pt idx="15">
                  <c:v>15947.62903725276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6-45EF-BE36-47CD1D39DD0E}"/>
            </c:ext>
          </c:extLst>
        </c:ser>
        <c:ser>
          <c:idx val="2"/>
          <c:order val="2"/>
          <c:tx>
            <c:strRef>
              <c:f>'Graph-Prevalence'!$E$54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'Graph-Prevalence'!$B$55:$B$70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'Graph-Prevalence'!$E$55:$E$70</c:f>
              <c:numCache>
                <c:formatCode>#,##0</c:formatCode>
                <c:ptCount val="16"/>
                <c:pt idx="0">
                  <c:v>18044.104166142275</c:v>
                </c:pt>
                <c:pt idx="1">
                  <c:v>18625.456062497869</c:v>
                </c:pt>
                <c:pt idx="2">
                  <c:v>19285.396419057739</c:v>
                </c:pt>
                <c:pt idx="3">
                  <c:v>19975.912331363528</c:v>
                </c:pt>
                <c:pt idx="4">
                  <c:v>20682.286795236123</c:v>
                </c:pt>
                <c:pt idx="5">
                  <c:v>21402.692459008547</c:v>
                </c:pt>
                <c:pt idx="6">
                  <c:v>22122.65488379903</c:v>
                </c:pt>
                <c:pt idx="7">
                  <c:v>22812.219447657801</c:v>
                </c:pt>
                <c:pt idx="8">
                  <c:v>23479.510123009612</c:v>
                </c:pt>
                <c:pt idx="9">
                  <c:v>24127.853587514212</c:v>
                </c:pt>
                <c:pt idx="10">
                  <c:v>24756.459141396361</c:v>
                </c:pt>
                <c:pt idx="11">
                  <c:v>25369.862764719725</c:v>
                </c:pt>
                <c:pt idx="12">
                  <c:v>25961.848184663075</c:v>
                </c:pt>
                <c:pt idx="13">
                  <c:v>26533.23633198594</c:v>
                </c:pt>
                <c:pt idx="14">
                  <c:v>27075.015931621841</c:v>
                </c:pt>
                <c:pt idx="15">
                  <c:v>27566.445144943977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6-45EF-BE36-47CD1D39DD0E}"/>
            </c:ext>
          </c:extLst>
        </c:ser>
        <c:ser>
          <c:idx val="3"/>
          <c:order val="3"/>
          <c:tx>
            <c:strRef>
              <c:f>'Graph-Prevalence'!$F$54</c:f>
              <c:strCache>
                <c:ptCount val="1"/>
                <c:pt idx="0">
                  <c:v>75 and older</c:v>
                </c:pt>
              </c:strCache>
            </c:strRef>
          </c:tx>
          <c:cat>
            <c:numRef>
              <c:f>'Graph-Prevalence'!$B$55:$B$70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'Graph-Prevalence'!$F$55:$F$70</c:f>
              <c:numCache>
                <c:formatCode>#,##0</c:formatCode>
                <c:ptCount val="16"/>
                <c:pt idx="0">
                  <c:v>29658.036157210998</c:v>
                </c:pt>
                <c:pt idx="1">
                  <c:v>30712.712329445098</c:v>
                </c:pt>
                <c:pt idx="2">
                  <c:v>31798.823296533505</c:v>
                </c:pt>
                <c:pt idx="3">
                  <c:v>32900.076409434994</c:v>
                </c:pt>
                <c:pt idx="4">
                  <c:v>34008.542021204055</c:v>
                </c:pt>
                <c:pt idx="5">
                  <c:v>35118.231078688783</c:v>
                </c:pt>
                <c:pt idx="6">
                  <c:v>36239.875347176661</c:v>
                </c:pt>
                <c:pt idx="7">
                  <c:v>37418.613639084804</c:v>
                </c:pt>
                <c:pt idx="8">
                  <c:v>38639.758960347608</c:v>
                </c:pt>
                <c:pt idx="9">
                  <c:v>39897.619303268402</c:v>
                </c:pt>
                <c:pt idx="10">
                  <c:v>41190.667213951449</c:v>
                </c:pt>
                <c:pt idx="11">
                  <c:v>42513.002442663797</c:v>
                </c:pt>
                <c:pt idx="12">
                  <c:v>43860.715933058025</c:v>
                </c:pt>
                <c:pt idx="13">
                  <c:v>45238.258001450042</c:v>
                </c:pt>
                <c:pt idx="14">
                  <c:v>46648.45746065853</c:v>
                </c:pt>
                <c:pt idx="15">
                  <c:v>48096.098186325537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76-45EF-BE36-47CD1D39D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47232"/>
        <c:axId val="42857216"/>
      </c:lineChart>
      <c:catAx>
        <c:axId val="428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2857216"/>
        <c:crosses val="autoZero"/>
        <c:auto val="1"/>
        <c:lblAlgn val="ctr"/>
        <c:lblOffset val="100"/>
        <c:noMultiLvlLbl val="0"/>
      </c:catAx>
      <c:valAx>
        <c:axId val="42857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Person</a:t>
                </a:r>
              </a:p>
            </c:rich>
          </c:tx>
          <c:layout>
            <c:manualLayout>
              <c:xMode val="edge"/>
              <c:yMode val="edge"/>
              <c:x val="8.0000000000000002E-3"/>
              <c:y val="0.39499901819420563"/>
            </c:manualLayout>
          </c:layout>
          <c:overlay val="0"/>
        </c:title>
        <c:numFmt formatCode="#,##0" sourceLinked="1"/>
        <c:majorTickMark val="none"/>
        <c:minorTickMark val="none"/>
        <c:tickLblPos val="nextTo"/>
        <c:crossAx val="4284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8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COPD'!$B$51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COPD'!$B$52:$B$67</c:f>
              <c:numCache>
                <c:formatCode>General</c:formatCode>
                <c:ptCount val="16"/>
                <c:pt idx="0">
                  <c:v>25880.468389833557</c:v>
                </c:pt>
                <c:pt idx="1">
                  <c:v>26319.146665534026</c:v>
                </c:pt>
                <c:pt idx="2">
                  <c:v>26855.744021253169</c:v>
                </c:pt>
                <c:pt idx="3">
                  <c:v>27451.743788967229</c:v>
                </c:pt>
                <c:pt idx="4">
                  <c:v>28065.912654354997</c:v>
                </c:pt>
                <c:pt idx="5">
                  <c:v>28662.102205207244</c:v>
                </c:pt>
                <c:pt idx="6">
                  <c:v>29216.86608630115</c:v>
                </c:pt>
                <c:pt idx="7">
                  <c:v>29720.29171222038</c:v>
                </c:pt>
                <c:pt idx="8">
                  <c:v>30173.975963749439</c:v>
                </c:pt>
                <c:pt idx="9">
                  <c:v>30590.568028081012</c:v>
                </c:pt>
                <c:pt idx="10">
                  <c:v>30969.417524300003</c:v>
                </c:pt>
                <c:pt idx="11">
                  <c:v>31312.38973608605</c:v>
                </c:pt>
                <c:pt idx="12">
                  <c:v>31610.004104221618</c:v>
                </c:pt>
                <c:pt idx="13">
                  <c:v>31856.938780354565</c:v>
                </c:pt>
                <c:pt idx="14">
                  <c:v>32063.474355637114</c:v>
                </c:pt>
                <c:pt idx="15">
                  <c:v>32251.18130158155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1-4B54-98FC-CE05FF20BA5C}"/>
            </c:ext>
          </c:extLst>
        </c:ser>
        <c:ser>
          <c:idx val="1"/>
          <c:order val="1"/>
          <c:tx>
            <c:strRef>
              <c:f>'Number of COPD'!$C$51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COPD'!$C$52:$C$67</c:f>
              <c:numCache>
                <c:formatCode>General</c:formatCode>
                <c:ptCount val="16"/>
                <c:pt idx="0">
                  <c:v>80031.110468902567</c:v>
                </c:pt>
                <c:pt idx="1">
                  <c:v>81104.84459863251</c:v>
                </c:pt>
                <c:pt idx="2">
                  <c:v>82580.881593107246</c:v>
                </c:pt>
                <c:pt idx="3">
                  <c:v>84319.37567815154</c:v>
                </c:pt>
                <c:pt idx="4">
                  <c:v>86198.986082042975</c:v>
                </c:pt>
                <c:pt idx="5">
                  <c:v>88104.42144287152</c:v>
                </c:pt>
                <c:pt idx="6">
                  <c:v>89938.46301277267</c:v>
                </c:pt>
                <c:pt idx="7">
                  <c:v>91615.820811816171</c:v>
                </c:pt>
                <c:pt idx="8">
                  <c:v>93117.445165502999</c:v>
                </c:pt>
                <c:pt idx="9">
                  <c:v>94449.229680964781</c:v>
                </c:pt>
                <c:pt idx="10">
                  <c:v>95603.832082485882</c:v>
                </c:pt>
                <c:pt idx="11">
                  <c:v>96585.901698559479</c:v>
                </c:pt>
                <c:pt idx="12">
                  <c:v>97383.917054975027</c:v>
                </c:pt>
                <c:pt idx="13">
                  <c:v>97983.743235824644</c:v>
                </c:pt>
                <c:pt idx="14">
                  <c:v>98407.355373720551</c:v>
                </c:pt>
                <c:pt idx="15">
                  <c:v>98716.949483206452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1-4B54-98FC-CE05FF20BA5C}"/>
            </c:ext>
          </c:extLst>
        </c:ser>
        <c:ser>
          <c:idx val="2"/>
          <c:order val="2"/>
          <c:tx>
            <c:strRef>
              <c:f>'Number of COPD'!$D$51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COPD'!$D$52:$D$67</c:f>
              <c:numCache>
                <c:formatCode>General</c:formatCode>
                <c:ptCount val="16"/>
                <c:pt idx="0">
                  <c:v>31854.344210211504</c:v>
                </c:pt>
                <c:pt idx="1">
                  <c:v>32050.178690474553</c:v>
                </c:pt>
                <c:pt idx="2">
                  <c:v>32436.491501713252</c:v>
                </c:pt>
                <c:pt idx="3">
                  <c:v>32948.845197609306</c:v>
                </c:pt>
                <c:pt idx="4">
                  <c:v>33533.444841101846</c:v>
                </c:pt>
                <c:pt idx="5">
                  <c:v>34142.519626919995</c:v>
                </c:pt>
                <c:pt idx="6">
                  <c:v>34739.755151493737</c:v>
                </c:pt>
                <c:pt idx="7">
                  <c:v>35307.668566625005</c:v>
                </c:pt>
                <c:pt idx="8">
                  <c:v>35841.359580040997</c:v>
                </c:pt>
                <c:pt idx="9">
                  <c:v>36348.013410327585</c:v>
                </c:pt>
                <c:pt idx="10">
                  <c:v>36829.417394127086</c:v>
                </c:pt>
                <c:pt idx="11">
                  <c:v>37294.103302588323</c:v>
                </c:pt>
                <c:pt idx="12">
                  <c:v>37740.807317458908</c:v>
                </c:pt>
                <c:pt idx="13">
                  <c:v>38168.041509397328</c:v>
                </c:pt>
                <c:pt idx="14">
                  <c:v>38585.186988290909</c:v>
                </c:pt>
                <c:pt idx="15">
                  <c:v>39016.169350005919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1-4B54-98FC-CE05FF20BA5C}"/>
            </c:ext>
          </c:extLst>
        </c:ser>
        <c:ser>
          <c:idx val="3"/>
          <c:order val="3"/>
          <c:tx>
            <c:strRef>
              <c:f>'Number of COPD'!$E$51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COPD'!$E$52:$E$67</c:f>
              <c:numCache>
                <c:formatCode>General</c:formatCode>
                <c:ptCount val="16"/>
                <c:pt idx="0">
                  <c:v>10077.835146238587</c:v>
                </c:pt>
                <c:pt idx="1">
                  <c:v>10157.815755598807</c:v>
                </c:pt>
                <c:pt idx="2">
                  <c:v>10284.15014788615</c:v>
                </c:pt>
                <c:pt idx="3">
                  <c:v>10439.071300278829</c:v>
                </c:pt>
                <c:pt idx="4">
                  <c:v>10606.454602699923</c:v>
                </c:pt>
                <c:pt idx="5">
                  <c:v>10776.441884629256</c:v>
                </c:pt>
                <c:pt idx="6">
                  <c:v>10938.297399983616</c:v>
                </c:pt>
                <c:pt idx="7">
                  <c:v>11082.607844559496</c:v>
                </c:pt>
                <c:pt idx="8">
                  <c:v>11210.112232067973</c:v>
                </c:pt>
                <c:pt idx="9">
                  <c:v>11321.600491185502</c:v>
                </c:pt>
                <c:pt idx="10">
                  <c:v>11418.595601084613</c:v>
                </c:pt>
                <c:pt idx="11">
                  <c:v>11501.504558312608</c:v>
                </c:pt>
                <c:pt idx="12">
                  <c:v>11573.051437268339</c:v>
                </c:pt>
                <c:pt idx="13">
                  <c:v>11633.242308380726</c:v>
                </c:pt>
                <c:pt idx="14">
                  <c:v>11683.440658933549</c:v>
                </c:pt>
                <c:pt idx="15">
                  <c:v>11731.304594369907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41-4B54-98FC-CE05FF20BA5C}"/>
            </c:ext>
          </c:extLst>
        </c:ser>
        <c:ser>
          <c:idx val="4"/>
          <c:order val="4"/>
          <c:tx>
            <c:strRef>
              <c:f>'Number of COPD'!$F$51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COPD'!$F$52:$F$67</c:f>
              <c:numCache>
                <c:formatCode>General</c:formatCode>
                <c:ptCount val="16"/>
                <c:pt idx="0">
                  <c:v>67006.212283310233</c:v>
                </c:pt>
                <c:pt idx="1">
                  <c:v>68218.234586490711</c:v>
                </c:pt>
                <c:pt idx="2">
                  <c:v>69659.407189257152</c:v>
                </c:pt>
                <c:pt idx="3">
                  <c:v>71210.778972302447</c:v>
                </c:pt>
                <c:pt idx="4">
                  <c:v>72766.787161094006</c:v>
                </c:pt>
                <c:pt idx="5">
                  <c:v>74253.62101281267</c:v>
                </c:pt>
                <c:pt idx="6">
                  <c:v>75601.934977945872</c:v>
                </c:pt>
                <c:pt idx="7">
                  <c:v>76751.158288112085</c:v>
                </c:pt>
                <c:pt idx="8">
                  <c:v>77682.102787890064</c:v>
                </c:pt>
                <c:pt idx="9">
                  <c:v>78408.69210347069</c:v>
                </c:pt>
                <c:pt idx="10">
                  <c:v>78957.269110571797</c:v>
                </c:pt>
                <c:pt idx="11">
                  <c:v>79339.820507959288</c:v>
                </c:pt>
                <c:pt idx="12">
                  <c:v>79574.930543840281</c:v>
                </c:pt>
                <c:pt idx="13">
                  <c:v>79673.1936529511</c:v>
                </c:pt>
                <c:pt idx="14">
                  <c:v>79678.358093951654</c:v>
                </c:pt>
                <c:pt idx="15">
                  <c:v>79649.262752869865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41-4B54-98FC-CE05FF20BA5C}"/>
            </c:ext>
          </c:extLst>
        </c:ser>
        <c:ser>
          <c:idx val="5"/>
          <c:order val="5"/>
          <c:tx>
            <c:strRef>
              <c:f>'Number of COPD'!$G$51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COPD'!$G$52:$G$67</c:f>
              <c:numCache>
                <c:formatCode>General</c:formatCode>
                <c:ptCount val="16"/>
                <c:pt idx="0">
                  <c:v>11329.97871027996</c:v>
                </c:pt>
                <c:pt idx="1">
                  <c:v>11425.932373997621</c:v>
                </c:pt>
                <c:pt idx="2">
                  <c:v>11568.902302285947</c:v>
                </c:pt>
                <c:pt idx="3">
                  <c:v>11737.487945383225</c:v>
                </c:pt>
                <c:pt idx="4">
                  <c:v>11910.616291093909</c:v>
                </c:pt>
                <c:pt idx="5">
                  <c:v>12074.285865777965</c:v>
                </c:pt>
                <c:pt idx="6">
                  <c:v>12217.186579701432</c:v>
                </c:pt>
                <c:pt idx="7">
                  <c:v>12335.000578201831</c:v>
                </c:pt>
                <c:pt idx="8">
                  <c:v>12426.856152442157</c:v>
                </c:pt>
                <c:pt idx="9">
                  <c:v>12495.407171182394</c:v>
                </c:pt>
                <c:pt idx="10">
                  <c:v>12543.833610848595</c:v>
                </c:pt>
                <c:pt idx="11">
                  <c:v>12575.196974992685</c:v>
                </c:pt>
                <c:pt idx="12">
                  <c:v>12592.130026523009</c:v>
                </c:pt>
                <c:pt idx="13">
                  <c:v>12595.235452184636</c:v>
                </c:pt>
                <c:pt idx="14">
                  <c:v>12590.86948459937</c:v>
                </c:pt>
                <c:pt idx="15">
                  <c:v>12587.016039323662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41-4B54-98FC-CE05FF20BA5C}"/>
            </c:ext>
          </c:extLst>
        </c:ser>
        <c:ser>
          <c:idx val="6"/>
          <c:order val="6"/>
          <c:tx>
            <c:strRef>
              <c:f>'Number of COPD'!$H$51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COPD'!$H$52:$H$67</c:f>
              <c:numCache>
                <c:formatCode>General</c:formatCode>
                <c:ptCount val="16"/>
                <c:pt idx="0">
                  <c:v>1584.732537140259</c:v>
                </c:pt>
                <c:pt idx="1">
                  <c:v>1619.2744734660573</c:v>
                </c:pt>
                <c:pt idx="2">
                  <c:v>1659.5157156815353</c:v>
                </c:pt>
                <c:pt idx="3">
                  <c:v>1703.5773426231076</c:v>
                </c:pt>
                <c:pt idx="4">
                  <c:v>1748.7850001340971</c:v>
                </c:pt>
                <c:pt idx="5">
                  <c:v>1793.3986823904906</c:v>
                </c:pt>
                <c:pt idx="6">
                  <c:v>1834.5442609602596</c:v>
                </c:pt>
                <c:pt idx="7">
                  <c:v>1872.3252187400517</c:v>
                </c:pt>
                <c:pt idx="8">
                  <c:v>1906.6967724456472</c:v>
                </c:pt>
                <c:pt idx="9">
                  <c:v>1938.1565658420277</c:v>
                </c:pt>
                <c:pt idx="10">
                  <c:v>1966.0650341660266</c:v>
                </c:pt>
                <c:pt idx="11">
                  <c:v>1991.4198874221383</c:v>
                </c:pt>
                <c:pt idx="12">
                  <c:v>2012.9859251657742</c:v>
                </c:pt>
                <c:pt idx="13">
                  <c:v>2029.6594718012539</c:v>
                </c:pt>
                <c:pt idx="14">
                  <c:v>2041.8682985419616</c:v>
                </c:pt>
                <c:pt idx="15">
                  <c:v>2050.8768760387611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41-4B54-98FC-CE05FF20BA5C}"/>
            </c:ext>
          </c:extLst>
        </c:ser>
        <c:ser>
          <c:idx val="7"/>
          <c:order val="7"/>
          <c:tx>
            <c:strRef>
              <c:f>'Number of COPD'!$I$51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COPD'!$I$52:$I$67</c:f>
              <c:numCache>
                <c:formatCode>General</c:formatCode>
                <c:ptCount val="16"/>
                <c:pt idx="0">
                  <c:v>7576.6481768924059</c:v>
                </c:pt>
                <c:pt idx="1">
                  <c:v>7754.1861141741429</c:v>
                </c:pt>
                <c:pt idx="2">
                  <c:v>7957.3980021359548</c:v>
                </c:pt>
                <c:pt idx="3">
                  <c:v>8167.9875325778048</c:v>
                </c:pt>
                <c:pt idx="4">
                  <c:v>8374.1216644129436</c:v>
                </c:pt>
                <c:pt idx="5">
                  <c:v>8565.8483936148987</c:v>
                </c:pt>
                <c:pt idx="6">
                  <c:v>8734.9126375894339</c:v>
                </c:pt>
                <c:pt idx="7">
                  <c:v>8876.4116576498855</c:v>
                </c:pt>
                <c:pt idx="8">
                  <c:v>8989.5875372824412</c:v>
                </c:pt>
                <c:pt idx="9">
                  <c:v>9076.5601641322537</c:v>
                </c:pt>
                <c:pt idx="10">
                  <c:v>9139.926258521662</c:v>
                </c:pt>
                <c:pt idx="11">
                  <c:v>9180.8796420403596</c:v>
                </c:pt>
                <c:pt idx="12">
                  <c:v>9200.5288014059406</c:v>
                </c:pt>
                <c:pt idx="13">
                  <c:v>9196.8804451428805</c:v>
                </c:pt>
                <c:pt idx="14">
                  <c:v>9173.7017619503858</c:v>
                </c:pt>
                <c:pt idx="15">
                  <c:v>9136.2126112336919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41-4B54-98FC-CE05FF20BA5C}"/>
            </c:ext>
          </c:extLst>
        </c:ser>
        <c:ser>
          <c:idx val="8"/>
          <c:order val="8"/>
          <c:tx>
            <c:strRef>
              <c:f>'Number of COPD'!$J$51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COPD'!$J$52:$J$67</c:f>
              <c:numCache>
                <c:formatCode>General</c:formatCode>
                <c:ptCount val="16"/>
                <c:pt idx="0">
                  <c:v>4948.7646913324597</c:v>
                </c:pt>
                <c:pt idx="1">
                  <c:v>5075.4730808580662</c:v>
                </c:pt>
                <c:pt idx="2">
                  <c:v>5209.9196037805723</c:v>
                </c:pt>
                <c:pt idx="3">
                  <c:v>5342.4347636338016</c:v>
                </c:pt>
                <c:pt idx="4">
                  <c:v>5467.7898174147749</c:v>
                </c:pt>
                <c:pt idx="5">
                  <c:v>5583.1708108795428</c:v>
                </c:pt>
                <c:pt idx="6">
                  <c:v>5686.5283241030393</c:v>
                </c:pt>
                <c:pt idx="7">
                  <c:v>5775.8389760658265</c:v>
                </c:pt>
                <c:pt idx="8">
                  <c:v>5849.8834783916427</c:v>
                </c:pt>
                <c:pt idx="9">
                  <c:v>5908.2704958164231</c:v>
                </c:pt>
                <c:pt idx="10">
                  <c:v>5951.5827023278498</c:v>
                </c:pt>
                <c:pt idx="11">
                  <c:v>5979.8062239461487</c:v>
                </c:pt>
                <c:pt idx="12">
                  <c:v>5995.7937209952852</c:v>
                </c:pt>
                <c:pt idx="13">
                  <c:v>5996.483451279425</c:v>
                </c:pt>
                <c:pt idx="14">
                  <c:v>5983.3151165854251</c:v>
                </c:pt>
                <c:pt idx="15">
                  <c:v>5957.9795777604877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41-4B54-98FC-CE05FF20BA5C}"/>
            </c:ext>
          </c:extLst>
        </c:ser>
        <c:ser>
          <c:idx val="9"/>
          <c:order val="9"/>
          <c:tx>
            <c:strRef>
              <c:f>'Number of COPD'!$K$51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'Number of COPD'!$A$52:$A$67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COPD'!$K$52:$K$67</c:f>
              <c:numCache>
                <c:formatCode>General</c:formatCode>
                <c:ptCount val="16"/>
                <c:pt idx="0">
                  <c:v>8685.2269642358497</c:v>
                </c:pt>
                <c:pt idx="1">
                  <c:v>8897.8104137537557</c:v>
                </c:pt>
                <c:pt idx="2">
                  <c:v>9133.6641566453218</c:v>
                </c:pt>
                <c:pt idx="3">
                  <c:v>9373.9816748996454</c:v>
                </c:pt>
                <c:pt idx="4">
                  <c:v>9607.3249829656634</c:v>
                </c:pt>
                <c:pt idx="5">
                  <c:v>9824.158142200351</c:v>
                </c:pt>
                <c:pt idx="6">
                  <c:v>10018.285800394784</c:v>
                </c:pt>
                <c:pt idx="7">
                  <c:v>10179.824869183922</c:v>
                </c:pt>
                <c:pt idx="8">
                  <c:v>10309.721434040137</c:v>
                </c:pt>
                <c:pt idx="9">
                  <c:v>10410.819965635876</c:v>
                </c:pt>
                <c:pt idx="10">
                  <c:v>10484.290942315391</c:v>
                </c:pt>
                <c:pt idx="11">
                  <c:v>10536.318556902281</c:v>
                </c:pt>
                <c:pt idx="12">
                  <c:v>10565.639081035524</c:v>
                </c:pt>
                <c:pt idx="13">
                  <c:v>10573.666621715151</c:v>
                </c:pt>
                <c:pt idx="14">
                  <c:v>10560.68014624126</c:v>
                </c:pt>
                <c:pt idx="15">
                  <c:v>10531.758826492141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41-4B54-98FC-CE05FF20B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44032"/>
        <c:axId val="54854016"/>
      </c:lineChart>
      <c:catAx>
        <c:axId val="5484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854016"/>
        <c:crosses val="autoZero"/>
        <c:auto val="1"/>
        <c:lblAlgn val="ctr"/>
        <c:lblOffset val="100"/>
        <c:noMultiLvlLbl val="0"/>
      </c:catAx>
      <c:valAx>
        <c:axId val="5485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4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COPD'!$B$71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COPD'!$B$72:$B$87</c:f>
              <c:numCache>
                <c:formatCode>General</c:formatCode>
                <c:ptCount val="16"/>
                <c:pt idx="0">
                  <c:v>38053.024222517852</c:v>
                </c:pt>
                <c:pt idx="1">
                  <c:v>39163.091503728443</c:v>
                </c:pt>
                <c:pt idx="2">
                  <c:v>40430.229956202922</c:v>
                </c:pt>
                <c:pt idx="3">
                  <c:v>41758.79281554206</c:v>
                </c:pt>
                <c:pt idx="4">
                  <c:v>43118.299080605415</c:v>
                </c:pt>
                <c:pt idx="5">
                  <c:v>44507.672658744341</c:v>
                </c:pt>
                <c:pt idx="6">
                  <c:v>45901.092906420046</c:v>
                </c:pt>
                <c:pt idx="7">
                  <c:v>47230.964400233992</c:v>
                </c:pt>
                <c:pt idx="8">
                  <c:v>48513.895219426922</c:v>
                </c:pt>
                <c:pt idx="9">
                  <c:v>49755.168172867125</c:v>
                </c:pt>
                <c:pt idx="10">
                  <c:v>50958.19664867087</c:v>
                </c:pt>
                <c:pt idx="11">
                  <c:v>52132.835223323033</c:v>
                </c:pt>
                <c:pt idx="12">
                  <c:v>53264.537356049121</c:v>
                </c:pt>
                <c:pt idx="13">
                  <c:v>54361.073402168171</c:v>
                </c:pt>
                <c:pt idx="14">
                  <c:v>55397.852503585789</c:v>
                </c:pt>
                <c:pt idx="15">
                  <c:v>56338.654422185311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A-4163-8D89-C60B74FB5771}"/>
            </c:ext>
          </c:extLst>
        </c:ser>
        <c:ser>
          <c:idx val="1"/>
          <c:order val="1"/>
          <c:tx>
            <c:strRef>
              <c:f>'Number of COPD'!$C$71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COPD'!$C$72:$C$87</c:f>
              <c:numCache>
                <c:formatCode>General</c:formatCode>
                <c:ptCount val="16"/>
                <c:pt idx="0">
                  <c:v>117313.31901851087</c:v>
                </c:pt>
                <c:pt idx="1">
                  <c:v>119799.44175473801</c:v>
                </c:pt>
                <c:pt idx="2">
                  <c:v>122773.53671672191</c:v>
                </c:pt>
                <c:pt idx="3">
                  <c:v>126002.81324723642</c:v>
                </c:pt>
                <c:pt idx="4">
                  <c:v>129412.97111862873</c:v>
                </c:pt>
                <c:pt idx="5">
                  <c:v>132999.71561242978</c:v>
                </c:pt>
                <c:pt idx="6">
                  <c:v>136668.85405469601</c:v>
                </c:pt>
                <c:pt idx="7">
                  <c:v>140260.7021541103</c:v>
                </c:pt>
                <c:pt idx="8">
                  <c:v>143821.87354456802</c:v>
                </c:pt>
                <c:pt idx="9">
                  <c:v>147387.25543208368</c:v>
                </c:pt>
                <c:pt idx="10">
                  <c:v>150981.53521726999</c:v>
                </c:pt>
                <c:pt idx="11">
                  <c:v>154603.64913866247</c:v>
                </c:pt>
                <c:pt idx="12">
                  <c:v>158202.14976203034</c:v>
                </c:pt>
                <c:pt idx="13">
                  <c:v>161763.40846064989</c:v>
                </c:pt>
                <c:pt idx="14">
                  <c:v>165221.0279470328</c:v>
                </c:pt>
                <c:pt idx="15">
                  <c:v>168466.49017078429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A-4163-8D89-C60B74FB5771}"/>
            </c:ext>
          </c:extLst>
        </c:ser>
        <c:ser>
          <c:idx val="2"/>
          <c:order val="2"/>
          <c:tx>
            <c:strRef>
              <c:f>'Number of COPD'!$D$71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COPD'!$D$72:$D$87</c:f>
              <c:numCache>
                <c:formatCode>General</c:formatCode>
                <c:ptCount val="16"/>
                <c:pt idx="0">
                  <c:v>46198.175124397399</c:v>
                </c:pt>
                <c:pt idx="1">
                  <c:v>46324.639802076403</c:v>
                </c:pt>
                <c:pt idx="2">
                  <c:v>46722.104853395809</c:v>
                </c:pt>
                <c:pt idx="3">
                  <c:v>47332.643391722537</c:v>
                </c:pt>
                <c:pt idx="4">
                  <c:v>48136.826841121307</c:v>
                </c:pt>
                <c:pt idx="5">
                  <c:v>49126.371800998233</c:v>
                </c:pt>
                <c:pt idx="6">
                  <c:v>50265.037996361541</c:v>
                </c:pt>
                <c:pt idx="7">
                  <c:v>51485.703040349283</c:v>
                </c:pt>
                <c:pt idx="8">
                  <c:v>52780.760506338447</c:v>
                </c:pt>
                <c:pt idx="9">
                  <c:v>54145.382139959431</c:v>
                </c:pt>
                <c:pt idx="10">
                  <c:v>55565.941781140769</c:v>
                </c:pt>
                <c:pt idx="11">
                  <c:v>57030.55802564582</c:v>
                </c:pt>
                <c:pt idx="12">
                  <c:v>58507.493396090184</c:v>
                </c:pt>
                <c:pt idx="13">
                  <c:v>59970.227598156867</c:v>
                </c:pt>
                <c:pt idx="14">
                  <c:v>61385.44971426815</c:v>
                </c:pt>
                <c:pt idx="15">
                  <c:v>62710.531989857096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A-4163-8D89-C60B74FB5771}"/>
            </c:ext>
          </c:extLst>
        </c:ser>
        <c:ser>
          <c:idx val="3"/>
          <c:order val="3"/>
          <c:tx>
            <c:strRef>
              <c:f>'Number of COPD'!$E$71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COPD'!$E$72:$E$87</c:f>
              <c:numCache>
                <c:formatCode>General</c:formatCode>
                <c:ptCount val="16"/>
                <c:pt idx="0">
                  <c:v>14758.758007804554</c:v>
                </c:pt>
                <c:pt idx="1">
                  <c:v>14974.860348780163</c:v>
                </c:pt>
                <c:pt idx="2">
                  <c:v>15251.194881561121</c:v>
                </c:pt>
                <c:pt idx="3">
                  <c:v>15558.411419100586</c:v>
                </c:pt>
                <c:pt idx="4">
                  <c:v>15890.532303150692</c:v>
                </c:pt>
                <c:pt idx="5">
                  <c:v>16243.521076931211</c:v>
                </c:pt>
                <c:pt idx="6">
                  <c:v>16604.63003513532</c:v>
                </c:pt>
                <c:pt idx="7">
                  <c:v>16959.306522203267</c:v>
                </c:pt>
                <c:pt idx="8">
                  <c:v>17310.77513413594</c:v>
                </c:pt>
                <c:pt idx="9">
                  <c:v>17661.798698387815</c:v>
                </c:pt>
                <c:pt idx="10">
                  <c:v>18014.616809267289</c:v>
                </c:pt>
                <c:pt idx="11">
                  <c:v>18370.501956258486</c:v>
                </c:pt>
                <c:pt idx="12">
                  <c:v>18723.777962842709</c:v>
                </c:pt>
                <c:pt idx="13">
                  <c:v>19066.385173977818</c:v>
                </c:pt>
                <c:pt idx="14">
                  <c:v>19391.36316208274</c:v>
                </c:pt>
                <c:pt idx="15">
                  <c:v>19691.017247151984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BA-4163-8D89-C60B74FB5771}"/>
            </c:ext>
          </c:extLst>
        </c:ser>
        <c:ser>
          <c:idx val="4"/>
          <c:order val="4"/>
          <c:tx>
            <c:strRef>
              <c:f>'Number of COPD'!$F$71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COPD'!$F$72:$F$87</c:f>
              <c:numCache>
                <c:formatCode>General</c:formatCode>
                <c:ptCount val="16"/>
                <c:pt idx="0">
                  <c:v>98472.411215861153</c:v>
                </c:pt>
                <c:pt idx="1">
                  <c:v>101388.8995850605</c:v>
                </c:pt>
                <c:pt idx="2">
                  <c:v>104634.95654368674</c:v>
                </c:pt>
                <c:pt idx="3">
                  <c:v>107973.41158759323</c:v>
                </c:pt>
                <c:pt idx="4">
                  <c:v>111337.59061071102</c:v>
                </c:pt>
                <c:pt idx="5">
                  <c:v>114692.84422728675</c:v>
                </c:pt>
                <c:pt idx="6">
                  <c:v>117975.28648644759</c:v>
                </c:pt>
                <c:pt idx="7">
                  <c:v>121160.04409505651</c:v>
                </c:pt>
                <c:pt idx="8">
                  <c:v>124263.75182133826</c:v>
                </c:pt>
                <c:pt idx="9">
                  <c:v>127266.34548112721</c:v>
                </c:pt>
                <c:pt idx="10">
                  <c:v>130162.60704257508</c:v>
                </c:pt>
                <c:pt idx="11">
                  <c:v>132933.47887084371</c:v>
                </c:pt>
                <c:pt idx="12">
                  <c:v>135536.7739573947</c:v>
                </c:pt>
                <c:pt idx="13">
                  <c:v>137972.36499523546</c:v>
                </c:pt>
                <c:pt idx="14">
                  <c:v>140179.14032682567</c:v>
                </c:pt>
                <c:pt idx="15">
                  <c:v>142111.34603935905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BA-4163-8D89-C60B74FB5771}"/>
            </c:ext>
          </c:extLst>
        </c:ser>
        <c:ser>
          <c:idx val="5"/>
          <c:order val="5"/>
          <c:tx>
            <c:strRef>
              <c:f>'Number of COPD'!$G$71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COPD'!$G$72:$G$87</c:f>
              <c:numCache>
                <c:formatCode>General</c:formatCode>
                <c:ptCount val="16"/>
                <c:pt idx="0">
                  <c:v>16505.589466509016</c:v>
                </c:pt>
                <c:pt idx="1">
                  <c:v>16683.927485623244</c:v>
                </c:pt>
                <c:pt idx="2">
                  <c:v>16941.829035403716</c:v>
                </c:pt>
                <c:pt idx="3">
                  <c:v>17253.472797768107</c:v>
                </c:pt>
                <c:pt idx="4">
                  <c:v>17613.434560363356</c:v>
                </c:pt>
                <c:pt idx="5">
                  <c:v>18015.897833475447</c:v>
                </c:pt>
                <c:pt idx="6">
                  <c:v>18441.942261968034</c:v>
                </c:pt>
                <c:pt idx="7">
                  <c:v>18866.98483429959</c:v>
                </c:pt>
                <c:pt idx="8">
                  <c:v>19296.478722355125</c:v>
                </c:pt>
                <c:pt idx="9">
                  <c:v>19725.938934902755</c:v>
                </c:pt>
                <c:pt idx="10">
                  <c:v>20146.849352778027</c:v>
                </c:pt>
                <c:pt idx="11">
                  <c:v>20558.465074214331</c:v>
                </c:pt>
                <c:pt idx="12">
                  <c:v>20950.776853001953</c:v>
                </c:pt>
                <c:pt idx="13">
                  <c:v>21321.067129699088</c:v>
                </c:pt>
                <c:pt idx="14">
                  <c:v>21651.733615989775</c:v>
                </c:pt>
                <c:pt idx="15">
                  <c:v>21929.896175680136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BA-4163-8D89-C60B74FB5771}"/>
            </c:ext>
          </c:extLst>
        </c:ser>
        <c:ser>
          <c:idx val="6"/>
          <c:order val="6"/>
          <c:tx>
            <c:strRef>
              <c:f>'Number of COPD'!$H$71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COPD'!$H$72:$H$87</c:f>
              <c:numCache>
                <c:formatCode>General</c:formatCode>
                <c:ptCount val="16"/>
                <c:pt idx="0">
                  <c:v>2340.5937247241036</c:v>
                </c:pt>
                <c:pt idx="1">
                  <c:v>2429.9093611659791</c:v>
                </c:pt>
                <c:pt idx="2">
                  <c:v>2527.8811807830343</c:v>
                </c:pt>
                <c:pt idx="3">
                  <c:v>2628.8267128045818</c:v>
                </c:pt>
                <c:pt idx="4">
                  <c:v>2728.6548279106837</c:v>
                </c:pt>
                <c:pt idx="5">
                  <c:v>2829.8058760529211</c:v>
                </c:pt>
                <c:pt idx="6">
                  <c:v>2930.2253115270455</c:v>
                </c:pt>
                <c:pt idx="7">
                  <c:v>3019.6095634378385</c:v>
                </c:pt>
                <c:pt idx="8">
                  <c:v>3105.8819366056832</c:v>
                </c:pt>
                <c:pt idx="9">
                  <c:v>3185.9709365517392</c:v>
                </c:pt>
                <c:pt idx="10">
                  <c:v>3262.2635015595788</c:v>
                </c:pt>
                <c:pt idx="11">
                  <c:v>3339.6004859431127</c:v>
                </c:pt>
                <c:pt idx="12">
                  <c:v>3412.6660733551344</c:v>
                </c:pt>
                <c:pt idx="13">
                  <c:v>3487.0464230860084</c:v>
                </c:pt>
                <c:pt idx="14">
                  <c:v>3558.5562897372829</c:v>
                </c:pt>
                <c:pt idx="15">
                  <c:v>3625.7682076414467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BA-4163-8D89-C60B74FB5771}"/>
            </c:ext>
          </c:extLst>
        </c:ser>
        <c:ser>
          <c:idx val="7"/>
          <c:order val="7"/>
          <c:tx>
            <c:strRef>
              <c:f>'Number of COPD'!$I$71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COPD'!$I$72:$I$87</c:f>
              <c:numCache>
                <c:formatCode>General</c:formatCode>
                <c:ptCount val="16"/>
                <c:pt idx="0">
                  <c:v>11163.567301742714</c:v>
                </c:pt>
                <c:pt idx="1">
                  <c:v>11591.954553685715</c:v>
                </c:pt>
                <c:pt idx="2">
                  <c:v>12053.39522119032</c:v>
                </c:pt>
                <c:pt idx="3">
                  <c:v>12521.403144013313</c:v>
                </c:pt>
                <c:pt idx="4">
                  <c:v>12988.165428445063</c:v>
                </c:pt>
                <c:pt idx="5">
                  <c:v>13452.34985415349</c:v>
                </c:pt>
                <c:pt idx="6">
                  <c:v>13902.659307976906</c:v>
                </c:pt>
                <c:pt idx="7">
                  <c:v>14321.125899867398</c:v>
                </c:pt>
                <c:pt idx="8">
                  <c:v>14711.468377118374</c:v>
                </c:pt>
                <c:pt idx="9">
                  <c:v>15079.444897473231</c:v>
                </c:pt>
                <c:pt idx="10">
                  <c:v>15425.853337871333</c:v>
                </c:pt>
                <c:pt idx="11">
                  <c:v>15755.564271321076</c:v>
                </c:pt>
                <c:pt idx="12">
                  <c:v>16068.931032075448</c:v>
                </c:pt>
                <c:pt idx="13">
                  <c:v>16361.628963977333</c:v>
                </c:pt>
                <c:pt idx="14">
                  <c:v>16626.313951125107</c:v>
                </c:pt>
                <c:pt idx="15">
                  <c:v>16854.404931049154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BA-4163-8D89-C60B74FB5771}"/>
            </c:ext>
          </c:extLst>
        </c:ser>
        <c:ser>
          <c:idx val="8"/>
          <c:order val="8"/>
          <c:tx>
            <c:strRef>
              <c:f>'Number of COPD'!$J$71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COPD'!$J$72:$J$87</c:f>
              <c:numCache>
                <c:formatCode>General</c:formatCode>
                <c:ptCount val="16"/>
                <c:pt idx="0">
                  <c:v>7287.015018865658</c:v>
                </c:pt>
                <c:pt idx="1">
                  <c:v>7598.474137920095</c:v>
                </c:pt>
                <c:pt idx="2">
                  <c:v>7940.8921035718049</c:v>
                </c:pt>
                <c:pt idx="3">
                  <c:v>8289.0682356850502</c:v>
                </c:pt>
                <c:pt idx="4">
                  <c:v>8634.7163974311552</c:v>
                </c:pt>
                <c:pt idx="5">
                  <c:v>8969.6026520096038</c:v>
                </c:pt>
                <c:pt idx="6">
                  <c:v>9278.2584579344257</c:v>
                </c:pt>
                <c:pt idx="7">
                  <c:v>9562.6383736601256</c:v>
                </c:pt>
                <c:pt idx="8">
                  <c:v>9824.369675156313</c:v>
                </c:pt>
                <c:pt idx="9">
                  <c:v>10062.77452393878</c:v>
                </c:pt>
                <c:pt idx="10">
                  <c:v>10278.203683597392</c:v>
                </c:pt>
                <c:pt idx="11">
                  <c:v>10470.111672824241</c:v>
                </c:pt>
                <c:pt idx="12">
                  <c:v>10641.97471751185</c:v>
                </c:pt>
                <c:pt idx="13">
                  <c:v>10793.716460417325</c:v>
                </c:pt>
                <c:pt idx="14">
                  <c:v>10922.835012788153</c:v>
                </c:pt>
                <c:pt idx="15">
                  <c:v>11029.748872743576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BA-4163-8D89-C60B74FB5771}"/>
            </c:ext>
          </c:extLst>
        </c:ser>
        <c:ser>
          <c:idx val="9"/>
          <c:order val="9"/>
          <c:tx>
            <c:strRef>
              <c:f>'Number of COPD'!$K$71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'Number of COPD'!$A$72:$A$87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COPD'!$K$72:$K$87</c:f>
              <c:numCache>
                <c:formatCode>General</c:formatCode>
                <c:ptCount val="16"/>
                <c:pt idx="0">
                  <c:v>12782.707012900006</c:v>
                </c:pt>
                <c:pt idx="1">
                  <c:v>13274.533151848869</c:v>
                </c:pt>
                <c:pt idx="2">
                  <c:v>13815.090962175989</c:v>
                </c:pt>
                <c:pt idx="3">
                  <c:v>14371.690397821432</c:v>
                </c:pt>
                <c:pt idx="4">
                  <c:v>14929.263807112084</c:v>
                </c:pt>
                <c:pt idx="5">
                  <c:v>15484.501724200014</c:v>
                </c:pt>
                <c:pt idx="6">
                  <c:v>16022.30176337076</c:v>
                </c:pt>
                <c:pt idx="7">
                  <c:v>16525.58821188342</c:v>
                </c:pt>
                <c:pt idx="8">
                  <c:v>16995.117532331798</c:v>
                </c:pt>
                <c:pt idx="9">
                  <c:v>17429.678813980616</c:v>
                </c:pt>
                <c:pt idx="10">
                  <c:v>17837.994191150785</c:v>
                </c:pt>
                <c:pt idx="11">
                  <c:v>18219.824101277904</c:v>
                </c:pt>
                <c:pt idx="12">
                  <c:v>18572.159133908102</c:v>
                </c:pt>
                <c:pt idx="13">
                  <c:v>18895.995658157954</c:v>
                </c:pt>
                <c:pt idx="14">
                  <c:v>19184.434341759545</c:v>
                </c:pt>
                <c:pt idx="15">
                  <c:v>19431.95112191113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BA-4163-8D89-C60B74FB5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5856"/>
        <c:axId val="54915840"/>
      </c:lineChart>
      <c:catAx>
        <c:axId val="5490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915840"/>
        <c:crosses val="autoZero"/>
        <c:auto val="1"/>
        <c:lblAlgn val="ctr"/>
        <c:lblOffset val="100"/>
        <c:noMultiLvlLbl val="0"/>
      </c:catAx>
      <c:valAx>
        <c:axId val="5491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90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COPD'!$B$91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COPD'!$B$92:$B$107</c:f>
              <c:numCache>
                <c:formatCode>General</c:formatCode>
                <c:ptCount val="16"/>
                <c:pt idx="0">
                  <c:v>59181.531303220181</c:v>
                </c:pt>
                <c:pt idx="1">
                  <c:v>61335.856817288171</c:v>
                </c:pt>
                <c:pt idx="2">
                  <c:v>63623.612364659159</c:v>
                </c:pt>
                <c:pt idx="3">
                  <c:v>65951.640220784058</c:v>
                </c:pt>
                <c:pt idx="4">
                  <c:v>68318.090438687184</c:v>
                </c:pt>
                <c:pt idx="5">
                  <c:v>70688.222965162247</c:v>
                </c:pt>
                <c:pt idx="6">
                  <c:v>73090.266569753876</c:v>
                </c:pt>
                <c:pt idx="7">
                  <c:v>75611.263473126091</c:v>
                </c:pt>
                <c:pt idx="8">
                  <c:v>78229.168073132329</c:v>
                </c:pt>
                <c:pt idx="9">
                  <c:v>80914.369015512348</c:v>
                </c:pt>
                <c:pt idx="10">
                  <c:v>83666.023713649687</c:v>
                </c:pt>
                <c:pt idx="11">
                  <c:v>86469.173205355444</c:v>
                </c:pt>
                <c:pt idx="12">
                  <c:v>89317.643485259658</c:v>
                </c:pt>
                <c:pt idx="13">
                  <c:v>92211.217003581274</c:v>
                </c:pt>
                <c:pt idx="14">
                  <c:v>95155.485610582051</c:v>
                </c:pt>
                <c:pt idx="15">
                  <c:v>98156.097652586992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9-4D79-8623-E72FF2DDFACD}"/>
            </c:ext>
          </c:extLst>
        </c:ser>
        <c:ser>
          <c:idx val="1"/>
          <c:order val="1"/>
          <c:tx>
            <c:strRef>
              <c:f>'Number of COPD'!$C$91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COPD'!$C$92:$C$107</c:f>
              <c:numCache>
                <c:formatCode>General</c:formatCode>
                <c:ptCount val="16"/>
                <c:pt idx="0">
                  <c:v>183148.25950283994</c:v>
                </c:pt>
                <c:pt idx="1">
                  <c:v>188956.38957116386</c:v>
                </c:pt>
                <c:pt idx="2">
                  <c:v>195071.04029021668</c:v>
                </c:pt>
                <c:pt idx="3">
                  <c:v>201215.68645574406</c:v>
                </c:pt>
                <c:pt idx="4">
                  <c:v>207386.04986199515</c:v>
                </c:pt>
                <c:pt idx="5">
                  <c:v>213514.82967361761</c:v>
                </c:pt>
                <c:pt idx="6">
                  <c:v>219722.47307736007</c:v>
                </c:pt>
                <c:pt idx="7">
                  <c:v>226261.1460739196</c:v>
                </c:pt>
                <c:pt idx="8">
                  <c:v>233055.17615422921</c:v>
                </c:pt>
                <c:pt idx="9">
                  <c:v>240032.20864121628</c:v>
                </c:pt>
                <c:pt idx="10">
                  <c:v>247176.50163609855</c:v>
                </c:pt>
                <c:pt idx="11">
                  <c:v>254487.8818927751</c:v>
                </c:pt>
                <c:pt idx="12">
                  <c:v>261964.87964090722</c:v>
                </c:pt>
                <c:pt idx="13">
                  <c:v>269633.11968898913</c:v>
                </c:pt>
                <c:pt idx="14">
                  <c:v>277519.78884778346</c:v>
                </c:pt>
                <c:pt idx="15">
                  <c:v>285654.83478323912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9-4D79-8623-E72FF2DDFACD}"/>
            </c:ext>
          </c:extLst>
        </c:ser>
        <c:ser>
          <c:idx val="2"/>
          <c:order val="2"/>
          <c:tx>
            <c:strRef>
              <c:f>'Number of COPD'!$D$91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COPD'!$D$92:$D$107</c:f>
              <c:numCache>
                <c:formatCode>General</c:formatCode>
                <c:ptCount val="16"/>
                <c:pt idx="0">
                  <c:v>72176.931951860635</c:v>
                </c:pt>
                <c:pt idx="1">
                  <c:v>73089.715235433076</c:v>
                </c:pt>
                <c:pt idx="2">
                  <c:v>74091.456305899192</c:v>
                </c:pt>
                <c:pt idx="3">
                  <c:v>75115.565447628484</c:v>
                </c:pt>
                <c:pt idx="4">
                  <c:v>76189.909100717079</c:v>
                </c:pt>
                <c:pt idx="5">
                  <c:v>77316.321624937031</c:v>
                </c:pt>
                <c:pt idx="6">
                  <c:v>78544.973859916077</c:v>
                </c:pt>
                <c:pt idx="7">
                  <c:v>79956.932623863278</c:v>
                </c:pt>
                <c:pt idx="8">
                  <c:v>81550.859375018976</c:v>
                </c:pt>
                <c:pt idx="9">
                  <c:v>83314.523826152756</c:v>
                </c:pt>
                <c:pt idx="10">
                  <c:v>85254.342849565204</c:v>
                </c:pt>
                <c:pt idx="11">
                  <c:v>87371.06555964092</c:v>
                </c:pt>
                <c:pt idx="12">
                  <c:v>89667.889076658743</c:v>
                </c:pt>
                <c:pt idx="13">
                  <c:v>92168.470004322182</c:v>
                </c:pt>
                <c:pt idx="14">
                  <c:v>94884.932795638801</c:v>
                </c:pt>
                <c:pt idx="15">
                  <c:v>97822.425254461414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9-4D79-8623-E72FF2DDFACD}"/>
            </c:ext>
          </c:extLst>
        </c:ser>
        <c:ser>
          <c:idx val="3"/>
          <c:order val="3"/>
          <c:tx>
            <c:strRef>
              <c:f>'Number of COPD'!$E$91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COPD'!$E$92:$E$107</c:f>
              <c:numCache>
                <c:formatCode>General</c:formatCode>
                <c:ptCount val="16"/>
                <c:pt idx="0">
                  <c:v>23079.794810419055</c:v>
                </c:pt>
                <c:pt idx="1">
                  <c:v>23693.455419097161</c:v>
                </c:pt>
                <c:pt idx="2">
                  <c:v>24324.444004116551</c:v>
                </c:pt>
                <c:pt idx="3">
                  <c:v>24942.425198631016</c:v>
                </c:pt>
                <c:pt idx="4">
                  <c:v>25552.410361853483</c:v>
                </c:pt>
                <c:pt idx="5">
                  <c:v>26151.60363197745</c:v>
                </c:pt>
                <c:pt idx="6">
                  <c:v>26752.446121800796</c:v>
                </c:pt>
                <c:pt idx="7">
                  <c:v>27382.358169115396</c:v>
                </c:pt>
                <c:pt idx="8">
                  <c:v>28038.071441285683</c:v>
                </c:pt>
                <c:pt idx="9">
                  <c:v>28711.737243383162</c:v>
                </c:pt>
                <c:pt idx="10">
                  <c:v>29404.727727485209</c:v>
                </c:pt>
                <c:pt idx="11">
                  <c:v>30121.077027349624</c:v>
                </c:pt>
                <c:pt idx="12">
                  <c:v>30857.359789312646</c:v>
                </c:pt>
                <c:pt idx="13">
                  <c:v>31616.509339421293</c:v>
                </c:pt>
                <c:pt idx="14">
                  <c:v>32407.309055255024</c:v>
                </c:pt>
                <c:pt idx="15">
                  <c:v>33227.32012902094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9-4D79-8623-E72FF2DDFACD}"/>
            </c:ext>
          </c:extLst>
        </c:ser>
        <c:ser>
          <c:idx val="4"/>
          <c:order val="4"/>
          <c:tx>
            <c:strRef>
              <c:f>'Number of COPD'!$F$91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COPD'!$F$92:$F$107</c:f>
              <c:numCache>
                <c:formatCode>General</c:formatCode>
                <c:ptCount val="16"/>
                <c:pt idx="0">
                  <c:v>152853.4316327204</c:v>
                </c:pt>
                <c:pt idx="1">
                  <c:v>158277.3929578737</c:v>
                </c:pt>
                <c:pt idx="2">
                  <c:v>164071.74935122451</c:v>
                </c:pt>
                <c:pt idx="3">
                  <c:v>169978.75405722414</c:v>
                </c:pt>
                <c:pt idx="4">
                  <c:v>175979.14449944693</c:v>
                </c:pt>
                <c:pt idx="5">
                  <c:v>182027.54454392666</c:v>
                </c:pt>
                <c:pt idx="6">
                  <c:v>188168.73200424254</c:v>
                </c:pt>
                <c:pt idx="7">
                  <c:v>194454.49377968896</c:v>
                </c:pt>
                <c:pt idx="8">
                  <c:v>200852.88737336767</c:v>
                </c:pt>
                <c:pt idx="9">
                  <c:v>207349.60555787341</c:v>
                </c:pt>
                <c:pt idx="10">
                  <c:v>213908.5010415492</c:v>
                </c:pt>
                <c:pt idx="11">
                  <c:v>220530.73628123218</c:v>
                </c:pt>
                <c:pt idx="12">
                  <c:v>227195.77371148823</c:v>
                </c:pt>
                <c:pt idx="13">
                  <c:v>233896.17375606374</c:v>
                </c:pt>
                <c:pt idx="14">
                  <c:v>240670.5463323592</c:v>
                </c:pt>
                <c:pt idx="15">
                  <c:v>247531.40456869773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69-4D79-8623-E72FF2DDFACD}"/>
            </c:ext>
          </c:extLst>
        </c:ser>
        <c:ser>
          <c:idx val="5"/>
          <c:order val="5"/>
          <c:tx>
            <c:strRef>
              <c:f>'Number of COPD'!$G$91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COPD'!$G$92:$G$107</c:f>
              <c:numCache>
                <c:formatCode>General</c:formatCode>
                <c:ptCount val="16"/>
                <c:pt idx="0">
                  <c:v>25985.817468898007</c:v>
                </c:pt>
                <c:pt idx="1">
                  <c:v>26721.948754628189</c:v>
                </c:pt>
                <c:pt idx="2">
                  <c:v>27445.651011848106</c:v>
                </c:pt>
                <c:pt idx="3">
                  <c:v>28130.409127457169</c:v>
                </c:pt>
                <c:pt idx="4">
                  <c:v>28788.897441071676</c:v>
                </c:pt>
                <c:pt idx="5">
                  <c:v>29410.76312465491</c:v>
                </c:pt>
                <c:pt idx="6">
                  <c:v>30018.955090871204</c:v>
                </c:pt>
                <c:pt idx="7">
                  <c:v>30648.651224622601</c:v>
                </c:pt>
                <c:pt idx="8">
                  <c:v>31303.528297123437</c:v>
                </c:pt>
                <c:pt idx="9">
                  <c:v>31976.498293244465</c:v>
                </c:pt>
                <c:pt idx="10">
                  <c:v>32681.801109411495</c:v>
                </c:pt>
                <c:pt idx="11">
                  <c:v>33414.592050348976</c:v>
                </c:pt>
                <c:pt idx="12">
                  <c:v>34177.512941990572</c:v>
                </c:pt>
                <c:pt idx="13">
                  <c:v>34976.327146878684</c:v>
                </c:pt>
                <c:pt idx="14">
                  <c:v>35823.018101404698</c:v>
                </c:pt>
                <c:pt idx="15">
                  <c:v>36718.569650083751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69-4D79-8623-E72FF2DDFACD}"/>
            </c:ext>
          </c:extLst>
        </c:ser>
        <c:ser>
          <c:idx val="6"/>
          <c:order val="6"/>
          <c:tx>
            <c:strRef>
              <c:f>'Number of COPD'!$H$91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COPD'!$H$92:$H$107</c:f>
              <c:numCache>
                <c:formatCode>General</c:formatCode>
                <c:ptCount val="16"/>
                <c:pt idx="0">
                  <c:v>3609.4656441442012</c:v>
                </c:pt>
                <c:pt idx="1">
                  <c:v>3741.3378885228221</c:v>
                </c:pt>
                <c:pt idx="2">
                  <c:v>3884.4685307190516</c:v>
                </c:pt>
                <c:pt idx="3">
                  <c:v>4029.2357403089272</c:v>
                </c:pt>
                <c:pt idx="4">
                  <c:v>4180.8645744982805</c:v>
                </c:pt>
                <c:pt idx="5">
                  <c:v>4335.4661176347718</c:v>
                </c:pt>
                <c:pt idx="6">
                  <c:v>4497.0373442970658</c:v>
                </c:pt>
                <c:pt idx="7">
                  <c:v>4670.1493173680301</c:v>
                </c:pt>
                <c:pt idx="8">
                  <c:v>4851.885459429217</c:v>
                </c:pt>
                <c:pt idx="9">
                  <c:v>5040.9932177363762</c:v>
                </c:pt>
                <c:pt idx="10">
                  <c:v>5231.2257359976029</c:v>
                </c:pt>
                <c:pt idx="11">
                  <c:v>5422.1378329565505</c:v>
                </c:pt>
                <c:pt idx="12">
                  <c:v>5619.6011682100225</c:v>
                </c:pt>
                <c:pt idx="13">
                  <c:v>5813.9082890537538</c:v>
                </c:pt>
                <c:pt idx="14">
                  <c:v>6005.6124804461651</c:v>
                </c:pt>
                <c:pt idx="15">
                  <c:v>6202.6602387266885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69-4D79-8623-E72FF2DDFACD}"/>
            </c:ext>
          </c:extLst>
        </c:ser>
        <c:ser>
          <c:idx val="7"/>
          <c:order val="7"/>
          <c:tx>
            <c:strRef>
              <c:f>'Number of COPD'!$I$91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COPD'!$I$92:$I$107</c:f>
              <c:numCache>
                <c:formatCode>General</c:formatCode>
                <c:ptCount val="16"/>
                <c:pt idx="0">
                  <c:v>17225.506376085043</c:v>
                </c:pt>
                <c:pt idx="1">
                  <c:v>17887.171113494202</c:v>
                </c:pt>
                <c:pt idx="2">
                  <c:v>18596.183572131675</c:v>
                </c:pt>
                <c:pt idx="3">
                  <c:v>19325.599808673585</c:v>
                </c:pt>
                <c:pt idx="4">
                  <c:v>20069.013085164905</c:v>
                </c:pt>
                <c:pt idx="5">
                  <c:v>20813.863231980686</c:v>
                </c:pt>
                <c:pt idx="6">
                  <c:v>21574.832599168487</c:v>
                </c:pt>
                <c:pt idx="7">
                  <c:v>22370.989906228693</c:v>
                </c:pt>
                <c:pt idx="8">
                  <c:v>23200.525870135738</c:v>
                </c:pt>
                <c:pt idx="9">
                  <c:v>24038.658571015618</c:v>
                </c:pt>
                <c:pt idx="10">
                  <c:v>24889.276783188885</c:v>
                </c:pt>
                <c:pt idx="11">
                  <c:v>25739.5671560306</c:v>
                </c:pt>
                <c:pt idx="12">
                  <c:v>26590.193976531664</c:v>
                </c:pt>
                <c:pt idx="13">
                  <c:v>27438.754786678488</c:v>
                </c:pt>
                <c:pt idx="14">
                  <c:v>28296.516092456459</c:v>
                </c:pt>
                <c:pt idx="15">
                  <c:v>29153.388696528455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69-4D79-8623-E72FF2DDFACD}"/>
            </c:ext>
          </c:extLst>
        </c:ser>
        <c:ser>
          <c:idx val="8"/>
          <c:order val="8"/>
          <c:tx>
            <c:strRef>
              <c:f>'Number of COPD'!$J$91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COPD'!$J$92:$J$107</c:f>
              <c:numCache>
                <c:formatCode>General</c:formatCode>
                <c:ptCount val="16"/>
                <c:pt idx="0">
                  <c:v>11138.154447258621</c:v>
                </c:pt>
                <c:pt idx="1">
                  <c:v>11501.861583568658</c:v>
                </c:pt>
                <c:pt idx="2">
                  <c:v>11900.332717620659</c:v>
                </c:pt>
                <c:pt idx="3">
                  <c:v>12324.885542954495</c:v>
                </c:pt>
                <c:pt idx="4">
                  <c:v>12770.80652084774</c:v>
                </c:pt>
                <c:pt idx="5">
                  <c:v>13237.11444793973</c:v>
                </c:pt>
                <c:pt idx="6">
                  <c:v>13730.458966619763</c:v>
                </c:pt>
                <c:pt idx="7">
                  <c:v>14249.308731408957</c:v>
                </c:pt>
                <c:pt idx="8">
                  <c:v>14788.421892138867</c:v>
                </c:pt>
                <c:pt idx="9">
                  <c:v>15340.900408512733</c:v>
                </c:pt>
                <c:pt idx="10">
                  <c:v>15912.66474006243</c:v>
                </c:pt>
                <c:pt idx="11">
                  <c:v>16493.50073977053</c:v>
                </c:pt>
                <c:pt idx="12">
                  <c:v>17077.967316510512</c:v>
                </c:pt>
                <c:pt idx="13">
                  <c:v>17660.798236556264</c:v>
                </c:pt>
                <c:pt idx="14">
                  <c:v>18241.826531143408</c:v>
                </c:pt>
                <c:pt idx="15">
                  <c:v>18820.408861756696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69-4D79-8623-E72FF2DDFACD}"/>
            </c:ext>
          </c:extLst>
        </c:ser>
        <c:ser>
          <c:idx val="9"/>
          <c:order val="9"/>
          <c:tx>
            <c:strRef>
              <c:f>'Number of COPD'!$K$91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'Number of COPD'!$A$92:$A$107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COPD'!$K$92:$K$107</c:f>
              <c:numCache>
                <c:formatCode>General</c:formatCode>
                <c:ptCount val="16"/>
                <c:pt idx="0">
                  <c:v>19731.828826251178</c:v>
                </c:pt>
                <c:pt idx="1">
                  <c:v>20501.208358214702</c:v>
                </c:pt>
                <c:pt idx="2">
                  <c:v>21333.905567474365</c:v>
                </c:pt>
                <c:pt idx="3">
                  <c:v>22180.897556746953</c:v>
                </c:pt>
                <c:pt idx="4">
                  <c:v>23046.496058770128</c:v>
                </c:pt>
                <c:pt idx="5">
                  <c:v>23919.436406385867</c:v>
                </c:pt>
                <c:pt idx="6">
                  <c:v>24813.432381015482</c:v>
                </c:pt>
                <c:pt idx="7">
                  <c:v>25751.708296386329</c:v>
                </c:pt>
                <c:pt idx="8">
                  <c:v>26727.020794147193</c:v>
                </c:pt>
                <c:pt idx="9">
                  <c:v>27726.690715665471</c:v>
                </c:pt>
                <c:pt idx="10">
                  <c:v>28741.515845172766</c:v>
                </c:pt>
                <c:pt idx="11">
                  <c:v>29757.076642360698</c:v>
                </c:pt>
                <c:pt idx="12">
                  <c:v>30784.846978368285</c:v>
                </c:pt>
                <c:pt idx="13">
                  <c:v>31814.955016973916</c:v>
                </c:pt>
                <c:pt idx="14">
                  <c:v>32856.213577190298</c:v>
                </c:pt>
                <c:pt idx="15">
                  <c:v>33898.290091944058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69-4D79-8623-E72FF2DDF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63584"/>
        <c:axId val="54965376"/>
      </c:lineChart>
      <c:catAx>
        <c:axId val="549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965376"/>
        <c:crosses val="autoZero"/>
        <c:auto val="1"/>
        <c:lblAlgn val="ctr"/>
        <c:lblOffset val="100"/>
        <c:noMultiLvlLbl val="0"/>
      </c:catAx>
      <c:valAx>
        <c:axId val="5496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96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COPD'!$B$112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'Number of COPD'!$A$113:$A$128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COPD'!$B$113:$B$128</c:f>
              <c:numCache>
                <c:formatCode>#,##0</c:formatCode>
                <c:ptCount val="16"/>
                <c:pt idx="0">
                  <c:v>116472.36331062461</c:v>
                </c:pt>
                <c:pt idx="1">
                  <c:v>120553.41041166811</c:v>
                </c:pt>
                <c:pt idx="2">
                  <c:v>124566.13658539784</c:v>
                </c:pt>
                <c:pt idx="3">
                  <c:v>128352.93496572494</c:v>
                </c:pt>
                <c:pt idx="4">
                  <c:v>131865.8294306602</c:v>
                </c:pt>
                <c:pt idx="5">
                  <c:v>135116.54030999224</c:v>
                </c:pt>
                <c:pt idx="6">
                  <c:v>138158.87104014761</c:v>
                </c:pt>
                <c:pt idx="7">
                  <c:v>141026.8120306636</c:v>
                </c:pt>
                <c:pt idx="8">
                  <c:v>143739.32329409808</c:v>
                </c:pt>
                <c:pt idx="9">
                  <c:v>146325.44203736534</c:v>
                </c:pt>
                <c:pt idx="10">
                  <c:v>148818.6425685026</c:v>
                </c:pt>
                <c:pt idx="11">
                  <c:v>151223.76437598682</c:v>
                </c:pt>
                <c:pt idx="12">
                  <c:v>153572.12324698901</c:v>
                </c:pt>
                <c:pt idx="13">
                  <c:v>155871.77458507285</c:v>
                </c:pt>
                <c:pt idx="14">
                  <c:v>158121.89950274173</c:v>
                </c:pt>
                <c:pt idx="15">
                  <c:v>160306.11117817319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3-4740-9F7F-22031F3BBBA3}"/>
            </c:ext>
          </c:extLst>
        </c:ser>
        <c:ser>
          <c:idx val="1"/>
          <c:order val="1"/>
          <c:tx>
            <c:strRef>
              <c:f>'Number of COPD'!$C$112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'Number of COPD'!$A$113:$A$128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COPD'!$C$113:$C$128</c:f>
              <c:numCache>
                <c:formatCode>#,##0</c:formatCode>
                <c:ptCount val="16"/>
                <c:pt idx="0">
                  <c:v>248975.32157837739</c:v>
                </c:pt>
                <c:pt idx="1">
                  <c:v>252622.89675298022</c:v>
                </c:pt>
                <c:pt idx="2">
                  <c:v>257346.07423374633</c:v>
                </c:pt>
                <c:pt idx="3">
                  <c:v>262695.28419642698</c:v>
                </c:pt>
                <c:pt idx="4">
                  <c:v>268280.22309731512</c:v>
                </c:pt>
                <c:pt idx="5">
                  <c:v>273779.96806730388</c:v>
                </c:pt>
                <c:pt idx="6">
                  <c:v>278926.77423124597</c:v>
                </c:pt>
                <c:pt idx="7">
                  <c:v>283516.94852317468</c:v>
                </c:pt>
                <c:pt idx="8">
                  <c:v>287507.74110385345</c:v>
                </c:pt>
                <c:pt idx="9">
                  <c:v>290947.31807663856</c:v>
                </c:pt>
                <c:pt idx="10">
                  <c:v>293864.230260749</c:v>
                </c:pt>
                <c:pt idx="11">
                  <c:v>296297.34108880936</c:v>
                </c:pt>
                <c:pt idx="12">
                  <c:v>298249.78801288968</c:v>
                </c:pt>
                <c:pt idx="13">
                  <c:v>299707.08492903167</c:v>
                </c:pt>
                <c:pt idx="14">
                  <c:v>300768.25027845218</c:v>
                </c:pt>
                <c:pt idx="15">
                  <c:v>301628.71141288237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3-4740-9F7F-22031F3BBBA3}"/>
            </c:ext>
          </c:extLst>
        </c:ser>
        <c:ser>
          <c:idx val="2"/>
          <c:order val="2"/>
          <c:tx>
            <c:strRef>
              <c:f>'Number of COPD'!$D$112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'Number of COPD'!$A$113:$A$128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COPD'!$D$113:$D$128</c:f>
              <c:numCache>
                <c:formatCode>#,##0</c:formatCode>
                <c:ptCount val="16"/>
                <c:pt idx="0">
                  <c:v>364875.16011383326</c:v>
                </c:pt>
                <c:pt idx="1">
                  <c:v>373229.73168462742</c:v>
                </c:pt>
                <c:pt idx="2">
                  <c:v>383091.11145469331</c:v>
                </c:pt>
                <c:pt idx="3">
                  <c:v>393690.53374928731</c:v>
                </c:pt>
                <c:pt idx="4">
                  <c:v>404790.45497547952</c:v>
                </c:pt>
                <c:pt idx="5">
                  <c:v>416322.28331628174</c:v>
                </c:pt>
                <c:pt idx="6">
                  <c:v>427990.28858183767</c:v>
                </c:pt>
                <c:pt idx="7">
                  <c:v>439392.66709510173</c:v>
                </c:pt>
                <c:pt idx="8">
                  <c:v>450624.37246937485</c:v>
                </c:pt>
                <c:pt idx="9">
                  <c:v>461699.75803127239</c:v>
                </c:pt>
                <c:pt idx="10">
                  <c:v>472634.06156588107</c:v>
                </c:pt>
                <c:pt idx="11">
                  <c:v>483414.58882031421</c:v>
                </c:pt>
                <c:pt idx="12">
                  <c:v>493881.24024425953</c:v>
                </c:pt>
                <c:pt idx="13">
                  <c:v>503992.91426552593</c:v>
                </c:pt>
                <c:pt idx="14">
                  <c:v>513518.70686519501</c:v>
                </c:pt>
                <c:pt idx="15">
                  <c:v>522189.80917836318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3-4740-9F7F-22031F3BBBA3}"/>
            </c:ext>
          </c:extLst>
        </c:ser>
        <c:ser>
          <c:idx val="3"/>
          <c:order val="3"/>
          <c:tx>
            <c:strRef>
              <c:f>'Number of COPD'!$E$112</c:f>
              <c:strCache>
                <c:ptCount val="1"/>
                <c:pt idx="0">
                  <c:v>75 and more</c:v>
                </c:pt>
              </c:strCache>
            </c:strRef>
          </c:tx>
          <c:cat>
            <c:numRef>
              <c:f>'Number of COPD'!$A$113:$A$128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'Number of COPD'!$E$113:$E$128</c:f>
              <c:numCache>
                <c:formatCode>#,##0</c:formatCode>
                <c:ptCount val="16"/>
                <c:pt idx="0">
                  <c:v>568130.72196369723</c:v>
                </c:pt>
                <c:pt idx="1">
                  <c:v>585706.33769928443</c:v>
                </c:pt>
                <c:pt idx="2">
                  <c:v>604342.84371590987</c:v>
                </c:pt>
                <c:pt idx="3">
                  <c:v>623195.09915615292</c:v>
                </c:pt>
                <c:pt idx="4">
                  <c:v>642281.68194305256</c:v>
                </c:pt>
                <c:pt idx="5">
                  <c:v>661415.16576821683</c:v>
                </c:pt>
                <c:pt idx="6">
                  <c:v>680913.60801504541</c:v>
                </c:pt>
                <c:pt idx="7">
                  <c:v>701357.00159572787</c:v>
                </c:pt>
                <c:pt idx="8">
                  <c:v>722597.54473000835</c:v>
                </c:pt>
                <c:pt idx="9">
                  <c:v>744446.18549031252</c:v>
                </c:pt>
                <c:pt idx="10">
                  <c:v>766866.58118218114</c:v>
                </c:pt>
                <c:pt idx="11">
                  <c:v>789806.80838782049</c:v>
                </c:pt>
                <c:pt idx="12">
                  <c:v>813253.66808523738</c:v>
                </c:pt>
                <c:pt idx="13">
                  <c:v>837230.2332685187</c:v>
                </c:pt>
                <c:pt idx="14">
                  <c:v>861861.24942425941</c:v>
                </c:pt>
                <c:pt idx="15">
                  <c:v>887185.3999270458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13-4740-9F7F-22031F3BB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74176"/>
        <c:axId val="55084160"/>
      </c:lineChart>
      <c:catAx>
        <c:axId val="550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084160"/>
        <c:crosses val="autoZero"/>
        <c:auto val="1"/>
        <c:lblAlgn val="ctr"/>
        <c:lblOffset val="100"/>
        <c:noMultiLvlLbl val="0"/>
      </c:catAx>
      <c:valAx>
        <c:axId val="5508416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507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Cost2!$B$4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Cost2!$B$5:$B$20</c:f>
              <c:numCache>
                <c:formatCode>General</c:formatCode>
                <c:ptCount val="16"/>
                <c:pt idx="0">
                  <c:v>827.92722411763657</c:v>
                </c:pt>
                <c:pt idx="1">
                  <c:v>853.82164309192035</c:v>
                </c:pt>
                <c:pt idx="2">
                  <c:v>882.04441926669676</c:v>
                </c:pt>
                <c:pt idx="3">
                  <c:v>911.10782626584466</c:v>
                </c:pt>
                <c:pt idx="4">
                  <c:v>940.58673843743486</c:v>
                </c:pt>
                <c:pt idx="5">
                  <c:v>970.05181950678582</c:v>
                </c:pt>
                <c:pt idx="6">
                  <c:v>999.44941787955429</c:v>
                </c:pt>
                <c:pt idx="7">
                  <c:v>1028.9681141151407</c:v>
                </c:pt>
                <c:pt idx="8">
                  <c:v>1058.5548692767588</c:v>
                </c:pt>
                <c:pt idx="9">
                  <c:v>1088.102869331492</c:v>
                </c:pt>
                <c:pt idx="10">
                  <c:v>1117.63354897983</c:v>
                </c:pt>
                <c:pt idx="11">
                  <c:v>1147.1114685590719</c:v>
                </c:pt>
                <c:pt idx="12">
                  <c:v>1176.3974459492665</c:v>
                </c:pt>
                <c:pt idx="13">
                  <c:v>1205.5192059766912</c:v>
                </c:pt>
                <c:pt idx="14">
                  <c:v>1234.4423279271621</c:v>
                </c:pt>
                <c:pt idx="15">
                  <c:v>1263.1102947354427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F-4933-B840-6CA8FA16F0FF}"/>
            </c:ext>
          </c:extLst>
        </c:ser>
        <c:ser>
          <c:idx val="1"/>
          <c:order val="1"/>
          <c:tx>
            <c:strRef>
              <c:f>Cost2!$C$4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Cost2!$C$5:$C$20</c:f>
              <c:numCache>
                <c:formatCode>General</c:formatCode>
                <c:ptCount val="16"/>
                <c:pt idx="0">
                  <c:v>2560.3347597981633</c:v>
                </c:pt>
                <c:pt idx="1">
                  <c:v>2627.7413665396084</c:v>
                </c:pt>
                <c:pt idx="2">
                  <c:v>2701.9726292072542</c:v>
                </c:pt>
                <c:pt idx="3">
                  <c:v>2778.7863356905432</c:v>
                </c:pt>
                <c:pt idx="4">
                  <c:v>2857.0132525454883</c:v>
                </c:pt>
                <c:pt idx="5">
                  <c:v>2935.5840522139006</c:v>
                </c:pt>
                <c:pt idx="6">
                  <c:v>3014.4071124687348</c:v>
                </c:pt>
                <c:pt idx="7">
                  <c:v>3093.9980096830554</c:v>
                </c:pt>
                <c:pt idx="8">
                  <c:v>3174.0180465018811</c:v>
                </c:pt>
                <c:pt idx="9">
                  <c:v>3254.2307915494862</c:v>
                </c:pt>
                <c:pt idx="10">
                  <c:v>3334.6835357169452</c:v>
                </c:pt>
                <c:pt idx="11">
                  <c:v>3415.4089675108812</c:v>
                </c:pt>
                <c:pt idx="12">
                  <c:v>3496.1170229241388</c:v>
                </c:pt>
                <c:pt idx="13">
                  <c:v>3576.8621687261457</c:v>
                </c:pt>
                <c:pt idx="14">
                  <c:v>3657.5915735326262</c:v>
                </c:pt>
                <c:pt idx="15">
                  <c:v>3738.2244531319934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F-4933-B840-6CA8FA16F0FF}"/>
            </c:ext>
          </c:extLst>
        </c:ser>
        <c:ser>
          <c:idx val="2"/>
          <c:order val="2"/>
          <c:tx>
            <c:strRef>
              <c:f>Cost2!$D$4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Cost2!$D$5:$D$20</c:f>
              <c:numCache>
                <c:formatCode>General</c:formatCode>
                <c:ptCount val="16"/>
                <c:pt idx="0">
                  <c:v>1011.8511887885393</c:v>
                </c:pt>
                <c:pt idx="1">
                  <c:v>1022.9650613960704</c:v>
                </c:pt>
                <c:pt idx="2">
                  <c:v>1037.3322934120326</c:v>
                </c:pt>
                <c:pt idx="3">
                  <c:v>1053.7191973521642</c:v>
                </c:pt>
                <c:pt idx="4">
                  <c:v>1071.8905618194467</c:v>
                </c:pt>
                <c:pt idx="5">
                  <c:v>1091.5566054445233</c:v>
                </c:pt>
                <c:pt idx="6">
                  <c:v>1112.69181409975</c:v>
                </c:pt>
                <c:pt idx="7">
                  <c:v>1135.3966884954248</c:v>
                </c:pt>
                <c:pt idx="8">
                  <c:v>1159.5816372845145</c:v>
                </c:pt>
                <c:pt idx="9">
                  <c:v>1185.1811654768169</c:v>
                </c:pt>
                <c:pt idx="10">
                  <c:v>1212.180314302215</c:v>
                </c:pt>
                <c:pt idx="11">
                  <c:v>1240.5449607355047</c:v>
                </c:pt>
                <c:pt idx="12">
                  <c:v>1270.1289546496155</c:v>
                </c:pt>
                <c:pt idx="13">
                  <c:v>1300.9449735088976</c:v>
                </c:pt>
                <c:pt idx="14">
                  <c:v>1332.9414625158602</c:v>
                </c:pt>
                <c:pt idx="15">
                  <c:v>1366.0351999899583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F-4933-B840-6CA8FA16F0FF}"/>
            </c:ext>
          </c:extLst>
        </c:ser>
        <c:ser>
          <c:idx val="3"/>
          <c:order val="3"/>
          <c:tx>
            <c:strRef>
              <c:f>Cost2!$E$4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Cost2!$E$5:$E$20</c:f>
              <c:numCache>
                <c:formatCode>General</c:formatCode>
                <c:ptCount val="16"/>
                <c:pt idx="0">
                  <c:v>322.37332780495541</c:v>
                </c:pt>
                <c:pt idx="1">
                  <c:v>329.02914097127058</c:v>
                </c:pt>
                <c:pt idx="2">
                  <c:v>336.39581800182623</c:v>
                </c:pt>
                <c:pt idx="3">
                  <c:v>343.97269281915447</c:v>
                </c:pt>
                <c:pt idx="4">
                  <c:v>351.66726925102216</c:v>
                </c:pt>
                <c:pt idx="5">
                  <c:v>359.38756772671331</c:v>
                </c:pt>
                <c:pt idx="6">
                  <c:v>367.10190458398188</c:v>
                </c:pt>
                <c:pt idx="7">
                  <c:v>374.87823798688277</c:v>
                </c:pt>
                <c:pt idx="8">
                  <c:v>382.71733514494264</c:v>
                </c:pt>
                <c:pt idx="9">
                  <c:v>390.58484163821629</c:v>
                </c:pt>
                <c:pt idx="10">
                  <c:v>398.51180635402164</c:v>
                </c:pt>
                <c:pt idx="11">
                  <c:v>406.53681579535441</c:v>
                </c:pt>
                <c:pt idx="12">
                  <c:v>414.61810578729433</c:v>
                </c:pt>
                <c:pt idx="13">
                  <c:v>422.7345963976918</c:v>
                </c:pt>
                <c:pt idx="14">
                  <c:v>430.92039466243165</c:v>
                </c:pt>
                <c:pt idx="15">
                  <c:v>439.14964960444701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CF-4933-B840-6CA8FA16F0FF}"/>
            </c:ext>
          </c:extLst>
        </c:ser>
        <c:ser>
          <c:idx val="4"/>
          <c:order val="4"/>
          <c:tx>
            <c:strRef>
              <c:f>Cost2!$F$4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Cost2!$F$5:$F$20</c:f>
              <c:numCache>
                <c:formatCode>General</c:formatCode>
                <c:ptCount val="16"/>
                <c:pt idx="0">
                  <c:v>2140.2652747513598</c:v>
                </c:pt>
                <c:pt idx="1">
                  <c:v>2206.6287665633813</c:v>
                </c:pt>
                <c:pt idx="2">
                  <c:v>2278.5619127115119</c:v>
                </c:pt>
                <c:pt idx="3">
                  <c:v>2352.0558500354173</c:v>
                </c:pt>
                <c:pt idx="4">
                  <c:v>2425.9806598624109</c:v>
                </c:pt>
                <c:pt idx="5">
                  <c:v>2499.4275559599496</c:v>
                </c:pt>
                <c:pt idx="6">
                  <c:v>2572.0710843641377</c:v>
                </c:pt>
                <c:pt idx="7">
                  <c:v>2643.8669055089695</c:v>
                </c:pt>
                <c:pt idx="8">
                  <c:v>2714.6353235165329</c:v>
                </c:pt>
                <c:pt idx="9">
                  <c:v>2784.2991054373747</c:v>
                </c:pt>
                <c:pt idx="10">
                  <c:v>2852.7709048153793</c:v>
                </c:pt>
                <c:pt idx="11">
                  <c:v>2920.0472515495039</c:v>
                </c:pt>
                <c:pt idx="12">
                  <c:v>2985.8674867001246</c:v>
                </c:pt>
                <c:pt idx="13">
                  <c:v>3050.2180449781026</c:v>
                </c:pt>
                <c:pt idx="14">
                  <c:v>3113.219879406598</c:v>
                </c:pt>
                <c:pt idx="15">
                  <c:v>3174.9613695876064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CF-4933-B840-6CA8FA16F0FF}"/>
            </c:ext>
          </c:extLst>
        </c:ser>
        <c:ser>
          <c:idx val="5"/>
          <c:order val="5"/>
          <c:tx>
            <c:strRef>
              <c:f>Cost2!$G$4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Cost2!$G$5:$G$20</c:f>
              <c:numCache>
                <c:formatCode>General</c:formatCode>
                <c:ptCount val="16"/>
                <c:pt idx="0">
                  <c:v>362.03543882086217</c:v>
                </c:pt>
                <c:pt idx="1">
                  <c:v>369.37221761108759</c:v>
                </c:pt>
                <c:pt idx="2">
                  <c:v>377.32869631646111</c:v>
                </c:pt>
                <c:pt idx="3">
                  <c:v>385.43335040979753</c:v>
                </c:pt>
                <c:pt idx="4">
                  <c:v>393.62878331230132</c:v>
                </c:pt>
                <c:pt idx="5">
                  <c:v>401.73718011551045</c:v>
                </c:pt>
                <c:pt idx="6">
                  <c:v>409.76154185724187</c:v>
                </c:pt>
                <c:pt idx="7">
                  <c:v>417.79461917853808</c:v>
                </c:pt>
                <c:pt idx="8">
                  <c:v>425.88327959929791</c:v>
                </c:pt>
                <c:pt idx="9">
                  <c:v>433.96430298216706</c:v>
                </c:pt>
                <c:pt idx="10">
                  <c:v>442.11129538546544</c:v>
                </c:pt>
                <c:pt idx="11">
                  <c:v>450.29597015449207</c:v>
                </c:pt>
                <c:pt idx="12">
                  <c:v>458.48929057567364</c:v>
                </c:pt>
                <c:pt idx="13">
                  <c:v>466.72379441277883</c:v>
                </c:pt>
                <c:pt idx="14">
                  <c:v>475.01358315520952</c:v>
                </c:pt>
                <c:pt idx="15">
                  <c:v>483.33612480479536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CF-4933-B840-6CA8FA16F0FF}"/>
            </c:ext>
          </c:extLst>
        </c:ser>
        <c:ser>
          <c:idx val="6"/>
          <c:order val="6"/>
          <c:tx>
            <c:strRef>
              <c:f>Cost2!$H$4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Cost2!$H$5:$H$20</c:f>
              <c:numCache>
                <c:formatCode>General</c:formatCode>
                <c:ptCount val="16"/>
                <c:pt idx="0">
                  <c:v>50.630786513628543</c:v>
                </c:pt>
                <c:pt idx="1">
                  <c:v>52.368076537075261</c:v>
                </c:pt>
                <c:pt idx="2">
                  <c:v>54.260460643258078</c:v>
                </c:pt>
                <c:pt idx="3">
                  <c:v>56.191159496253071</c:v>
                </c:pt>
                <c:pt idx="4">
                  <c:v>58.15954696039455</c:v>
                </c:pt>
                <c:pt idx="5">
                  <c:v>60.142315972486877</c:v>
                </c:pt>
                <c:pt idx="6">
                  <c:v>62.145955429737384</c:v>
                </c:pt>
                <c:pt idx="7">
                  <c:v>64.145559734584239</c:v>
                </c:pt>
                <c:pt idx="8">
                  <c:v>66.164065536045001</c:v>
                </c:pt>
                <c:pt idx="9">
                  <c:v>68.179610204092839</c:v>
                </c:pt>
                <c:pt idx="10">
                  <c:v>70.159650042560401</c:v>
                </c:pt>
                <c:pt idx="11">
                  <c:v>72.135013155593754</c:v>
                </c:pt>
                <c:pt idx="12">
                  <c:v>74.109733646883811</c:v>
                </c:pt>
                <c:pt idx="13">
                  <c:v>76.04107770094501</c:v>
                </c:pt>
                <c:pt idx="14">
                  <c:v>77.911920145673335</c:v>
                </c:pt>
                <c:pt idx="15">
                  <c:v>79.78078765000042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CF-4933-B840-6CA8FA16F0FF}"/>
            </c:ext>
          </c:extLst>
        </c:ser>
        <c:ser>
          <c:idx val="7"/>
          <c:order val="7"/>
          <c:tx>
            <c:strRef>
              <c:f>Cost2!$I$4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Cost2!$I$5:$I$20</c:f>
              <c:numCache>
                <c:formatCode>General</c:formatCode>
                <c:ptCount val="16"/>
                <c:pt idx="0">
                  <c:v>241.63466966177657</c:v>
                </c:pt>
                <c:pt idx="1">
                  <c:v>250.19283259907434</c:v>
                </c:pt>
                <c:pt idx="2">
                  <c:v>259.36637988435405</c:v>
                </c:pt>
                <c:pt idx="3">
                  <c:v>268.70396354283679</c:v>
                </c:pt>
                <c:pt idx="4">
                  <c:v>278.04618856256241</c:v>
                </c:pt>
                <c:pt idx="5">
                  <c:v>287.2516801551921</c:v>
                </c:pt>
                <c:pt idx="6">
                  <c:v>296.33031652868164</c:v>
                </c:pt>
                <c:pt idx="7">
                  <c:v>305.29658047587827</c:v>
                </c:pt>
                <c:pt idx="8">
                  <c:v>314.16142435504531</c:v>
                </c:pt>
                <c:pt idx="9">
                  <c:v>322.79553297884735</c:v>
                </c:pt>
                <c:pt idx="10">
                  <c:v>331.25294427533828</c:v>
                </c:pt>
                <c:pt idx="11">
                  <c:v>339.472345587213</c:v>
                </c:pt>
                <c:pt idx="12">
                  <c:v>347.47096134935646</c:v>
                </c:pt>
                <c:pt idx="13">
                  <c:v>355.19864856689026</c:v>
                </c:pt>
                <c:pt idx="14">
                  <c:v>362.71692555618097</c:v>
                </c:pt>
                <c:pt idx="15">
                  <c:v>369.93593139572567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CF-4933-B840-6CA8FA16F0FF}"/>
            </c:ext>
          </c:extLst>
        </c:ser>
        <c:ser>
          <c:idx val="8"/>
          <c:order val="8"/>
          <c:tx>
            <c:strRef>
              <c:f>Cost2!$J$4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Cost2!$J$5:$J$20</c:f>
              <c:numCache>
                <c:formatCode>General</c:formatCode>
                <c:ptCount val="16"/>
                <c:pt idx="0">
                  <c:v>156.99921044970705</c:v>
                </c:pt>
                <c:pt idx="1">
                  <c:v>162.36816330344925</c:v>
                </c:pt>
                <c:pt idx="2">
                  <c:v>168.16910892358808</c:v>
                </c:pt>
                <c:pt idx="3">
                  <c:v>174.13197531238819</c:v>
                </c:pt>
                <c:pt idx="4">
                  <c:v>180.1492869337643</c:v>
                </c:pt>
                <c:pt idx="5">
                  <c:v>186.14990506631901</c:v>
                </c:pt>
                <c:pt idx="6">
                  <c:v>192.08828574777507</c:v>
                </c:pt>
                <c:pt idx="7">
                  <c:v>197.95671871685732</c:v>
                </c:pt>
                <c:pt idx="8">
                  <c:v>203.72589149614316</c:v>
                </c:pt>
                <c:pt idx="9">
                  <c:v>209.34604089091434</c:v>
                </c:pt>
                <c:pt idx="10">
                  <c:v>214.86870118903741</c:v>
                </c:pt>
                <c:pt idx="11">
                  <c:v>220.22071518663211</c:v>
                </c:pt>
                <c:pt idx="12">
                  <c:v>225.40030772605658</c:v>
                </c:pt>
                <c:pt idx="13">
                  <c:v>230.35456023774378</c:v>
                </c:pt>
                <c:pt idx="14">
                  <c:v>235.08267400389056</c:v>
                </c:pt>
                <c:pt idx="15">
                  <c:v>239.59053280401702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CF-4933-B840-6CA8FA16F0FF}"/>
            </c:ext>
          </c:extLst>
        </c:ser>
        <c:ser>
          <c:idx val="9"/>
          <c:order val="9"/>
          <c:tx>
            <c:strRef>
              <c:f>Cost2!$K$4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Cost2!$A$5:$A$20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Cost2!$K$5:$K$20</c:f>
              <c:numCache>
                <c:formatCode>General</c:formatCode>
                <c:ptCount val="16"/>
                <c:pt idx="0">
                  <c:v>276.82946435690548</c:v>
                </c:pt>
                <c:pt idx="1">
                  <c:v>286.81122469746151</c:v>
                </c:pt>
                <c:pt idx="2">
                  <c:v>297.5949035726299</c:v>
                </c:pt>
                <c:pt idx="3">
                  <c:v>308.52398100148798</c:v>
                </c:pt>
                <c:pt idx="4">
                  <c:v>319.47614653787502</c:v>
                </c:pt>
                <c:pt idx="5">
                  <c:v>330.30765702431609</c:v>
                </c:pt>
                <c:pt idx="6">
                  <c:v>341.0081020369816</c:v>
                </c:pt>
                <c:pt idx="7">
                  <c:v>351.60585042184698</c:v>
                </c:pt>
                <c:pt idx="8">
                  <c:v>362.06626095926418</c:v>
                </c:pt>
                <c:pt idx="9">
                  <c:v>372.31493192995885</c:v>
                </c:pt>
                <c:pt idx="10">
                  <c:v>382.35124089382271</c:v>
                </c:pt>
                <c:pt idx="11">
                  <c:v>392.09938917060686</c:v>
                </c:pt>
                <c:pt idx="12">
                  <c:v>401.62333649897482</c:v>
                </c:pt>
                <c:pt idx="13">
                  <c:v>410.87109817663821</c:v>
                </c:pt>
                <c:pt idx="14">
                  <c:v>419.87076750583543</c:v>
                </c:pt>
                <c:pt idx="15">
                  <c:v>428.54165616909017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CF-4933-B840-6CA8FA16F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68128"/>
        <c:axId val="46769664"/>
      </c:lineChart>
      <c:catAx>
        <c:axId val="4676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769664"/>
        <c:crosses val="autoZero"/>
        <c:auto val="1"/>
        <c:lblAlgn val="ctr"/>
        <c:lblOffset val="100"/>
        <c:noMultiLvlLbl val="0"/>
      </c:catAx>
      <c:valAx>
        <c:axId val="4676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6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Cost2!$B$49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Cost2!$B$50:$B$65</c:f>
              <c:numCache>
                <c:formatCode>General</c:formatCode>
                <c:ptCount val="16"/>
                <c:pt idx="0">
                  <c:v>411.54836868259309</c:v>
                </c:pt>
                <c:pt idx="1">
                  <c:v>426.52954830742198</c:v>
                </c:pt>
                <c:pt idx="2">
                  <c:v>442.4386003838398</c:v>
                </c:pt>
                <c:pt idx="3">
                  <c:v>458.62770609533237</c:v>
                </c:pt>
                <c:pt idx="4">
                  <c:v>475.08400091063061</c:v>
                </c:pt>
                <c:pt idx="5">
                  <c:v>491.56590249973834</c:v>
                </c:pt>
                <c:pt idx="6">
                  <c:v>508.26971372606846</c:v>
                </c:pt>
                <c:pt idx="7">
                  <c:v>525.80072619211887</c:v>
                </c:pt>
                <c:pt idx="8">
                  <c:v>544.00563478056233</c:v>
                </c:pt>
                <c:pt idx="9">
                  <c:v>562.67852213387289</c:v>
                </c:pt>
                <c:pt idx="10">
                  <c:v>581.8135289047201</c:v>
                </c:pt>
                <c:pt idx="11">
                  <c:v>601.3066304700418</c:v>
                </c:pt>
                <c:pt idx="12">
                  <c:v>621.11489279649572</c:v>
                </c:pt>
                <c:pt idx="13">
                  <c:v>641.23680304290417</c:v>
                </c:pt>
                <c:pt idx="14">
                  <c:v>661.71124693598745</c:v>
                </c:pt>
                <c:pt idx="15">
                  <c:v>682.5775030760899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0-40DD-A509-27619C548F8E}"/>
            </c:ext>
          </c:extLst>
        </c:ser>
        <c:ser>
          <c:idx val="1"/>
          <c:order val="1"/>
          <c:tx>
            <c:strRef>
              <c:f>Cost2!$C$49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Cost2!$C$50:$C$65</c:f>
              <c:numCache>
                <c:formatCode>General</c:formatCode>
                <c:ptCount val="16"/>
                <c:pt idx="0">
                  <c:v>1172.8584925245414</c:v>
                </c:pt>
                <c:pt idx="1">
                  <c:v>1210.0530293157317</c:v>
                </c:pt>
                <c:pt idx="2">
                  <c:v>1249.2104859256387</c:v>
                </c:pt>
                <c:pt idx="3">
                  <c:v>1288.5600296142336</c:v>
                </c:pt>
                <c:pt idx="4">
                  <c:v>1328.0742632882482</c:v>
                </c:pt>
                <c:pt idx="5">
                  <c:v>1367.3222008356038</c:v>
                </c:pt>
                <c:pt idx="6">
                  <c:v>1407.0751709397525</c:v>
                </c:pt>
                <c:pt idx="7">
                  <c:v>1448.9480130550598</c:v>
                </c:pt>
                <c:pt idx="8">
                  <c:v>1492.456129920537</c:v>
                </c:pt>
                <c:pt idx="9">
                  <c:v>1537.1361712553305</c:v>
                </c:pt>
                <c:pt idx="10">
                  <c:v>1582.887327913204</c:v>
                </c:pt>
                <c:pt idx="11">
                  <c:v>1629.7084904478463</c:v>
                </c:pt>
                <c:pt idx="12">
                  <c:v>1677.5902466342745</c:v>
                </c:pt>
                <c:pt idx="13">
                  <c:v>1726.6966945334977</c:v>
                </c:pt>
                <c:pt idx="14">
                  <c:v>1777.2019350732251</c:v>
                </c:pt>
                <c:pt idx="15">
                  <c:v>1829.2977493516485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0-40DD-A509-27619C548F8E}"/>
            </c:ext>
          </c:extLst>
        </c:ser>
        <c:ser>
          <c:idx val="2"/>
          <c:order val="2"/>
          <c:tx>
            <c:strRef>
              <c:f>Cost2!$D$49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Cost2!$D$50:$D$65</c:f>
              <c:numCache>
                <c:formatCode>General</c:formatCode>
                <c:ptCount val="16"/>
                <c:pt idx="0">
                  <c:v>668.46314330734754</c:v>
                </c:pt>
                <c:pt idx="1">
                  <c:v>676.91684127420183</c:v>
                </c:pt>
                <c:pt idx="2">
                  <c:v>686.19441745588927</c:v>
                </c:pt>
                <c:pt idx="3">
                  <c:v>695.67915444120126</c:v>
                </c:pt>
                <c:pt idx="4">
                  <c:v>705.62913590917049</c:v>
                </c:pt>
                <c:pt idx="5">
                  <c:v>716.0613506935706</c:v>
                </c:pt>
                <c:pt idx="6">
                  <c:v>727.44045358441497</c:v>
                </c:pt>
                <c:pt idx="7">
                  <c:v>740.51724097402041</c:v>
                </c:pt>
                <c:pt idx="8">
                  <c:v>755.27931602301021</c:v>
                </c:pt>
                <c:pt idx="9">
                  <c:v>771.61340852129797</c:v>
                </c:pt>
                <c:pt idx="10">
                  <c:v>789.5789480194652</c:v>
                </c:pt>
                <c:pt idx="11">
                  <c:v>809.18287240393443</c:v>
                </c:pt>
                <c:pt idx="12">
                  <c:v>830.45479164860376</c:v>
                </c:pt>
                <c:pt idx="13">
                  <c:v>853.61380023759671</c:v>
                </c:pt>
                <c:pt idx="14">
                  <c:v>878.77218820249482</c:v>
                </c:pt>
                <c:pt idx="15">
                  <c:v>905.97763167820028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80-40DD-A509-27619C548F8E}"/>
            </c:ext>
          </c:extLst>
        </c:ser>
        <c:ser>
          <c:idx val="3"/>
          <c:order val="3"/>
          <c:tx>
            <c:strRef>
              <c:f>Cost2!$E$49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Cost2!$E$50:$E$65</c:f>
              <c:numCache>
                <c:formatCode>General</c:formatCode>
                <c:ptCount val="16"/>
                <c:pt idx="0">
                  <c:v>138.23782756509854</c:v>
                </c:pt>
                <c:pt idx="1">
                  <c:v>141.91338491310592</c:v>
                </c:pt>
                <c:pt idx="2">
                  <c:v>145.6927292239175</c:v>
                </c:pt>
                <c:pt idx="3">
                  <c:v>149.3941649822284</c:v>
                </c:pt>
                <c:pt idx="4">
                  <c:v>153.04770802727964</c:v>
                </c:pt>
                <c:pt idx="5">
                  <c:v>156.63661237560476</c:v>
                </c:pt>
                <c:pt idx="6">
                  <c:v>160.23539482511288</c:v>
                </c:pt>
                <c:pt idx="7">
                  <c:v>164.00829114820081</c:v>
                </c:pt>
                <c:pt idx="8">
                  <c:v>167.93572546878249</c:v>
                </c:pt>
                <c:pt idx="9">
                  <c:v>171.97068755366263</c:v>
                </c:pt>
                <c:pt idx="10">
                  <c:v>176.12139599073708</c:v>
                </c:pt>
                <c:pt idx="11">
                  <c:v>180.41201346825176</c:v>
                </c:pt>
                <c:pt idx="12">
                  <c:v>184.82202362317091</c:v>
                </c:pt>
                <c:pt idx="13">
                  <c:v>189.36899578934742</c:v>
                </c:pt>
                <c:pt idx="14">
                  <c:v>194.10553853827179</c:v>
                </c:pt>
                <c:pt idx="15">
                  <c:v>199.01704448309727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80-40DD-A509-27619C548F8E}"/>
            </c:ext>
          </c:extLst>
        </c:ser>
        <c:ser>
          <c:idx val="4"/>
          <c:order val="4"/>
          <c:tx>
            <c:strRef>
              <c:f>Cost2!$F$49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Cost2!$F$50:$F$65</c:f>
              <c:numCache>
                <c:formatCode>General</c:formatCode>
                <c:ptCount val="16"/>
                <c:pt idx="0">
                  <c:v>999.55765736928436</c:v>
                </c:pt>
                <c:pt idx="1">
                  <c:v>1035.0266816360008</c:v>
                </c:pt>
                <c:pt idx="2">
                  <c:v>1072.9178381552547</c:v>
                </c:pt>
                <c:pt idx="3">
                  <c:v>1111.5456381524807</c:v>
                </c:pt>
                <c:pt idx="4">
                  <c:v>1150.784117456895</c:v>
                </c:pt>
                <c:pt idx="5">
                  <c:v>1190.3365469621695</c:v>
                </c:pt>
                <c:pt idx="6">
                  <c:v>1230.4957431655532</c:v>
                </c:pt>
                <c:pt idx="7">
                  <c:v>1271.6003572257957</c:v>
                </c:pt>
                <c:pt idx="8">
                  <c:v>1313.4415069017255</c:v>
                </c:pt>
                <c:pt idx="9">
                  <c:v>1355.9256326405346</c:v>
                </c:pt>
                <c:pt idx="10">
                  <c:v>1398.816355698332</c:v>
                </c:pt>
                <c:pt idx="11">
                  <c:v>1442.1212777535386</c:v>
                </c:pt>
                <c:pt idx="12">
                  <c:v>1485.7060970729583</c:v>
                </c:pt>
                <c:pt idx="13">
                  <c:v>1529.5221638792675</c:v>
                </c:pt>
                <c:pt idx="14">
                  <c:v>1573.8219608166307</c:v>
                </c:pt>
                <c:pt idx="15">
                  <c:v>1618.6873152480275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80-40DD-A509-27619C548F8E}"/>
            </c:ext>
          </c:extLst>
        </c:ser>
        <c:ser>
          <c:idx val="5"/>
          <c:order val="5"/>
          <c:tx>
            <c:strRef>
              <c:f>Cost2!$G$49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Cost2!$G$50:$G$65</c:f>
              <c:numCache>
                <c:formatCode>General</c:formatCode>
                <c:ptCount val="16"/>
                <c:pt idx="0">
                  <c:v>214.97641243429536</c:v>
                </c:pt>
                <c:pt idx="1">
                  <c:v>221.06630601090993</c:v>
                </c:pt>
                <c:pt idx="2">
                  <c:v>227.05337627005989</c:v>
                </c:pt>
                <c:pt idx="3">
                  <c:v>232.71826802322846</c:v>
                </c:pt>
                <c:pt idx="4">
                  <c:v>238.16583400648784</c:v>
                </c:pt>
                <c:pt idx="5">
                  <c:v>243.31042696888863</c:v>
                </c:pt>
                <c:pt idx="6">
                  <c:v>248.34189950674622</c:v>
                </c:pt>
                <c:pt idx="7">
                  <c:v>253.55127250105909</c:v>
                </c:pt>
                <c:pt idx="8">
                  <c:v>258.96896327796867</c:v>
                </c:pt>
                <c:pt idx="9">
                  <c:v>264.53633384905709</c:v>
                </c:pt>
                <c:pt idx="10">
                  <c:v>270.3711885455034</c:v>
                </c:pt>
                <c:pt idx="11">
                  <c:v>276.43344799666892</c:v>
                </c:pt>
                <c:pt idx="12">
                  <c:v>282.74496759587277</c:v>
                </c:pt>
                <c:pt idx="13">
                  <c:v>289.35342669760922</c:v>
                </c:pt>
                <c:pt idx="14">
                  <c:v>296.35796230871426</c:v>
                </c:pt>
                <c:pt idx="15">
                  <c:v>303.76671361374542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80-40DD-A509-27619C548F8E}"/>
            </c:ext>
          </c:extLst>
        </c:ser>
        <c:ser>
          <c:idx val="6"/>
          <c:order val="6"/>
          <c:tx>
            <c:strRef>
              <c:f>Cost2!$H$49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Cost2!$H$50:$H$65</c:f>
              <c:numCache>
                <c:formatCode>General</c:formatCode>
                <c:ptCount val="16"/>
                <c:pt idx="0">
                  <c:v>24.615456864219855</c:v>
                </c:pt>
                <c:pt idx="1">
                  <c:v>25.514785425043282</c:v>
                </c:pt>
                <c:pt idx="2">
                  <c:v>26.490892831591189</c:v>
                </c:pt>
                <c:pt idx="3">
                  <c:v>27.478161129543906</c:v>
                </c:pt>
                <c:pt idx="4">
                  <c:v>28.51222361838218</c:v>
                </c:pt>
                <c:pt idx="5">
                  <c:v>29.566559077258781</c:v>
                </c:pt>
                <c:pt idx="6">
                  <c:v>30.668425656002118</c:v>
                </c:pt>
                <c:pt idx="7">
                  <c:v>31.848996611905658</c:v>
                </c:pt>
                <c:pt idx="8">
                  <c:v>33.088381774868623</c:v>
                </c:pt>
                <c:pt idx="9">
                  <c:v>34.378039116489589</c:v>
                </c:pt>
                <c:pt idx="10">
                  <c:v>35.675366978586851</c:v>
                </c:pt>
                <c:pt idx="11">
                  <c:v>36.977329360518581</c:v>
                </c:pt>
                <c:pt idx="12">
                  <c:v>38.323969193226915</c:v>
                </c:pt>
                <c:pt idx="13">
                  <c:v>39.649084604506491</c:v>
                </c:pt>
                <c:pt idx="14">
                  <c:v>40.956448829337297</c:v>
                </c:pt>
                <c:pt idx="15">
                  <c:v>42.300254553604127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80-40DD-A509-27619C548F8E}"/>
            </c:ext>
          </c:extLst>
        </c:ser>
        <c:ser>
          <c:idx val="7"/>
          <c:order val="7"/>
          <c:tx>
            <c:strRef>
              <c:f>Cost2!$I$49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Cost2!$I$50:$I$65</c:f>
              <c:numCache>
                <c:formatCode>General</c:formatCode>
                <c:ptCount val="16"/>
                <c:pt idx="0">
                  <c:v>106.99394774143956</c:v>
                </c:pt>
                <c:pt idx="1">
                  <c:v>111.10379048226</c:v>
                </c:pt>
                <c:pt idx="2">
                  <c:v>115.50772731240201</c:v>
                </c:pt>
                <c:pt idx="3">
                  <c:v>120.03839950225841</c:v>
                </c:pt>
                <c:pt idx="4">
                  <c:v>124.65601244893119</c:v>
                </c:pt>
                <c:pt idx="5">
                  <c:v>129.28255032501096</c:v>
                </c:pt>
                <c:pt idx="6">
                  <c:v>134.00921060007644</c:v>
                </c:pt>
                <c:pt idx="7">
                  <c:v>138.95443609567224</c:v>
                </c:pt>
                <c:pt idx="8">
                  <c:v>144.10698869030244</c:v>
                </c:pt>
                <c:pt idx="9">
                  <c:v>149.3129387762072</c:v>
                </c:pt>
                <c:pt idx="10">
                  <c:v>154.59644095919896</c:v>
                </c:pt>
                <c:pt idx="11">
                  <c:v>159.87790681167351</c:v>
                </c:pt>
                <c:pt idx="12">
                  <c:v>165.16146246415138</c:v>
                </c:pt>
                <c:pt idx="13">
                  <c:v>170.4321853673882</c:v>
                </c:pt>
                <c:pt idx="14">
                  <c:v>175.76005592871186</c:v>
                </c:pt>
                <c:pt idx="15">
                  <c:v>181.08240643728291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80-40DD-A509-27619C548F8E}"/>
            </c:ext>
          </c:extLst>
        </c:ser>
        <c:ser>
          <c:idx val="8"/>
          <c:order val="8"/>
          <c:tx>
            <c:strRef>
              <c:f>Cost2!$J$49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Cost2!$J$50:$J$65</c:f>
              <c:numCache>
                <c:formatCode>General</c:formatCode>
                <c:ptCount val="16"/>
                <c:pt idx="0">
                  <c:v>79.070224498721501</c:v>
                </c:pt>
                <c:pt idx="1">
                  <c:v>81.652196678762508</c:v>
                </c:pt>
                <c:pt idx="2">
                  <c:v>84.480959933478061</c:v>
                </c:pt>
                <c:pt idx="3">
                  <c:v>87.494878205995377</c:v>
                </c:pt>
                <c:pt idx="4">
                  <c:v>90.660489887685301</c:v>
                </c:pt>
                <c:pt idx="5">
                  <c:v>93.970829374831851</c:v>
                </c:pt>
                <c:pt idx="6">
                  <c:v>97.473102757011858</c:v>
                </c:pt>
                <c:pt idx="7">
                  <c:v>101.15643894859141</c:v>
                </c:pt>
                <c:pt idx="8">
                  <c:v>104.98362583587875</c:v>
                </c:pt>
                <c:pt idx="9">
                  <c:v>108.90569394215771</c:v>
                </c:pt>
                <c:pt idx="10">
                  <c:v>112.96467285738754</c:v>
                </c:pt>
                <c:pt idx="11">
                  <c:v>117.08805192447906</c:v>
                </c:pt>
                <c:pt idx="12">
                  <c:v>121.23720460984197</c:v>
                </c:pt>
                <c:pt idx="13">
                  <c:v>125.37474569988822</c:v>
                </c:pt>
                <c:pt idx="14">
                  <c:v>129.49948987637271</c:v>
                </c:pt>
                <c:pt idx="15">
                  <c:v>133.60687005225509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80-40DD-A509-27619C548F8E}"/>
            </c:ext>
          </c:extLst>
        </c:ser>
        <c:ser>
          <c:idx val="9"/>
          <c:order val="9"/>
          <c:tx>
            <c:strRef>
              <c:f>Cost2!$K$49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Cost2!$A$50:$A$65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Cost2!$K$50:$K$65</c:f>
              <c:numCache>
                <c:formatCode>General</c:formatCode>
                <c:ptCount val="16"/>
                <c:pt idx="0">
                  <c:v>123.6454000598801</c:v>
                </c:pt>
                <c:pt idx="1">
                  <c:v>128.46655682467792</c:v>
                </c:pt>
                <c:pt idx="2">
                  <c:v>133.68448064077546</c:v>
                </c:pt>
                <c:pt idx="3">
                  <c:v>138.99197972174233</c:v>
                </c:pt>
                <c:pt idx="4">
                  <c:v>144.41607264370703</c:v>
                </c:pt>
                <c:pt idx="5">
                  <c:v>149.88617171357947</c:v>
                </c:pt>
                <c:pt idx="6">
                  <c:v>155.48821148943341</c:v>
                </c:pt>
                <c:pt idx="7">
                  <c:v>161.36772230133724</c:v>
                </c:pt>
                <c:pt idx="8">
                  <c:v>167.47931515119038</c:v>
                </c:pt>
                <c:pt idx="9">
                  <c:v>173.74353872936746</c:v>
                </c:pt>
                <c:pt idx="10">
                  <c:v>180.1027292653107</c:v>
                </c:pt>
                <c:pt idx="11">
                  <c:v>186.46652970971633</c:v>
                </c:pt>
                <c:pt idx="12">
                  <c:v>192.9068386888957</c:v>
                </c:pt>
                <c:pt idx="13">
                  <c:v>199.361796395038</c:v>
                </c:pt>
                <c:pt idx="14">
                  <c:v>205.88662652494693</c:v>
                </c:pt>
                <c:pt idx="15">
                  <c:v>212.4165821967859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80-40DD-A509-27619C548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33344"/>
        <c:axId val="46634880"/>
      </c:lineChart>
      <c:catAx>
        <c:axId val="4663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634880"/>
        <c:crosses val="autoZero"/>
        <c:auto val="1"/>
        <c:lblAlgn val="ctr"/>
        <c:lblOffset val="100"/>
        <c:noMultiLvlLbl val="0"/>
      </c:catAx>
      <c:valAx>
        <c:axId val="4663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3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Cost2!$B$70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Cost2!$B$71:$B$86</c:f>
              <c:numCache>
                <c:formatCode>General</c:formatCode>
                <c:ptCount val="16"/>
                <c:pt idx="0">
                  <c:v>212.7164054038748</c:v>
                </c:pt>
                <c:pt idx="1">
                  <c:v>218.92168150584203</c:v>
                </c:pt>
                <c:pt idx="2">
                  <c:v>226.00498545517434</c:v>
                </c:pt>
                <c:pt idx="3">
                  <c:v>233.4316518388801</c:v>
                </c:pt>
                <c:pt idx="4">
                  <c:v>241.03129186058425</c:v>
                </c:pt>
                <c:pt idx="5">
                  <c:v>248.79789016238081</c:v>
                </c:pt>
                <c:pt idx="6">
                  <c:v>256.58710934688804</c:v>
                </c:pt>
                <c:pt idx="7">
                  <c:v>264.02109099730802</c:v>
                </c:pt>
                <c:pt idx="8">
                  <c:v>271.19267427659651</c:v>
                </c:pt>
                <c:pt idx="9">
                  <c:v>278.13139008632726</c:v>
                </c:pt>
                <c:pt idx="10">
                  <c:v>284.8563192660701</c:v>
                </c:pt>
                <c:pt idx="11">
                  <c:v>291.42254889837574</c:v>
                </c:pt>
                <c:pt idx="12">
                  <c:v>297.74876382031459</c:v>
                </c:pt>
                <c:pt idx="13">
                  <c:v>303.87840031812004</c:v>
                </c:pt>
                <c:pt idx="14">
                  <c:v>309.67399549504455</c:v>
                </c:pt>
                <c:pt idx="15">
                  <c:v>314.93307822001589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4-411D-B5A2-E5B8CA6AF4BC}"/>
            </c:ext>
          </c:extLst>
        </c:ser>
        <c:ser>
          <c:idx val="1"/>
          <c:order val="1"/>
          <c:tx>
            <c:strRef>
              <c:f>Cost2!$C$70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Cost2!$C$71:$C$86</c:f>
              <c:numCache>
                <c:formatCode>General</c:formatCode>
                <c:ptCount val="16"/>
                <c:pt idx="0">
                  <c:v>608.67755005165225</c:v>
                </c:pt>
                <c:pt idx="1">
                  <c:v>621.57674264866398</c:v>
                </c:pt>
                <c:pt idx="2">
                  <c:v>637.00776830053974</c:v>
                </c:pt>
                <c:pt idx="3">
                  <c:v>653.76279785283396</c:v>
                </c:pt>
                <c:pt idx="4">
                  <c:v>671.45632622467133</c:v>
                </c:pt>
                <c:pt idx="5">
                  <c:v>690.06607036466619</c:v>
                </c:pt>
                <c:pt idx="6">
                  <c:v>709.10331367619983</c:v>
                </c:pt>
                <c:pt idx="7">
                  <c:v>727.73953776056146</c:v>
                </c:pt>
                <c:pt idx="8">
                  <c:v>746.21659642187001</c:v>
                </c:pt>
                <c:pt idx="9">
                  <c:v>764.71550115364323</c:v>
                </c:pt>
                <c:pt idx="10">
                  <c:v>783.36434198562245</c:v>
                </c:pt>
                <c:pt idx="11">
                  <c:v>802.15759961507604</c:v>
                </c:pt>
                <c:pt idx="12">
                  <c:v>820.82834017220989</c:v>
                </c:pt>
                <c:pt idx="13">
                  <c:v>839.30585182997709</c:v>
                </c:pt>
                <c:pt idx="14">
                  <c:v>857.24563373701119</c:v>
                </c:pt>
                <c:pt idx="15">
                  <c:v>874.08464239916088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4-411D-B5A2-E5B8CA6AF4BC}"/>
            </c:ext>
          </c:extLst>
        </c:ser>
        <c:ser>
          <c:idx val="2"/>
          <c:order val="2"/>
          <c:tx>
            <c:strRef>
              <c:f>Cost2!$D$70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Cost2!$D$71:$D$86</c:f>
              <c:numCache>
                <c:formatCode>General</c:formatCode>
                <c:ptCount val="16"/>
                <c:pt idx="0">
                  <c:v>336.05239873774315</c:v>
                </c:pt>
                <c:pt idx="1">
                  <c:v>336.97232161727658</c:v>
                </c:pt>
                <c:pt idx="2">
                  <c:v>339.86354153128065</c:v>
                </c:pt>
                <c:pt idx="3">
                  <c:v>344.30468968862806</c:v>
                </c:pt>
                <c:pt idx="4">
                  <c:v>350.15443973758465</c:v>
                </c:pt>
                <c:pt idx="5">
                  <c:v>357.35253698991249</c:v>
                </c:pt>
                <c:pt idx="6">
                  <c:v>365.63536429387102</c:v>
                </c:pt>
                <c:pt idx="7">
                  <c:v>374.51466342165776</c:v>
                </c:pt>
                <c:pt idx="8">
                  <c:v>383.9351040944116</c:v>
                </c:pt>
                <c:pt idx="9">
                  <c:v>393.86156487155097</c:v>
                </c:pt>
                <c:pt idx="10">
                  <c:v>404.1949270375581</c:v>
                </c:pt>
                <c:pt idx="11">
                  <c:v>414.84876349042389</c:v>
                </c:pt>
                <c:pt idx="12">
                  <c:v>425.59221109808357</c:v>
                </c:pt>
                <c:pt idx="13">
                  <c:v>436.23235729426216</c:v>
                </c:pt>
                <c:pt idx="14">
                  <c:v>446.52689350884827</c:v>
                </c:pt>
                <c:pt idx="15">
                  <c:v>456.16573911340919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04-411D-B5A2-E5B8CA6AF4BC}"/>
            </c:ext>
          </c:extLst>
        </c:ser>
        <c:ser>
          <c:idx val="3"/>
          <c:order val="3"/>
          <c:tx>
            <c:strRef>
              <c:f>Cost2!$E$70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Cost2!$E$71:$E$86</c:f>
              <c:numCache>
                <c:formatCode>General</c:formatCode>
                <c:ptCount val="16"/>
                <c:pt idx="0">
                  <c:v>72.112482353955329</c:v>
                </c:pt>
                <c:pt idx="1">
                  <c:v>73.168375826970546</c:v>
                </c:pt>
                <c:pt idx="2">
                  <c:v>74.518568648644148</c:v>
                </c:pt>
                <c:pt idx="3">
                  <c:v>76.019653437109611</c:v>
                </c:pt>
                <c:pt idx="4">
                  <c:v>77.642422871893899</c:v>
                </c:pt>
                <c:pt idx="5">
                  <c:v>79.367154499509937</c:v>
                </c:pt>
                <c:pt idx="6">
                  <c:v>81.131562003351306</c:v>
                </c:pt>
                <c:pt idx="7">
                  <c:v>82.864539934253429</c:v>
                </c:pt>
                <c:pt idx="8">
                  <c:v>84.58184392843512</c:v>
                </c:pt>
                <c:pt idx="9">
                  <c:v>86.296973383742241</c:v>
                </c:pt>
                <c:pt idx="10">
                  <c:v>88.020871138654812</c:v>
                </c:pt>
                <c:pt idx="11">
                  <c:v>89.759754679455909</c:v>
                </c:pt>
                <c:pt idx="12">
                  <c:v>91.48588974972462</c:v>
                </c:pt>
                <c:pt idx="13">
                  <c:v>93.159896224676871</c:v>
                </c:pt>
                <c:pt idx="14">
                  <c:v>94.74776489358841</c:v>
                </c:pt>
                <c:pt idx="15">
                  <c:v>96.211898929150166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04-411D-B5A2-E5B8CA6AF4BC}"/>
            </c:ext>
          </c:extLst>
        </c:ser>
        <c:ser>
          <c:idx val="4"/>
          <c:order val="4"/>
          <c:tx>
            <c:strRef>
              <c:f>Cost2!$F$70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Cost2!$F$71:$F$86</c:f>
              <c:numCache>
                <c:formatCode>General</c:formatCode>
                <c:ptCount val="16"/>
                <c:pt idx="0">
                  <c:v>520.65678231971151</c:v>
                </c:pt>
                <c:pt idx="1">
                  <c:v>536.077237970498</c:v>
                </c:pt>
                <c:pt idx="2">
                  <c:v>553.24023368104292</c:v>
                </c:pt>
                <c:pt idx="3">
                  <c:v>570.89176916816621</c:v>
                </c:pt>
                <c:pt idx="4">
                  <c:v>588.67931599165502</c:v>
                </c:pt>
                <c:pt idx="5">
                  <c:v>606.41967118660853</c:v>
                </c:pt>
                <c:pt idx="6">
                  <c:v>623.77504822778371</c:v>
                </c:pt>
                <c:pt idx="7">
                  <c:v>640.61393364241712</c:v>
                </c:pt>
                <c:pt idx="8">
                  <c:v>657.02428104910689</c:v>
                </c:pt>
                <c:pt idx="9">
                  <c:v>672.90000435288903</c:v>
                </c:pt>
                <c:pt idx="10">
                  <c:v>688.21351406307701</c:v>
                </c:pt>
                <c:pt idx="11">
                  <c:v>702.86404604978952</c:v>
                </c:pt>
                <c:pt idx="12">
                  <c:v>716.62854339941896</c:v>
                </c:pt>
                <c:pt idx="13">
                  <c:v>729.50633299704634</c:v>
                </c:pt>
                <c:pt idx="14">
                  <c:v>741.17429694006</c:v>
                </c:pt>
                <c:pt idx="15">
                  <c:v>751.39051889142559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04-411D-B5A2-E5B8CA6AF4BC}"/>
            </c:ext>
          </c:extLst>
        </c:ser>
        <c:ser>
          <c:idx val="5"/>
          <c:order val="5"/>
          <c:tx>
            <c:strRef>
              <c:f>Cost2!$G$70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Cost2!$G$71:$G$86</c:f>
              <c:numCache>
                <c:formatCode>General</c:formatCode>
                <c:ptCount val="16"/>
                <c:pt idx="0">
                  <c:v>108.15426634779979</c:v>
                </c:pt>
                <c:pt idx="1">
                  <c:v>109.32284125137147</c:v>
                </c:pt>
                <c:pt idx="2">
                  <c:v>111.01276289658531</c:v>
                </c:pt>
                <c:pt idx="3">
                  <c:v>113.05483492005226</c:v>
                </c:pt>
                <c:pt idx="4">
                  <c:v>115.41351471308508</c:v>
                </c:pt>
                <c:pt idx="5">
                  <c:v>118.05068923652115</c:v>
                </c:pt>
                <c:pt idx="6">
                  <c:v>120.84238126840404</c:v>
                </c:pt>
                <c:pt idx="7">
                  <c:v>123.6275085533385</c:v>
                </c:pt>
                <c:pt idx="8">
                  <c:v>126.44180345978604</c:v>
                </c:pt>
                <c:pt idx="9">
                  <c:v>129.25587770462931</c:v>
                </c:pt>
                <c:pt idx="10">
                  <c:v>132.01392869916151</c:v>
                </c:pt>
                <c:pt idx="11">
                  <c:v>134.7110754117642</c:v>
                </c:pt>
                <c:pt idx="12">
                  <c:v>137.2817314129006</c:v>
                </c:pt>
                <c:pt idx="13">
                  <c:v>139.70808966524677</c:v>
                </c:pt>
                <c:pt idx="14">
                  <c:v>141.8748096907957</c:v>
                </c:pt>
                <c:pt idx="15">
                  <c:v>143.69749331138254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04-411D-B5A2-E5B8CA6AF4BC}"/>
            </c:ext>
          </c:extLst>
        </c:ser>
        <c:ser>
          <c:idx val="6"/>
          <c:order val="6"/>
          <c:tx>
            <c:strRef>
              <c:f>Cost2!$H$70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Cost2!$H$71:$H$86</c:f>
              <c:numCache>
                <c:formatCode>General</c:formatCode>
                <c:ptCount val="16"/>
                <c:pt idx="0">
                  <c:v>12.854481488625837</c:v>
                </c:pt>
                <c:pt idx="1">
                  <c:v>13.345000703113715</c:v>
                </c:pt>
                <c:pt idx="2">
                  <c:v>13.883059456485309</c:v>
                </c:pt>
                <c:pt idx="3">
                  <c:v>14.437449763108651</c:v>
                </c:pt>
                <c:pt idx="4">
                  <c:v>14.985703244317595</c:v>
                </c:pt>
                <c:pt idx="5">
                  <c:v>15.541222240273528</c:v>
                </c:pt>
                <c:pt idx="6">
                  <c:v>16.09272323797553</c:v>
                </c:pt>
                <c:pt idx="7">
                  <c:v>16.583619286881838</c:v>
                </c:pt>
                <c:pt idx="8">
                  <c:v>17.057424976503007</c:v>
                </c:pt>
                <c:pt idx="9">
                  <c:v>17.497271736910125</c:v>
                </c:pt>
                <c:pt idx="10">
                  <c:v>17.916268572735895</c:v>
                </c:pt>
                <c:pt idx="11">
                  <c:v>18.341001333335544</c:v>
                </c:pt>
                <c:pt idx="12">
                  <c:v>18.742275689889716</c:v>
                </c:pt>
                <c:pt idx="13">
                  <c:v>19.150770687818394</c:v>
                </c:pt>
                <c:pt idx="14">
                  <c:v>19.543501065334574</c:v>
                </c:pt>
                <c:pt idx="15">
                  <c:v>19.912627217125806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04-411D-B5A2-E5B8CA6AF4BC}"/>
            </c:ext>
          </c:extLst>
        </c:ser>
        <c:ser>
          <c:idx val="7"/>
          <c:order val="7"/>
          <c:tx>
            <c:strRef>
              <c:f>Cost2!$I$70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Cost2!$I$71:$I$86</c:f>
              <c:numCache>
                <c:formatCode>General</c:formatCode>
                <c:ptCount val="16"/>
                <c:pt idx="0">
                  <c:v>56.353372051959958</c:v>
                </c:pt>
                <c:pt idx="1">
                  <c:v>58.515858785684593</c:v>
                </c:pt>
                <c:pt idx="2">
                  <c:v>60.84519822646822</c:v>
                </c:pt>
                <c:pt idx="3">
                  <c:v>63.207688986387936</c:v>
                </c:pt>
                <c:pt idx="4">
                  <c:v>65.56389179893327</c:v>
                </c:pt>
                <c:pt idx="5">
                  <c:v>67.907081653540843</c:v>
                </c:pt>
                <c:pt idx="6">
                  <c:v>70.180231042434158</c:v>
                </c:pt>
                <c:pt idx="7">
                  <c:v>72.292638564753588</c:v>
                </c:pt>
                <c:pt idx="8">
                  <c:v>74.263076351676219</c:v>
                </c:pt>
                <c:pt idx="9">
                  <c:v>76.120611420659586</c:v>
                </c:pt>
                <c:pt idx="10">
                  <c:v>77.869271431930898</c:v>
                </c:pt>
                <c:pt idx="11">
                  <c:v>79.533642900304798</c:v>
                </c:pt>
                <c:pt idx="12">
                  <c:v>81.11550944709866</c:v>
                </c:pt>
                <c:pt idx="13">
                  <c:v>82.593040330325479</c:v>
                </c:pt>
                <c:pt idx="14">
                  <c:v>83.929162660593363</c:v>
                </c:pt>
                <c:pt idx="15">
                  <c:v>85.080559477213953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04-411D-B5A2-E5B8CA6AF4BC}"/>
            </c:ext>
          </c:extLst>
        </c:ser>
        <c:ser>
          <c:idx val="8"/>
          <c:order val="8"/>
          <c:tx>
            <c:strRef>
              <c:f>Cost2!$J$70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Cost2!$J$71:$J$86</c:f>
              <c:numCache>
                <c:formatCode>General</c:formatCode>
                <c:ptCount val="16"/>
                <c:pt idx="0">
                  <c:v>41.50583393221072</c:v>
                </c:pt>
                <c:pt idx="1">
                  <c:v>43.279862178162993</c:v>
                </c:pt>
                <c:pt idx="2">
                  <c:v>45.230227750479003</c:v>
                </c:pt>
                <c:pt idx="3">
                  <c:v>47.213391045907677</c:v>
                </c:pt>
                <c:pt idx="4">
                  <c:v>49.182155370293678</c:v>
                </c:pt>
                <c:pt idx="5">
                  <c:v>51.089621353652788</c:v>
                </c:pt>
                <c:pt idx="6">
                  <c:v>52.847682314109349</c:v>
                </c:pt>
                <c:pt idx="7">
                  <c:v>54.467471147425677</c:v>
                </c:pt>
                <c:pt idx="8">
                  <c:v>55.958256593405608</c:v>
                </c:pt>
                <c:pt idx="9">
                  <c:v>57.316177777399446</c:v>
                </c:pt>
                <c:pt idx="10">
                  <c:v>58.54323260050559</c:v>
                </c:pt>
                <c:pt idx="11">
                  <c:v>59.636314076321469</c:v>
                </c:pt>
                <c:pt idx="12">
                  <c:v>60.615222308762341</c:v>
                </c:pt>
                <c:pt idx="13">
                  <c:v>61.479522377489161</c:v>
                </c:pt>
                <c:pt idx="14">
                  <c:v>62.214963868744</c:v>
                </c:pt>
                <c:pt idx="15">
                  <c:v>62.823930490175805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04-411D-B5A2-E5B8CA6AF4BC}"/>
            </c:ext>
          </c:extLst>
        </c:ser>
        <c:ser>
          <c:idx val="9"/>
          <c:order val="9"/>
          <c:tx>
            <c:strRef>
              <c:f>Cost2!$K$70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Cost2!$A$71:$A$86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Cost2!$K$71:$K$86</c:f>
              <c:numCache>
                <c:formatCode>General</c:formatCode>
                <c:ptCount val="16"/>
                <c:pt idx="0">
                  <c:v>65.03917722098052</c:v>
                </c:pt>
                <c:pt idx="1">
                  <c:v>67.541618009205138</c:v>
                </c:pt>
                <c:pt idx="2">
                  <c:v>70.292008453777669</c:v>
                </c:pt>
                <c:pt idx="3">
                  <c:v>73.124019646673574</c:v>
                </c:pt>
                <c:pt idx="4">
                  <c:v>75.960986475684379</c:v>
                </c:pt>
                <c:pt idx="5">
                  <c:v>78.786070180790531</c:v>
                </c:pt>
                <c:pt idx="6">
                  <c:v>81.522428920905398</c:v>
                </c:pt>
                <c:pt idx="7">
                  <c:v>84.083180449098819</c:v>
                </c:pt>
                <c:pt idx="8">
                  <c:v>86.472173692256987</c:v>
                </c:pt>
                <c:pt idx="9">
                  <c:v>88.683247464190515</c:v>
                </c:pt>
                <c:pt idx="10">
                  <c:v>90.760780505589494</c:v>
                </c:pt>
                <c:pt idx="11">
                  <c:v>92.703553907809138</c:v>
                </c:pt>
                <c:pt idx="12">
                  <c:v>94.496255610607278</c:v>
                </c:pt>
                <c:pt idx="13">
                  <c:v>96.143955199595524</c:v>
                </c:pt>
                <c:pt idx="14">
                  <c:v>97.611548459866469</c:v>
                </c:pt>
                <c:pt idx="15">
                  <c:v>98.87092862974751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04-411D-B5A2-E5B8CA6AF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82496"/>
        <c:axId val="47084288"/>
      </c:lineChart>
      <c:catAx>
        <c:axId val="4708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84288"/>
        <c:crosses val="autoZero"/>
        <c:auto val="1"/>
        <c:lblAlgn val="ctr"/>
        <c:lblOffset val="100"/>
        <c:noMultiLvlLbl val="0"/>
      </c:catAx>
      <c:valAx>
        <c:axId val="4708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8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Cost2!$B$90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Cost2!$B$91:$B$106</c:f>
              <c:numCache>
                <c:formatCode>General</c:formatCode>
                <c:ptCount val="16"/>
                <c:pt idx="0">
                  <c:v>136.05362232535498</c:v>
                </c:pt>
                <c:pt idx="1">
                  <c:v>138.35975402071239</c:v>
                </c:pt>
                <c:pt idx="2">
                  <c:v>141.18064631972794</c:v>
                </c:pt>
                <c:pt idx="3">
                  <c:v>144.31381709860074</c:v>
                </c:pt>
                <c:pt idx="4">
                  <c:v>147.5425028239442</c:v>
                </c:pt>
                <c:pt idx="5">
                  <c:v>150.6766712927745</c:v>
                </c:pt>
                <c:pt idx="6">
                  <c:v>153.59306501568514</c:v>
                </c:pt>
                <c:pt idx="7">
                  <c:v>156.23957353114255</c:v>
                </c:pt>
                <c:pt idx="8">
                  <c:v>158.62459164143078</c:v>
                </c:pt>
                <c:pt idx="9">
                  <c:v>160.81461612362187</c:v>
                </c:pt>
                <c:pt idx="10">
                  <c:v>162.80622792524511</c:v>
                </c:pt>
                <c:pt idx="11">
                  <c:v>164.60923284260437</c:v>
                </c:pt>
                <c:pt idx="12">
                  <c:v>166.17379157589303</c:v>
                </c:pt>
                <c:pt idx="13">
                  <c:v>167.47192716832393</c:v>
                </c:pt>
                <c:pt idx="14">
                  <c:v>168.55768468758433</c:v>
                </c:pt>
                <c:pt idx="15">
                  <c:v>169.54446010241418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3-41EC-B388-01C1A46D2702}"/>
            </c:ext>
          </c:extLst>
        </c:ser>
        <c:ser>
          <c:idx val="1"/>
          <c:order val="1"/>
          <c:tx>
            <c:strRef>
              <c:f>Cost2!$C$90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Cost2!$C$91:$C$106</c:f>
              <c:numCache>
                <c:formatCode>General</c:formatCode>
                <c:ptCount val="16"/>
                <c:pt idx="0">
                  <c:v>392.99857475578835</c:v>
                </c:pt>
                <c:pt idx="1">
                  <c:v>398.27122410649901</c:v>
                </c:pt>
                <c:pt idx="2">
                  <c:v>405.51941086433231</c:v>
                </c:pt>
                <c:pt idx="3">
                  <c:v>414.05641220844404</c:v>
                </c:pt>
                <c:pt idx="4">
                  <c:v>423.28637547519781</c:v>
                </c:pt>
                <c:pt idx="5">
                  <c:v>432.64315406676661</c:v>
                </c:pt>
                <c:pt idx="6">
                  <c:v>441.64934826788402</c:v>
                </c:pt>
                <c:pt idx="7">
                  <c:v>449.88613544373788</c:v>
                </c:pt>
                <c:pt idx="8">
                  <c:v>457.25997078551808</c:v>
                </c:pt>
                <c:pt idx="9">
                  <c:v>463.79979527866544</c:v>
                </c:pt>
                <c:pt idx="10">
                  <c:v>469.46955414554651</c:v>
                </c:pt>
                <c:pt idx="11">
                  <c:v>474.29207825106738</c:v>
                </c:pt>
                <c:pt idx="12">
                  <c:v>478.21079056015634</c:v>
                </c:pt>
                <c:pt idx="13">
                  <c:v>481.15628054266381</c:v>
                </c:pt>
                <c:pt idx="14">
                  <c:v>483.23645868172679</c:v>
                </c:pt>
                <c:pt idx="15">
                  <c:v>484.75674301950346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3-41EC-B388-01C1A46D2702}"/>
            </c:ext>
          </c:extLst>
        </c:ser>
        <c:ser>
          <c:idx val="2"/>
          <c:order val="2"/>
          <c:tx>
            <c:strRef>
              <c:f>Cost2!$D$90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Cost2!$D$91:$D$106</c:f>
              <c:numCache>
                <c:formatCode>General</c:formatCode>
                <c:ptCount val="16"/>
                <c:pt idx="0">
                  <c:v>213.74452029153824</c:v>
                </c:pt>
                <c:pt idx="1">
                  <c:v>215.05858115445031</c:v>
                </c:pt>
                <c:pt idx="2">
                  <c:v>217.65076280401695</c:v>
                </c:pt>
                <c:pt idx="3">
                  <c:v>221.08868619136427</c:v>
                </c:pt>
                <c:pt idx="4">
                  <c:v>225.01138412971525</c:v>
                </c:pt>
                <c:pt idx="5">
                  <c:v>229.09831171036964</c:v>
                </c:pt>
                <c:pt idx="6">
                  <c:v>233.1057971528154</c:v>
                </c:pt>
                <c:pt idx="7">
                  <c:v>236.91652951896626</c:v>
                </c:pt>
                <c:pt idx="8">
                  <c:v>240.49762755990272</c:v>
                </c:pt>
                <c:pt idx="9">
                  <c:v>243.89730451428693</c:v>
                </c:pt>
                <c:pt idx="10">
                  <c:v>247.12755351594978</c:v>
                </c:pt>
                <c:pt idx="11">
                  <c:v>250.2456232503267</c:v>
                </c:pt>
                <c:pt idx="12">
                  <c:v>253.2430334227266</c:v>
                </c:pt>
                <c:pt idx="13">
                  <c:v>256.10979993988968</c:v>
                </c:pt>
                <c:pt idx="14">
                  <c:v>258.90887060006384</c:v>
                </c:pt>
                <c:pt idx="15">
                  <c:v>261.80078755653847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3-41EC-B388-01C1A46D2702}"/>
            </c:ext>
          </c:extLst>
        </c:ser>
        <c:ser>
          <c:idx val="3"/>
          <c:order val="3"/>
          <c:tx>
            <c:strRef>
              <c:f>Cost2!$E$90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Cost2!$E$91:$E$106</c:f>
              <c:numCache>
                <c:formatCode>General</c:formatCode>
                <c:ptCount val="16"/>
                <c:pt idx="0">
                  <c:v>46.858595548304947</c:v>
                </c:pt>
                <c:pt idx="1">
                  <c:v>47.230478891437052</c:v>
                </c:pt>
                <c:pt idx="2">
                  <c:v>47.817891972334998</c:v>
                </c:pt>
                <c:pt idx="3">
                  <c:v>48.538224019496461</c:v>
                </c:pt>
                <c:pt idx="4">
                  <c:v>49.316500936698972</c:v>
                </c:pt>
                <c:pt idx="5">
                  <c:v>50.106885496150241</c:v>
                </c:pt>
                <c:pt idx="6">
                  <c:v>50.859460034351841</c:v>
                </c:pt>
                <c:pt idx="7">
                  <c:v>51.530455804539763</c:v>
                </c:pt>
                <c:pt idx="8">
                  <c:v>52.123308975701633</c:v>
                </c:pt>
                <c:pt idx="9">
                  <c:v>52.641692454550537</c:v>
                </c:pt>
                <c:pt idx="10">
                  <c:v>53.092687589812527</c:v>
                </c:pt>
                <c:pt idx="11">
                  <c:v>53.478186780631134</c:v>
                </c:pt>
                <c:pt idx="12">
                  <c:v>53.810856070719829</c:v>
                </c:pt>
                <c:pt idx="13">
                  <c:v>54.090723685562509</c:v>
                </c:pt>
                <c:pt idx="14">
                  <c:v>54.324129389427839</c:v>
                </c:pt>
                <c:pt idx="15">
                  <c:v>54.546680836183718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23-41EC-B388-01C1A46D2702}"/>
            </c:ext>
          </c:extLst>
        </c:ser>
        <c:ser>
          <c:idx val="4"/>
          <c:order val="4"/>
          <c:tx>
            <c:strRef>
              <c:f>Cost2!$F$90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Cost2!$F$91:$F$106</c:f>
              <c:numCache>
                <c:formatCode>General</c:formatCode>
                <c:ptCount val="16"/>
                <c:pt idx="0">
                  <c:v>334.75408905652949</c:v>
                </c:pt>
                <c:pt idx="1">
                  <c:v>340.80919063878139</c:v>
                </c:pt>
                <c:pt idx="2">
                  <c:v>348.00909651873923</c:v>
                </c:pt>
                <c:pt idx="3">
                  <c:v>355.75954278819182</c:v>
                </c:pt>
                <c:pt idx="4">
                  <c:v>363.53315192164166</c:v>
                </c:pt>
                <c:pt idx="5">
                  <c:v>370.96117530410146</c:v>
                </c:pt>
                <c:pt idx="6">
                  <c:v>377.69717183009493</c:v>
                </c:pt>
                <c:pt idx="7">
                  <c:v>383.43853802895774</c:v>
                </c:pt>
                <c:pt idx="8">
                  <c:v>388.08941243844868</c:v>
                </c:pt>
                <c:pt idx="9">
                  <c:v>391.71935563576</c:v>
                </c:pt>
                <c:pt idx="10">
                  <c:v>394.45997311034643</c:v>
                </c:pt>
                <c:pt idx="11">
                  <c:v>396.37114880862794</c:v>
                </c:pt>
                <c:pt idx="12">
                  <c:v>397.54572715304499</c:v>
                </c:pt>
                <c:pt idx="13">
                  <c:v>398.03663652483834</c:v>
                </c:pt>
                <c:pt idx="14">
                  <c:v>398.06243738245604</c:v>
                </c:pt>
                <c:pt idx="15">
                  <c:v>397.91708094358683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23-41EC-B388-01C1A46D2702}"/>
            </c:ext>
          </c:extLst>
        </c:ser>
        <c:ser>
          <c:idx val="5"/>
          <c:order val="5"/>
          <c:tx>
            <c:strRef>
              <c:f>Cost2!$G$90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Cost2!$G$91:$G$106</c:f>
              <c:numCache>
                <c:formatCode>General</c:formatCode>
                <c:ptCount val="16"/>
                <c:pt idx="0">
                  <c:v>68.971285478995526</c:v>
                </c:pt>
                <c:pt idx="1">
                  <c:v>69.555403746315989</c:v>
                </c:pt>
                <c:pt idx="2">
                  <c:v>70.425733690531914</c:v>
                </c:pt>
                <c:pt idx="3">
                  <c:v>71.451999389263776</c:v>
                </c:pt>
                <c:pt idx="4">
                  <c:v>72.50591880622467</c:v>
                </c:pt>
                <c:pt idx="5">
                  <c:v>73.502257921100295</c:v>
                </c:pt>
                <c:pt idx="6">
                  <c:v>74.372166522625292</c:v>
                </c:pt>
                <c:pt idx="7">
                  <c:v>75.089359655267302</c:v>
                </c:pt>
                <c:pt idx="8">
                  <c:v>75.648530788397338</c:v>
                </c:pt>
                <c:pt idx="9">
                  <c:v>76.065835357479983</c:v>
                </c:pt>
                <c:pt idx="10">
                  <c:v>76.360631480258078</c:v>
                </c:pt>
                <c:pt idx="11">
                  <c:v>76.55155607043416</c:v>
                </c:pt>
                <c:pt idx="12">
                  <c:v>76.65463608152622</c:v>
                </c:pt>
                <c:pt idx="13">
                  <c:v>76.673540371226906</c:v>
                </c:pt>
                <c:pt idx="14">
                  <c:v>76.64696252810684</c:v>
                </c:pt>
                <c:pt idx="15">
                  <c:v>76.623504666359295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23-41EC-B388-01C1A46D2702}"/>
            </c:ext>
          </c:extLst>
        </c:ser>
        <c:ser>
          <c:idx val="6"/>
          <c:order val="6"/>
          <c:tx>
            <c:strRef>
              <c:f>Cost2!$H$90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Cost2!$H$91:$H$106</c:f>
              <c:numCache>
                <c:formatCode>General</c:formatCode>
                <c:ptCount val="16"/>
                <c:pt idx="0">
                  <c:v>8.1969105188138425</c:v>
                </c:pt>
                <c:pt idx="1">
                  <c:v>8.3755761009063701</c:v>
                </c:pt>
                <c:pt idx="2">
                  <c:v>8.5837209164355777</c:v>
                </c:pt>
                <c:pt idx="3">
                  <c:v>8.811626386216096</c:v>
                </c:pt>
                <c:pt idx="4">
                  <c:v>9.0454596133999505</c:v>
                </c:pt>
                <c:pt idx="5">
                  <c:v>9.2762205480055879</c:v>
                </c:pt>
                <c:pt idx="6">
                  <c:v>9.4890429756878234</c:v>
                </c:pt>
                <c:pt idx="7">
                  <c:v>9.6844621539896014</c:v>
                </c:pt>
                <c:pt idx="8">
                  <c:v>9.8622464447228424</c:v>
                </c:pt>
                <c:pt idx="9">
                  <c:v>10.024969873040813</c:v>
                </c:pt>
                <c:pt idx="10">
                  <c:v>10.169324338042072</c:v>
                </c:pt>
                <c:pt idx="11">
                  <c:v>10.300470420101478</c:v>
                </c:pt>
                <c:pt idx="12">
                  <c:v>10.4120191373058</c:v>
                </c:pt>
                <c:pt idx="13">
                  <c:v>10.498261810185431</c:v>
                </c:pt>
                <c:pt idx="14">
                  <c:v>10.561411053346598</c:v>
                </c:pt>
                <c:pt idx="15">
                  <c:v>10.60800724665523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23-41EC-B388-01C1A46D2702}"/>
            </c:ext>
          </c:extLst>
        </c:ser>
        <c:ser>
          <c:idx val="7"/>
          <c:order val="7"/>
          <c:tx>
            <c:strRef>
              <c:f>Cost2!$I$90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Cost2!$I$91:$I$106</c:f>
              <c:numCache>
                <c:formatCode>General</c:formatCode>
                <c:ptCount val="16"/>
                <c:pt idx="0">
                  <c:v>36.287189593195052</c:v>
                </c:pt>
                <c:pt idx="1">
                  <c:v>37.137480201880742</c:v>
                </c:pt>
                <c:pt idx="2">
                  <c:v>38.11073224340366</c:v>
                </c:pt>
                <c:pt idx="3">
                  <c:v>39.119318367382768</c:v>
                </c:pt>
                <c:pt idx="4">
                  <c:v>40.106566045893594</c:v>
                </c:pt>
                <c:pt idx="5">
                  <c:v>41.024811688320668</c:v>
                </c:pt>
                <c:pt idx="6">
                  <c:v>41.834518847911973</c:v>
                </c:pt>
                <c:pt idx="7">
                  <c:v>42.512206612779387</c:v>
                </c:pt>
                <c:pt idx="8">
                  <c:v>43.054245058503746</c:v>
                </c:pt>
                <c:pt idx="9">
                  <c:v>43.470787060485932</c:v>
                </c:pt>
                <c:pt idx="10">
                  <c:v>43.774269210798977</c:v>
                </c:pt>
                <c:pt idx="11">
                  <c:v>43.970409134090929</c:v>
                </c:pt>
                <c:pt idx="12">
                  <c:v>44.064515756781994</c:v>
                </c:pt>
                <c:pt idx="13">
                  <c:v>44.047042516329185</c:v>
                </c:pt>
                <c:pt idx="14">
                  <c:v>43.936031782837318</c:v>
                </c:pt>
                <c:pt idx="15">
                  <c:v>43.756483269037574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23-41EC-B388-01C1A46D2702}"/>
            </c:ext>
          </c:extLst>
        </c:ser>
        <c:ser>
          <c:idx val="8"/>
          <c:order val="8"/>
          <c:tx>
            <c:strRef>
              <c:f>Cost2!$J$90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Cost2!$J$91:$J$106</c:f>
              <c:numCache>
                <c:formatCode>General</c:formatCode>
                <c:ptCount val="16"/>
                <c:pt idx="0">
                  <c:v>26.467658376082849</c:v>
                </c:pt>
                <c:pt idx="1">
                  <c:v>27.145337469053498</c:v>
                </c:pt>
                <c:pt idx="2">
                  <c:v>27.864402702605144</c:v>
                </c:pt>
                <c:pt idx="3">
                  <c:v>28.57313835673521</c:v>
                </c:pt>
                <c:pt idx="4">
                  <c:v>29.24357935486983</c:v>
                </c:pt>
                <c:pt idx="5">
                  <c:v>29.860675723074046</c:v>
                </c:pt>
                <c:pt idx="6">
                  <c:v>30.413466474146187</c:v>
                </c:pt>
                <c:pt idx="7">
                  <c:v>30.891129885711599</c:v>
                </c:pt>
                <c:pt idx="8">
                  <c:v>31.287144793354965</c:v>
                </c:pt>
                <c:pt idx="9">
                  <c:v>31.59941820443553</c:v>
                </c:pt>
                <c:pt idx="10">
                  <c:v>31.831066455455954</c:v>
                </c:pt>
                <c:pt idx="11">
                  <c:v>31.982015343705076</c:v>
                </c:pt>
                <c:pt idx="12">
                  <c:v>32.067521856254828</c:v>
                </c:pt>
                <c:pt idx="13">
                  <c:v>32.071210765845585</c:v>
                </c:pt>
                <c:pt idx="14">
                  <c:v>32.000782081961468</c:v>
                </c:pt>
                <c:pt idx="15">
                  <c:v>31.865279097233401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23-41EC-B388-01C1A46D2702}"/>
            </c:ext>
          </c:extLst>
        </c:ser>
        <c:ser>
          <c:idx val="9"/>
          <c:order val="9"/>
          <c:tx>
            <c:strRef>
              <c:f>Cost2!$K$90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Cost2!$A$91:$A$106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Cost2!$K$91:$K$106</c:f>
              <c:numCache>
                <c:formatCode>General</c:formatCode>
                <c:ptCount val="16"/>
                <c:pt idx="0">
                  <c:v>41.896956137914763</c:v>
                </c:pt>
                <c:pt idx="1">
                  <c:v>42.922444532953151</c:v>
                </c:pt>
                <c:pt idx="2">
                  <c:v>44.060187272616865</c:v>
                </c:pt>
                <c:pt idx="3">
                  <c:v>45.219462967188178</c:v>
                </c:pt>
                <c:pt idx="4">
                  <c:v>46.345095536535545</c:v>
                </c:pt>
                <c:pt idx="5">
                  <c:v>47.391084248069525</c:v>
                </c:pt>
                <c:pt idx="6">
                  <c:v>48.327543135559729</c:v>
                </c:pt>
                <c:pt idx="7">
                  <c:v>49.10679683928992</c:v>
                </c:pt>
                <c:pt idx="8">
                  <c:v>49.733409212536692</c:v>
                </c:pt>
                <c:pt idx="9">
                  <c:v>50.221101792283449</c:v>
                </c:pt>
                <c:pt idx="10">
                  <c:v>50.575520888068375</c:v>
                </c:pt>
                <c:pt idx="11">
                  <c:v>50.826498633990653</c:v>
                </c:pt>
                <c:pt idx="12">
                  <c:v>50.967938888644866</c:v>
                </c:pt>
                <c:pt idx="13">
                  <c:v>51.006663209970561</c:v>
                </c:pt>
                <c:pt idx="14">
                  <c:v>50.944017317634511</c:v>
                </c:pt>
                <c:pt idx="15">
                  <c:v>50.804502798328443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23-41EC-B388-01C1A46D2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36128"/>
        <c:axId val="47146112"/>
      </c:lineChart>
      <c:catAx>
        <c:axId val="4713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46112"/>
        <c:crosses val="autoZero"/>
        <c:auto val="1"/>
        <c:lblAlgn val="ctr"/>
        <c:lblOffset val="100"/>
        <c:noMultiLvlLbl val="0"/>
      </c:catAx>
      <c:valAx>
        <c:axId val="471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3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Cost2!$B$110</c:f>
              <c:strCache>
                <c:ptCount val="1"/>
                <c:pt idx="0">
                  <c:v>BC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Cost2!$B$111:$B$126</c:f>
              <c:numCache>
                <c:formatCode>General</c:formatCode>
                <c:ptCount val="16"/>
                <c:pt idx="0">
                  <c:v>58.930637972904691</c:v>
                </c:pt>
                <c:pt idx="1">
                  <c:v>61.036097180380871</c:v>
                </c:pt>
                <c:pt idx="2">
                  <c:v>63.127148621123936</c:v>
                </c:pt>
                <c:pt idx="3">
                  <c:v>65.11577141616543</c:v>
                </c:pt>
                <c:pt idx="4">
                  <c:v>66.978996557097688</c:v>
                </c:pt>
                <c:pt idx="5">
                  <c:v>68.729786359383525</c:v>
                </c:pt>
                <c:pt idx="6">
                  <c:v>70.383848864256763</c:v>
                </c:pt>
                <c:pt idx="7">
                  <c:v>71.946954880939629</c:v>
                </c:pt>
                <c:pt idx="8">
                  <c:v>73.420059067077162</c:v>
                </c:pt>
                <c:pt idx="9">
                  <c:v>74.809125244292176</c:v>
                </c:pt>
                <c:pt idx="10">
                  <c:v>76.125740193461326</c:v>
                </c:pt>
                <c:pt idx="11">
                  <c:v>77.374912337409341</c:v>
                </c:pt>
                <c:pt idx="12">
                  <c:v>78.592769605070416</c:v>
                </c:pt>
                <c:pt idx="13">
                  <c:v>79.792925012663105</c:v>
                </c:pt>
                <c:pt idx="14">
                  <c:v>80.985390096975479</c:v>
                </c:pt>
                <c:pt idx="15">
                  <c:v>82.163537966053667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8-49C4-8318-0B1F0C0671F6}"/>
            </c:ext>
          </c:extLst>
        </c:ser>
        <c:ser>
          <c:idx val="1"/>
          <c:order val="1"/>
          <c:tx>
            <c:strRef>
              <c:f>Cost2!$C$110</c:f>
              <c:strCache>
                <c:ptCount val="1"/>
                <c:pt idx="0">
                  <c:v>Ontario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Cost2!$C$111:$C$126</c:f>
              <c:numCache>
                <c:formatCode>General</c:formatCode>
                <c:ptCount val="16"/>
                <c:pt idx="0">
                  <c:v>172.50667940273695</c:v>
                </c:pt>
                <c:pt idx="1">
                  <c:v>178.80059596856802</c:v>
                </c:pt>
                <c:pt idx="2">
                  <c:v>184.89935289657782</c:v>
                </c:pt>
                <c:pt idx="3">
                  <c:v>190.57696612781828</c:v>
                </c:pt>
                <c:pt idx="4">
                  <c:v>195.75767431299971</c:v>
                </c:pt>
                <c:pt idx="5">
                  <c:v>200.47796814555173</c:v>
                </c:pt>
                <c:pt idx="6">
                  <c:v>204.83141603865576</c:v>
                </c:pt>
                <c:pt idx="7">
                  <c:v>208.89432094134489</c:v>
                </c:pt>
                <c:pt idx="8">
                  <c:v>212.69907134862621</c:v>
                </c:pt>
                <c:pt idx="9">
                  <c:v>216.29032628403633</c:v>
                </c:pt>
                <c:pt idx="10">
                  <c:v>219.72290482740391</c:v>
                </c:pt>
                <c:pt idx="11">
                  <c:v>223.01119529910903</c:v>
                </c:pt>
                <c:pt idx="12">
                  <c:v>226.22114182266165</c:v>
                </c:pt>
                <c:pt idx="13">
                  <c:v>229.37579741885901</c:v>
                </c:pt>
                <c:pt idx="14">
                  <c:v>232.48672607043534</c:v>
                </c:pt>
                <c:pt idx="15">
                  <c:v>235.54398850666016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8-49C4-8318-0B1F0C0671F6}"/>
            </c:ext>
          </c:extLst>
        </c:ser>
        <c:ser>
          <c:idx val="2"/>
          <c:order val="2"/>
          <c:tx>
            <c:strRef>
              <c:f>Cost2!$D$110</c:f>
              <c:strCache>
                <c:ptCount val="1"/>
                <c:pt idx="0">
                  <c:v>Alberta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Cost2!$D$111:$D$126</c:f>
              <c:numCache>
                <c:formatCode>General</c:formatCode>
                <c:ptCount val="16"/>
                <c:pt idx="0">
                  <c:v>91.938044098466719</c:v>
                </c:pt>
                <c:pt idx="1">
                  <c:v>95.567928305626864</c:v>
                </c:pt>
                <c:pt idx="2">
                  <c:v>99.316940857548261</c:v>
                </c:pt>
                <c:pt idx="3">
                  <c:v>103.06403045084518</c:v>
                </c:pt>
                <c:pt idx="4">
                  <c:v>106.76070998776508</c:v>
                </c:pt>
                <c:pt idx="5">
                  <c:v>110.40195345551068</c:v>
                </c:pt>
                <c:pt idx="6">
                  <c:v>114.00683760356409</c:v>
                </c:pt>
                <c:pt idx="7">
                  <c:v>117.57192739963897</c:v>
                </c:pt>
                <c:pt idx="8">
                  <c:v>121.08291440884776</c:v>
                </c:pt>
                <c:pt idx="9">
                  <c:v>124.55243120596286</c:v>
                </c:pt>
                <c:pt idx="10">
                  <c:v>127.9890168637202</c:v>
                </c:pt>
                <c:pt idx="11">
                  <c:v>131.37071964629956</c:v>
                </c:pt>
                <c:pt idx="12">
                  <c:v>134.71787934494708</c:v>
                </c:pt>
                <c:pt idx="13">
                  <c:v>138.03353881762646</c:v>
                </c:pt>
                <c:pt idx="14">
                  <c:v>141.31834748800708</c:v>
                </c:pt>
                <c:pt idx="15">
                  <c:v>144.56456054689562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8-49C4-8318-0B1F0C0671F6}"/>
            </c:ext>
          </c:extLst>
        </c:ser>
        <c:ser>
          <c:idx val="3"/>
          <c:order val="3"/>
          <c:tx>
            <c:strRef>
              <c:f>Cost2!$E$110</c:f>
              <c:strCache>
                <c:ptCount val="1"/>
                <c:pt idx="0">
                  <c:v>Manitoba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Cost2!$E$111:$E$126</c:f>
              <c:numCache>
                <c:formatCode>General</c:formatCode>
                <c:ptCount val="16"/>
                <c:pt idx="0">
                  <c:v>20.623525597790092</c:v>
                </c:pt>
                <c:pt idx="1">
                  <c:v>21.232316443044589</c:v>
                </c:pt>
                <c:pt idx="2">
                  <c:v>21.845683344104224</c:v>
                </c:pt>
                <c:pt idx="3">
                  <c:v>22.439074182167047</c:v>
                </c:pt>
                <c:pt idx="4">
                  <c:v>23.004277203576908</c:v>
                </c:pt>
                <c:pt idx="5">
                  <c:v>23.543526846614427</c:v>
                </c:pt>
                <c:pt idx="6">
                  <c:v>24.064612197634094</c:v>
                </c:pt>
                <c:pt idx="7">
                  <c:v>24.572600872877711</c:v>
                </c:pt>
                <c:pt idx="8">
                  <c:v>25.069131162395735</c:v>
                </c:pt>
                <c:pt idx="9">
                  <c:v>25.555462093652821</c:v>
                </c:pt>
                <c:pt idx="10">
                  <c:v>26.032238695877748</c:v>
                </c:pt>
                <c:pt idx="11">
                  <c:v>26.500152960973868</c:v>
                </c:pt>
                <c:pt idx="12">
                  <c:v>26.959184000299469</c:v>
                </c:pt>
                <c:pt idx="13">
                  <c:v>27.412428925436839</c:v>
                </c:pt>
                <c:pt idx="14">
                  <c:v>27.863431483158156</c:v>
                </c:pt>
                <c:pt idx="15">
                  <c:v>28.307035840875425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88-49C4-8318-0B1F0C0671F6}"/>
            </c:ext>
          </c:extLst>
        </c:ser>
        <c:ser>
          <c:idx val="4"/>
          <c:order val="4"/>
          <c:tx>
            <c:strRef>
              <c:f>Cost2!$F$110</c:f>
              <c:strCache>
                <c:ptCount val="1"/>
                <c:pt idx="0">
                  <c:v>Quebec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Cost2!$F$111:$F$126</c:f>
              <c:numCache>
                <c:formatCode>General</c:formatCode>
                <c:ptCount val="16"/>
                <c:pt idx="0">
                  <c:v>145.38929592401558</c:v>
                </c:pt>
                <c:pt idx="1">
                  <c:v>150.37469540136189</c:v>
                </c:pt>
                <c:pt idx="2">
                  <c:v>155.25520870865455</c:v>
                </c:pt>
                <c:pt idx="3">
                  <c:v>159.81560567254729</c:v>
                </c:pt>
                <c:pt idx="4">
                  <c:v>163.99708713916166</c:v>
                </c:pt>
                <c:pt idx="5">
                  <c:v>167.79609292502963</c:v>
                </c:pt>
                <c:pt idx="6">
                  <c:v>171.29186884350739</c:v>
                </c:pt>
                <c:pt idx="7">
                  <c:v>174.53124701836379</c:v>
                </c:pt>
                <c:pt idx="8">
                  <c:v>177.56542143984339</c:v>
                </c:pt>
                <c:pt idx="9">
                  <c:v>180.45452380332785</c:v>
                </c:pt>
                <c:pt idx="10">
                  <c:v>183.25413355376378</c:v>
                </c:pt>
                <c:pt idx="11">
                  <c:v>185.99488462136352</c:v>
                </c:pt>
                <c:pt idx="12">
                  <c:v>188.69920474625914</c:v>
                </c:pt>
                <c:pt idx="13">
                  <c:v>191.35168561776325</c:v>
                </c:pt>
                <c:pt idx="14">
                  <c:v>193.91498832748013</c:v>
                </c:pt>
                <c:pt idx="15">
                  <c:v>196.33832080233879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88-49C4-8318-0B1F0C0671F6}"/>
            </c:ext>
          </c:extLst>
        </c:ser>
        <c:ser>
          <c:idx val="5"/>
          <c:order val="5"/>
          <c:tx>
            <c:strRef>
              <c:f>Cost2!$G$110</c:f>
              <c:strCache>
                <c:ptCount val="1"/>
                <c:pt idx="0">
                  <c:v>saskatchewan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Cost2!$G$111:$G$126</c:f>
              <c:numCache>
                <c:formatCode>General</c:formatCode>
                <c:ptCount val="16"/>
                <c:pt idx="0">
                  <c:v>29.350206644582986</c:v>
                </c:pt>
                <c:pt idx="1">
                  <c:v>30.061765482008443</c:v>
                </c:pt>
                <c:pt idx="2">
                  <c:v>30.78706434107875</c:v>
                </c:pt>
                <c:pt idx="3">
                  <c:v>31.496499261937231</c:v>
                </c:pt>
                <c:pt idx="4">
                  <c:v>32.184100168049454</c:v>
                </c:pt>
                <c:pt idx="5">
                  <c:v>32.85208384114474</c:v>
                </c:pt>
                <c:pt idx="6">
                  <c:v>33.508283902484855</c:v>
                </c:pt>
                <c:pt idx="7">
                  <c:v>34.158552115460203</c:v>
                </c:pt>
                <c:pt idx="8">
                  <c:v>34.797003476354462</c:v>
                </c:pt>
                <c:pt idx="9">
                  <c:v>35.421451893373671</c:v>
                </c:pt>
                <c:pt idx="10">
                  <c:v>36.036523411057829</c:v>
                </c:pt>
                <c:pt idx="11">
                  <c:v>36.635369578460313</c:v>
                </c:pt>
                <c:pt idx="12">
                  <c:v>37.211926600347311</c:v>
                </c:pt>
                <c:pt idx="13">
                  <c:v>37.770637139545137</c:v>
                </c:pt>
                <c:pt idx="14">
                  <c:v>38.30561561092992</c:v>
                </c:pt>
                <c:pt idx="15">
                  <c:v>38.817758678983608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88-49C4-8318-0B1F0C0671F6}"/>
            </c:ext>
          </c:extLst>
        </c:ser>
        <c:ser>
          <c:idx val="6"/>
          <c:order val="6"/>
          <c:tx>
            <c:strRef>
              <c:f>Cost2!$H$110</c:f>
              <c:strCache>
                <c:ptCount val="1"/>
                <c:pt idx="0">
                  <c:v>PEI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Cost2!$H$111:$H$126</c:f>
              <c:numCache>
                <c:formatCode>General</c:formatCode>
                <c:ptCount val="16"/>
                <c:pt idx="0">
                  <c:v>3.533822546128532</c:v>
                </c:pt>
                <c:pt idx="1">
                  <c:v>3.6525153605339891</c:v>
                </c:pt>
                <c:pt idx="2">
                  <c:v>3.7680519612754395</c:v>
                </c:pt>
                <c:pt idx="3">
                  <c:v>3.8736408088660372</c:v>
                </c:pt>
                <c:pt idx="4">
                  <c:v>3.9688538334496655</c:v>
                </c:pt>
                <c:pt idx="5">
                  <c:v>4.0533376259575693</c:v>
                </c:pt>
                <c:pt idx="6">
                  <c:v>4.1319640095217745</c:v>
                </c:pt>
                <c:pt idx="7">
                  <c:v>4.2049010470718269</c:v>
                </c:pt>
                <c:pt idx="8">
                  <c:v>4.2714022927679425</c:v>
                </c:pt>
                <c:pt idx="9">
                  <c:v>4.3330684641285746</c:v>
                </c:pt>
                <c:pt idx="10">
                  <c:v>4.3914301399860367</c:v>
                </c:pt>
                <c:pt idx="11">
                  <c:v>4.4479530185688372</c:v>
                </c:pt>
                <c:pt idx="12">
                  <c:v>4.5016004059318062</c:v>
                </c:pt>
                <c:pt idx="13">
                  <c:v>4.5526555895567702</c:v>
                </c:pt>
                <c:pt idx="14">
                  <c:v>4.6013506815289187</c:v>
                </c:pt>
                <c:pt idx="15">
                  <c:v>4.6513377599633738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88-49C4-8318-0B1F0C0671F6}"/>
            </c:ext>
          </c:extLst>
        </c:ser>
        <c:ser>
          <c:idx val="7"/>
          <c:order val="7"/>
          <c:tx>
            <c:strRef>
              <c:f>Cost2!$I$110</c:f>
              <c:strCache>
                <c:ptCount val="1"/>
                <c:pt idx="0">
                  <c:v>Nova scotia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Cost2!$I$111:$I$126</c:f>
              <c:numCache>
                <c:formatCode>General</c:formatCode>
                <c:ptCount val="16"/>
                <c:pt idx="0">
                  <c:v>15.717798781028788</c:v>
                </c:pt>
                <c:pt idx="1">
                  <c:v>16.209689786897147</c:v>
                </c:pt>
                <c:pt idx="2">
                  <c:v>16.664414106809556</c:v>
                </c:pt>
                <c:pt idx="3">
                  <c:v>17.06780169526893</c:v>
                </c:pt>
                <c:pt idx="4">
                  <c:v>17.412759551284829</c:v>
                </c:pt>
                <c:pt idx="5">
                  <c:v>17.706073333084248</c:v>
                </c:pt>
                <c:pt idx="6">
                  <c:v>17.959840750865943</c:v>
                </c:pt>
                <c:pt idx="7">
                  <c:v>18.180125246396088</c:v>
                </c:pt>
                <c:pt idx="8">
                  <c:v>18.373187995462938</c:v>
                </c:pt>
                <c:pt idx="9">
                  <c:v>18.54109787576192</c:v>
                </c:pt>
                <c:pt idx="10">
                  <c:v>18.691520747405864</c:v>
                </c:pt>
                <c:pt idx="11">
                  <c:v>18.820383886593099</c:v>
                </c:pt>
                <c:pt idx="12">
                  <c:v>18.931988046620873</c:v>
                </c:pt>
                <c:pt idx="13">
                  <c:v>19.027862755778006</c:v>
                </c:pt>
                <c:pt idx="14">
                  <c:v>19.111035312037266</c:v>
                </c:pt>
                <c:pt idx="15">
                  <c:v>19.18345934202744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88-49C4-8318-0B1F0C0671F6}"/>
            </c:ext>
          </c:extLst>
        </c:ser>
        <c:ser>
          <c:idx val="8"/>
          <c:order val="8"/>
          <c:tx>
            <c:strRef>
              <c:f>Cost2!$J$110</c:f>
              <c:strCache>
                <c:ptCount val="1"/>
                <c:pt idx="0">
                  <c:v>Newfoundland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Cost2!$J$111:$J$126</c:f>
              <c:numCache>
                <c:formatCode>General</c:formatCode>
                <c:ptCount val="16"/>
                <c:pt idx="0">
                  <c:v>11.329525965023908</c:v>
                </c:pt>
                <c:pt idx="1">
                  <c:v>11.712796381895885</c:v>
                </c:pt>
                <c:pt idx="2">
                  <c:v>12.067156032793164</c:v>
                </c:pt>
                <c:pt idx="3">
                  <c:v>12.376417678271745</c:v>
                </c:pt>
                <c:pt idx="4">
                  <c:v>12.640598525928878</c:v>
                </c:pt>
                <c:pt idx="5">
                  <c:v>12.856601497163249</c:v>
                </c:pt>
                <c:pt idx="6">
                  <c:v>13.029731849760745</c:v>
                </c:pt>
                <c:pt idx="7">
                  <c:v>13.162824960794966</c:v>
                </c:pt>
                <c:pt idx="8">
                  <c:v>13.260957996802649</c:v>
                </c:pt>
                <c:pt idx="9">
                  <c:v>13.329049285348749</c:v>
                </c:pt>
                <c:pt idx="10">
                  <c:v>13.371800170918654</c:v>
                </c:pt>
                <c:pt idx="11">
                  <c:v>13.391402055324217</c:v>
                </c:pt>
                <c:pt idx="12">
                  <c:v>13.389956557905723</c:v>
                </c:pt>
                <c:pt idx="13">
                  <c:v>13.368361101860769</c:v>
                </c:pt>
                <c:pt idx="14">
                  <c:v>13.333543815041233</c:v>
                </c:pt>
                <c:pt idx="15">
                  <c:v>13.284647896077685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88-49C4-8318-0B1F0C0671F6}"/>
            </c:ext>
          </c:extLst>
        </c:ser>
        <c:ser>
          <c:idx val="9"/>
          <c:order val="9"/>
          <c:tx>
            <c:strRef>
              <c:f>Cost2!$K$110</c:f>
              <c:strCache>
                <c:ptCount val="1"/>
                <c:pt idx="0">
                  <c:v>New Brunswick</c:v>
                </c:pt>
              </c:strCache>
            </c:strRef>
          </c:tx>
          <c:cat>
            <c:numRef>
              <c:f>Cost2!$A$111:$A$126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Cost2!$K$111:$K$126</c:f>
              <c:numCache>
                <c:formatCode>General</c:formatCode>
                <c:ptCount val="16"/>
                <c:pt idx="0">
                  <c:v>18.15120666297511</c:v>
                </c:pt>
                <c:pt idx="1">
                  <c:v>18.757635686651469</c:v>
                </c:pt>
                <c:pt idx="2">
                  <c:v>19.325015298026553</c:v>
                </c:pt>
                <c:pt idx="3">
                  <c:v>19.828413927266869</c:v>
                </c:pt>
                <c:pt idx="4">
                  <c:v>20.260728269912384</c:v>
                </c:pt>
                <c:pt idx="5">
                  <c:v>20.626386222792117</c:v>
                </c:pt>
                <c:pt idx="6">
                  <c:v>20.934868435137705</c:v>
                </c:pt>
                <c:pt idx="7">
                  <c:v>21.197616674779891</c:v>
                </c:pt>
                <c:pt idx="8">
                  <c:v>21.421365207026113</c:v>
                </c:pt>
                <c:pt idx="9">
                  <c:v>21.612567166441281</c:v>
                </c:pt>
                <c:pt idx="10">
                  <c:v>21.779704341568834</c:v>
                </c:pt>
                <c:pt idx="11">
                  <c:v>21.917990608581281</c:v>
                </c:pt>
                <c:pt idx="12">
                  <c:v>22.033386793212124</c:v>
                </c:pt>
                <c:pt idx="13">
                  <c:v>22.130241078453427</c:v>
                </c:pt>
                <c:pt idx="14">
                  <c:v>22.211439235709861</c:v>
                </c:pt>
                <c:pt idx="15">
                  <c:v>22.273827198116145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88-49C4-8318-0B1F0C06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63808"/>
        <c:axId val="47473792"/>
      </c:lineChart>
      <c:catAx>
        <c:axId val="4746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473792"/>
        <c:crosses val="autoZero"/>
        <c:auto val="1"/>
        <c:lblAlgn val="ctr"/>
        <c:lblOffset val="100"/>
        <c:noMultiLvlLbl val="0"/>
      </c:catAx>
      <c:valAx>
        <c:axId val="474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6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Cost2!$B$131</c:f>
              <c:strCache>
                <c:ptCount val="1"/>
                <c:pt idx="0">
                  <c:v>35-54</c:v>
                </c:pt>
              </c:strCache>
            </c:strRef>
          </c:tx>
          <c:cat>
            <c:numRef>
              <c:f>Cost2!$A$132:$A$147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Cost2!$B$132:$B$147</c:f>
              <c:numCache>
                <c:formatCode>General</c:formatCode>
                <c:ptCount val="16"/>
                <c:pt idx="0">
                  <c:v>567.47074359565329</c:v>
                </c:pt>
                <c:pt idx="1">
                  <c:v>587.40603599696931</c:v>
                </c:pt>
                <c:pt idx="2">
                  <c:v>607.05603616799226</c:v>
                </c:pt>
                <c:pt idx="3">
                  <c:v>625.6542212211541</c:v>
                </c:pt>
                <c:pt idx="4">
                  <c:v>642.96578554922633</c:v>
                </c:pt>
                <c:pt idx="5">
                  <c:v>659.04381025223188</c:v>
                </c:pt>
                <c:pt idx="6">
                  <c:v>674.14327249538917</c:v>
                </c:pt>
                <c:pt idx="7">
                  <c:v>688.42107115766805</c:v>
                </c:pt>
                <c:pt idx="8">
                  <c:v>701.9605143952042</c:v>
                </c:pt>
                <c:pt idx="9">
                  <c:v>714.8991033163262</c:v>
                </c:pt>
                <c:pt idx="10">
                  <c:v>727.39501294516413</c:v>
                </c:pt>
                <c:pt idx="11">
                  <c:v>739.46496401268291</c:v>
                </c:pt>
                <c:pt idx="12">
                  <c:v>751.25903792325551</c:v>
                </c:pt>
                <c:pt idx="13">
                  <c:v>762.81613345754272</c:v>
                </c:pt>
                <c:pt idx="14">
                  <c:v>774.13186812130334</c:v>
                </c:pt>
                <c:pt idx="15">
                  <c:v>785.12847453799179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5-4B1A-92A3-36ED2CEA1F49}"/>
            </c:ext>
          </c:extLst>
        </c:ser>
        <c:ser>
          <c:idx val="1"/>
          <c:order val="1"/>
          <c:tx>
            <c:strRef>
              <c:f>Cost2!$C$131</c:f>
              <c:strCache>
                <c:ptCount val="1"/>
                <c:pt idx="0">
                  <c:v>55-64</c:v>
                </c:pt>
              </c:strCache>
            </c:strRef>
          </c:tx>
          <c:cat>
            <c:numRef>
              <c:f>Cost2!$A$132:$A$147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Cost2!$C$132:$C$147</c:f>
              <c:numCache>
                <c:formatCode>General</c:formatCode>
                <c:ptCount val="16"/>
                <c:pt idx="0">
                  <c:v>1306.2294020825179</c:v>
                </c:pt>
                <c:pt idx="1">
                  <c:v>1324.8654708629897</c:v>
                </c:pt>
                <c:pt idx="2">
                  <c:v>1349.2225853047444</c:v>
                </c:pt>
                <c:pt idx="3">
                  <c:v>1376.9322277728834</c:v>
                </c:pt>
                <c:pt idx="4">
                  <c:v>1405.9365346441214</c:v>
                </c:pt>
                <c:pt idx="5">
                  <c:v>1434.5412479987326</c:v>
                </c:pt>
                <c:pt idx="6">
                  <c:v>1461.3415802567624</c:v>
                </c:pt>
                <c:pt idx="7">
                  <c:v>1485.2951874743821</c:v>
                </c:pt>
                <c:pt idx="8">
                  <c:v>1506.1804876985173</c:v>
                </c:pt>
                <c:pt idx="9">
                  <c:v>1524.2548762946103</c:v>
                </c:pt>
                <c:pt idx="10">
                  <c:v>1539.6668086595239</c:v>
                </c:pt>
                <c:pt idx="11">
                  <c:v>1552.62721953558</c:v>
                </c:pt>
                <c:pt idx="12">
                  <c:v>1563.1508305030545</c:v>
                </c:pt>
                <c:pt idx="13">
                  <c:v>1571.1620865348357</c:v>
                </c:pt>
                <c:pt idx="14">
                  <c:v>1577.1787855051455</c:v>
                </c:pt>
                <c:pt idx="15">
                  <c:v>1582.2235295358407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5-4B1A-92A3-36ED2CEA1F49}"/>
            </c:ext>
          </c:extLst>
        </c:ser>
        <c:ser>
          <c:idx val="2"/>
          <c:order val="2"/>
          <c:tx>
            <c:strRef>
              <c:f>Cost2!$D$131</c:f>
              <c:strCache>
                <c:ptCount val="1"/>
                <c:pt idx="0">
                  <c:v>65-74</c:v>
                </c:pt>
              </c:strCache>
            </c:strRef>
          </c:tx>
          <c:cat>
            <c:numRef>
              <c:f>Cost2!$A$132:$A$147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Cost2!$D$132:$D$147</c:f>
              <c:numCache>
                <c:formatCode>General</c:formatCode>
                <c:ptCount val="16"/>
                <c:pt idx="0">
                  <c:v>2034.1227499085137</c:v>
                </c:pt>
                <c:pt idx="1">
                  <c:v>2078.7215404967887</c:v>
                </c:pt>
                <c:pt idx="2">
                  <c:v>2131.8983544004777</c:v>
                </c:pt>
                <c:pt idx="3">
                  <c:v>2189.4479463477483</c:v>
                </c:pt>
                <c:pt idx="4">
                  <c:v>2250.0700482887028</c:v>
                </c:pt>
                <c:pt idx="5">
                  <c:v>2313.3780078678565</c:v>
                </c:pt>
                <c:pt idx="6">
                  <c:v>2377.7178443319226</c:v>
                </c:pt>
                <c:pt idx="7">
                  <c:v>2440.808183757697</c:v>
                </c:pt>
                <c:pt idx="8">
                  <c:v>2503.1432348440485</c:v>
                </c:pt>
                <c:pt idx="9">
                  <c:v>2564.7786199519419</c:v>
                </c:pt>
                <c:pt idx="10">
                  <c:v>2625.7534553009064</c:v>
                </c:pt>
                <c:pt idx="11">
                  <c:v>2685.9783003626562</c:v>
                </c:pt>
                <c:pt idx="12">
                  <c:v>2744.5347427090105</c:v>
                </c:pt>
                <c:pt idx="13">
                  <c:v>2801.1582169245576</c:v>
                </c:pt>
                <c:pt idx="14">
                  <c:v>2854.5425703198862</c:v>
                </c:pt>
                <c:pt idx="15">
                  <c:v>2903.1714166788074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5-4B1A-92A3-36ED2CEA1F49}"/>
            </c:ext>
          </c:extLst>
        </c:ser>
        <c:ser>
          <c:idx val="3"/>
          <c:order val="3"/>
          <c:tx>
            <c:strRef>
              <c:f>Cost2!$E$131</c:f>
              <c:strCache>
                <c:ptCount val="1"/>
                <c:pt idx="0">
                  <c:v>75 and more</c:v>
                </c:pt>
              </c:strCache>
            </c:strRef>
          </c:tx>
          <c:cat>
            <c:numRef>
              <c:f>Cost2!$A$132:$A$147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Cost2!$E$132:$E$147</c:f>
              <c:numCache>
                <c:formatCode>General</c:formatCode>
                <c:ptCount val="16"/>
                <c:pt idx="0">
                  <c:v>3939.9669310474214</c:v>
                </c:pt>
                <c:pt idx="1">
                  <c:v>4058.243120868116</c:v>
                </c:pt>
                <c:pt idx="2">
                  <c:v>4183.6715081328466</c:v>
                </c:pt>
                <c:pt idx="3">
                  <c:v>4310.5283798682449</c:v>
                </c:pt>
                <c:pt idx="4">
                  <c:v>4439.0298581974166</c:v>
                </c:pt>
                <c:pt idx="5">
                  <c:v>4567.9391508262561</c:v>
                </c:pt>
                <c:pt idx="6">
                  <c:v>4699.4973262501717</c:v>
                </c:pt>
                <c:pt idx="7">
                  <c:v>4837.753495053762</c:v>
                </c:pt>
                <c:pt idx="8">
                  <c:v>4981.7455878248265</c:v>
                </c:pt>
                <c:pt idx="9">
                  <c:v>5130.2009665179776</c:v>
                </c:pt>
                <c:pt idx="10">
                  <c:v>5282.9279551324453</c:v>
                </c:pt>
                <c:pt idx="11">
                  <c:v>5439.5745503466696</c:v>
                </c:pt>
                <c:pt idx="12">
                  <c:v>5600.0624943274906</c:v>
                </c:pt>
                <c:pt idx="13">
                  <c:v>5764.6096962470438</c:v>
                </c:pt>
                <c:pt idx="14">
                  <c:v>5934.0734530346936</c:v>
                </c:pt>
                <c:pt idx="15">
                  <c:v>6108.7300706907363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25-4B1A-92A3-36ED2CEA1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96576"/>
        <c:axId val="47776896"/>
      </c:lineChart>
      <c:catAx>
        <c:axId val="474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776896"/>
        <c:crosses val="autoZero"/>
        <c:auto val="1"/>
        <c:lblAlgn val="ctr"/>
        <c:lblOffset val="100"/>
        <c:noMultiLvlLbl val="0"/>
      </c:catAx>
      <c:valAx>
        <c:axId val="4777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9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352425</xdr:colOff>
      <xdr:row>4</xdr:row>
      <xdr:rowOff>128587</xdr:rowOff>
    </xdr:from>
    <xdr:to>
      <xdr:col>31</xdr:col>
      <xdr:colOff>47625</xdr:colOff>
      <xdr:row>19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28</xdr:row>
      <xdr:rowOff>138112</xdr:rowOff>
    </xdr:from>
    <xdr:to>
      <xdr:col>14</xdr:col>
      <xdr:colOff>266700</xdr:colOff>
      <xdr:row>43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628650</xdr:colOff>
      <xdr:row>53</xdr:row>
      <xdr:rowOff>33336</xdr:rowOff>
    </xdr:from>
    <xdr:to>
      <xdr:col>14</xdr:col>
      <xdr:colOff>285750</xdr:colOff>
      <xdr:row>68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114299</xdr:colOff>
      <xdr:row>0</xdr:row>
      <xdr:rowOff>180976</xdr:rowOff>
    </xdr:from>
    <xdr:to>
      <xdr:col>27</xdr:col>
      <xdr:colOff>247650</xdr:colOff>
      <xdr:row>25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419099</xdr:colOff>
      <xdr:row>48</xdr:row>
      <xdr:rowOff>42862</xdr:rowOff>
    </xdr:from>
    <xdr:to>
      <xdr:col>26</xdr:col>
      <xdr:colOff>266700</xdr:colOff>
      <xdr:row>64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438150</xdr:colOff>
      <xdr:row>68</xdr:row>
      <xdr:rowOff>19050</xdr:rowOff>
    </xdr:from>
    <xdr:to>
      <xdr:col>26</xdr:col>
      <xdr:colOff>304800</xdr:colOff>
      <xdr:row>85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88</xdr:row>
      <xdr:rowOff>76200</xdr:rowOff>
    </xdr:from>
    <xdr:to>
      <xdr:col>26</xdr:col>
      <xdr:colOff>438150</xdr:colOff>
      <xdr:row>105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438151</xdr:colOff>
      <xdr:row>108</xdr:row>
      <xdr:rowOff>161926</xdr:rowOff>
    </xdr:from>
    <xdr:to>
      <xdr:col>26</xdr:col>
      <xdr:colOff>542925</xdr:colOff>
      <xdr:row>125</xdr:row>
      <xdr:rowOff>142876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9524</xdr:colOff>
      <xdr:row>128</xdr:row>
      <xdr:rowOff>152400</xdr:rowOff>
    </xdr:from>
    <xdr:to>
      <xdr:col>18</xdr:col>
      <xdr:colOff>200025</xdr:colOff>
      <xdr:row>147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314325</xdr:colOff>
      <xdr:row>26</xdr:row>
      <xdr:rowOff>57151</xdr:rowOff>
    </xdr:from>
    <xdr:to>
      <xdr:col>26</xdr:col>
      <xdr:colOff>457200</xdr:colOff>
      <xdr:row>43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28574</xdr:colOff>
      <xdr:row>150</xdr:row>
      <xdr:rowOff>104775</xdr:rowOff>
    </xdr:from>
    <xdr:to>
      <xdr:col>18</xdr:col>
      <xdr:colOff>152399</xdr:colOff>
      <xdr:row>166</xdr:row>
      <xdr:rowOff>123824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114299</xdr:colOff>
      <xdr:row>0</xdr:row>
      <xdr:rowOff>180976</xdr:rowOff>
    </xdr:from>
    <xdr:to>
      <xdr:col>27</xdr:col>
      <xdr:colOff>247650</xdr:colOff>
      <xdr:row>25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419099</xdr:colOff>
      <xdr:row>48</xdr:row>
      <xdr:rowOff>42862</xdr:rowOff>
    </xdr:from>
    <xdr:to>
      <xdr:col>26</xdr:col>
      <xdr:colOff>266700</xdr:colOff>
      <xdr:row>64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438150</xdr:colOff>
      <xdr:row>68</xdr:row>
      <xdr:rowOff>19050</xdr:rowOff>
    </xdr:from>
    <xdr:to>
      <xdr:col>26</xdr:col>
      <xdr:colOff>304800</xdr:colOff>
      <xdr:row>85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88</xdr:row>
      <xdr:rowOff>76200</xdr:rowOff>
    </xdr:from>
    <xdr:to>
      <xdr:col>26</xdr:col>
      <xdr:colOff>438150</xdr:colOff>
      <xdr:row>105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542924</xdr:colOff>
      <xdr:row>115</xdr:row>
      <xdr:rowOff>66675</xdr:rowOff>
    </xdr:from>
    <xdr:to>
      <xdr:col>17</xdr:col>
      <xdr:colOff>123825</xdr:colOff>
      <xdr:row>134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314325</xdr:colOff>
      <xdr:row>26</xdr:row>
      <xdr:rowOff>57151</xdr:rowOff>
    </xdr:from>
    <xdr:to>
      <xdr:col>26</xdr:col>
      <xdr:colOff>457200</xdr:colOff>
      <xdr:row>43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76200</xdr:colOff>
      <xdr:row>116</xdr:row>
      <xdr:rowOff>28574</xdr:rowOff>
    </xdr:from>
    <xdr:to>
      <xdr:col>32</xdr:col>
      <xdr:colOff>171450</xdr:colOff>
      <xdr:row>132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409575</xdr:colOff>
      <xdr:row>5</xdr:row>
      <xdr:rowOff>47624</xdr:rowOff>
    </xdr:from>
    <xdr:to>
      <xdr:col>42</xdr:col>
      <xdr:colOff>571501</xdr:colOff>
      <xdr:row>25</xdr:row>
      <xdr:rowOff>152399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209549</xdr:colOff>
      <xdr:row>138</xdr:row>
      <xdr:rowOff>152400</xdr:rowOff>
    </xdr:from>
    <xdr:to>
      <xdr:col>15</xdr:col>
      <xdr:colOff>47624</xdr:colOff>
      <xdr:row>153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457200</xdr:colOff>
      <xdr:row>141</xdr:row>
      <xdr:rowOff>66675</xdr:rowOff>
    </xdr:from>
    <xdr:to>
      <xdr:col>25</xdr:col>
      <xdr:colOff>152400</xdr:colOff>
      <xdr:row>155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114299</xdr:colOff>
      <xdr:row>0</xdr:row>
      <xdr:rowOff>180976</xdr:rowOff>
    </xdr:from>
    <xdr:to>
      <xdr:col>27</xdr:col>
      <xdr:colOff>247650</xdr:colOff>
      <xdr:row>25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419099</xdr:colOff>
      <xdr:row>29</xdr:row>
      <xdr:rowOff>42862</xdr:rowOff>
    </xdr:from>
    <xdr:to>
      <xdr:col>26</xdr:col>
      <xdr:colOff>266700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438150</xdr:colOff>
      <xdr:row>49</xdr:row>
      <xdr:rowOff>19050</xdr:rowOff>
    </xdr:from>
    <xdr:to>
      <xdr:col>26</xdr:col>
      <xdr:colOff>304800</xdr:colOff>
      <xdr:row>66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69</xdr:row>
      <xdr:rowOff>76200</xdr:rowOff>
    </xdr:from>
    <xdr:to>
      <xdr:col>26</xdr:col>
      <xdr:colOff>438150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438151</xdr:colOff>
      <xdr:row>89</xdr:row>
      <xdr:rowOff>161926</xdr:rowOff>
    </xdr:from>
    <xdr:to>
      <xdr:col>26</xdr:col>
      <xdr:colOff>542925</xdr:colOff>
      <xdr:row>106</xdr:row>
      <xdr:rowOff>142876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9524</xdr:colOff>
      <xdr:row>109</xdr:row>
      <xdr:rowOff>152400</xdr:rowOff>
    </xdr:from>
    <xdr:to>
      <xdr:col>18</xdr:col>
      <xdr:colOff>200025</xdr:colOff>
      <xdr:row>128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114299</xdr:colOff>
      <xdr:row>0</xdr:row>
      <xdr:rowOff>180976</xdr:rowOff>
    </xdr:from>
    <xdr:to>
      <xdr:col>27</xdr:col>
      <xdr:colOff>247650</xdr:colOff>
      <xdr:row>25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419099</xdr:colOff>
      <xdr:row>29</xdr:row>
      <xdr:rowOff>42862</xdr:rowOff>
    </xdr:from>
    <xdr:to>
      <xdr:col>26</xdr:col>
      <xdr:colOff>266700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438150</xdr:colOff>
      <xdr:row>49</xdr:row>
      <xdr:rowOff>19050</xdr:rowOff>
    </xdr:from>
    <xdr:to>
      <xdr:col>26</xdr:col>
      <xdr:colOff>304800</xdr:colOff>
      <xdr:row>66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69</xdr:row>
      <xdr:rowOff>76200</xdr:rowOff>
    </xdr:from>
    <xdr:to>
      <xdr:col>26</xdr:col>
      <xdr:colOff>438150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438151</xdr:colOff>
      <xdr:row>89</xdr:row>
      <xdr:rowOff>161926</xdr:rowOff>
    </xdr:from>
    <xdr:to>
      <xdr:col>26</xdr:col>
      <xdr:colOff>542925</xdr:colOff>
      <xdr:row>106</xdr:row>
      <xdr:rowOff>142876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9524</xdr:colOff>
      <xdr:row>109</xdr:row>
      <xdr:rowOff>152400</xdr:rowOff>
    </xdr:from>
    <xdr:to>
      <xdr:col>18</xdr:col>
      <xdr:colOff>200025</xdr:colOff>
      <xdr:row>128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74"/>
  <sheetViews>
    <sheetView workbookViewId="0">
      <selection activeCell="B71" sqref="B71:G75"/>
    </sheetView>
  </sheetViews>
  <sheetFormatPr defaultColWidth="9.109375" defaultRowHeight="14.4"/>
  <cols>
    <col min="1" max="2" width="9.109375" style="1"/>
    <col min="3" max="6" width="9.33203125" style="1" bestFit="1" customWidth="1"/>
    <col min="7" max="7" width="10.109375" style="1" bestFit="1" customWidth="1"/>
    <col min="8" max="8" width="10.5546875" style="1" bestFit="1" customWidth="1"/>
    <col min="9" max="9" width="10.6640625" style="1" customWidth="1"/>
    <col min="10" max="11" width="9.5546875" style="1" bestFit="1" customWidth="1"/>
    <col min="12" max="22" width="9.109375" style="1"/>
    <col min="23" max="23" width="9.109375" style="15"/>
    <col min="24" max="16384" width="9.109375" style="1"/>
  </cols>
  <sheetData>
    <row r="1" spans="2:44">
      <c r="C1" s="7" t="s">
        <v>13</v>
      </c>
      <c r="Q1" s="14" t="s">
        <v>26</v>
      </c>
      <c r="R1" s="15"/>
      <c r="S1" s="15"/>
      <c r="T1" s="15"/>
      <c r="U1" s="15"/>
      <c r="W1" s="1"/>
    </row>
    <row r="2" spans="2:44">
      <c r="Q2" s="15"/>
      <c r="R2" s="15"/>
      <c r="S2" s="15"/>
      <c r="T2" s="15"/>
      <c r="U2" s="15"/>
      <c r="W2" s="1"/>
      <c r="Y2" s="28" t="s">
        <v>28</v>
      </c>
      <c r="Z2" s="28"/>
      <c r="AA2" s="28"/>
      <c r="AO2" s="28"/>
      <c r="AP2" s="28"/>
      <c r="AQ2" s="28"/>
      <c r="AR2" s="28"/>
    </row>
    <row r="3" spans="2:44">
      <c r="B3" s="18" t="s">
        <v>8</v>
      </c>
      <c r="C3" s="18" t="s">
        <v>0</v>
      </c>
      <c r="D3" s="18" t="s">
        <v>1</v>
      </c>
      <c r="E3" s="18" t="s">
        <v>2</v>
      </c>
      <c r="F3" s="18" t="s">
        <v>3</v>
      </c>
      <c r="G3" s="18" t="s">
        <v>4</v>
      </c>
      <c r="H3" s="18" t="s">
        <v>5</v>
      </c>
      <c r="I3" s="18" t="s">
        <v>6</v>
      </c>
      <c r="J3" s="18" t="s">
        <v>7</v>
      </c>
      <c r="K3" s="19" t="s">
        <v>10</v>
      </c>
      <c r="M3" s="27"/>
      <c r="R3" s="8" t="s">
        <v>22</v>
      </c>
      <c r="S3" s="8" t="s">
        <v>17</v>
      </c>
      <c r="T3" s="8" t="s">
        <v>18</v>
      </c>
      <c r="U3" s="8" t="s">
        <v>23</v>
      </c>
      <c r="V3" s="8" t="s">
        <v>10</v>
      </c>
      <c r="W3" s="1"/>
      <c r="AG3" s="17"/>
      <c r="AH3" s="8"/>
      <c r="AI3" s="8"/>
      <c r="AJ3" s="8"/>
      <c r="AK3" s="8"/>
      <c r="AL3" s="8"/>
    </row>
    <row r="4" spans="2:44">
      <c r="B4" s="2">
        <v>2015</v>
      </c>
      <c r="C4" s="2">
        <f>'Prev&amp;Death'!B3</f>
        <v>5978.811727276433</v>
      </c>
      <c r="D4" s="2">
        <f>'Prev&amp;Death'!C3</f>
        <v>6099.6137641981913</v>
      </c>
      <c r="E4" s="2">
        <f>'Prev&amp;Death'!D3</f>
        <v>13621.320158444769</v>
      </c>
      <c r="F4" s="2">
        <f>'Prev&amp;Death'!E3</f>
        <v>12259.148231388788</v>
      </c>
      <c r="G4" s="2">
        <f>'Prev&amp;Death'!F3</f>
        <v>20008.92005637558</v>
      </c>
      <c r="H4" s="2">
        <f>'Prev&amp;Death'!G3</f>
        <v>18044.104166142275</v>
      </c>
      <c r="I4" s="2">
        <f>'Prev&amp;Death'!H3</f>
        <v>29523.495146009183</v>
      </c>
      <c r="J4" s="2">
        <f>'Prev&amp;Death'!I3</f>
        <v>29658.036157210998</v>
      </c>
      <c r="K4" s="2">
        <f t="shared" ref="K4:K19" si="0">SUM(C4:J4)</f>
        <v>135193.44940704622</v>
      </c>
      <c r="Q4" s="16">
        <v>2015</v>
      </c>
      <c r="R4" s="15">
        <f t="shared" ref="R4:R19" si="1">C4+D4</f>
        <v>12078.425491474623</v>
      </c>
      <c r="S4" s="15">
        <f t="shared" ref="S4:S19" si="2">E4+F4</f>
        <v>25880.468389833557</v>
      </c>
      <c r="T4" s="15">
        <f t="shared" ref="T4:T19" si="3">G4+H4</f>
        <v>38053.024222517852</v>
      </c>
      <c r="U4" s="15">
        <f t="shared" ref="U4:U19" si="4">I4+J4</f>
        <v>59181.531303220181</v>
      </c>
      <c r="V4" s="1">
        <f t="shared" ref="V4:V19" si="5">SUM(R4:U4)</f>
        <v>135193.4494070462</v>
      </c>
      <c r="W4" s="1"/>
      <c r="AG4" s="16"/>
      <c r="AH4" s="25"/>
      <c r="AI4" s="25"/>
      <c r="AJ4" s="25"/>
      <c r="AK4" s="25"/>
      <c r="AL4" s="25"/>
    </row>
    <row r="5" spans="2:44">
      <c r="B5" s="2">
        <v>2016</v>
      </c>
      <c r="C5" s="2">
        <f>'Prev&amp;Death'!B4</f>
        <v>6195.0797161199607</v>
      </c>
      <c r="D5" s="2">
        <f>'Prev&amp;Death'!C4</f>
        <v>6314.8807635645808</v>
      </c>
      <c r="E5" s="2">
        <f>'Prev&amp;Death'!D4</f>
        <v>13796.774152746546</v>
      </c>
      <c r="F5" s="2">
        <f>'Prev&amp;Death'!E4</f>
        <v>12522.372512787482</v>
      </c>
      <c r="G5" s="2">
        <f>'Prev&amp;Death'!F4</f>
        <v>20537.635441230577</v>
      </c>
      <c r="H5" s="2">
        <f>'Prev&amp;Death'!G4</f>
        <v>18625.456062497869</v>
      </c>
      <c r="I5" s="2">
        <f>'Prev&amp;Death'!H4</f>
        <v>30623.144487843074</v>
      </c>
      <c r="J5" s="2">
        <f>'Prev&amp;Death'!I4</f>
        <v>30712.712329445098</v>
      </c>
      <c r="K5" s="2">
        <f t="shared" si="0"/>
        <v>139328.05546623521</v>
      </c>
      <c r="Q5" s="16">
        <v>2016</v>
      </c>
      <c r="R5" s="15">
        <f t="shared" si="1"/>
        <v>12509.960479684541</v>
      </c>
      <c r="S5" s="15">
        <f t="shared" si="2"/>
        <v>26319.146665534026</v>
      </c>
      <c r="T5" s="15">
        <f t="shared" si="3"/>
        <v>39163.091503728443</v>
      </c>
      <c r="U5" s="15">
        <f t="shared" si="4"/>
        <v>61335.856817288171</v>
      </c>
      <c r="V5" s="1">
        <f t="shared" si="5"/>
        <v>139328.05546623518</v>
      </c>
      <c r="W5" s="1"/>
      <c r="AG5" s="16"/>
      <c r="AH5" s="25"/>
      <c r="AI5" s="25"/>
      <c r="AJ5" s="25"/>
      <c r="AK5" s="25"/>
      <c r="AL5" s="25"/>
    </row>
    <row r="6" spans="2:44">
      <c r="B6" s="2">
        <v>2017</v>
      </c>
      <c r="C6" s="2">
        <f>'Prev&amp;Death'!B5</f>
        <v>6404.6954810139741</v>
      </c>
      <c r="D6" s="2">
        <f>'Prev&amp;Death'!C5</f>
        <v>6533.8469705383804</v>
      </c>
      <c r="E6" s="2">
        <f>'Prev&amp;Death'!D5</f>
        <v>14020.824784309385</v>
      </c>
      <c r="F6" s="2">
        <f>'Prev&amp;Death'!E5</f>
        <v>12834.919236943784</v>
      </c>
      <c r="G6" s="2">
        <f>'Prev&amp;Death'!F5</f>
        <v>21144.833537145179</v>
      </c>
      <c r="H6" s="2">
        <f>'Prev&amp;Death'!G5</f>
        <v>19285.396419057739</v>
      </c>
      <c r="I6" s="2">
        <f>'Prev&amp;Death'!H5</f>
        <v>31824.789068125654</v>
      </c>
      <c r="J6" s="2">
        <f>'Prev&amp;Death'!I5</f>
        <v>31798.823296533505</v>
      </c>
      <c r="K6" s="2">
        <f t="shared" si="0"/>
        <v>143848.12879366759</v>
      </c>
      <c r="Q6" s="16">
        <v>2017</v>
      </c>
      <c r="R6" s="15">
        <f t="shared" si="1"/>
        <v>12938.542451552355</v>
      </c>
      <c r="S6" s="15">
        <f t="shared" si="2"/>
        <v>26855.744021253169</v>
      </c>
      <c r="T6" s="15">
        <f t="shared" si="3"/>
        <v>40430.229956202922</v>
      </c>
      <c r="U6" s="15">
        <f t="shared" si="4"/>
        <v>63623.612364659159</v>
      </c>
      <c r="V6" s="1">
        <f t="shared" si="5"/>
        <v>143848.12879366759</v>
      </c>
      <c r="W6" s="1"/>
      <c r="AG6" s="16"/>
      <c r="AH6" s="25"/>
      <c r="AI6" s="25"/>
      <c r="AJ6" s="25"/>
      <c r="AK6" s="25"/>
      <c r="AL6" s="25"/>
    </row>
    <row r="7" spans="2:44">
      <c r="B7" s="2">
        <v>2018</v>
      </c>
      <c r="C7" s="2">
        <f>'Prev&amp;Death'!B6</f>
        <v>6601.4533327745939</v>
      </c>
      <c r="D7" s="2">
        <f>'Prev&amp;Death'!C6</f>
        <v>6744.6773120635744</v>
      </c>
      <c r="E7" s="2">
        <f>'Prev&amp;Death'!D6</f>
        <v>14276.746395518576</v>
      </c>
      <c r="F7" s="2">
        <f>'Prev&amp;Death'!E6</f>
        <v>13174.997393448653</v>
      </c>
      <c r="G7" s="2">
        <f>'Prev&amp;Death'!F6</f>
        <v>21782.880484178531</v>
      </c>
      <c r="H7" s="2">
        <f>'Prev&amp;Death'!G6</f>
        <v>19975.912331363528</v>
      </c>
      <c r="I7" s="2">
        <f>'Prev&amp;Death'!H6</f>
        <v>33051.563811349064</v>
      </c>
      <c r="J7" s="2">
        <f>'Prev&amp;Death'!I6</f>
        <v>32900.076409434994</v>
      </c>
      <c r="K7" s="2">
        <f t="shared" si="0"/>
        <v>148508.30747013152</v>
      </c>
      <c r="Q7" s="16">
        <v>2018</v>
      </c>
      <c r="R7" s="15">
        <f t="shared" si="1"/>
        <v>13346.130644838169</v>
      </c>
      <c r="S7" s="15">
        <f t="shared" si="2"/>
        <v>27451.743788967229</v>
      </c>
      <c r="T7" s="15">
        <f t="shared" si="3"/>
        <v>41758.79281554206</v>
      </c>
      <c r="U7" s="15">
        <f t="shared" si="4"/>
        <v>65951.640220784058</v>
      </c>
      <c r="V7" s="1">
        <f t="shared" si="5"/>
        <v>148508.30747013152</v>
      </c>
      <c r="W7" s="1"/>
      <c r="AG7" s="16"/>
      <c r="AH7" s="25"/>
      <c r="AI7" s="25"/>
      <c r="AJ7" s="25"/>
      <c r="AK7" s="25"/>
      <c r="AL7" s="25"/>
    </row>
    <row r="8" spans="2:44">
      <c r="B8" s="2">
        <v>2019</v>
      </c>
      <c r="C8" s="2">
        <f>'Prev&amp;Death'!B7</f>
        <v>6784.7901916815981</v>
      </c>
      <c r="D8" s="2">
        <f>'Prev&amp;Death'!C7</f>
        <v>6943.2271391439181</v>
      </c>
      <c r="E8" s="2">
        <f>'Prev&amp;Death'!D7</f>
        <v>14542.508485615524</v>
      </c>
      <c r="F8" s="2">
        <f>'Prev&amp;Death'!E7</f>
        <v>13523.404168739473</v>
      </c>
      <c r="G8" s="2">
        <f>'Prev&amp;Death'!F7</f>
        <v>22436.012285369288</v>
      </c>
      <c r="H8" s="2">
        <f>'Prev&amp;Death'!G7</f>
        <v>20682.286795236123</v>
      </c>
      <c r="I8" s="2">
        <f>'Prev&amp;Death'!H7</f>
        <v>34309.548417483122</v>
      </c>
      <c r="J8" s="2">
        <f>'Prev&amp;Death'!I7</f>
        <v>34008.542021204055</v>
      </c>
      <c r="K8" s="2">
        <f t="shared" si="0"/>
        <v>153230.3195044731</v>
      </c>
      <c r="Q8" s="16">
        <v>2019</v>
      </c>
      <c r="R8" s="15">
        <f t="shared" si="1"/>
        <v>13728.017330825516</v>
      </c>
      <c r="S8" s="15">
        <f t="shared" si="2"/>
        <v>28065.912654354997</v>
      </c>
      <c r="T8" s="15">
        <f t="shared" si="3"/>
        <v>43118.299080605415</v>
      </c>
      <c r="U8" s="15">
        <f t="shared" si="4"/>
        <v>68318.090438687184</v>
      </c>
      <c r="V8" s="1">
        <f t="shared" si="5"/>
        <v>153230.31950447313</v>
      </c>
      <c r="W8" s="1"/>
      <c r="AG8" s="16"/>
      <c r="AH8" s="25"/>
      <c r="AI8" s="25"/>
      <c r="AJ8" s="25"/>
      <c r="AK8" s="25"/>
      <c r="AL8" s="25"/>
    </row>
    <row r="9" spans="2:44">
      <c r="B9" s="2">
        <v>2020</v>
      </c>
      <c r="C9" s="2">
        <f>'Prev&amp;Death'!B8</f>
        <v>6956.2472885059233</v>
      </c>
      <c r="D9" s="2">
        <f>'Prev&amp;Death'!C8</f>
        <v>7130.6119776108044</v>
      </c>
      <c r="E9" s="2">
        <f>'Prev&amp;Death'!D8</f>
        <v>14801.745079632845</v>
      </c>
      <c r="F9" s="2">
        <f>'Prev&amp;Death'!E8</f>
        <v>13860.357125574401</v>
      </c>
      <c r="G9" s="2">
        <f>'Prev&amp;Death'!F8</f>
        <v>23104.98019973579</v>
      </c>
      <c r="H9" s="2">
        <f>'Prev&amp;Death'!G8</f>
        <v>21402.692459008547</v>
      </c>
      <c r="I9" s="2">
        <f>'Prev&amp;Death'!H8</f>
        <v>35569.991886473472</v>
      </c>
      <c r="J9" s="2">
        <f>'Prev&amp;Death'!I8</f>
        <v>35118.231078688783</v>
      </c>
      <c r="K9" s="2">
        <f t="shared" si="0"/>
        <v>157944.85709523055</v>
      </c>
      <c r="Q9" s="16">
        <v>2020</v>
      </c>
      <c r="R9" s="15">
        <f t="shared" si="1"/>
        <v>14086.859266116728</v>
      </c>
      <c r="S9" s="15">
        <f t="shared" si="2"/>
        <v>28662.102205207244</v>
      </c>
      <c r="T9" s="15">
        <f t="shared" si="3"/>
        <v>44507.672658744341</v>
      </c>
      <c r="U9" s="15">
        <f t="shared" si="4"/>
        <v>70688.222965162247</v>
      </c>
      <c r="V9" s="1">
        <f t="shared" si="5"/>
        <v>157944.85709523055</v>
      </c>
      <c r="W9" s="1"/>
      <c r="AG9" s="16"/>
      <c r="AH9" s="25"/>
      <c r="AI9" s="25"/>
      <c r="AJ9" s="25"/>
      <c r="AK9" s="25"/>
      <c r="AL9" s="25"/>
    </row>
    <row r="10" spans="2:44">
      <c r="B10" s="2">
        <v>2021</v>
      </c>
      <c r="C10" s="2">
        <f>'Prev&amp;Death'!B9</f>
        <v>7117.6540392211664</v>
      </c>
      <c r="D10" s="2">
        <f>'Prev&amp;Death'!C9</f>
        <v>7308.2219321370558</v>
      </c>
      <c r="E10" s="2">
        <f>'Prev&amp;Death'!D9</f>
        <v>15040.633851594033</v>
      </c>
      <c r="F10" s="2">
        <f>'Prev&amp;Death'!E9</f>
        <v>14176.232234707117</v>
      </c>
      <c r="G10" s="2">
        <f>'Prev&amp;Death'!F9</f>
        <v>23778.438022621012</v>
      </c>
      <c r="H10" s="2">
        <f>'Prev&amp;Death'!G9</f>
        <v>22122.65488379903</v>
      </c>
      <c r="I10" s="2">
        <f>'Prev&amp;Death'!H9</f>
        <v>36850.391222577215</v>
      </c>
      <c r="J10" s="2">
        <f>'Prev&amp;Death'!I9</f>
        <v>36239.875347176661</v>
      </c>
      <c r="K10" s="2">
        <f t="shared" si="0"/>
        <v>162634.10153383328</v>
      </c>
      <c r="Q10" s="16">
        <v>2021</v>
      </c>
      <c r="R10" s="15">
        <f t="shared" si="1"/>
        <v>14425.875971358222</v>
      </c>
      <c r="S10" s="15">
        <f t="shared" si="2"/>
        <v>29216.86608630115</v>
      </c>
      <c r="T10" s="15">
        <f t="shared" si="3"/>
        <v>45901.092906420046</v>
      </c>
      <c r="U10" s="15">
        <f t="shared" si="4"/>
        <v>73090.266569753876</v>
      </c>
      <c r="V10" s="1">
        <f t="shared" si="5"/>
        <v>162634.10153383331</v>
      </c>
      <c r="W10" s="1"/>
      <c r="AG10" s="16"/>
      <c r="AH10" s="25"/>
      <c r="AI10" s="25"/>
      <c r="AJ10" s="25"/>
      <c r="AK10" s="25"/>
      <c r="AL10" s="25"/>
    </row>
    <row r="11" spans="2:44">
      <c r="B11" s="2">
        <v>2022</v>
      </c>
      <c r="C11" s="2">
        <f>'Prev&amp;Death'!B10</f>
        <v>7268.9960354514842</v>
      </c>
      <c r="D11" s="2">
        <f>'Prev&amp;Death'!C10</f>
        <v>7477.2541963459425</v>
      </c>
      <c r="E11" s="2">
        <f>'Prev&amp;Death'!D10</f>
        <v>15256.66528684582</v>
      </c>
      <c r="F11" s="2">
        <f>'Prev&amp;Death'!E10</f>
        <v>14463.626425374561</v>
      </c>
      <c r="G11" s="2">
        <f>'Prev&amp;Death'!F10</f>
        <v>24418.744952576195</v>
      </c>
      <c r="H11" s="2">
        <f>'Prev&amp;Death'!G10</f>
        <v>22812.219447657801</v>
      </c>
      <c r="I11" s="2">
        <f>'Prev&amp;Death'!H10</f>
        <v>38192.649834041287</v>
      </c>
      <c r="J11" s="2">
        <f>'Prev&amp;Death'!I10</f>
        <v>37418.613639084804</v>
      </c>
      <c r="K11" s="2">
        <f t="shared" si="0"/>
        <v>167308.76981737788</v>
      </c>
      <c r="Q11" s="16">
        <v>2022</v>
      </c>
      <c r="R11" s="15">
        <f t="shared" si="1"/>
        <v>14746.250231797427</v>
      </c>
      <c r="S11" s="15">
        <f t="shared" si="2"/>
        <v>29720.29171222038</v>
      </c>
      <c r="T11" s="15">
        <f t="shared" si="3"/>
        <v>47230.964400233992</v>
      </c>
      <c r="U11" s="15">
        <f t="shared" si="4"/>
        <v>75611.263473126091</v>
      </c>
      <c r="V11" s="1">
        <f t="shared" si="5"/>
        <v>167308.76981737791</v>
      </c>
      <c r="W11" s="1"/>
      <c r="AG11" s="16"/>
      <c r="AH11" s="25"/>
      <c r="AI11" s="25"/>
      <c r="AJ11" s="25"/>
      <c r="AK11" s="25"/>
      <c r="AL11" s="25"/>
    </row>
    <row r="12" spans="2:44">
      <c r="B12" s="2">
        <v>2023</v>
      </c>
      <c r="C12" s="2">
        <f>'Prev&amp;Death'!B11</f>
        <v>7410.8848043675371</v>
      </c>
      <c r="D12" s="2">
        <f>'Prev&amp;Death'!C11</f>
        <v>7637.2929097290344</v>
      </c>
      <c r="E12" s="2">
        <f>'Prev&amp;Death'!D11</f>
        <v>15449.280108751485</v>
      </c>
      <c r="F12" s="2">
        <f>'Prev&amp;Death'!E11</f>
        <v>14724.695854997954</v>
      </c>
      <c r="G12" s="2">
        <f>'Prev&amp;Death'!F11</f>
        <v>25034.385096417307</v>
      </c>
      <c r="H12" s="2">
        <f>'Prev&amp;Death'!G11</f>
        <v>23479.510123009612</v>
      </c>
      <c r="I12" s="2">
        <f>'Prev&amp;Death'!H11</f>
        <v>39589.40911278472</v>
      </c>
      <c r="J12" s="2">
        <f>'Prev&amp;Death'!I11</f>
        <v>38639.758960347608</v>
      </c>
      <c r="K12" s="2">
        <f t="shared" si="0"/>
        <v>171965.21697040525</v>
      </c>
      <c r="Q12" s="16">
        <v>2023</v>
      </c>
      <c r="R12" s="15">
        <f t="shared" si="1"/>
        <v>15048.177714096571</v>
      </c>
      <c r="S12" s="15">
        <f t="shared" si="2"/>
        <v>30173.975963749439</v>
      </c>
      <c r="T12" s="15">
        <f t="shared" si="3"/>
        <v>48513.895219426922</v>
      </c>
      <c r="U12" s="15">
        <f t="shared" si="4"/>
        <v>78229.168073132329</v>
      </c>
      <c r="V12" s="1">
        <f t="shared" si="5"/>
        <v>171965.21697040525</v>
      </c>
      <c r="W12" s="1"/>
      <c r="AG12" s="16"/>
      <c r="AH12" s="25"/>
      <c r="AI12" s="25"/>
      <c r="AJ12" s="25"/>
      <c r="AK12" s="25"/>
      <c r="AL12" s="25"/>
    </row>
    <row r="13" spans="2:44">
      <c r="B13" s="2">
        <v>2024</v>
      </c>
      <c r="C13" s="2">
        <f>'Prev&amp;Death'!B12</f>
        <v>7544.2673928934746</v>
      </c>
      <c r="D13" s="2">
        <f>'Prev&amp;Death'!C12</f>
        <v>7788.6133704375688</v>
      </c>
      <c r="E13" s="2">
        <f>'Prev&amp;Death'!D12</f>
        <v>15625.68937598433</v>
      </c>
      <c r="F13" s="2">
        <f>'Prev&amp;Death'!E12</f>
        <v>14964.878652096682</v>
      </c>
      <c r="G13" s="2">
        <f>'Prev&amp;Death'!F12</f>
        <v>25627.314585352917</v>
      </c>
      <c r="H13" s="2">
        <f>'Prev&amp;Death'!G12</f>
        <v>24127.853587514212</v>
      </c>
      <c r="I13" s="2">
        <f>'Prev&amp;Death'!H12</f>
        <v>41016.749712243945</v>
      </c>
      <c r="J13" s="2">
        <f>'Prev&amp;Death'!I12</f>
        <v>39897.619303268402</v>
      </c>
      <c r="K13" s="2">
        <f t="shared" si="0"/>
        <v>176592.98597979153</v>
      </c>
      <c r="Q13" s="16">
        <v>2024</v>
      </c>
      <c r="R13" s="15">
        <f t="shared" si="1"/>
        <v>15332.880763331043</v>
      </c>
      <c r="S13" s="15">
        <f t="shared" si="2"/>
        <v>30590.568028081012</v>
      </c>
      <c r="T13" s="15">
        <f t="shared" si="3"/>
        <v>49755.168172867125</v>
      </c>
      <c r="U13" s="15">
        <f t="shared" si="4"/>
        <v>80914.369015512348</v>
      </c>
      <c r="V13" s="1">
        <f t="shared" si="5"/>
        <v>176592.98597979153</v>
      </c>
      <c r="W13" s="1"/>
      <c r="AG13" s="16"/>
      <c r="AH13" s="25"/>
      <c r="AI13" s="25"/>
      <c r="AJ13" s="25"/>
      <c r="AK13" s="25"/>
      <c r="AL13" s="25"/>
    </row>
    <row r="14" spans="2:44">
      <c r="B14" s="2">
        <v>2025</v>
      </c>
      <c r="C14" s="2">
        <f>'Prev&amp;Death'!B13</f>
        <v>7670.0834096257831</v>
      </c>
      <c r="D14" s="2">
        <f>'Prev&amp;Death'!C13</f>
        <v>7932.6507968635269</v>
      </c>
      <c r="E14" s="2">
        <f>'Prev&amp;Death'!D13</f>
        <v>15785.674822075154</v>
      </c>
      <c r="F14" s="2">
        <f>'Prev&amp;Death'!E13</f>
        <v>15183.742702224848</v>
      </c>
      <c r="G14" s="2">
        <f>'Prev&amp;Death'!F13</f>
        <v>26201.737507274505</v>
      </c>
      <c r="H14" s="2">
        <f>'Prev&amp;Death'!G13</f>
        <v>24756.459141396361</v>
      </c>
      <c r="I14" s="2">
        <f>'Prev&amp;Death'!H13</f>
        <v>42475.356499698246</v>
      </c>
      <c r="J14" s="2">
        <f>'Prev&amp;Death'!I13</f>
        <v>41190.667213951449</v>
      </c>
      <c r="K14" s="2">
        <f t="shared" si="0"/>
        <v>181196.37209310985</v>
      </c>
      <c r="Q14" s="16">
        <v>2025</v>
      </c>
      <c r="R14" s="15">
        <f t="shared" si="1"/>
        <v>15602.734206489309</v>
      </c>
      <c r="S14" s="15">
        <f t="shared" si="2"/>
        <v>30969.417524300003</v>
      </c>
      <c r="T14" s="15">
        <f t="shared" si="3"/>
        <v>50958.19664867087</v>
      </c>
      <c r="U14" s="15">
        <f t="shared" si="4"/>
        <v>83666.023713649687</v>
      </c>
      <c r="V14" s="1">
        <f t="shared" si="5"/>
        <v>181196.37209310988</v>
      </c>
      <c r="W14" s="1"/>
      <c r="AG14" s="16"/>
      <c r="AH14" s="25"/>
      <c r="AI14" s="25"/>
      <c r="AJ14" s="25"/>
      <c r="AK14" s="25"/>
      <c r="AL14" s="25"/>
    </row>
    <row r="15" spans="2:44">
      <c r="B15" s="2">
        <v>2026</v>
      </c>
      <c r="C15" s="2">
        <f>'Prev&amp;Death'!B14</f>
        <v>7789.4806994066566</v>
      </c>
      <c r="D15" s="2">
        <f>'Prev&amp;Death'!C14</f>
        <v>8069.2838706710936</v>
      </c>
      <c r="E15" s="2">
        <f>'Prev&amp;Death'!D14</f>
        <v>15929.680717758683</v>
      </c>
      <c r="F15" s="2">
        <f>'Prev&amp;Death'!E14</f>
        <v>15382.709018327367</v>
      </c>
      <c r="G15" s="2">
        <f>'Prev&amp;Death'!F14</f>
        <v>26762.972458603308</v>
      </c>
      <c r="H15" s="2">
        <f>'Prev&amp;Death'!G14</f>
        <v>25369.862764719725</v>
      </c>
      <c r="I15" s="2">
        <f>'Prev&amp;Death'!H14</f>
        <v>43956.17076269164</v>
      </c>
      <c r="J15" s="2">
        <f>'Prev&amp;Death'!I14</f>
        <v>42513.002442663797</v>
      </c>
      <c r="K15" s="2">
        <f t="shared" si="0"/>
        <v>185773.16273484228</v>
      </c>
      <c r="Q15" s="16">
        <v>2026</v>
      </c>
      <c r="R15" s="15">
        <f t="shared" si="1"/>
        <v>15858.76457007775</v>
      </c>
      <c r="S15" s="15">
        <f t="shared" si="2"/>
        <v>31312.38973608605</v>
      </c>
      <c r="T15" s="15">
        <f t="shared" si="3"/>
        <v>52132.835223323033</v>
      </c>
      <c r="U15" s="15">
        <f t="shared" si="4"/>
        <v>86469.173205355444</v>
      </c>
      <c r="V15" s="1">
        <f t="shared" si="5"/>
        <v>185773.16273484228</v>
      </c>
      <c r="W15" s="1"/>
      <c r="AG15" s="16"/>
      <c r="AH15" s="25"/>
      <c r="AI15" s="25"/>
      <c r="AJ15" s="25"/>
      <c r="AK15" s="25"/>
      <c r="AL15" s="25"/>
    </row>
    <row r="16" spans="2:44">
      <c r="B16" s="2">
        <v>2027</v>
      </c>
      <c r="C16" s="2">
        <f>'Prev&amp;Death'!B15</f>
        <v>7906.4029773850698</v>
      </c>
      <c r="D16" s="2">
        <f>'Prev&amp;Death'!C15</f>
        <v>8201.9736582104251</v>
      </c>
      <c r="E16" s="2">
        <f>'Prev&amp;Death'!D15</f>
        <v>16052.795475676485</v>
      </c>
      <c r="F16" s="2">
        <f>'Prev&amp;Death'!E15</f>
        <v>15557.208628545135</v>
      </c>
      <c r="G16" s="2">
        <f>'Prev&amp;Death'!F15</f>
        <v>27302.689171386046</v>
      </c>
      <c r="H16" s="2">
        <f>'Prev&amp;Death'!G15</f>
        <v>25961.848184663075</v>
      </c>
      <c r="I16" s="2">
        <f>'Prev&amp;Death'!H15</f>
        <v>45456.927552201632</v>
      </c>
      <c r="J16" s="2">
        <f>'Prev&amp;Death'!I15</f>
        <v>43860.715933058025</v>
      </c>
      <c r="K16" s="2">
        <f t="shared" si="0"/>
        <v>190300.56158112589</v>
      </c>
      <c r="Q16" s="16">
        <v>2027</v>
      </c>
      <c r="R16" s="15">
        <f t="shared" si="1"/>
        <v>16108.376635595494</v>
      </c>
      <c r="S16" s="15">
        <f t="shared" si="2"/>
        <v>31610.004104221618</v>
      </c>
      <c r="T16" s="15">
        <f t="shared" si="3"/>
        <v>53264.537356049121</v>
      </c>
      <c r="U16" s="15">
        <f t="shared" si="4"/>
        <v>89317.643485259658</v>
      </c>
      <c r="V16" s="1">
        <f t="shared" si="5"/>
        <v>190300.56158112589</v>
      </c>
      <c r="W16" s="1"/>
      <c r="AG16" s="16"/>
      <c r="AH16" s="25"/>
      <c r="AI16" s="25"/>
      <c r="AJ16" s="25"/>
      <c r="AK16" s="25"/>
      <c r="AL16" s="25"/>
    </row>
    <row r="17" spans="2:38">
      <c r="B17" s="2">
        <v>2028</v>
      </c>
      <c r="C17" s="2">
        <f>'Prev&amp;Death'!B16</f>
        <v>8022.4390634910769</v>
      </c>
      <c r="D17" s="2">
        <f>'Prev&amp;Death'!C16</f>
        <v>8331.9214638020385</v>
      </c>
      <c r="E17" s="2">
        <f>'Prev&amp;Death'!D16</f>
        <v>16151.065224520757</v>
      </c>
      <c r="F17" s="2">
        <f>'Prev&amp;Death'!E16</f>
        <v>15705.873555833808</v>
      </c>
      <c r="G17" s="2">
        <f>'Prev&amp;Death'!F16</f>
        <v>27827.837070182228</v>
      </c>
      <c r="H17" s="2">
        <f>'Prev&amp;Death'!G16</f>
        <v>26533.23633198594</v>
      </c>
      <c r="I17" s="2">
        <f>'Prev&amp;Death'!H16</f>
        <v>46972.959002131232</v>
      </c>
      <c r="J17" s="2">
        <f>'Prev&amp;Death'!I16</f>
        <v>45238.258001450042</v>
      </c>
      <c r="K17" s="2">
        <f t="shared" si="0"/>
        <v>194783.58971339714</v>
      </c>
      <c r="Q17" s="16">
        <v>2028</v>
      </c>
      <c r="R17" s="15">
        <f t="shared" si="1"/>
        <v>16354.360527293116</v>
      </c>
      <c r="S17" s="15">
        <f t="shared" si="2"/>
        <v>31856.938780354565</v>
      </c>
      <c r="T17" s="15">
        <f t="shared" si="3"/>
        <v>54361.073402168171</v>
      </c>
      <c r="U17" s="15">
        <f t="shared" si="4"/>
        <v>92211.217003581274</v>
      </c>
      <c r="V17" s="1">
        <f t="shared" si="5"/>
        <v>194783.58971339714</v>
      </c>
      <c r="W17" s="1"/>
      <c r="AG17" s="16"/>
      <c r="AH17" s="25"/>
      <c r="AI17" s="25"/>
      <c r="AJ17" s="25"/>
      <c r="AK17" s="25"/>
      <c r="AL17" s="25"/>
    </row>
    <row r="18" spans="2:38">
      <c r="B18" s="2">
        <v>2029</v>
      </c>
      <c r="C18" s="2">
        <f>'Prev&amp;Death'!B17</f>
        <v>8138.7873364081361</v>
      </c>
      <c r="D18" s="2">
        <f>'Prev&amp;Death'!C17</f>
        <v>8459.9808736708728</v>
      </c>
      <c r="E18" s="2">
        <f>'Prev&amp;Death'!D17</f>
        <v>16231.159921847975</v>
      </c>
      <c r="F18" s="2">
        <f>'Prev&amp;Death'!E17</f>
        <v>15832.314433789139</v>
      </c>
      <c r="G18" s="2">
        <f>'Prev&amp;Death'!F17</f>
        <v>28322.836571963944</v>
      </c>
      <c r="H18" s="2">
        <f>'Prev&amp;Death'!G17</f>
        <v>27075.015931621841</v>
      </c>
      <c r="I18" s="2">
        <f>'Prev&amp;Death'!H17</f>
        <v>48507.028149923513</v>
      </c>
      <c r="J18" s="2">
        <f>'Prev&amp;Death'!I17</f>
        <v>46648.45746065853</v>
      </c>
      <c r="K18" s="2">
        <f t="shared" si="0"/>
        <v>199215.58067988395</v>
      </c>
      <c r="Q18" s="16">
        <v>2029</v>
      </c>
      <c r="R18" s="15">
        <f t="shared" si="1"/>
        <v>16598.768210079008</v>
      </c>
      <c r="S18" s="15">
        <f t="shared" si="2"/>
        <v>32063.474355637114</v>
      </c>
      <c r="T18" s="15">
        <f t="shared" si="3"/>
        <v>55397.852503585789</v>
      </c>
      <c r="U18" s="15">
        <f t="shared" si="4"/>
        <v>95155.485610582051</v>
      </c>
      <c r="V18" s="1">
        <f t="shared" si="5"/>
        <v>199215.58067988395</v>
      </c>
      <c r="W18" s="1"/>
      <c r="AG18" s="16"/>
      <c r="AH18" s="25"/>
      <c r="AI18" s="25"/>
      <c r="AJ18" s="25"/>
      <c r="AK18" s="25"/>
      <c r="AL18" s="25"/>
    </row>
    <row r="19" spans="2:38">
      <c r="B19" s="2">
        <v>2030</v>
      </c>
      <c r="C19" s="2">
        <f>'Prev&amp;Death'!B18</f>
        <v>8254.4120891212297</v>
      </c>
      <c r="D19" s="2">
        <f>'Prev&amp;Death'!C18</f>
        <v>8585.8293468397587</v>
      </c>
      <c r="E19" s="2">
        <f>'Prev&amp;Death'!D18</f>
        <v>16303.552264328788</v>
      </c>
      <c r="F19" s="2">
        <f>'Prev&amp;Death'!E18</f>
        <v>15947.62903725276</v>
      </c>
      <c r="G19" s="2">
        <f>'Prev&amp;Death'!F18</f>
        <v>28772.209277241338</v>
      </c>
      <c r="H19" s="2">
        <f>'Prev&amp;Death'!G18</f>
        <v>27566.445144943977</v>
      </c>
      <c r="I19" s="2">
        <f>'Prev&amp;Death'!H18</f>
        <v>50059.999466261455</v>
      </c>
      <c r="J19" s="2">
        <f>'Prev&amp;Death'!I18</f>
        <v>48096.098186325537</v>
      </c>
      <c r="K19" s="2">
        <f t="shared" si="0"/>
        <v>203586.17481231486</v>
      </c>
      <c r="Q19" s="16">
        <v>2030</v>
      </c>
      <c r="R19" s="15">
        <f t="shared" si="1"/>
        <v>16840.24143596099</v>
      </c>
      <c r="S19" s="15">
        <f t="shared" si="2"/>
        <v>32251.18130158155</v>
      </c>
      <c r="T19" s="15">
        <f t="shared" si="3"/>
        <v>56338.654422185311</v>
      </c>
      <c r="U19" s="15">
        <f t="shared" si="4"/>
        <v>98156.097652586992</v>
      </c>
      <c r="V19" s="1">
        <f t="shared" si="5"/>
        <v>203586.17481231486</v>
      </c>
      <c r="W19" s="1"/>
      <c r="AG19" s="16"/>
      <c r="AH19" s="25"/>
      <c r="AI19" s="25"/>
      <c r="AJ19" s="25"/>
      <c r="AK19" s="25"/>
      <c r="AL19" s="25"/>
    </row>
    <row r="20" spans="2:38">
      <c r="B20" s="2"/>
      <c r="C20" s="2"/>
      <c r="D20" s="2"/>
      <c r="E20" s="2"/>
      <c r="F20" s="2"/>
      <c r="G20" s="2"/>
      <c r="H20" s="2"/>
      <c r="I20" s="2"/>
      <c r="J20" s="2"/>
      <c r="K20" s="2"/>
      <c r="Q20" s="16"/>
      <c r="R20" s="15"/>
      <c r="S20" s="15"/>
      <c r="T20" s="15"/>
      <c r="U20" s="15"/>
      <c r="W20" s="1"/>
      <c r="AG20" s="16"/>
      <c r="AH20" s="25"/>
      <c r="AI20" s="25"/>
      <c r="AJ20" s="25"/>
      <c r="AK20" s="25"/>
      <c r="AL20" s="25"/>
    </row>
    <row r="21" spans="2:38">
      <c r="B21" s="2"/>
      <c r="C21" s="2"/>
      <c r="D21" s="2"/>
      <c r="E21" s="2"/>
      <c r="F21" s="2"/>
      <c r="G21" s="2"/>
      <c r="H21" s="2"/>
      <c r="I21" s="2"/>
      <c r="J21" s="2"/>
      <c r="K21" s="2"/>
      <c r="Q21" s="16"/>
      <c r="R21" s="15"/>
      <c r="S21" s="15"/>
      <c r="T21" s="15"/>
      <c r="U21" s="15"/>
      <c r="W21" s="1"/>
      <c r="AG21" s="16"/>
      <c r="AH21" s="25"/>
      <c r="AI21" s="25"/>
      <c r="AJ21" s="25"/>
      <c r="AK21" s="25"/>
      <c r="AL21" s="25"/>
    </row>
    <row r="22" spans="2:38">
      <c r="B22" s="2"/>
      <c r="C22" s="2"/>
      <c r="D22" s="2"/>
      <c r="E22" s="2"/>
      <c r="F22" s="2"/>
      <c r="G22" s="2"/>
      <c r="H22" s="2"/>
      <c r="I22" s="2"/>
      <c r="J22" s="2"/>
      <c r="K22" s="2"/>
      <c r="Q22" s="16"/>
      <c r="R22" s="15"/>
      <c r="S22" s="15"/>
      <c r="T22" s="15"/>
      <c r="U22" s="15"/>
      <c r="W22" s="1"/>
      <c r="AG22" s="16"/>
      <c r="AH22" s="25"/>
      <c r="AI22" s="25"/>
      <c r="AJ22" s="25"/>
      <c r="AK22" s="25"/>
      <c r="AL22" s="25"/>
    </row>
    <row r="23" spans="2:38">
      <c r="B23" s="2"/>
      <c r="C23" s="2"/>
      <c r="D23" s="2"/>
      <c r="E23" s="2"/>
      <c r="F23" s="2"/>
      <c r="G23" s="2"/>
      <c r="H23" s="2"/>
      <c r="I23" s="2"/>
      <c r="J23" s="2"/>
      <c r="K23" s="2"/>
      <c r="Q23" s="16"/>
      <c r="R23" s="15"/>
      <c r="S23" s="15"/>
      <c r="T23" s="15"/>
      <c r="U23" s="15"/>
      <c r="W23" s="1"/>
      <c r="AG23" s="16"/>
      <c r="AH23" s="25"/>
      <c r="AI23" s="25"/>
      <c r="AJ23" s="25"/>
      <c r="AK23" s="25"/>
      <c r="AL23" s="25"/>
    </row>
    <row r="26" spans="2:38">
      <c r="W26" s="1"/>
    </row>
    <row r="27" spans="2:38">
      <c r="B27" s="7" t="s">
        <v>24</v>
      </c>
      <c r="W27" s="1"/>
    </row>
    <row r="28" spans="2:38">
      <c r="K28" s="26" t="s">
        <v>24</v>
      </c>
      <c r="W28" s="1"/>
    </row>
    <row r="29" spans="2:38">
      <c r="C29" s="8" t="s">
        <v>22</v>
      </c>
      <c r="D29" s="8" t="s">
        <v>17</v>
      </c>
      <c r="E29" s="8" t="s">
        <v>18</v>
      </c>
      <c r="F29" s="8" t="s">
        <v>23</v>
      </c>
      <c r="G29" s="8" t="s">
        <v>10</v>
      </c>
      <c r="W29" s="1"/>
    </row>
    <row r="30" spans="2:38">
      <c r="B30" s="2">
        <v>2015</v>
      </c>
      <c r="C30" s="20">
        <f>C4</f>
        <v>5978.811727276433</v>
      </c>
      <c r="D30" s="20">
        <f>E4</f>
        <v>13621.320158444769</v>
      </c>
      <c r="E30" s="20">
        <f>G4</f>
        <v>20008.92005637558</v>
      </c>
      <c r="F30" s="20">
        <f>I4</f>
        <v>29523.495146009183</v>
      </c>
      <c r="G30" s="20">
        <f>SUM(C30:F30)</f>
        <v>69132.547088105959</v>
      </c>
      <c r="W30" s="1"/>
    </row>
    <row r="31" spans="2:38">
      <c r="B31" s="2">
        <v>2016</v>
      </c>
      <c r="C31" s="20">
        <f t="shared" ref="C31:C45" si="6">C5</f>
        <v>6195.0797161199607</v>
      </c>
      <c r="D31" s="20">
        <f t="shared" ref="D31:D45" si="7">E5</f>
        <v>13796.774152746546</v>
      </c>
      <c r="E31" s="20">
        <f t="shared" ref="E31:E45" si="8">G5</f>
        <v>20537.635441230577</v>
      </c>
      <c r="F31" s="20">
        <f t="shared" ref="F31:F45" si="9">I5</f>
        <v>30623.144487843074</v>
      </c>
      <c r="G31" s="20">
        <f t="shared" ref="G31:G45" si="10">SUM(C31:F31)</f>
        <v>71152.633797940158</v>
      </c>
      <c r="W31" s="1"/>
    </row>
    <row r="32" spans="2:38">
      <c r="B32" s="2">
        <v>2017</v>
      </c>
      <c r="C32" s="20">
        <f t="shared" si="6"/>
        <v>6404.6954810139741</v>
      </c>
      <c r="D32" s="20">
        <f t="shared" si="7"/>
        <v>14020.824784309385</v>
      </c>
      <c r="E32" s="20">
        <f t="shared" si="8"/>
        <v>21144.833537145179</v>
      </c>
      <c r="F32" s="20">
        <f t="shared" si="9"/>
        <v>31824.789068125654</v>
      </c>
      <c r="G32" s="20">
        <f t="shared" si="10"/>
        <v>73395.142870594194</v>
      </c>
      <c r="W32" s="1"/>
    </row>
    <row r="33" spans="2:23">
      <c r="B33" s="2">
        <v>2018</v>
      </c>
      <c r="C33" s="20">
        <f t="shared" si="6"/>
        <v>6601.4533327745939</v>
      </c>
      <c r="D33" s="20">
        <f t="shared" si="7"/>
        <v>14276.746395518576</v>
      </c>
      <c r="E33" s="20">
        <f t="shared" si="8"/>
        <v>21782.880484178531</v>
      </c>
      <c r="F33" s="20">
        <f t="shared" si="9"/>
        <v>33051.563811349064</v>
      </c>
      <c r="G33" s="20">
        <f t="shared" si="10"/>
        <v>75712.644023820758</v>
      </c>
      <c r="W33" s="1"/>
    </row>
    <row r="34" spans="2:23">
      <c r="B34" s="2">
        <v>2019</v>
      </c>
      <c r="C34" s="20">
        <f t="shared" si="6"/>
        <v>6784.7901916815981</v>
      </c>
      <c r="D34" s="20">
        <f t="shared" si="7"/>
        <v>14542.508485615524</v>
      </c>
      <c r="E34" s="20">
        <f t="shared" si="8"/>
        <v>22436.012285369288</v>
      </c>
      <c r="F34" s="20">
        <f t="shared" si="9"/>
        <v>34309.548417483122</v>
      </c>
      <c r="G34" s="20">
        <f t="shared" si="10"/>
        <v>78072.85938014953</v>
      </c>
      <c r="W34" s="1"/>
    </row>
    <row r="35" spans="2:23">
      <c r="B35" s="2">
        <v>2020</v>
      </c>
      <c r="C35" s="20">
        <f t="shared" si="6"/>
        <v>6956.2472885059233</v>
      </c>
      <c r="D35" s="20">
        <f t="shared" si="7"/>
        <v>14801.745079632845</v>
      </c>
      <c r="E35" s="20">
        <f t="shared" si="8"/>
        <v>23104.98019973579</v>
      </c>
      <c r="F35" s="20">
        <f t="shared" si="9"/>
        <v>35569.991886473472</v>
      </c>
      <c r="G35" s="20">
        <f t="shared" si="10"/>
        <v>80432.964454348024</v>
      </c>
      <c r="W35" s="1"/>
    </row>
    <row r="36" spans="2:23">
      <c r="B36" s="2">
        <v>2021</v>
      </c>
      <c r="C36" s="20">
        <f t="shared" si="6"/>
        <v>7117.6540392211664</v>
      </c>
      <c r="D36" s="20">
        <f t="shared" si="7"/>
        <v>15040.633851594033</v>
      </c>
      <c r="E36" s="20">
        <f t="shared" si="8"/>
        <v>23778.438022621012</v>
      </c>
      <c r="F36" s="20">
        <f t="shared" si="9"/>
        <v>36850.391222577215</v>
      </c>
      <c r="G36" s="20">
        <f t="shared" si="10"/>
        <v>82787.117136013432</v>
      </c>
      <c r="W36" s="1"/>
    </row>
    <row r="37" spans="2:23">
      <c r="B37" s="2">
        <v>2022</v>
      </c>
      <c r="C37" s="20">
        <f t="shared" si="6"/>
        <v>7268.9960354514842</v>
      </c>
      <c r="D37" s="20">
        <f t="shared" si="7"/>
        <v>15256.66528684582</v>
      </c>
      <c r="E37" s="20">
        <f t="shared" si="8"/>
        <v>24418.744952576195</v>
      </c>
      <c r="F37" s="20">
        <f t="shared" si="9"/>
        <v>38192.649834041287</v>
      </c>
      <c r="G37" s="20">
        <f t="shared" si="10"/>
        <v>85137.056108914781</v>
      </c>
      <c r="W37" s="1"/>
    </row>
    <row r="38" spans="2:23">
      <c r="B38" s="2">
        <v>2023</v>
      </c>
      <c r="C38" s="20">
        <f t="shared" si="6"/>
        <v>7410.8848043675371</v>
      </c>
      <c r="D38" s="20">
        <f t="shared" si="7"/>
        <v>15449.280108751485</v>
      </c>
      <c r="E38" s="20">
        <f t="shared" si="8"/>
        <v>25034.385096417307</v>
      </c>
      <c r="F38" s="20">
        <f t="shared" si="9"/>
        <v>39589.40911278472</v>
      </c>
      <c r="G38" s="20">
        <f t="shared" si="10"/>
        <v>87483.959122321045</v>
      </c>
      <c r="W38" s="1"/>
    </row>
    <row r="39" spans="2:23">
      <c r="B39" s="2">
        <v>2024</v>
      </c>
      <c r="C39" s="20">
        <f t="shared" si="6"/>
        <v>7544.2673928934746</v>
      </c>
      <c r="D39" s="20">
        <f t="shared" si="7"/>
        <v>15625.68937598433</v>
      </c>
      <c r="E39" s="20">
        <f t="shared" si="8"/>
        <v>25627.314585352917</v>
      </c>
      <c r="F39" s="20">
        <f t="shared" si="9"/>
        <v>41016.749712243945</v>
      </c>
      <c r="G39" s="20">
        <f t="shared" si="10"/>
        <v>89814.02106647467</v>
      </c>
      <c r="W39" s="1"/>
    </row>
    <row r="40" spans="2:23">
      <c r="B40" s="2">
        <v>2025</v>
      </c>
      <c r="C40" s="20">
        <f t="shared" si="6"/>
        <v>7670.0834096257831</v>
      </c>
      <c r="D40" s="20">
        <f t="shared" si="7"/>
        <v>15785.674822075154</v>
      </c>
      <c r="E40" s="20">
        <f t="shared" si="8"/>
        <v>26201.737507274505</v>
      </c>
      <c r="F40" s="20">
        <f t="shared" si="9"/>
        <v>42475.356499698246</v>
      </c>
      <c r="G40" s="20">
        <f t="shared" si="10"/>
        <v>92132.852238673688</v>
      </c>
      <c r="W40" s="1"/>
    </row>
    <row r="41" spans="2:23">
      <c r="B41" s="2">
        <v>2026</v>
      </c>
      <c r="C41" s="20">
        <f t="shared" si="6"/>
        <v>7789.4806994066566</v>
      </c>
      <c r="D41" s="20">
        <f t="shared" si="7"/>
        <v>15929.680717758683</v>
      </c>
      <c r="E41" s="20">
        <f t="shared" si="8"/>
        <v>26762.972458603308</v>
      </c>
      <c r="F41" s="20">
        <f t="shared" si="9"/>
        <v>43956.17076269164</v>
      </c>
      <c r="G41" s="20">
        <f t="shared" si="10"/>
        <v>94438.304638460279</v>
      </c>
      <c r="W41" s="1"/>
    </row>
    <row r="42" spans="2:23">
      <c r="B42" s="2">
        <v>2027</v>
      </c>
      <c r="C42" s="20">
        <f t="shared" si="6"/>
        <v>7906.4029773850698</v>
      </c>
      <c r="D42" s="20">
        <f t="shared" si="7"/>
        <v>16052.795475676485</v>
      </c>
      <c r="E42" s="20">
        <f t="shared" si="8"/>
        <v>27302.689171386046</v>
      </c>
      <c r="F42" s="20">
        <f t="shared" si="9"/>
        <v>45456.927552201632</v>
      </c>
      <c r="G42" s="20">
        <f t="shared" si="10"/>
        <v>96718.815176649223</v>
      </c>
      <c r="W42" s="1"/>
    </row>
    <row r="43" spans="2:23">
      <c r="B43" s="2">
        <v>2028</v>
      </c>
      <c r="C43" s="20">
        <f t="shared" si="6"/>
        <v>8022.4390634910769</v>
      </c>
      <c r="D43" s="20">
        <f t="shared" si="7"/>
        <v>16151.065224520757</v>
      </c>
      <c r="E43" s="20">
        <f t="shared" si="8"/>
        <v>27827.837070182228</v>
      </c>
      <c r="F43" s="20">
        <f t="shared" si="9"/>
        <v>46972.959002131232</v>
      </c>
      <c r="G43" s="20">
        <f t="shared" si="10"/>
        <v>98974.300360325287</v>
      </c>
      <c r="W43" s="1"/>
    </row>
    <row r="44" spans="2:23">
      <c r="B44" s="2">
        <v>2029</v>
      </c>
      <c r="C44" s="20">
        <f t="shared" si="6"/>
        <v>8138.7873364081361</v>
      </c>
      <c r="D44" s="20">
        <f t="shared" si="7"/>
        <v>16231.159921847975</v>
      </c>
      <c r="E44" s="20">
        <f t="shared" si="8"/>
        <v>28322.836571963944</v>
      </c>
      <c r="F44" s="20">
        <f t="shared" si="9"/>
        <v>48507.028149923513</v>
      </c>
      <c r="G44" s="20">
        <f t="shared" si="10"/>
        <v>101199.81198014357</v>
      </c>
      <c r="W44" s="1"/>
    </row>
    <row r="45" spans="2:23">
      <c r="B45" s="2">
        <v>2030</v>
      </c>
      <c r="C45" s="20">
        <f t="shared" si="6"/>
        <v>8254.4120891212297</v>
      </c>
      <c r="D45" s="20">
        <f t="shared" si="7"/>
        <v>16303.552264328788</v>
      </c>
      <c r="E45" s="20">
        <f t="shared" si="8"/>
        <v>28772.209277241338</v>
      </c>
      <c r="F45" s="20">
        <f t="shared" si="9"/>
        <v>50059.999466261455</v>
      </c>
      <c r="G45" s="20">
        <f t="shared" si="10"/>
        <v>103390.17309695281</v>
      </c>
      <c r="W45" s="1"/>
    </row>
    <row r="46" spans="2:23">
      <c r="B46" s="2"/>
      <c r="C46" s="20"/>
      <c r="D46" s="20"/>
      <c r="E46" s="20"/>
      <c r="F46" s="20"/>
      <c r="G46" s="20"/>
      <c r="W46" s="1"/>
    </row>
    <row r="47" spans="2:23">
      <c r="B47" s="2"/>
      <c r="C47" s="20"/>
      <c r="D47" s="20"/>
      <c r="E47" s="20"/>
      <c r="F47" s="20"/>
      <c r="G47" s="20"/>
      <c r="W47" s="1"/>
    </row>
    <row r="48" spans="2:23">
      <c r="B48" s="2"/>
      <c r="C48" s="20"/>
      <c r="D48" s="20"/>
      <c r="E48" s="20"/>
      <c r="F48" s="20"/>
      <c r="G48" s="20"/>
      <c r="W48" s="1"/>
    </row>
    <row r="49" spans="2:23">
      <c r="B49" s="2"/>
      <c r="C49" s="20"/>
      <c r="D49" s="20"/>
      <c r="E49" s="20"/>
      <c r="F49" s="20"/>
      <c r="G49" s="20"/>
      <c r="W49" s="1"/>
    </row>
    <row r="50" spans="2:23">
      <c r="W50" s="1"/>
    </row>
    <row r="52" spans="2:23">
      <c r="B52" s="7" t="s">
        <v>25</v>
      </c>
      <c r="K52" s="26" t="s">
        <v>27</v>
      </c>
    </row>
    <row r="54" spans="2:23">
      <c r="C54" s="8" t="s">
        <v>22</v>
      </c>
      <c r="D54" s="8" t="s">
        <v>17</v>
      </c>
      <c r="E54" s="8" t="s">
        <v>18</v>
      </c>
      <c r="F54" s="8" t="s">
        <v>23</v>
      </c>
      <c r="G54" s="8" t="s">
        <v>10</v>
      </c>
    </row>
    <row r="55" spans="2:23">
      <c r="B55" s="2">
        <v>2015</v>
      </c>
      <c r="C55" s="20">
        <f>D4</f>
        <v>6099.6137641981913</v>
      </c>
      <c r="D55" s="20">
        <f>F4</f>
        <v>12259.148231388788</v>
      </c>
      <c r="E55" s="20">
        <f>H4</f>
        <v>18044.104166142275</v>
      </c>
      <c r="F55" s="20">
        <f>J4</f>
        <v>29658.036157210998</v>
      </c>
      <c r="G55" s="20">
        <f>SUM(C55:F55)</f>
        <v>66060.902318940251</v>
      </c>
    </row>
    <row r="56" spans="2:23">
      <c r="B56" s="2">
        <v>2016</v>
      </c>
      <c r="C56" s="20">
        <f t="shared" ref="C56:C70" si="11">D5</f>
        <v>6314.8807635645808</v>
      </c>
      <c r="D56" s="20">
        <f t="shared" ref="D56:D70" si="12">F5</f>
        <v>12522.372512787482</v>
      </c>
      <c r="E56" s="20">
        <f t="shared" ref="E56:E70" si="13">H5</f>
        <v>18625.456062497869</v>
      </c>
      <c r="F56" s="20">
        <f t="shared" ref="F56:F70" si="14">J5</f>
        <v>30712.712329445098</v>
      </c>
      <c r="G56" s="20">
        <f t="shared" ref="G56:G70" si="15">SUM(C56:F56)</f>
        <v>68175.421668295035</v>
      </c>
    </row>
    <row r="57" spans="2:23">
      <c r="B57" s="2">
        <v>2017</v>
      </c>
      <c r="C57" s="20">
        <f t="shared" si="11"/>
        <v>6533.8469705383804</v>
      </c>
      <c r="D57" s="20">
        <f t="shared" si="12"/>
        <v>12834.919236943784</v>
      </c>
      <c r="E57" s="20">
        <f t="shared" si="13"/>
        <v>19285.396419057739</v>
      </c>
      <c r="F57" s="20">
        <f t="shared" si="14"/>
        <v>31798.823296533505</v>
      </c>
      <c r="G57" s="20">
        <f t="shared" si="15"/>
        <v>70452.9859230734</v>
      </c>
    </row>
    <row r="58" spans="2:23">
      <c r="B58" s="2">
        <v>2018</v>
      </c>
      <c r="C58" s="20">
        <f t="shared" si="11"/>
        <v>6744.6773120635744</v>
      </c>
      <c r="D58" s="20">
        <f t="shared" si="12"/>
        <v>13174.997393448653</v>
      </c>
      <c r="E58" s="20">
        <f t="shared" si="13"/>
        <v>19975.912331363528</v>
      </c>
      <c r="F58" s="20">
        <f t="shared" si="14"/>
        <v>32900.076409434994</v>
      </c>
      <c r="G58" s="20">
        <f t="shared" si="15"/>
        <v>72795.663446310762</v>
      </c>
    </row>
    <row r="59" spans="2:23">
      <c r="B59" s="2">
        <v>2019</v>
      </c>
      <c r="C59" s="20">
        <f t="shared" si="11"/>
        <v>6943.2271391439181</v>
      </c>
      <c r="D59" s="20">
        <f t="shared" si="12"/>
        <v>13523.404168739473</v>
      </c>
      <c r="E59" s="20">
        <f t="shared" si="13"/>
        <v>20682.286795236123</v>
      </c>
      <c r="F59" s="20">
        <f t="shared" si="14"/>
        <v>34008.542021204055</v>
      </c>
      <c r="G59" s="20">
        <f t="shared" si="15"/>
        <v>75157.460124323581</v>
      </c>
    </row>
    <row r="60" spans="2:23">
      <c r="B60" s="2">
        <v>2020</v>
      </c>
      <c r="C60" s="20">
        <f t="shared" si="11"/>
        <v>7130.6119776108044</v>
      </c>
      <c r="D60" s="20">
        <f t="shared" si="12"/>
        <v>13860.357125574401</v>
      </c>
      <c r="E60" s="20">
        <f t="shared" si="13"/>
        <v>21402.692459008547</v>
      </c>
      <c r="F60" s="20">
        <f t="shared" si="14"/>
        <v>35118.231078688783</v>
      </c>
      <c r="G60" s="20">
        <f t="shared" si="15"/>
        <v>77511.892640882535</v>
      </c>
    </row>
    <row r="61" spans="2:23">
      <c r="B61" s="2">
        <v>2021</v>
      </c>
      <c r="C61" s="20">
        <f t="shared" si="11"/>
        <v>7308.2219321370558</v>
      </c>
      <c r="D61" s="20">
        <f t="shared" si="12"/>
        <v>14176.232234707117</v>
      </c>
      <c r="E61" s="20">
        <f t="shared" si="13"/>
        <v>22122.65488379903</v>
      </c>
      <c r="F61" s="20">
        <f t="shared" si="14"/>
        <v>36239.875347176661</v>
      </c>
      <c r="G61" s="20">
        <f t="shared" si="15"/>
        <v>79846.984397819877</v>
      </c>
    </row>
    <row r="62" spans="2:23">
      <c r="B62" s="2">
        <v>2022</v>
      </c>
      <c r="C62" s="20">
        <f t="shared" si="11"/>
        <v>7477.2541963459425</v>
      </c>
      <c r="D62" s="20">
        <f t="shared" si="12"/>
        <v>14463.626425374561</v>
      </c>
      <c r="E62" s="20">
        <f t="shared" si="13"/>
        <v>22812.219447657801</v>
      </c>
      <c r="F62" s="20">
        <f t="shared" si="14"/>
        <v>37418.613639084804</v>
      </c>
      <c r="G62" s="20">
        <f t="shared" si="15"/>
        <v>82171.71370846311</v>
      </c>
    </row>
    <row r="63" spans="2:23">
      <c r="B63" s="2">
        <v>2023</v>
      </c>
      <c r="C63" s="20">
        <f t="shared" si="11"/>
        <v>7637.2929097290344</v>
      </c>
      <c r="D63" s="20">
        <f t="shared" si="12"/>
        <v>14724.695854997954</v>
      </c>
      <c r="E63" s="20">
        <f t="shared" si="13"/>
        <v>23479.510123009612</v>
      </c>
      <c r="F63" s="20">
        <f t="shared" si="14"/>
        <v>38639.758960347608</v>
      </c>
      <c r="G63" s="20">
        <f t="shared" si="15"/>
        <v>84481.257848084206</v>
      </c>
    </row>
    <row r="64" spans="2:23">
      <c r="B64" s="2">
        <v>2024</v>
      </c>
      <c r="C64" s="20">
        <f t="shared" si="11"/>
        <v>7788.6133704375688</v>
      </c>
      <c r="D64" s="20">
        <f t="shared" si="12"/>
        <v>14964.878652096682</v>
      </c>
      <c r="E64" s="20">
        <f t="shared" si="13"/>
        <v>24127.853587514212</v>
      </c>
      <c r="F64" s="20">
        <f t="shared" si="14"/>
        <v>39897.619303268402</v>
      </c>
      <c r="G64" s="20">
        <f t="shared" si="15"/>
        <v>86778.964913316857</v>
      </c>
    </row>
    <row r="65" spans="2:7">
      <c r="B65" s="2">
        <v>2025</v>
      </c>
      <c r="C65" s="20">
        <f t="shared" si="11"/>
        <v>7932.6507968635269</v>
      </c>
      <c r="D65" s="20">
        <f t="shared" si="12"/>
        <v>15183.742702224848</v>
      </c>
      <c r="E65" s="20">
        <f t="shared" si="13"/>
        <v>24756.459141396361</v>
      </c>
      <c r="F65" s="20">
        <f t="shared" si="14"/>
        <v>41190.667213951449</v>
      </c>
      <c r="G65" s="20">
        <f t="shared" si="15"/>
        <v>89063.519854436192</v>
      </c>
    </row>
    <row r="66" spans="2:7">
      <c r="B66" s="2">
        <v>2026</v>
      </c>
      <c r="C66" s="20">
        <f t="shared" si="11"/>
        <v>8069.2838706710936</v>
      </c>
      <c r="D66" s="20">
        <f t="shared" si="12"/>
        <v>15382.709018327367</v>
      </c>
      <c r="E66" s="20">
        <f t="shared" si="13"/>
        <v>25369.862764719725</v>
      </c>
      <c r="F66" s="20">
        <f t="shared" si="14"/>
        <v>42513.002442663797</v>
      </c>
      <c r="G66" s="20">
        <f t="shared" si="15"/>
        <v>91334.858096381984</v>
      </c>
    </row>
    <row r="67" spans="2:7">
      <c r="B67" s="2">
        <v>2027</v>
      </c>
      <c r="C67" s="20">
        <f t="shared" si="11"/>
        <v>8201.9736582104251</v>
      </c>
      <c r="D67" s="20">
        <f t="shared" si="12"/>
        <v>15557.208628545135</v>
      </c>
      <c r="E67" s="20">
        <f t="shared" si="13"/>
        <v>25961.848184663075</v>
      </c>
      <c r="F67" s="20">
        <f t="shared" si="14"/>
        <v>43860.715933058025</v>
      </c>
      <c r="G67" s="20">
        <f t="shared" si="15"/>
        <v>93581.746404476668</v>
      </c>
    </row>
    <row r="68" spans="2:7">
      <c r="B68" s="2">
        <v>2028</v>
      </c>
      <c r="C68" s="20">
        <f t="shared" si="11"/>
        <v>8331.9214638020385</v>
      </c>
      <c r="D68" s="20">
        <f t="shared" si="12"/>
        <v>15705.873555833808</v>
      </c>
      <c r="E68" s="20">
        <f t="shared" si="13"/>
        <v>26533.23633198594</v>
      </c>
      <c r="F68" s="20">
        <f t="shared" si="14"/>
        <v>45238.258001450042</v>
      </c>
      <c r="G68" s="20">
        <f t="shared" si="15"/>
        <v>95809.289353071828</v>
      </c>
    </row>
    <row r="69" spans="2:7">
      <c r="B69" s="2">
        <v>2029</v>
      </c>
      <c r="C69" s="20">
        <f t="shared" si="11"/>
        <v>8459.9808736708728</v>
      </c>
      <c r="D69" s="20">
        <f t="shared" si="12"/>
        <v>15832.314433789139</v>
      </c>
      <c r="E69" s="20">
        <f t="shared" si="13"/>
        <v>27075.015931621841</v>
      </c>
      <c r="F69" s="20">
        <f t="shared" si="14"/>
        <v>46648.45746065853</v>
      </c>
      <c r="G69" s="20">
        <f t="shared" si="15"/>
        <v>98015.76869974038</v>
      </c>
    </row>
    <row r="70" spans="2:7">
      <c r="B70" s="2">
        <v>2030</v>
      </c>
      <c r="C70" s="20">
        <f t="shared" si="11"/>
        <v>8585.8293468397587</v>
      </c>
      <c r="D70" s="20">
        <f t="shared" si="12"/>
        <v>15947.62903725276</v>
      </c>
      <c r="E70" s="20">
        <f t="shared" si="13"/>
        <v>27566.445144943977</v>
      </c>
      <c r="F70" s="20">
        <f t="shared" si="14"/>
        <v>48096.098186325537</v>
      </c>
      <c r="G70" s="20">
        <f t="shared" si="15"/>
        <v>100196.00171536204</v>
      </c>
    </row>
    <row r="71" spans="2:7">
      <c r="B71" s="2"/>
      <c r="C71" s="20"/>
      <c r="D71" s="20"/>
      <c r="E71" s="20"/>
      <c r="F71" s="20"/>
      <c r="G71" s="20"/>
    </row>
    <row r="72" spans="2:7">
      <c r="B72" s="2"/>
      <c r="C72" s="20"/>
      <c r="D72" s="20"/>
      <c r="E72" s="20"/>
      <c r="F72" s="20"/>
      <c r="G72" s="20"/>
    </row>
    <row r="73" spans="2:7">
      <c r="B73" s="2"/>
      <c r="C73" s="20"/>
      <c r="D73" s="20"/>
      <c r="E73" s="20"/>
      <c r="F73" s="20"/>
      <c r="G73" s="20"/>
    </row>
    <row r="74" spans="2:7">
      <c r="B74" s="2"/>
      <c r="C74" s="20"/>
      <c r="D74" s="20"/>
      <c r="E74" s="20"/>
      <c r="F74" s="20"/>
      <c r="G74" s="20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8"/>
  <sheetViews>
    <sheetView topLeftCell="A162" workbookViewId="0">
      <selection activeCell="O191" sqref="O191"/>
    </sheetView>
  </sheetViews>
  <sheetFormatPr defaultRowHeight="14.4"/>
  <cols>
    <col min="1" max="1" width="11.44140625" style="15" customWidth="1"/>
    <col min="2" max="9" width="9.109375" style="15"/>
  </cols>
  <sheetData>
    <row r="1" spans="1:30">
      <c r="A1" s="14" t="s">
        <v>30</v>
      </c>
    </row>
    <row r="2" spans="1:30">
      <c r="A2" s="15" t="s">
        <v>8</v>
      </c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</row>
    <row r="3" spans="1:30">
      <c r="A3" s="15">
        <v>2015</v>
      </c>
      <c r="B3" s="31">
        <f>Input!U3</f>
        <v>1.162094695798E-3</v>
      </c>
      <c r="C3" s="31">
        <f>Input!V3</f>
        <v>1.0939616768385601E-3</v>
      </c>
      <c r="D3" s="31">
        <f>Input!W3</f>
        <v>4.0044518035387E-3</v>
      </c>
      <c r="E3" s="31">
        <f>Input!X3</f>
        <v>3.2580777415492502E-3</v>
      </c>
      <c r="F3" s="31">
        <f>Input!Y3</f>
        <v>7.6905330531729602E-3</v>
      </c>
      <c r="G3" s="31">
        <f>Input!Z3</f>
        <v>6.0980987895192995E-3</v>
      </c>
      <c r="H3" s="31">
        <f>Input!AA3</f>
        <v>1.23300465234973E-2</v>
      </c>
      <c r="I3" s="31">
        <f>Input!AB3</f>
        <v>9.3169962044506709E-3</v>
      </c>
      <c r="M3" s="45"/>
      <c r="N3" s="45"/>
      <c r="O3" s="45"/>
      <c r="P3" s="45"/>
      <c r="Q3" s="45"/>
      <c r="R3" s="45"/>
      <c r="S3" s="45"/>
      <c r="T3" s="45"/>
      <c r="X3" s="44"/>
      <c r="Y3" s="44"/>
      <c r="Z3" s="44"/>
      <c r="AA3" s="44"/>
      <c r="AB3" s="44"/>
      <c r="AC3" s="44"/>
      <c r="AD3" s="44"/>
    </row>
    <row r="4" spans="1:30">
      <c r="A4" s="16">
        <v>2016</v>
      </c>
      <c r="B4" s="31">
        <f>Input!U4</f>
        <v>1.20024142080258E-3</v>
      </c>
      <c r="C4" s="31">
        <f>Input!V4</f>
        <v>1.15943432615239E-3</v>
      </c>
      <c r="D4" s="31">
        <f>Input!W4</f>
        <v>4.2603002715869897E-3</v>
      </c>
      <c r="E4" s="31">
        <f>Input!X4</f>
        <v>3.5523638119660198E-3</v>
      </c>
      <c r="F4" s="31">
        <f>Input!Y4</f>
        <v>8.4590811871848807E-3</v>
      </c>
      <c r="G4" s="31">
        <f>Input!Z4</f>
        <v>6.8129420720865197E-3</v>
      </c>
      <c r="H4" s="31">
        <f>Input!AA4</f>
        <v>1.3707523770568998E-2</v>
      </c>
      <c r="I4" s="31">
        <f>Input!AB4</f>
        <v>1.0120267173552999E-2</v>
      </c>
      <c r="M4" s="45"/>
      <c r="N4" s="45"/>
      <c r="O4" s="45"/>
      <c r="P4" s="45"/>
      <c r="Q4" s="45"/>
      <c r="R4" s="45"/>
      <c r="S4" s="45"/>
      <c r="T4" s="45"/>
      <c r="W4" s="44"/>
      <c r="X4" s="44"/>
      <c r="Y4" s="44"/>
      <c r="Z4" s="44"/>
      <c r="AA4" s="44"/>
      <c r="AB4" s="44"/>
      <c r="AC4" s="44"/>
      <c r="AD4" s="44"/>
    </row>
    <row r="5" spans="1:30">
      <c r="A5" s="15">
        <v>2017</v>
      </c>
      <c r="B5" s="31">
        <f>Input!U5</f>
        <v>1.2220270502421699E-3</v>
      </c>
      <c r="C5" s="31">
        <f>Input!V5</f>
        <v>1.1920449503173499E-3</v>
      </c>
      <c r="D5" s="31">
        <f>Input!W5</f>
        <v>4.3937216726991999E-3</v>
      </c>
      <c r="E5" s="31">
        <f>Input!X5</f>
        <v>3.7156010291464498E-3</v>
      </c>
      <c r="F5" s="31">
        <f>Input!Y5</f>
        <v>8.8237966091694806E-3</v>
      </c>
      <c r="G5" s="31">
        <f>Input!Z5</f>
        <v>7.1296514013594802E-3</v>
      </c>
      <c r="H5" s="31">
        <f>Input!AA5</f>
        <v>1.4342468614754699E-2</v>
      </c>
      <c r="I5" s="31">
        <f>Input!AB5</f>
        <v>1.05106108088922E-2</v>
      </c>
      <c r="M5" s="45"/>
      <c r="N5" s="45"/>
      <c r="O5" s="45"/>
      <c r="P5" s="45"/>
      <c r="Q5" s="45"/>
      <c r="R5" s="45"/>
      <c r="S5" s="45"/>
      <c r="T5" s="45"/>
      <c r="W5" s="44"/>
      <c r="X5" s="44"/>
      <c r="Y5" s="44"/>
      <c r="Z5" s="44"/>
      <c r="AA5" s="44"/>
      <c r="AB5" s="44"/>
      <c r="AC5" s="44"/>
      <c r="AD5" s="44"/>
    </row>
    <row r="6" spans="1:30">
      <c r="A6" s="16">
        <v>2018</v>
      </c>
      <c r="B6" s="31">
        <f>Input!U6</f>
        <v>1.23446884308342E-3</v>
      </c>
      <c r="C6" s="31">
        <f>Input!V6</f>
        <v>1.20828765348536E-3</v>
      </c>
      <c r="D6" s="31">
        <f>Input!W6</f>
        <v>4.4632990690797094E-3</v>
      </c>
      <c r="E6" s="31">
        <f>Input!X6</f>
        <v>3.8061469018582498E-3</v>
      </c>
      <c r="F6" s="31">
        <f>Input!Y6</f>
        <v>8.9968727421359893E-3</v>
      </c>
      <c r="G6" s="31">
        <f>Input!Z6</f>
        <v>7.2699685893287099E-3</v>
      </c>
      <c r="H6" s="31">
        <f>Input!AA6</f>
        <v>1.4635144922849801E-2</v>
      </c>
      <c r="I6" s="31">
        <f>Input!AB6</f>
        <v>1.0700295435264399E-2</v>
      </c>
      <c r="M6" s="45"/>
      <c r="N6" s="45"/>
      <c r="O6" s="45"/>
      <c r="P6" s="45"/>
      <c r="Q6" s="45"/>
      <c r="R6" s="45"/>
      <c r="S6" s="45"/>
      <c r="T6" s="45"/>
      <c r="W6" s="44"/>
      <c r="X6" s="44"/>
      <c r="Y6" s="44"/>
      <c r="Z6" s="44"/>
      <c r="AA6" s="44"/>
      <c r="AB6" s="44"/>
      <c r="AC6" s="44"/>
      <c r="AD6" s="44"/>
    </row>
    <row r="7" spans="1:30">
      <c r="A7" s="15">
        <v>2019</v>
      </c>
      <c r="B7" s="31">
        <f>Input!U7</f>
        <v>1.2415743623218601E-3</v>
      </c>
      <c r="C7" s="31">
        <f>Input!V7</f>
        <v>1.21637782081456E-3</v>
      </c>
      <c r="D7" s="31">
        <f>Input!W7</f>
        <v>4.4995827090860106E-3</v>
      </c>
      <c r="E7" s="31">
        <f>Input!X7</f>
        <v>3.8563716925447901E-3</v>
      </c>
      <c r="F7" s="31">
        <f>Input!Y7</f>
        <v>9.0790062248377601E-3</v>
      </c>
      <c r="G7" s="31">
        <f>Input!Z7</f>
        <v>7.3321357294151498E-3</v>
      </c>
      <c r="H7" s="31">
        <f>Input!AA7</f>
        <v>1.4770053367425101E-2</v>
      </c>
      <c r="I7" s="31">
        <f>Input!AB7</f>
        <v>1.0792471288088801E-2</v>
      </c>
      <c r="M7" s="45"/>
      <c r="N7" s="45"/>
      <c r="O7" s="45"/>
      <c r="P7" s="45"/>
      <c r="Q7" s="45"/>
      <c r="R7" s="45"/>
      <c r="S7" s="45"/>
      <c r="T7" s="45"/>
      <c r="W7" s="44"/>
      <c r="X7" s="44"/>
      <c r="Y7" s="44"/>
      <c r="Z7" s="44"/>
      <c r="AA7" s="44"/>
      <c r="AB7" s="44"/>
      <c r="AC7" s="44"/>
      <c r="AD7" s="44"/>
    </row>
    <row r="8" spans="1:30">
      <c r="A8" s="16">
        <v>2020</v>
      </c>
      <c r="B8" s="31">
        <f>Input!U8</f>
        <v>1.2456323308391E-3</v>
      </c>
      <c r="C8" s="31">
        <f>Input!V8</f>
        <v>1.2204073722221901E-3</v>
      </c>
      <c r="D8" s="31">
        <f>Input!W8</f>
        <v>4.5185041203573903E-3</v>
      </c>
      <c r="E8" s="31">
        <f>Input!X8</f>
        <v>3.8842308265280203E-3</v>
      </c>
      <c r="F8" s="31">
        <f>Input!Y8</f>
        <v>9.1179827657686102E-3</v>
      </c>
      <c r="G8" s="31">
        <f>Input!Z8</f>
        <v>7.3596787080228302E-3</v>
      </c>
      <c r="H8" s="31">
        <f>Input!AA8</f>
        <v>1.48322390924541E-2</v>
      </c>
      <c r="I8" s="31">
        <f>Input!AB8</f>
        <v>1.08372634676471E-2</v>
      </c>
      <c r="M8" s="45"/>
      <c r="N8" s="45"/>
      <c r="O8" s="45"/>
      <c r="P8" s="45"/>
      <c r="Q8" s="45"/>
      <c r="R8" s="45"/>
      <c r="S8" s="45"/>
      <c r="T8" s="45"/>
      <c r="W8" s="44"/>
      <c r="X8" s="44"/>
      <c r="Y8" s="44"/>
      <c r="Z8" s="44"/>
      <c r="AA8" s="44"/>
      <c r="AB8" s="44"/>
      <c r="AC8" s="44"/>
      <c r="AD8" s="44"/>
    </row>
    <row r="9" spans="1:30">
      <c r="A9" s="15">
        <v>2021</v>
      </c>
      <c r="B9" s="31">
        <f>Input!U9</f>
        <v>1.2479498403601299E-3</v>
      </c>
      <c r="C9" s="31">
        <f>Input!V9</f>
        <v>1.2224144116178E-3</v>
      </c>
      <c r="D9" s="31">
        <f>Input!W9</f>
        <v>4.5283713719462002E-3</v>
      </c>
      <c r="E9" s="31">
        <f>Input!X9</f>
        <v>3.8996839789590598E-3</v>
      </c>
      <c r="F9" s="31">
        <f>Input!Y9</f>
        <v>9.1364791291634294E-3</v>
      </c>
      <c r="G9" s="31">
        <f>Input!Z9</f>
        <v>7.3718815481330306E-3</v>
      </c>
      <c r="H9" s="31">
        <f>Input!AA9</f>
        <v>1.4860903453751599E-2</v>
      </c>
      <c r="I9" s="31">
        <f>Input!AB9</f>
        <v>1.0859029898747E-2</v>
      </c>
      <c r="M9" s="45"/>
      <c r="N9" s="45"/>
      <c r="O9" s="45"/>
      <c r="P9" s="45"/>
      <c r="Q9" s="45"/>
      <c r="R9" s="45"/>
      <c r="S9" s="45"/>
      <c r="T9" s="45"/>
      <c r="W9" s="44"/>
      <c r="X9" s="44"/>
      <c r="Y9" s="44"/>
      <c r="Z9" s="44"/>
      <c r="AA9" s="44"/>
      <c r="AB9" s="44"/>
      <c r="AC9" s="44"/>
      <c r="AD9" s="44"/>
    </row>
    <row r="10" spans="1:30">
      <c r="A10" s="16">
        <v>2022</v>
      </c>
      <c r="B10" s="31">
        <f>Input!U10</f>
        <v>1.24927337216113E-3</v>
      </c>
      <c r="C10" s="31">
        <f>Input!V10</f>
        <v>1.22341407801439E-3</v>
      </c>
      <c r="D10" s="31">
        <f>Input!W10</f>
        <v>4.5335170057744997E-3</v>
      </c>
      <c r="E10" s="31">
        <f>Input!X10</f>
        <v>3.9082556711085795E-3</v>
      </c>
      <c r="F10" s="31">
        <f>Input!Y10</f>
        <v>9.14525660019248E-3</v>
      </c>
      <c r="G10" s="31">
        <f>Input!Z10</f>
        <v>7.3772879825232994E-3</v>
      </c>
      <c r="H10" s="31">
        <f>Input!AA10</f>
        <v>1.48741162225697E-2</v>
      </c>
      <c r="I10" s="31">
        <f>Input!AB10</f>
        <v>1.0869607136280499E-2</v>
      </c>
      <c r="M10" s="45"/>
      <c r="N10" s="45"/>
      <c r="O10" s="45"/>
      <c r="P10" s="45"/>
      <c r="Q10" s="45"/>
      <c r="R10" s="45"/>
      <c r="S10" s="45"/>
      <c r="T10" s="45"/>
      <c r="W10" s="44"/>
      <c r="X10" s="44"/>
      <c r="Y10" s="44"/>
      <c r="Z10" s="44"/>
      <c r="AA10" s="44"/>
      <c r="AB10" s="44"/>
      <c r="AC10" s="44"/>
      <c r="AD10" s="44"/>
    </row>
    <row r="11" spans="1:30">
      <c r="A11" s="15">
        <v>2023</v>
      </c>
      <c r="B11" s="31">
        <f>Input!U11</f>
        <v>1.2500292423797399E-3</v>
      </c>
      <c r="C11" s="31">
        <f>Input!V11</f>
        <v>1.2239119919599901E-3</v>
      </c>
      <c r="D11" s="31">
        <f>Input!W11</f>
        <v>4.5362003819159301E-3</v>
      </c>
      <c r="E11" s="31">
        <f>Input!X11</f>
        <v>3.9130102936125802E-3</v>
      </c>
      <c r="F11" s="31">
        <f>Input!Y11</f>
        <v>9.1494219594050602E-3</v>
      </c>
      <c r="G11" s="31">
        <f>Input!Z11</f>
        <v>7.3796832882515092E-3</v>
      </c>
      <c r="H11" s="31">
        <f>Input!AA11</f>
        <v>1.4880206616771301E-2</v>
      </c>
      <c r="I11" s="31">
        <f>Input!AB11</f>
        <v>1.0874747067274499E-2</v>
      </c>
      <c r="M11" s="45"/>
      <c r="N11" s="45"/>
      <c r="O11" s="45"/>
      <c r="P11" s="45"/>
      <c r="Q11" s="45"/>
      <c r="R11" s="45"/>
      <c r="S11" s="45"/>
      <c r="T11" s="45"/>
      <c r="W11" s="44"/>
      <c r="X11" s="44"/>
      <c r="Y11" s="44"/>
      <c r="Z11" s="44"/>
      <c r="AA11" s="44"/>
      <c r="AB11" s="44"/>
      <c r="AC11" s="44"/>
      <c r="AD11" s="44"/>
    </row>
    <row r="12" spans="1:30">
      <c r="A12" s="16">
        <v>2024</v>
      </c>
      <c r="B12" s="31">
        <f>Input!U12</f>
        <v>1.2504609205509301E-3</v>
      </c>
      <c r="C12" s="31">
        <f>Input!V12</f>
        <v>1.2241599929912201E-3</v>
      </c>
      <c r="D12" s="31">
        <f>Input!W12</f>
        <v>4.5375997250788206E-3</v>
      </c>
      <c r="E12" s="31">
        <f>Input!X12</f>
        <v>3.9156476299472501E-3</v>
      </c>
      <c r="F12" s="31">
        <f>Input!Y12</f>
        <v>9.1513986355242303E-3</v>
      </c>
      <c r="G12" s="31">
        <f>Input!Z12</f>
        <v>7.3807445217960897E-3</v>
      </c>
      <c r="H12" s="31">
        <f>Input!AA12</f>
        <v>1.48830139694195E-2</v>
      </c>
      <c r="I12" s="31">
        <f>Input!AB12</f>
        <v>1.0877244779038899E-2</v>
      </c>
      <c r="M12" s="45"/>
      <c r="N12" s="45"/>
      <c r="O12" s="45"/>
      <c r="P12" s="45"/>
      <c r="Q12" s="45"/>
      <c r="R12" s="45"/>
      <c r="S12" s="45"/>
      <c r="T12" s="45"/>
      <c r="W12" s="44"/>
      <c r="X12" s="44"/>
      <c r="Y12" s="44"/>
      <c r="Z12" s="44"/>
      <c r="AA12" s="44"/>
      <c r="AB12" s="44"/>
      <c r="AC12" s="44"/>
      <c r="AD12" s="44"/>
    </row>
    <row r="13" spans="1:30">
      <c r="A13" s="15">
        <v>2025</v>
      </c>
      <c r="B13" s="31">
        <f>Input!U13</f>
        <v>1.2507074523481802E-3</v>
      </c>
      <c r="C13" s="31">
        <f>Input!V13</f>
        <v>1.22428351737135E-3</v>
      </c>
      <c r="D13" s="31">
        <f>Input!W13</f>
        <v>4.5383294629852298E-3</v>
      </c>
      <c r="E13" s="31">
        <f>Input!X13</f>
        <v>3.9171105311420901E-3</v>
      </c>
      <c r="F13" s="31">
        <f>Input!Y13</f>
        <v>9.15233666950418E-3</v>
      </c>
      <c r="G13" s="31">
        <f>Input!Z13</f>
        <v>7.38121469836808E-3</v>
      </c>
      <c r="H13" s="31">
        <f>Input!AA13</f>
        <v>1.48843080119117E-2</v>
      </c>
      <c r="I13" s="31">
        <f>Input!AB13</f>
        <v>1.0878458523749801E-2</v>
      </c>
      <c r="M13" s="45"/>
      <c r="N13" s="45"/>
      <c r="O13" s="45"/>
      <c r="P13" s="45"/>
      <c r="Q13" s="45"/>
      <c r="R13" s="45"/>
      <c r="S13" s="45"/>
      <c r="T13" s="45"/>
      <c r="W13" s="44"/>
      <c r="X13" s="44"/>
      <c r="Y13" s="44"/>
      <c r="Z13" s="44"/>
      <c r="AA13" s="44"/>
      <c r="AB13" s="44"/>
      <c r="AC13" s="44"/>
      <c r="AD13" s="44"/>
    </row>
    <row r="14" spans="1:30">
      <c r="A14" s="16">
        <v>2026</v>
      </c>
      <c r="B14" s="31">
        <f>Input!U14</f>
        <v>1.25084824688243E-3</v>
      </c>
      <c r="C14" s="31">
        <f>Input!V14</f>
        <v>1.2243450424078001E-3</v>
      </c>
      <c r="D14" s="31">
        <f>Input!W14</f>
        <v>4.53871001110678E-3</v>
      </c>
      <c r="E14" s="31">
        <f>Input!X14</f>
        <v>3.9179219861991297E-3</v>
      </c>
      <c r="F14" s="31">
        <f>Input!Y14</f>
        <v>9.1527818146339302E-3</v>
      </c>
      <c r="G14" s="31">
        <f>Input!Z14</f>
        <v>7.3814230087913399E-3</v>
      </c>
      <c r="H14" s="31">
        <f>Input!AA14</f>
        <v>1.48849044977051E-2</v>
      </c>
      <c r="I14" s="31">
        <f>Input!AB14</f>
        <v>1.0879048334089101E-2</v>
      </c>
      <c r="M14" s="45"/>
      <c r="N14" s="45"/>
      <c r="O14" s="45"/>
      <c r="P14" s="45"/>
      <c r="Q14" s="45"/>
      <c r="R14" s="45"/>
      <c r="S14" s="45"/>
      <c r="T14" s="45"/>
      <c r="W14" s="44"/>
      <c r="X14" s="44"/>
      <c r="Y14" s="44"/>
      <c r="Z14" s="44"/>
      <c r="AA14" s="44"/>
      <c r="AB14" s="44"/>
      <c r="AC14" s="44"/>
      <c r="AD14" s="44"/>
    </row>
    <row r="15" spans="1:30">
      <c r="A15" s="15">
        <v>2027</v>
      </c>
      <c r="B15" s="31">
        <f>Input!U15</f>
        <v>1.25092865476934E-3</v>
      </c>
      <c r="C15" s="31">
        <f>Input!V15</f>
        <v>1.2243756868045199E-3</v>
      </c>
      <c r="D15" s="31">
        <f>Input!W15</f>
        <v>4.5389084616347603E-3</v>
      </c>
      <c r="E15" s="31">
        <f>Input!X15</f>
        <v>3.9183720913134905E-3</v>
      </c>
      <c r="F15" s="31">
        <f>Input!Y15</f>
        <v>9.1529930587794187E-3</v>
      </c>
      <c r="G15" s="31">
        <f>Input!Z15</f>
        <v>7.38151530014532E-3</v>
      </c>
      <c r="H15" s="31">
        <f>Input!AA15</f>
        <v>1.4885179446405701E-2</v>
      </c>
      <c r="I15" s="31">
        <f>Input!AB15</f>
        <v>1.0879334948097199E-2</v>
      </c>
      <c r="M15" s="45"/>
      <c r="N15" s="45"/>
      <c r="O15" s="45"/>
      <c r="P15" s="45"/>
      <c r="Q15" s="45"/>
      <c r="R15" s="45"/>
      <c r="S15" s="45"/>
      <c r="T15" s="45"/>
      <c r="W15" s="44"/>
      <c r="X15" s="44"/>
      <c r="Y15" s="44"/>
      <c r="Z15" s="44"/>
      <c r="AA15" s="44"/>
      <c r="AB15" s="44"/>
      <c r="AC15" s="44"/>
      <c r="AD15" s="44"/>
    </row>
    <row r="16" spans="1:30">
      <c r="A16" s="16">
        <v>2028</v>
      </c>
      <c r="B16" s="31">
        <f>Input!U16</f>
        <v>1.2509745757868901E-3</v>
      </c>
      <c r="C16" s="31">
        <f>Input!V16</f>
        <v>1.22439095016892E-3</v>
      </c>
      <c r="D16" s="31">
        <f>Input!W16</f>
        <v>4.5390119508121503E-3</v>
      </c>
      <c r="E16" s="31">
        <f>Input!X16</f>
        <v>3.9186217596250197E-3</v>
      </c>
      <c r="F16" s="31">
        <f>Input!Y16</f>
        <v>9.1530933049374097E-3</v>
      </c>
      <c r="G16" s="31">
        <f>Input!Z16</f>
        <v>7.3815561895731593E-3</v>
      </c>
      <c r="H16" s="31">
        <f>Input!AA16</f>
        <v>1.4885306183352001E-2</v>
      </c>
      <c r="I16" s="31">
        <f>Input!AB16</f>
        <v>1.0879474226072E-2</v>
      </c>
      <c r="M16" s="45"/>
      <c r="N16" s="45"/>
      <c r="O16" s="45"/>
      <c r="P16" s="45"/>
      <c r="Q16" s="45"/>
      <c r="R16" s="45"/>
      <c r="S16" s="45"/>
      <c r="T16" s="45"/>
      <c r="W16" s="44"/>
      <c r="X16" s="44"/>
      <c r="Y16" s="44"/>
      <c r="Z16" s="44"/>
      <c r="AA16" s="44"/>
      <c r="AB16" s="44"/>
      <c r="AC16" s="44"/>
      <c r="AD16" s="44"/>
    </row>
    <row r="17" spans="1:30">
      <c r="A17" s="15">
        <v>2029</v>
      </c>
      <c r="B17" s="31">
        <f>Input!U17</f>
        <v>1.2510008013218901E-3</v>
      </c>
      <c r="C17" s="31">
        <f>Input!V17</f>
        <v>1.2243985525470901E-3</v>
      </c>
      <c r="D17" s="31">
        <f>Input!W17</f>
        <v>4.5390659189720999E-3</v>
      </c>
      <c r="E17" s="31">
        <f>Input!X17</f>
        <v>3.9187602478665201E-3</v>
      </c>
      <c r="F17" s="31">
        <f>Input!Y17</f>
        <v>9.1531408768697302E-3</v>
      </c>
      <c r="G17" s="31">
        <f>Input!Z17</f>
        <v>7.3815743055204996E-3</v>
      </c>
      <c r="H17" s="31">
        <f>Input!AA17</f>
        <v>1.48853646024444E-2</v>
      </c>
      <c r="I17" s="31">
        <f>Input!AB17</f>
        <v>1.0879541907182299E-2</v>
      </c>
      <c r="M17" s="45"/>
      <c r="N17" s="45"/>
      <c r="O17" s="45"/>
      <c r="P17" s="45"/>
      <c r="Q17" s="45"/>
      <c r="R17" s="45"/>
      <c r="S17" s="45"/>
      <c r="T17" s="45"/>
      <c r="W17" s="44"/>
      <c r="X17" s="44"/>
      <c r="Y17" s="44"/>
      <c r="Z17" s="44"/>
      <c r="AA17" s="44"/>
      <c r="AB17" s="44"/>
      <c r="AC17" s="44"/>
      <c r="AD17" s="44"/>
    </row>
    <row r="18" spans="1:30">
      <c r="A18" s="16">
        <v>2030</v>
      </c>
      <c r="B18" s="31">
        <f>Input!U18</f>
        <v>1.25101577874885E-3</v>
      </c>
      <c r="C18" s="31">
        <f>Input!V18</f>
        <v>1.22440233914042E-3</v>
      </c>
      <c r="D18" s="31">
        <f>Input!W18</f>
        <v>4.5390940626134201E-3</v>
      </c>
      <c r="E18" s="31">
        <f>Input!X18</f>
        <v>3.9188370657571E-3</v>
      </c>
      <c r="F18" s="31">
        <f>Input!Y18</f>
        <v>9.1531634521862301E-3</v>
      </c>
      <c r="G18" s="31">
        <f>Input!Z18</f>
        <v>7.3815823317406101E-3</v>
      </c>
      <c r="H18" s="31">
        <f>Input!AA18</f>
        <v>1.48853915305854E-2</v>
      </c>
      <c r="I18" s="31">
        <f>Input!AB18</f>
        <v>1.0879574796321401E-2</v>
      </c>
      <c r="M18" s="45"/>
      <c r="N18" s="45"/>
      <c r="O18" s="45"/>
      <c r="P18" s="45"/>
      <c r="Q18" s="45"/>
      <c r="R18" s="45"/>
      <c r="S18" s="45"/>
      <c r="T18" s="45"/>
      <c r="W18" s="44"/>
      <c r="X18" s="44"/>
      <c r="Y18" s="44"/>
      <c r="Z18" s="44"/>
      <c r="AA18" s="44"/>
      <c r="AB18" s="44"/>
      <c r="AC18" s="44"/>
      <c r="AD18" s="44"/>
    </row>
    <row r="19" spans="1:30">
      <c r="A19" s="16"/>
      <c r="B19" s="31"/>
      <c r="C19" s="31"/>
      <c r="D19" s="31"/>
      <c r="E19" s="31"/>
      <c r="F19" s="31"/>
      <c r="G19" s="31"/>
      <c r="H19" s="31"/>
      <c r="I19" s="31"/>
    </row>
    <row r="20" spans="1:30">
      <c r="A20" s="16"/>
      <c r="B20" s="31"/>
      <c r="C20" s="31"/>
      <c r="D20" s="31"/>
      <c r="E20" s="31"/>
      <c r="F20" s="31"/>
      <c r="G20" s="31"/>
      <c r="H20" s="31"/>
      <c r="I20" s="31"/>
    </row>
    <row r="21" spans="1:30">
      <c r="A21" s="14" t="s">
        <v>31</v>
      </c>
    </row>
    <row r="22" spans="1:30">
      <c r="A22" s="15" t="s">
        <v>8</v>
      </c>
      <c r="B22" s="15" t="s">
        <v>0</v>
      </c>
      <c r="C22" s="15" t="s">
        <v>1</v>
      </c>
      <c r="D22" s="15" t="s">
        <v>2</v>
      </c>
      <c r="E22" s="15" t="s">
        <v>3</v>
      </c>
      <c r="F22" s="15" t="s">
        <v>4</v>
      </c>
      <c r="G22" s="15" t="s">
        <v>5</v>
      </c>
      <c r="H22" s="15" t="s">
        <v>6</v>
      </c>
      <c r="I22" s="15" t="s">
        <v>7</v>
      </c>
    </row>
    <row r="23" spans="1:30">
      <c r="A23" s="15">
        <v>2015</v>
      </c>
      <c r="B23" s="31">
        <f>B3</f>
        <v>1.162094695798E-3</v>
      </c>
      <c r="C23" s="31">
        <f t="shared" ref="C23:I23" si="0">C3</f>
        <v>1.0939616768385601E-3</v>
      </c>
      <c r="D23" s="31">
        <f t="shared" si="0"/>
        <v>4.0044518035387E-3</v>
      </c>
      <c r="E23" s="31">
        <f t="shared" si="0"/>
        <v>3.2580777415492502E-3</v>
      </c>
      <c r="F23" s="31">
        <f t="shared" si="0"/>
        <v>7.6905330531729602E-3</v>
      </c>
      <c r="G23" s="31">
        <f t="shared" si="0"/>
        <v>6.0980987895192995E-3</v>
      </c>
      <c r="H23" s="31">
        <f t="shared" si="0"/>
        <v>1.23300465234973E-2</v>
      </c>
      <c r="I23" s="31">
        <f t="shared" si="0"/>
        <v>9.3169962044506709E-3</v>
      </c>
    </row>
    <row r="24" spans="1:30">
      <c r="A24" s="16">
        <v>2016</v>
      </c>
      <c r="B24" s="31">
        <f t="shared" ref="B24:I38" si="1">B4</f>
        <v>1.20024142080258E-3</v>
      </c>
      <c r="C24" s="31">
        <f t="shared" si="1"/>
        <v>1.15943432615239E-3</v>
      </c>
      <c r="D24" s="31">
        <f t="shared" si="1"/>
        <v>4.2603002715869897E-3</v>
      </c>
      <c r="E24" s="31">
        <f t="shared" si="1"/>
        <v>3.5523638119660198E-3</v>
      </c>
      <c r="F24" s="31">
        <f t="shared" si="1"/>
        <v>8.4590811871848807E-3</v>
      </c>
      <c r="G24" s="31">
        <f t="shared" si="1"/>
        <v>6.8129420720865197E-3</v>
      </c>
      <c r="H24" s="31">
        <f t="shared" si="1"/>
        <v>1.3707523770568998E-2</v>
      </c>
      <c r="I24" s="31">
        <f t="shared" si="1"/>
        <v>1.0120267173552999E-2</v>
      </c>
    </row>
    <row r="25" spans="1:30">
      <c r="A25" s="15">
        <v>2017</v>
      </c>
      <c r="B25" s="31">
        <f t="shared" si="1"/>
        <v>1.2220270502421699E-3</v>
      </c>
      <c r="C25" s="31">
        <f t="shared" si="1"/>
        <v>1.1920449503173499E-3</v>
      </c>
      <c r="D25" s="31">
        <f t="shared" si="1"/>
        <v>4.3937216726991999E-3</v>
      </c>
      <c r="E25" s="31">
        <f t="shared" si="1"/>
        <v>3.7156010291464498E-3</v>
      </c>
      <c r="F25" s="31">
        <f t="shared" si="1"/>
        <v>8.8237966091694806E-3</v>
      </c>
      <c r="G25" s="31">
        <f t="shared" si="1"/>
        <v>7.1296514013594802E-3</v>
      </c>
      <c r="H25" s="31">
        <f t="shared" si="1"/>
        <v>1.4342468614754699E-2</v>
      </c>
      <c r="I25" s="31">
        <f t="shared" si="1"/>
        <v>1.05106108088922E-2</v>
      </c>
    </row>
    <row r="26" spans="1:30">
      <c r="A26" s="16">
        <v>2018</v>
      </c>
      <c r="B26" s="31">
        <f t="shared" si="1"/>
        <v>1.23446884308342E-3</v>
      </c>
      <c r="C26" s="31">
        <f t="shared" si="1"/>
        <v>1.20828765348536E-3</v>
      </c>
      <c r="D26" s="31">
        <f t="shared" si="1"/>
        <v>4.4632990690797094E-3</v>
      </c>
      <c r="E26" s="31">
        <f t="shared" si="1"/>
        <v>3.8061469018582498E-3</v>
      </c>
      <c r="F26" s="31">
        <f t="shared" si="1"/>
        <v>8.9968727421359893E-3</v>
      </c>
      <c r="G26" s="31">
        <f t="shared" si="1"/>
        <v>7.2699685893287099E-3</v>
      </c>
      <c r="H26" s="31">
        <f t="shared" si="1"/>
        <v>1.4635144922849801E-2</v>
      </c>
      <c r="I26" s="31">
        <f t="shared" si="1"/>
        <v>1.0700295435264399E-2</v>
      </c>
    </row>
    <row r="27" spans="1:30">
      <c r="A27" s="15">
        <v>2019</v>
      </c>
      <c r="B27" s="31">
        <f t="shared" si="1"/>
        <v>1.2415743623218601E-3</v>
      </c>
      <c r="C27" s="31">
        <f t="shared" si="1"/>
        <v>1.21637782081456E-3</v>
      </c>
      <c r="D27" s="31">
        <f t="shared" si="1"/>
        <v>4.4995827090860106E-3</v>
      </c>
      <c r="E27" s="31">
        <f t="shared" si="1"/>
        <v>3.8563716925447901E-3</v>
      </c>
      <c r="F27" s="31">
        <f t="shared" si="1"/>
        <v>9.0790062248377601E-3</v>
      </c>
      <c r="G27" s="31">
        <f t="shared" si="1"/>
        <v>7.3321357294151498E-3</v>
      </c>
      <c r="H27" s="31">
        <f t="shared" si="1"/>
        <v>1.4770053367425101E-2</v>
      </c>
      <c r="I27" s="31">
        <f t="shared" si="1"/>
        <v>1.0792471288088801E-2</v>
      </c>
    </row>
    <row r="28" spans="1:30">
      <c r="A28" s="16">
        <v>2020</v>
      </c>
      <c r="B28" s="31">
        <f t="shared" si="1"/>
        <v>1.2456323308391E-3</v>
      </c>
      <c r="C28" s="31">
        <f t="shared" si="1"/>
        <v>1.2204073722221901E-3</v>
      </c>
      <c r="D28" s="31">
        <f t="shared" si="1"/>
        <v>4.5185041203573903E-3</v>
      </c>
      <c r="E28" s="31">
        <f t="shared" si="1"/>
        <v>3.8842308265280203E-3</v>
      </c>
      <c r="F28" s="31">
        <f t="shared" si="1"/>
        <v>9.1179827657686102E-3</v>
      </c>
      <c r="G28" s="31">
        <f t="shared" si="1"/>
        <v>7.3596787080228302E-3</v>
      </c>
      <c r="H28" s="31">
        <f t="shared" si="1"/>
        <v>1.48322390924541E-2</v>
      </c>
      <c r="I28" s="31">
        <f t="shared" si="1"/>
        <v>1.08372634676471E-2</v>
      </c>
    </row>
    <row r="29" spans="1:30">
      <c r="A29" s="15">
        <v>2021</v>
      </c>
      <c r="B29" s="31">
        <f t="shared" si="1"/>
        <v>1.2479498403601299E-3</v>
      </c>
      <c r="C29" s="31">
        <f t="shared" si="1"/>
        <v>1.2224144116178E-3</v>
      </c>
      <c r="D29" s="31">
        <f t="shared" si="1"/>
        <v>4.5283713719462002E-3</v>
      </c>
      <c r="E29" s="31">
        <f t="shared" si="1"/>
        <v>3.8996839789590598E-3</v>
      </c>
      <c r="F29" s="31">
        <f t="shared" si="1"/>
        <v>9.1364791291634294E-3</v>
      </c>
      <c r="G29" s="31">
        <f t="shared" si="1"/>
        <v>7.3718815481330306E-3</v>
      </c>
      <c r="H29" s="31">
        <f t="shared" si="1"/>
        <v>1.4860903453751599E-2</v>
      </c>
      <c r="I29" s="31">
        <f t="shared" si="1"/>
        <v>1.0859029898747E-2</v>
      </c>
    </row>
    <row r="30" spans="1:30">
      <c r="A30" s="16">
        <v>2022</v>
      </c>
      <c r="B30" s="31">
        <f t="shared" si="1"/>
        <v>1.24927337216113E-3</v>
      </c>
      <c r="C30" s="31">
        <f t="shared" si="1"/>
        <v>1.22341407801439E-3</v>
      </c>
      <c r="D30" s="31">
        <f t="shared" si="1"/>
        <v>4.5335170057744997E-3</v>
      </c>
      <c r="E30" s="31">
        <f t="shared" si="1"/>
        <v>3.9082556711085795E-3</v>
      </c>
      <c r="F30" s="31">
        <f t="shared" si="1"/>
        <v>9.14525660019248E-3</v>
      </c>
      <c r="G30" s="31">
        <f t="shared" si="1"/>
        <v>7.3772879825232994E-3</v>
      </c>
      <c r="H30" s="31">
        <f t="shared" si="1"/>
        <v>1.48741162225697E-2</v>
      </c>
      <c r="I30" s="31">
        <f t="shared" si="1"/>
        <v>1.0869607136280499E-2</v>
      </c>
    </row>
    <row r="31" spans="1:30">
      <c r="A31" s="15">
        <v>2023</v>
      </c>
      <c r="B31" s="31">
        <f t="shared" si="1"/>
        <v>1.2500292423797399E-3</v>
      </c>
      <c r="C31" s="31">
        <f t="shared" si="1"/>
        <v>1.2239119919599901E-3</v>
      </c>
      <c r="D31" s="31">
        <f t="shared" si="1"/>
        <v>4.5362003819159301E-3</v>
      </c>
      <c r="E31" s="31">
        <f t="shared" si="1"/>
        <v>3.9130102936125802E-3</v>
      </c>
      <c r="F31" s="31">
        <f t="shared" si="1"/>
        <v>9.1494219594050602E-3</v>
      </c>
      <c r="G31" s="31">
        <f t="shared" si="1"/>
        <v>7.3796832882515092E-3</v>
      </c>
      <c r="H31" s="31">
        <f t="shared" si="1"/>
        <v>1.4880206616771301E-2</v>
      </c>
      <c r="I31" s="31">
        <f t="shared" si="1"/>
        <v>1.0874747067274499E-2</v>
      </c>
    </row>
    <row r="32" spans="1:30">
      <c r="A32" s="16">
        <v>2024</v>
      </c>
      <c r="B32" s="31">
        <f t="shared" si="1"/>
        <v>1.2504609205509301E-3</v>
      </c>
      <c r="C32" s="31">
        <f t="shared" si="1"/>
        <v>1.2241599929912201E-3</v>
      </c>
      <c r="D32" s="31">
        <f t="shared" si="1"/>
        <v>4.5375997250788206E-3</v>
      </c>
      <c r="E32" s="31">
        <f t="shared" si="1"/>
        <v>3.9156476299472501E-3</v>
      </c>
      <c r="F32" s="31">
        <f t="shared" si="1"/>
        <v>9.1513986355242303E-3</v>
      </c>
      <c r="G32" s="31">
        <f t="shared" si="1"/>
        <v>7.3807445217960897E-3</v>
      </c>
      <c r="H32" s="31">
        <f t="shared" si="1"/>
        <v>1.48830139694195E-2</v>
      </c>
      <c r="I32" s="31">
        <f t="shared" si="1"/>
        <v>1.0877244779038899E-2</v>
      </c>
    </row>
    <row r="33" spans="1:9">
      <c r="A33" s="15">
        <v>2025</v>
      </c>
      <c r="B33" s="31">
        <f t="shared" si="1"/>
        <v>1.2507074523481802E-3</v>
      </c>
      <c r="C33" s="31">
        <f t="shared" si="1"/>
        <v>1.22428351737135E-3</v>
      </c>
      <c r="D33" s="31">
        <f t="shared" si="1"/>
        <v>4.5383294629852298E-3</v>
      </c>
      <c r="E33" s="31">
        <f t="shared" si="1"/>
        <v>3.9171105311420901E-3</v>
      </c>
      <c r="F33" s="31">
        <f t="shared" si="1"/>
        <v>9.15233666950418E-3</v>
      </c>
      <c r="G33" s="31">
        <f t="shared" si="1"/>
        <v>7.38121469836808E-3</v>
      </c>
      <c r="H33" s="31">
        <f t="shared" si="1"/>
        <v>1.48843080119117E-2</v>
      </c>
      <c r="I33" s="31">
        <f t="shared" si="1"/>
        <v>1.0878458523749801E-2</v>
      </c>
    </row>
    <row r="34" spans="1:9">
      <c r="A34" s="16">
        <v>2026</v>
      </c>
      <c r="B34" s="31">
        <f t="shared" si="1"/>
        <v>1.25084824688243E-3</v>
      </c>
      <c r="C34" s="31">
        <f t="shared" si="1"/>
        <v>1.2243450424078001E-3</v>
      </c>
      <c r="D34" s="31">
        <f t="shared" si="1"/>
        <v>4.53871001110678E-3</v>
      </c>
      <c r="E34" s="31">
        <f t="shared" si="1"/>
        <v>3.9179219861991297E-3</v>
      </c>
      <c r="F34" s="31">
        <f t="shared" si="1"/>
        <v>9.1527818146339302E-3</v>
      </c>
      <c r="G34" s="31">
        <f t="shared" si="1"/>
        <v>7.3814230087913399E-3</v>
      </c>
      <c r="H34" s="31">
        <f t="shared" si="1"/>
        <v>1.48849044977051E-2</v>
      </c>
      <c r="I34" s="31">
        <f t="shared" si="1"/>
        <v>1.0879048334089101E-2</v>
      </c>
    </row>
    <row r="35" spans="1:9">
      <c r="A35" s="15">
        <v>2027</v>
      </c>
      <c r="B35" s="31">
        <f t="shared" si="1"/>
        <v>1.25092865476934E-3</v>
      </c>
      <c r="C35" s="31">
        <f t="shared" si="1"/>
        <v>1.2243756868045199E-3</v>
      </c>
      <c r="D35" s="31">
        <f t="shared" si="1"/>
        <v>4.5389084616347603E-3</v>
      </c>
      <c r="E35" s="31">
        <f t="shared" si="1"/>
        <v>3.9183720913134905E-3</v>
      </c>
      <c r="F35" s="31">
        <f t="shared" si="1"/>
        <v>9.1529930587794187E-3</v>
      </c>
      <c r="G35" s="31">
        <f t="shared" si="1"/>
        <v>7.38151530014532E-3</v>
      </c>
      <c r="H35" s="31">
        <f t="shared" si="1"/>
        <v>1.4885179446405701E-2</v>
      </c>
      <c r="I35" s="31">
        <f t="shared" si="1"/>
        <v>1.0879334948097199E-2</v>
      </c>
    </row>
    <row r="36" spans="1:9">
      <c r="A36" s="16">
        <v>2028</v>
      </c>
      <c r="B36" s="31">
        <f t="shared" si="1"/>
        <v>1.2509745757868901E-3</v>
      </c>
      <c r="C36" s="31">
        <f t="shared" si="1"/>
        <v>1.22439095016892E-3</v>
      </c>
      <c r="D36" s="31">
        <f t="shared" si="1"/>
        <v>4.5390119508121503E-3</v>
      </c>
      <c r="E36" s="31">
        <f t="shared" si="1"/>
        <v>3.9186217596250197E-3</v>
      </c>
      <c r="F36" s="31">
        <f t="shared" si="1"/>
        <v>9.1530933049374097E-3</v>
      </c>
      <c r="G36" s="31">
        <f t="shared" si="1"/>
        <v>7.3815561895731593E-3</v>
      </c>
      <c r="H36" s="31">
        <f t="shared" si="1"/>
        <v>1.4885306183352001E-2</v>
      </c>
      <c r="I36" s="31">
        <f t="shared" si="1"/>
        <v>1.0879474226072E-2</v>
      </c>
    </row>
    <row r="37" spans="1:9">
      <c r="A37" s="15">
        <v>2029</v>
      </c>
      <c r="B37" s="31">
        <f t="shared" si="1"/>
        <v>1.2510008013218901E-3</v>
      </c>
      <c r="C37" s="31">
        <f t="shared" si="1"/>
        <v>1.2243985525470901E-3</v>
      </c>
      <c r="D37" s="31">
        <f t="shared" si="1"/>
        <v>4.5390659189720999E-3</v>
      </c>
      <c r="E37" s="31">
        <f t="shared" si="1"/>
        <v>3.9187602478665201E-3</v>
      </c>
      <c r="F37" s="31">
        <f t="shared" si="1"/>
        <v>9.1531408768697302E-3</v>
      </c>
      <c r="G37" s="31">
        <f t="shared" si="1"/>
        <v>7.3815743055204996E-3</v>
      </c>
      <c r="H37" s="31">
        <f t="shared" si="1"/>
        <v>1.48853646024444E-2</v>
      </c>
      <c r="I37" s="31">
        <f t="shared" si="1"/>
        <v>1.0879541907182299E-2</v>
      </c>
    </row>
    <row r="38" spans="1:9">
      <c r="A38" s="16">
        <v>2030</v>
      </c>
      <c r="B38" s="31">
        <f t="shared" si="1"/>
        <v>1.25101577874885E-3</v>
      </c>
      <c r="C38" s="31">
        <f t="shared" si="1"/>
        <v>1.22440233914042E-3</v>
      </c>
      <c r="D38" s="31">
        <f t="shared" si="1"/>
        <v>4.5390940626134201E-3</v>
      </c>
      <c r="E38" s="31">
        <f t="shared" si="1"/>
        <v>3.9188370657571E-3</v>
      </c>
      <c r="F38" s="31">
        <f t="shared" si="1"/>
        <v>9.1531634521862301E-3</v>
      </c>
      <c r="G38" s="31">
        <f t="shared" si="1"/>
        <v>7.3815823317406101E-3</v>
      </c>
      <c r="H38" s="31">
        <f t="shared" si="1"/>
        <v>1.48853915305854E-2</v>
      </c>
      <c r="I38" s="31">
        <f t="shared" si="1"/>
        <v>1.0879574796321401E-2</v>
      </c>
    </row>
    <row r="39" spans="1:9">
      <c r="A39" s="31"/>
      <c r="B39" s="16"/>
      <c r="C39" s="16"/>
      <c r="D39" s="16"/>
      <c r="E39" s="16"/>
      <c r="F39" s="16"/>
      <c r="G39" s="16"/>
      <c r="H39" s="16"/>
      <c r="I39" s="16"/>
    </row>
    <row r="40" spans="1:9">
      <c r="A40" s="31"/>
      <c r="B40" s="16"/>
      <c r="C40" s="16"/>
      <c r="D40" s="16"/>
      <c r="E40" s="16"/>
      <c r="F40" s="16"/>
      <c r="G40" s="16"/>
      <c r="H40" s="16"/>
      <c r="I40" s="16"/>
    </row>
    <row r="41" spans="1:9">
      <c r="A41" s="40" t="s">
        <v>40</v>
      </c>
      <c r="B41" s="16"/>
      <c r="C41" s="16"/>
      <c r="D41" s="16"/>
      <c r="E41" s="16"/>
      <c r="F41" s="16"/>
      <c r="G41" s="16"/>
      <c r="H41" s="16"/>
      <c r="I41" s="16"/>
    </row>
    <row r="42" spans="1:9">
      <c r="A42" s="15" t="s">
        <v>8</v>
      </c>
      <c r="B42" s="15" t="s">
        <v>0</v>
      </c>
      <c r="C42" s="15" t="s">
        <v>1</v>
      </c>
      <c r="D42" s="15" t="s">
        <v>2</v>
      </c>
      <c r="E42" s="15" t="s">
        <v>3</v>
      </c>
      <c r="F42" s="15" t="s">
        <v>4</v>
      </c>
      <c r="G42" s="15" t="s">
        <v>5</v>
      </c>
      <c r="H42" s="15" t="s">
        <v>6</v>
      </c>
      <c r="I42" s="15" t="s">
        <v>7</v>
      </c>
    </row>
    <row r="43" spans="1:9">
      <c r="A43" s="15">
        <v>2015</v>
      </c>
      <c r="B43" s="31">
        <f>B3</f>
        <v>1.162094695798E-3</v>
      </c>
      <c r="C43" s="31">
        <f t="shared" ref="C43:I43" si="2">C3</f>
        <v>1.0939616768385601E-3</v>
      </c>
      <c r="D43" s="31">
        <f t="shared" si="2"/>
        <v>4.0044518035387E-3</v>
      </c>
      <c r="E43" s="31">
        <f t="shared" si="2"/>
        <v>3.2580777415492502E-3</v>
      </c>
      <c r="F43" s="31">
        <f t="shared" si="2"/>
        <v>7.6905330531729602E-3</v>
      </c>
      <c r="G43" s="31">
        <f t="shared" si="2"/>
        <v>6.0980987895192995E-3</v>
      </c>
      <c r="H43" s="31">
        <f t="shared" si="2"/>
        <v>1.23300465234973E-2</v>
      </c>
      <c r="I43" s="31">
        <f t="shared" si="2"/>
        <v>9.3169962044506709E-3</v>
      </c>
    </row>
    <row r="44" spans="1:9">
      <c r="A44" s="16">
        <v>2016</v>
      </c>
      <c r="B44" s="31">
        <f t="shared" ref="B44:I44" si="3">B4</f>
        <v>1.20024142080258E-3</v>
      </c>
      <c r="C44" s="31">
        <f t="shared" si="3"/>
        <v>1.15943432615239E-3</v>
      </c>
      <c r="D44" s="31">
        <f t="shared" si="3"/>
        <v>4.2603002715869897E-3</v>
      </c>
      <c r="E44" s="31">
        <f t="shared" si="3"/>
        <v>3.5523638119660198E-3</v>
      </c>
      <c r="F44" s="31">
        <f t="shared" si="3"/>
        <v>8.4590811871848807E-3</v>
      </c>
      <c r="G44" s="31">
        <f t="shared" si="3"/>
        <v>6.8129420720865197E-3</v>
      </c>
      <c r="H44" s="31">
        <f t="shared" si="3"/>
        <v>1.3707523770568998E-2</v>
      </c>
      <c r="I44" s="31">
        <f t="shared" si="3"/>
        <v>1.0120267173552999E-2</v>
      </c>
    </row>
    <row r="45" spans="1:9">
      <c r="A45" s="15">
        <v>2017</v>
      </c>
      <c r="B45" s="31">
        <f t="shared" ref="B45:I45" si="4">B5</f>
        <v>1.2220270502421699E-3</v>
      </c>
      <c r="C45" s="31">
        <f t="shared" si="4"/>
        <v>1.1920449503173499E-3</v>
      </c>
      <c r="D45" s="31">
        <f t="shared" si="4"/>
        <v>4.3937216726991999E-3</v>
      </c>
      <c r="E45" s="31">
        <f t="shared" si="4"/>
        <v>3.7156010291464498E-3</v>
      </c>
      <c r="F45" s="31">
        <f t="shared" si="4"/>
        <v>8.8237966091694806E-3</v>
      </c>
      <c r="G45" s="31">
        <f t="shared" si="4"/>
        <v>7.1296514013594802E-3</v>
      </c>
      <c r="H45" s="31">
        <f t="shared" si="4"/>
        <v>1.4342468614754699E-2</v>
      </c>
      <c r="I45" s="31">
        <f t="shared" si="4"/>
        <v>1.05106108088922E-2</v>
      </c>
    </row>
    <row r="46" spans="1:9">
      <c r="A46" s="16">
        <v>2018</v>
      </c>
      <c r="B46" s="31">
        <f t="shared" ref="B46:I46" si="5">B6</f>
        <v>1.23446884308342E-3</v>
      </c>
      <c r="C46" s="31">
        <f t="shared" si="5"/>
        <v>1.20828765348536E-3</v>
      </c>
      <c r="D46" s="31">
        <f t="shared" si="5"/>
        <v>4.4632990690797094E-3</v>
      </c>
      <c r="E46" s="31">
        <f t="shared" si="5"/>
        <v>3.8061469018582498E-3</v>
      </c>
      <c r="F46" s="31">
        <f t="shared" si="5"/>
        <v>8.9968727421359893E-3</v>
      </c>
      <c r="G46" s="31">
        <f t="shared" si="5"/>
        <v>7.2699685893287099E-3</v>
      </c>
      <c r="H46" s="31">
        <f t="shared" si="5"/>
        <v>1.4635144922849801E-2</v>
      </c>
      <c r="I46" s="31">
        <f t="shared" si="5"/>
        <v>1.0700295435264399E-2</v>
      </c>
    </row>
    <row r="47" spans="1:9">
      <c r="A47" s="15">
        <v>2019</v>
      </c>
      <c r="B47" s="31">
        <f t="shared" ref="B47:I47" si="6">B7</f>
        <v>1.2415743623218601E-3</v>
      </c>
      <c r="C47" s="31">
        <f t="shared" si="6"/>
        <v>1.21637782081456E-3</v>
      </c>
      <c r="D47" s="31">
        <f t="shared" si="6"/>
        <v>4.4995827090860106E-3</v>
      </c>
      <c r="E47" s="31">
        <f t="shared" si="6"/>
        <v>3.8563716925447901E-3</v>
      </c>
      <c r="F47" s="31">
        <f t="shared" si="6"/>
        <v>9.0790062248377601E-3</v>
      </c>
      <c r="G47" s="31">
        <f t="shared" si="6"/>
        <v>7.3321357294151498E-3</v>
      </c>
      <c r="H47" s="31">
        <f t="shared" si="6"/>
        <v>1.4770053367425101E-2</v>
      </c>
      <c r="I47" s="31">
        <f t="shared" si="6"/>
        <v>1.0792471288088801E-2</v>
      </c>
    </row>
    <row r="48" spans="1:9">
      <c r="A48" s="16">
        <v>2020</v>
      </c>
      <c r="B48" s="31">
        <f t="shared" ref="B48:I48" si="7">B8</f>
        <v>1.2456323308391E-3</v>
      </c>
      <c r="C48" s="31">
        <f t="shared" si="7"/>
        <v>1.2204073722221901E-3</v>
      </c>
      <c r="D48" s="31">
        <f t="shared" si="7"/>
        <v>4.5185041203573903E-3</v>
      </c>
      <c r="E48" s="31">
        <f t="shared" si="7"/>
        <v>3.8842308265280203E-3</v>
      </c>
      <c r="F48" s="31">
        <f t="shared" si="7"/>
        <v>9.1179827657686102E-3</v>
      </c>
      <c r="G48" s="31">
        <f t="shared" si="7"/>
        <v>7.3596787080228302E-3</v>
      </c>
      <c r="H48" s="31">
        <f t="shared" si="7"/>
        <v>1.48322390924541E-2</v>
      </c>
      <c r="I48" s="31">
        <f t="shared" si="7"/>
        <v>1.08372634676471E-2</v>
      </c>
    </row>
    <row r="49" spans="1:9">
      <c r="A49" s="15">
        <v>2021</v>
      </c>
      <c r="B49" s="31">
        <f t="shared" ref="B49:I49" si="8">B9</f>
        <v>1.2479498403601299E-3</v>
      </c>
      <c r="C49" s="31">
        <f t="shared" si="8"/>
        <v>1.2224144116178E-3</v>
      </c>
      <c r="D49" s="31">
        <f t="shared" si="8"/>
        <v>4.5283713719462002E-3</v>
      </c>
      <c r="E49" s="31">
        <f t="shared" si="8"/>
        <v>3.8996839789590598E-3</v>
      </c>
      <c r="F49" s="31">
        <f t="shared" si="8"/>
        <v>9.1364791291634294E-3</v>
      </c>
      <c r="G49" s="31">
        <f t="shared" si="8"/>
        <v>7.3718815481330306E-3</v>
      </c>
      <c r="H49" s="31">
        <f t="shared" si="8"/>
        <v>1.4860903453751599E-2</v>
      </c>
      <c r="I49" s="31">
        <f t="shared" si="8"/>
        <v>1.0859029898747E-2</v>
      </c>
    </row>
    <row r="50" spans="1:9">
      <c r="A50" s="16">
        <v>2022</v>
      </c>
      <c r="B50" s="31">
        <f t="shared" ref="B50:I50" si="9">B10</f>
        <v>1.24927337216113E-3</v>
      </c>
      <c r="C50" s="31">
        <f t="shared" si="9"/>
        <v>1.22341407801439E-3</v>
      </c>
      <c r="D50" s="31">
        <f t="shared" si="9"/>
        <v>4.5335170057744997E-3</v>
      </c>
      <c r="E50" s="31">
        <f t="shared" si="9"/>
        <v>3.9082556711085795E-3</v>
      </c>
      <c r="F50" s="31">
        <f t="shared" si="9"/>
        <v>9.14525660019248E-3</v>
      </c>
      <c r="G50" s="31">
        <f t="shared" si="9"/>
        <v>7.3772879825232994E-3</v>
      </c>
      <c r="H50" s="31">
        <f t="shared" si="9"/>
        <v>1.48741162225697E-2</v>
      </c>
      <c r="I50" s="31">
        <f t="shared" si="9"/>
        <v>1.0869607136280499E-2</v>
      </c>
    </row>
    <row r="51" spans="1:9">
      <c r="A51" s="15">
        <v>2023</v>
      </c>
      <c r="B51" s="31">
        <f t="shared" ref="B51:I51" si="10">B11</f>
        <v>1.2500292423797399E-3</v>
      </c>
      <c r="C51" s="31">
        <f t="shared" si="10"/>
        <v>1.2239119919599901E-3</v>
      </c>
      <c r="D51" s="31">
        <f t="shared" si="10"/>
        <v>4.5362003819159301E-3</v>
      </c>
      <c r="E51" s="31">
        <f t="shared" si="10"/>
        <v>3.9130102936125802E-3</v>
      </c>
      <c r="F51" s="31">
        <f t="shared" si="10"/>
        <v>9.1494219594050602E-3</v>
      </c>
      <c r="G51" s="31">
        <f t="shared" si="10"/>
        <v>7.3796832882515092E-3</v>
      </c>
      <c r="H51" s="31">
        <f t="shared" si="10"/>
        <v>1.4880206616771301E-2</v>
      </c>
      <c r="I51" s="31">
        <f t="shared" si="10"/>
        <v>1.0874747067274499E-2</v>
      </c>
    </row>
    <row r="52" spans="1:9">
      <c r="A52" s="16">
        <v>2024</v>
      </c>
      <c r="B52" s="31">
        <f t="shared" ref="B52:I52" si="11">B12</f>
        <v>1.2504609205509301E-3</v>
      </c>
      <c r="C52" s="31">
        <f t="shared" si="11"/>
        <v>1.2241599929912201E-3</v>
      </c>
      <c r="D52" s="31">
        <f t="shared" si="11"/>
        <v>4.5375997250788206E-3</v>
      </c>
      <c r="E52" s="31">
        <f t="shared" si="11"/>
        <v>3.9156476299472501E-3</v>
      </c>
      <c r="F52" s="31">
        <f t="shared" si="11"/>
        <v>9.1513986355242303E-3</v>
      </c>
      <c r="G52" s="31">
        <f t="shared" si="11"/>
        <v>7.3807445217960897E-3</v>
      </c>
      <c r="H52" s="31">
        <f t="shared" si="11"/>
        <v>1.48830139694195E-2</v>
      </c>
      <c r="I52" s="31">
        <f t="shared" si="11"/>
        <v>1.0877244779038899E-2</v>
      </c>
    </row>
    <row r="53" spans="1:9">
      <c r="A53" s="15">
        <v>2025</v>
      </c>
      <c r="B53" s="31">
        <f t="shared" ref="B53:I53" si="12">B13</f>
        <v>1.2507074523481802E-3</v>
      </c>
      <c r="C53" s="31">
        <f t="shared" si="12"/>
        <v>1.22428351737135E-3</v>
      </c>
      <c r="D53" s="31">
        <f t="shared" si="12"/>
        <v>4.5383294629852298E-3</v>
      </c>
      <c r="E53" s="31">
        <f t="shared" si="12"/>
        <v>3.9171105311420901E-3</v>
      </c>
      <c r="F53" s="31">
        <f t="shared" si="12"/>
        <v>9.15233666950418E-3</v>
      </c>
      <c r="G53" s="31">
        <f t="shared" si="12"/>
        <v>7.38121469836808E-3</v>
      </c>
      <c r="H53" s="31">
        <f t="shared" si="12"/>
        <v>1.48843080119117E-2</v>
      </c>
      <c r="I53" s="31">
        <f t="shared" si="12"/>
        <v>1.0878458523749801E-2</v>
      </c>
    </row>
    <row r="54" spans="1:9">
      <c r="A54" s="16">
        <v>2026</v>
      </c>
      <c r="B54" s="31">
        <f t="shared" ref="B54:I54" si="13">B14</f>
        <v>1.25084824688243E-3</v>
      </c>
      <c r="C54" s="31">
        <f t="shared" si="13"/>
        <v>1.2243450424078001E-3</v>
      </c>
      <c r="D54" s="31">
        <f t="shared" si="13"/>
        <v>4.53871001110678E-3</v>
      </c>
      <c r="E54" s="31">
        <f t="shared" si="13"/>
        <v>3.9179219861991297E-3</v>
      </c>
      <c r="F54" s="31">
        <f t="shared" si="13"/>
        <v>9.1527818146339302E-3</v>
      </c>
      <c r="G54" s="31">
        <f t="shared" si="13"/>
        <v>7.3814230087913399E-3</v>
      </c>
      <c r="H54" s="31">
        <f t="shared" si="13"/>
        <v>1.48849044977051E-2</v>
      </c>
      <c r="I54" s="31">
        <f t="shared" si="13"/>
        <v>1.0879048334089101E-2</v>
      </c>
    </row>
    <row r="55" spans="1:9">
      <c r="A55" s="15">
        <v>2027</v>
      </c>
      <c r="B55" s="31">
        <f t="shared" ref="B55:I55" si="14">B15</f>
        <v>1.25092865476934E-3</v>
      </c>
      <c r="C55" s="31">
        <f t="shared" si="14"/>
        <v>1.2243756868045199E-3</v>
      </c>
      <c r="D55" s="31">
        <f t="shared" si="14"/>
        <v>4.5389084616347603E-3</v>
      </c>
      <c r="E55" s="31">
        <f t="shared" si="14"/>
        <v>3.9183720913134905E-3</v>
      </c>
      <c r="F55" s="31">
        <f t="shared" si="14"/>
        <v>9.1529930587794187E-3</v>
      </c>
      <c r="G55" s="31">
        <f t="shared" si="14"/>
        <v>7.38151530014532E-3</v>
      </c>
      <c r="H55" s="31">
        <f t="shared" si="14"/>
        <v>1.4885179446405701E-2</v>
      </c>
      <c r="I55" s="31">
        <f t="shared" si="14"/>
        <v>1.0879334948097199E-2</v>
      </c>
    </row>
    <row r="56" spans="1:9">
      <c r="A56" s="16">
        <v>2028</v>
      </c>
      <c r="B56" s="31">
        <f t="shared" ref="B56:I56" si="15">B16</f>
        <v>1.2509745757868901E-3</v>
      </c>
      <c r="C56" s="31">
        <f t="shared" si="15"/>
        <v>1.22439095016892E-3</v>
      </c>
      <c r="D56" s="31">
        <f t="shared" si="15"/>
        <v>4.5390119508121503E-3</v>
      </c>
      <c r="E56" s="31">
        <f t="shared" si="15"/>
        <v>3.9186217596250197E-3</v>
      </c>
      <c r="F56" s="31">
        <f t="shared" si="15"/>
        <v>9.1530933049374097E-3</v>
      </c>
      <c r="G56" s="31">
        <f t="shared" si="15"/>
        <v>7.3815561895731593E-3</v>
      </c>
      <c r="H56" s="31">
        <f t="shared" si="15"/>
        <v>1.4885306183352001E-2</v>
      </c>
      <c r="I56" s="31">
        <f t="shared" si="15"/>
        <v>1.0879474226072E-2</v>
      </c>
    </row>
    <row r="57" spans="1:9">
      <c r="A57" s="15">
        <v>2029</v>
      </c>
      <c r="B57" s="31">
        <f t="shared" ref="B57:I57" si="16">B17</f>
        <v>1.2510008013218901E-3</v>
      </c>
      <c r="C57" s="31">
        <f t="shared" si="16"/>
        <v>1.2243985525470901E-3</v>
      </c>
      <c r="D57" s="31">
        <f t="shared" si="16"/>
        <v>4.5390659189720999E-3</v>
      </c>
      <c r="E57" s="31">
        <f t="shared" si="16"/>
        <v>3.9187602478665201E-3</v>
      </c>
      <c r="F57" s="31">
        <f t="shared" si="16"/>
        <v>9.1531408768697302E-3</v>
      </c>
      <c r="G57" s="31">
        <f t="shared" si="16"/>
        <v>7.3815743055204996E-3</v>
      </c>
      <c r="H57" s="31">
        <f t="shared" si="16"/>
        <v>1.48853646024444E-2</v>
      </c>
      <c r="I57" s="31">
        <f t="shared" si="16"/>
        <v>1.0879541907182299E-2</v>
      </c>
    </row>
    <row r="58" spans="1:9">
      <c r="A58" s="16">
        <v>2030</v>
      </c>
      <c r="B58" s="31">
        <f t="shared" ref="B58:I58" si="17">B18</f>
        <v>1.25101577874885E-3</v>
      </c>
      <c r="C58" s="31">
        <f t="shared" si="17"/>
        <v>1.22440233914042E-3</v>
      </c>
      <c r="D58" s="31">
        <f t="shared" si="17"/>
        <v>4.5390940626134201E-3</v>
      </c>
      <c r="E58" s="31">
        <f t="shared" si="17"/>
        <v>3.9188370657571E-3</v>
      </c>
      <c r="F58" s="31">
        <f t="shared" si="17"/>
        <v>9.1531634521862301E-3</v>
      </c>
      <c r="G58" s="31">
        <f t="shared" si="17"/>
        <v>7.3815823317406101E-3</v>
      </c>
      <c r="H58" s="31">
        <f t="shared" si="17"/>
        <v>1.48853915305854E-2</v>
      </c>
      <c r="I58" s="31">
        <f t="shared" si="17"/>
        <v>1.0879574796321401E-2</v>
      </c>
    </row>
    <row r="61" spans="1:9" s="29" customFormat="1">
      <c r="A61" s="40" t="s">
        <v>57</v>
      </c>
      <c r="B61" s="16"/>
      <c r="C61" s="16"/>
      <c r="D61" s="16"/>
      <c r="E61" s="16"/>
      <c r="F61" s="16"/>
      <c r="G61" s="16"/>
      <c r="H61" s="16"/>
      <c r="I61" s="16"/>
    </row>
    <row r="62" spans="1:9" s="29" customFormat="1">
      <c r="A62" s="15" t="s">
        <v>8</v>
      </c>
      <c r="B62" s="15" t="s">
        <v>0</v>
      </c>
      <c r="C62" s="15" t="s">
        <v>1</v>
      </c>
      <c r="D62" s="15" t="s">
        <v>2</v>
      </c>
      <c r="E62" s="15" t="s">
        <v>3</v>
      </c>
      <c r="F62" s="15" t="s">
        <v>4</v>
      </c>
      <c r="G62" s="15" t="s">
        <v>5</v>
      </c>
      <c r="H62" s="15" t="s">
        <v>6</v>
      </c>
      <c r="I62" s="15" t="s">
        <v>7</v>
      </c>
    </row>
    <row r="63" spans="1:9" s="29" customFormat="1">
      <c r="A63" s="15">
        <v>2015</v>
      </c>
      <c r="B63" s="31">
        <f>B3</f>
        <v>1.162094695798E-3</v>
      </c>
      <c r="C63" s="31">
        <f t="shared" ref="C63:I63" si="18">C3</f>
        <v>1.0939616768385601E-3</v>
      </c>
      <c r="D63" s="31">
        <f t="shared" si="18"/>
        <v>4.0044518035387E-3</v>
      </c>
      <c r="E63" s="31">
        <f t="shared" si="18"/>
        <v>3.2580777415492502E-3</v>
      </c>
      <c r="F63" s="31">
        <f t="shared" si="18"/>
        <v>7.6905330531729602E-3</v>
      </c>
      <c r="G63" s="31">
        <f t="shared" si="18"/>
        <v>6.0980987895192995E-3</v>
      </c>
      <c r="H63" s="31">
        <f t="shared" si="18"/>
        <v>1.23300465234973E-2</v>
      </c>
      <c r="I63" s="31">
        <f t="shared" si="18"/>
        <v>9.3169962044506709E-3</v>
      </c>
    </row>
    <row r="64" spans="1:9" s="29" customFormat="1">
      <c r="A64" s="16">
        <v>2016</v>
      </c>
      <c r="B64" s="31">
        <f t="shared" ref="B64:I64" si="19">B4</f>
        <v>1.20024142080258E-3</v>
      </c>
      <c r="C64" s="31">
        <f t="shared" si="19"/>
        <v>1.15943432615239E-3</v>
      </c>
      <c r="D64" s="31">
        <f t="shared" si="19"/>
        <v>4.2603002715869897E-3</v>
      </c>
      <c r="E64" s="31">
        <f t="shared" si="19"/>
        <v>3.5523638119660198E-3</v>
      </c>
      <c r="F64" s="31">
        <f t="shared" si="19"/>
        <v>8.4590811871848807E-3</v>
      </c>
      <c r="G64" s="31">
        <f t="shared" si="19"/>
        <v>6.8129420720865197E-3</v>
      </c>
      <c r="H64" s="31">
        <f t="shared" si="19"/>
        <v>1.3707523770568998E-2</v>
      </c>
      <c r="I64" s="31">
        <f t="shared" si="19"/>
        <v>1.0120267173552999E-2</v>
      </c>
    </row>
    <row r="65" spans="1:9" s="29" customFormat="1">
      <c r="A65" s="15">
        <v>2017</v>
      </c>
      <c r="B65" s="31">
        <f t="shared" ref="B65:I65" si="20">B5</f>
        <v>1.2220270502421699E-3</v>
      </c>
      <c r="C65" s="31">
        <f t="shared" si="20"/>
        <v>1.1920449503173499E-3</v>
      </c>
      <c r="D65" s="31">
        <f t="shared" si="20"/>
        <v>4.3937216726991999E-3</v>
      </c>
      <c r="E65" s="31">
        <f t="shared" si="20"/>
        <v>3.7156010291464498E-3</v>
      </c>
      <c r="F65" s="31">
        <f t="shared" si="20"/>
        <v>8.8237966091694806E-3</v>
      </c>
      <c r="G65" s="31">
        <f t="shared" si="20"/>
        <v>7.1296514013594802E-3</v>
      </c>
      <c r="H65" s="31">
        <f t="shared" si="20"/>
        <v>1.4342468614754699E-2</v>
      </c>
      <c r="I65" s="31">
        <f t="shared" si="20"/>
        <v>1.05106108088922E-2</v>
      </c>
    </row>
    <row r="66" spans="1:9" s="29" customFormat="1">
      <c r="A66" s="16">
        <v>2018</v>
      </c>
      <c r="B66" s="31">
        <f t="shared" ref="B66:I66" si="21">B6</f>
        <v>1.23446884308342E-3</v>
      </c>
      <c r="C66" s="31">
        <f t="shared" si="21"/>
        <v>1.20828765348536E-3</v>
      </c>
      <c r="D66" s="31">
        <f t="shared" si="21"/>
        <v>4.4632990690797094E-3</v>
      </c>
      <c r="E66" s="31">
        <f t="shared" si="21"/>
        <v>3.8061469018582498E-3</v>
      </c>
      <c r="F66" s="31">
        <f t="shared" si="21"/>
        <v>8.9968727421359893E-3</v>
      </c>
      <c r="G66" s="31">
        <f t="shared" si="21"/>
        <v>7.2699685893287099E-3</v>
      </c>
      <c r="H66" s="31">
        <f t="shared" si="21"/>
        <v>1.4635144922849801E-2</v>
      </c>
      <c r="I66" s="31">
        <f t="shared" si="21"/>
        <v>1.0700295435264399E-2</v>
      </c>
    </row>
    <row r="67" spans="1:9" s="29" customFormat="1">
      <c r="A67" s="15">
        <v>2019</v>
      </c>
      <c r="B67" s="31">
        <f t="shared" ref="B67:I67" si="22">B7</f>
        <v>1.2415743623218601E-3</v>
      </c>
      <c r="C67" s="31">
        <f t="shared" si="22"/>
        <v>1.21637782081456E-3</v>
      </c>
      <c r="D67" s="31">
        <f t="shared" si="22"/>
        <v>4.4995827090860106E-3</v>
      </c>
      <c r="E67" s="31">
        <f t="shared" si="22"/>
        <v>3.8563716925447901E-3</v>
      </c>
      <c r="F67" s="31">
        <f t="shared" si="22"/>
        <v>9.0790062248377601E-3</v>
      </c>
      <c r="G67" s="31">
        <f t="shared" si="22"/>
        <v>7.3321357294151498E-3</v>
      </c>
      <c r="H67" s="31">
        <f t="shared" si="22"/>
        <v>1.4770053367425101E-2</v>
      </c>
      <c r="I67" s="31">
        <f t="shared" si="22"/>
        <v>1.0792471288088801E-2</v>
      </c>
    </row>
    <row r="68" spans="1:9" s="29" customFormat="1">
      <c r="A68" s="16">
        <v>2020</v>
      </c>
      <c r="B68" s="31">
        <f t="shared" ref="B68:I68" si="23">B8</f>
        <v>1.2456323308391E-3</v>
      </c>
      <c r="C68" s="31">
        <f t="shared" si="23"/>
        <v>1.2204073722221901E-3</v>
      </c>
      <c r="D68" s="31">
        <f t="shared" si="23"/>
        <v>4.5185041203573903E-3</v>
      </c>
      <c r="E68" s="31">
        <f t="shared" si="23"/>
        <v>3.8842308265280203E-3</v>
      </c>
      <c r="F68" s="31">
        <f t="shared" si="23"/>
        <v>9.1179827657686102E-3</v>
      </c>
      <c r="G68" s="31">
        <f t="shared" si="23"/>
        <v>7.3596787080228302E-3</v>
      </c>
      <c r="H68" s="31">
        <f t="shared" si="23"/>
        <v>1.48322390924541E-2</v>
      </c>
      <c r="I68" s="31">
        <f t="shared" si="23"/>
        <v>1.08372634676471E-2</v>
      </c>
    </row>
    <row r="69" spans="1:9" s="29" customFormat="1">
      <c r="A69" s="15">
        <v>2021</v>
      </c>
      <c r="B69" s="31">
        <f t="shared" ref="B69:I69" si="24">B9</f>
        <v>1.2479498403601299E-3</v>
      </c>
      <c r="C69" s="31">
        <f t="shared" si="24"/>
        <v>1.2224144116178E-3</v>
      </c>
      <c r="D69" s="31">
        <f t="shared" si="24"/>
        <v>4.5283713719462002E-3</v>
      </c>
      <c r="E69" s="31">
        <f t="shared" si="24"/>
        <v>3.8996839789590598E-3</v>
      </c>
      <c r="F69" s="31">
        <f t="shared" si="24"/>
        <v>9.1364791291634294E-3</v>
      </c>
      <c r="G69" s="31">
        <f t="shared" si="24"/>
        <v>7.3718815481330306E-3</v>
      </c>
      <c r="H69" s="31">
        <f t="shared" si="24"/>
        <v>1.4860903453751599E-2</v>
      </c>
      <c r="I69" s="31">
        <f t="shared" si="24"/>
        <v>1.0859029898747E-2</v>
      </c>
    </row>
    <row r="70" spans="1:9" s="29" customFormat="1">
      <c r="A70" s="16">
        <v>2022</v>
      </c>
      <c r="B70" s="31">
        <f t="shared" ref="B70:I70" si="25">B10</f>
        <v>1.24927337216113E-3</v>
      </c>
      <c r="C70" s="31">
        <f t="shared" si="25"/>
        <v>1.22341407801439E-3</v>
      </c>
      <c r="D70" s="31">
        <f t="shared" si="25"/>
        <v>4.5335170057744997E-3</v>
      </c>
      <c r="E70" s="31">
        <f t="shared" si="25"/>
        <v>3.9082556711085795E-3</v>
      </c>
      <c r="F70" s="31">
        <f t="shared" si="25"/>
        <v>9.14525660019248E-3</v>
      </c>
      <c r="G70" s="31">
        <f t="shared" si="25"/>
        <v>7.3772879825232994E-3</v>
      </c>
      <c r="H70" s="31">
        <f t="shared" si="25"/>
        <v>1.48741162225697E-2</v>
      </c>
      <c r="I70" s="31">
        <f t="shared" si="25"/>
        <v>1.0869607136280499E-2</v>
      </c>
    </row>
    <row r="71" spans="1:9" s="29" customFormat="1">
      <c r="A71" s="15">
        <v>2023</v>
      </c>
      <c r="B71" s="31">
        <f t="shared" ref="B71:I71" si="26">B11</f>
        <v>1.2500292423797399E-3</v>
      </c>
      <c r="C71" s="31">
        <f t="shared" si="26"/>
        <v>1.2239119919599901E-3</v>
      </c>
      <c r="D71" s="31">
        <f t="shared" si="26"/>
        <v>4.5362003819159301E-3</v>
      </c>
      <c r="E71" s="31">
        <f t="shared" si="26"/>
        <v>3.9130102936125802E-3</v>
      </c>
      <c r="F71" s="31">
        <f t="shared" si="26"/>
        <v>9.1494219594050602E-3</v>
      </c>
      <c r="G71" s="31">
        <f t="shared" si="26"/>
        <v>7.3796832882515092E-3</v>
      </c>
      <c r="H71" s="31">
        <f t="shared" si="26"/>
        <v>1.4880206616771301E-2</v>
      </c>
      <c r="I71" s="31">
        <f t="shared" si="26"/>
        <v>1.0874747067274499E-2</v>
      </c>
    </row>
    <row r="72" spans="1:9" s="29" customFormat="1">
      <c r="A72" s="16">
        <v>2024</v>
      </c>
      <c r="B72" s="31">
        <f t="shared" ref="B72:I72" si="27">B12</f>
        <v>1.2504609205509301E-3</v>
      </c>
      <c r="C72" s="31">
        <f t="shared" si="27"/>
        <v>1.2241599929912201E-3</v>
      </c>
      <c r="D72" s="31">
        <f t="shared" si="27"/>
        <v>4.5375997250788206E-3</v>
      </c>
      <c r="E72" s="31">
        <f t="shared" si="27"/>
        <v>3.9156476299472501E-3</v>
      </c>
      <c r="F72" s="31">
        <f t="shared" si="27"/>
        <v>9.1513986355242303E-3</v>
      </c>
      <c r="G72" s="31">
        <f t="shared" si="27"/>
        <v>7.3807445217960897E-3</v>
      </c>
      <c r="H72" s="31">
        <f t="shared" si="27"/>
        <v>1.48830139694195E-2</v>
      </c>
      <c r="I72" s="31">
        <f t="shared" si="27"/>
        <v>1.0877244779038899E-2</v>
      </c>
    </row>
    <row r="73" spans="1:9" s="29" customFormat="1">
      <c r="A73" s="15">
        <v>2025</v>
      </c>
      <c r="B73" s="31">
        <f t="shared" ref="B73:I73" si="28">B13</f>
        <v>1.2507074523481802E-3</v>
      </c>
      <c r="C73" s="31">
        <f t="shared" si="28"/>
        <v>1.22428351737135E-3</v>
      </c>
      <c r="D73" s="31">
        <f t="shared" si="28"/>
        <v>4.5383294629852298E-3</v>
      </c>
      <c r="E73" s="31">
        <f t="shared" si="28"/>
        <v>3.9171105311420901E-3</v>
      </c>
      <c r="F73" s="31">
        <f t="shared" si="28"/>
        <v>9.15233666950418E-3</v>
      </c>
      <c r="G73" s="31">
        <f t="shared" si="28"/>
        <v>7.38121469836808E-3</v>
      </c>
      <c r="H73" s="31">
        <f t="shared" si="28"/>
        <v>1.48843080119117E-2</v>
      </c>
      <c r="I73" s="31">
        <f t="shared" si="28"/>
        <v>1.0878458523749801E-2</v>
      </c>
    </row>
    <row r="74" spans="1:9" s="29" customFormat="1">
      <c r="A74" s="16">
        <v>2026</v>
      </c>
      <c r="B74" s="31">
        <f t="shared" ref="B74:I74" si="29">B14</f>
        <v>1.25084824688243E-3</v>
      </c>
      <c r="C74" s="31">
        <f t="shared" si="29"/>
        <v>1.2243450424078001E-3</v>
      </c>
      <c r="D74" s="31">
        <f t="shared" si="29"/>
        <v>4.53871001110678E-3</v>
      </c>
      <c r="E74" s="31">
        <f t="shared" si="29"/>
        <v>3.9179219861991297E-3</v>
      </c>
      <c r="F74" s="31">
        <f t="shared" si="29"/>
        <v>9.1527818146339302E-3</v>
      </c>
      <c r="G74" s="31">
        <f t="shared" si="29"/>
        <v>7.3814230087913399E-3</v>
      </c>
      <c r="H74" s="31">
        <f t="shared" si="29"/>
        <v>1.48849044977051E-2</v>
      </c>
      <c r="I74" s="31">
        <f t="shared" si="29"/>
        <v>1.0879048334089101E-2</v>
      </c>
    </row>
    <row r="75" spans="1:9" s="29" customFormat="1">
      <c r="A75" s="15">
        <v>2027</v>
      </c>
      <c r="B75" s="31">
        <f t="shared" ref="B75:I75" si="30">B15</f>
        <v>1.25092865476934E-3</v>
      </c>
      <c r="C75" s="31">
        <f t="shared" si="30"/>
        <v>1.2243756868045199E-3</v>
      </c>
      <c r="D75" s="31">
        <f t="shared" si="30"/>
        <v>4.5389084616347603E-3</v>
      </c>
      <c r="E75" s="31">
        <f t="shared" si="30"/>
        <v>3.9183720913134905E-3</v>
      </c>
      <c r="F75" s="31">
        <f t="shared" si="30"/>
        <v>9.1529930587794187E-3</v>
      </c>
      <c r="G75" s="31">
        <f t="shared" si="30"/>
        <v>7.38151530014532E-3</v>
      </c>
      <c r="H75" s="31">
        <f t="shared" si="30"/>
        <v>1.4885179446405701E-2</v>
      </c>
      <c r="I75" s="31">
        <f t="shared" si="30"/>
        <v>1.0879334948097199E-2</v>
      </c>
    </row>
    <row r="76" spans="1:9" s="29" customFormat="1">
      <c r="A76" s="16">
        <v>2028</v>
      </c>
      <c r="B76" s="31">
        <f t="shared" ref="B76:I76" si="31">B16</f>
        <v>1.2509745757868901E-3</v>
      </c>
      <c r="C76" s="31">
        <f t="shared" si="31"/>
        <v>1.22439095016892E-3</v>
      </c>
      <c r="D76" s="31">
        <f t="shared" si="31"/>
        <v>4.5390119508121503E-3</v>
      </c>
      <c r="E76" s="31">
        <f t="shared" si="31"/>
        <v>3.9186217596250197E-3</v>
      </c>
      <c r="F76" s="31">
        <f t="shared" si="31"/>
        <v>9.1530933049374097E-3</v>
      </c>
      <c r="G76" s="31">
        <f t="shared" si="31"/>
        <v>7.3815561895731593E-3</v>
      </c>
      <c r="H76" s="31">
        <f t="shared" si="31"/>
        <v>1.4885306183352001E-2</v>
      </c>
      <c r="I76" s="31">
        <f t="shared" si="31"/>
        <v>1.0879474226072E-2</v>
      </c>
    </row>
    <row r="77" spans="1:9" s="29" customFormat="1">
      <c r="A77" s="15">
        <v>2029</v>
      </c>
      <c r="B77" s="31">
        <f t="shared" ref="B77:I77" si="32">B17</f>
        <v>1.2510008013218901E-3</v>
      </c>
      <c r="C77" s="31">
        <f t="shared" si="32"/>
        <v>1.2243985525470901E-3</v>
      </c>
      <c r="D77" s="31">
        <f t="shared" si="32"/>
        <v>4.5390659189720999E-3</v>
      </c>
      <c r="E77" s="31">
        <f t="shared" si="32"/>
        <v>3.9187602478665201E-3</v>
      </c>
      <c r="F77" s="31">
        <f t="shared" si="32"/>
        <v>9.1531408768697302E-3</v>
      </c>
      <c r="G77" s="31">
        <f t="shared" si="32"/>
        <v>7.3815743055204996E-3</v>
      </c>
      <c r="H77" s="31">
        <f t="shared" si="32"/>
        <v>1.48853646024444E-2</v>
      </c>
      <c r="I77" s="31">
        <f t="shared" si="32"/>
        <v>1.0879541907182299E-2</v>
      </c>
    </row>
    <row r="78" spans="1:9" s="29" customFormat="1">
      <c r="A78" s="16">
        <v>2030</v>
      </c>
      <c r="B78" s="31">
        <f t="shared" ref="B78:I78" si="33">B18</f>
        <v>1.25101577874885E-3</v>
      </c>
      <c r="C78" s="31">
        <f t="shared" si="33"/>
        <v>1.22440233914042E-3</v>
      </c>
      <c r="D78" s="31">
        <f t="shared" si="33"/>
        <v>4.5390940626134201E-3</v>
      </c>
      <c r="E78" s="31">
        <f t="shared" si="33"/>
        <v>3.9188370657571E-3</v>
      </c>
      <c r="F78" s="31">
        <f t="shared" si="33"/>
        <v>9.1531634521862301E-3</v>
      </c>
      <c r="G78" s="31">
        <f t="shared" si="33"/>
        <v>7.3815823317406101E-3</v>
      </c>
      <c r="H78" s="31">
        <f t="shared" si="33"/>
        <v>1.48853915305854E-2</v>
      </c>
      <c r="I78" s="31">
        <f t="shared" si="33"/>
        <v>1.0879574796321401E-2</v>
      </c>
    </row>
    <row r="81" spans="1:9" s="29" customFormat="1">
      <c r="A81" s="40" t="s">
        <v>42</v>
      </c>
      <c r="B81" s="16"/>
      <c r="C81" s="16"/>
      <c r="D81" s="16"/>
      <c r="E81" s="16"/>
      <c r="F81" s="16"/>
      <c r="G81" s="16"/>
      <c r="H81" s="16"/>
      <c r="I81" s="16"/>
    </row>
    <row r="82" spans="1:9" s="29" customFormat="1">
      <c r="A82" s="15" t="s">
        <v>8</v>
      </c>
      <c r="B82" s="15" t="s">
        <v>0</v>
      </c>
      <c r="C82" s="15" t="s">
        <v>1</v>
      </c>
      <c r="D82" s="15" t="s">
        <v>2</v>
      </c>
      <c r="E82" s="15" t="s">
        <v>3</v>
      </c>
      <c r="F82" s="15" t="s">
        <v>4</v>
      </c>
      <c r="G82" s="15" t="s">
        <v>5</v>
      </c>
      <c r="H82" s="15" t="s">
        <v>6</v>
      </c>
      <c r="I82" s="15" t="s">
        <v>7</v>
      </c>
    </row>
    <row r="83" spans="1:9" s="29" customFormat="1">
      <c r="A83" s="15">
        <v>2015</v>
      </c>
      <c r="B83" s="31">
        <f>B3</f>
        <v>1.162094695798E-3</v>
      </c>
      <c r="C83" s="31">
        <f t="shared" ref="C83:I83" si="34">C3</f>
        <v>1.0939616768385601E-3</v>
      </c>
      <c r="D83" s="31">
        <f t="shared" si="34"/>
        <v>4.0044518035387E-3</v>
      </c>
      <c r="E83" s="31">
        <f t="shared" si="34"/>
        <v>3.2580777415492502E-3</v>
      </c>
      <c r="F83" s="31">
        <f t="shared" si="34"/>
        <v>7.6905330531729602E-3</v>
      </c>
      <c r="G83" s="31">
        <f t="shared" si="34"/>
        <v>6.0980987895192995E-3</v>
      </c>
      <c r="H83" s="31">
        <f t="shared" si="34"/>
        <v>1.23300465234973E-2</v>
      </c>
      <c r="I83" s="31">
        <f t="shared" si="34"/>
        <v>9.3169962044506709E-3</v>
      </c>
    </row>
    <row r="84" spans="1:9" s="29" customFormat="1">
      <c r="A84" s="16">
        <v>2016</v>
      </c>
      <c r="B84" s="31">
        <f t="shared" ref="B84:I84" si="35">B4</f>
        <v>1.20024142080258E-3</v>
      </c>
      <c r="C84" s="31">
        <f t="shared" si="35"/>
        <v>1.15943432615239E-3</v>
      </c>
      <c r="D84" s="31">
        <f t="shared" si="35"/>
        <v>4.2603002715869897E-3</v>
      </c>
      <c r="E84" s="31">
        <f t="shared" si="35"/>
        <v>3.5523638119660198E-3</v>
      </c>
      <c r="F84" s="31">
        <f t="shared" si="35"/>
        <v>8.4590811871848807E-3</v>
      </c>
      <c r="G84" s="31">
        <f t="shared" si="35"/>
        <v>6.8129420720865197E-3</v>
      </c>
      <c r="H84" s="31">
        <f t="shared" si="35"/>
        <v>1.3707523770568998E-2</v>
      </c>
      <c r="I84" s="31">
        <f t="shared" si="35"/>
        <v>1.0120267173552999E-2</v>
      </c>
    </row>
    <row r="85" spans="1:9" s="29" customFormat="1">
      <c r="A85" s="15">
        <v>2017</v>
      </c>
      <c r="B85" s="31">
        <f t="shared" ref="B85:I85" si="36">B5</f>
        <v>1.2220270502421699E-3</v>
      </c>
      <c r="C85" s="31">
        <f t="shared" si="36"/>
        <v>1.1920449503173499E-3</v>
      </c>
      <c r="D85" s="31">
        <f t="shared" si="36"/>
        <v>4.3937216726991999E-3</v>
      </c>
      <c r="E85" s="31">
        <f t="shared" si="36"/>
        <v>3.7156010291464498E-3</v>
      </c>
      <c r="F85" s="31">
        <f t="shared" si="36"/>
        <v>8.8237966091694806E-3</v>
      </c>
      <c r="G85" s="31">
        <f t="shared" si="36"/>
        <v>7.1296514013594802E-3</v>
      </c>
      <c r="H85" s="31">
        <f t="shared" si="36"/>
        <v>1.4342468614754699E-2</v>
      </c>
      <c r="I85" s="31">
        <f t="shared" si="36"/>
        <v>1.05106108088922E-2</v>
      </c>
    </row>
    <row r="86" spans="1:9" s="29" customFormat="1">
      <c r="A86" s="16">
        <v>2018</v>
      </c>
      <c r="B86" s="31">
        <f t="shared" ref="B86:I86" si="37">B6</f>
        <v>1.23446884308342E-3</v>
      </c>
      <c r="C86" s="31">
        <f t="shared" si="37"/>
        <v>1.20828765348536E-3</v>
      </c>
      <c r="D86" s="31">
        <f t="shared" si="37"/>
        <v>4.4632990690797094E-3</v>
      </c>
      <c r="E86" s="31">
        <f t="shared" si="37"/>
        <v>3.8061469018582498E-3</v>
      </c>
      <c r="F86" s="31">
        <f t="shared" si="37"/>
        <v>8.9968727421359893E-3</v>
      </c>
      <c r="G86" s="31">
        <f t="shared" si="37"/>
        <v>7.2699685893287099E-3</v>
      </c>
      <c r="H86" s="31">
        <f t="shared" si="37"/>
        <v>1.4635144922849801E-2</v>
      </c>
      <c r="I86" s="31">
        <f t="shared" si="37"/>
        <v>1.0700295435264399E-2</v>
      </c>
    </row>
    <row r="87" spans="1:9" s="29" customFormat="1">
      <c r="A87" s="15">
        <v>2019</v>
      </c>
      <c r="B87" s="31">
        <f t="shared" ref="B87:I87" si="38">B7</f>
        <v>1.2415743623218601E-3</v>
      </c>
      <c r="C87" s="31">
        <f t="shared" si="38"/>
        <v>1.21637782081456E-3</v>
      </c>
      <c r="D87" s="31">
        <f t="shared" si="38"/>
        <v>4.4995827090860106E-3</v>
      </c>
      <c r="E87" s="31">
        <f t="shared" si="38"/>
        <v>3.8563716925447901E-3</v>
      </c>
      <c r="F87" s="31">
        <f t="shared" si="38"/>
        <v>9.0790062248377601E-3</v>
      </c>
      <c r="G87" s="31">
        <f t="shared" si="38"/>
        <v>7.3321357294151498E-3</v>
      </c>
      <c r="H87" s="31">
        <f t="shared" si="38"/>
        <v>1.4770053367425101E-2</v>
      </c>
      <c r="I87" s="31">
        <f t="shared" si="38"/>
        <v>1.0792471288088801E-2</v>
      </c>
    </row>
    <row r="88" spans="1:9" s="29" customFormat="1">
      <c r="A88" s="16">
        <v>2020</v>
      </c>
      <c r="B88" s="31">
        <f t="shared" ref="B88:I88" si="39">B8</f>
        <v>1.2456323308391E-3</v>
      </c>
      <c r="C88" s="31">
        <f t="shared" si="39"/>
        <v>1.2204073722221901E-3</v>
      </c>
      <c r="D88" s="31">
        <f t="shared" si="39"/>
        <v>4.5185041203573903E-3</v>
      </c>
      <c r="E88" s="31">
        <f t="shared" si="39"/>
        <v>3.8842308265280203E-3</v>
      </c>
      <c r="F88" s="31">
        <f t="shared" si="39"/>
        <v>9.1179827657686102E-3</v>
      </c>
      <c r="G88" s="31">
        <f t="shared" si="39"/>
        <v>7.3596787080228302E-3</v>
      </c>
      <c r="H88" s="31">
        <f t="shared" si="39"/>
        <v>1.48322390924541E-2</v>
      </c>
      <c r="I88" s="31">
        <f t="shared" si="39"/>
        <v>1.08372634676471E-2</v>
      </c>
    </row>
    <row r="89" spans="1:9" s="29" customFormat="1">
      <c r="A89" s="15">
        <v>2021</v>
      </c>
      <c r="B89" s="31">
        <f t="shared" ref="B89:I89" si="40">B9</f>
        <v>1.2479498403601299E-3</v>
      </c>
      <c r="C89" s="31">
        <f t="shared" si="40"/>
        <v>1.2224144116178E-3</v>
      </c>
      <c r="D89" s="31">
        <f t="shared" si="40"/>
        <v>4.5283713719462002E-3</v>
      </c>
      <c r="E89" s="31">
        <f t="shared" si="40"/>
        <v>3.8996839789590598E-3</v>
      </c>
      <c r="F89" s="31">
        <f t="shared" si="40"/>
        <v>9.1364791291634294E-3</v>
      </c>
      <c r="G89" s="31">
        <f t="shared" si="40"/>
        <v>7.3718815481330306E-3</v>
      </c>
      <c r="H89" s="31">
        <f t="shared" si="40"/>
        <v>1.4860903453751599E-2</v>
      </c>
      <c r="I89" s="31">
        <f t="shared" si="40"/>
        <v>1.0859029898747E-2</v>
      </c>
    </row>
    <row r="90" spans="1:9" s="29" customFormat="1">
      <c r="A90" s="16">
        <v>2022</v>
      </c>
      <c r="B90" s="31">
        <f t="shared" ref="B90:I90" si="41">B10</f>
        <v>1.24927337216113E-3</v>
      </c>
      <c r="C90" s="31">
        <f t="shared" si="41"/>
        <v>1.22341407801439E-3</v>
      </c>
      <c r="D90" s="31">
        <f t="shared" si="41"/>
        <v>4.5335170057744997E-3</v>
      </c>
      <c r="E90" s="31">
        <f t="shared" si="41"/>
        <v>3.9082556711085795E-3</v>
      </c>
      <c r="F90" s="31">
        <f t="shared" si="41"/>
        <v>9.14525660019248E-3</v>
      </c>
      <c r="G90" s="31">
        <f t="shared" si="41"/>
        <v>7.3772879825232994E-3</v>
      </c>
      <c r="H90" s="31">
        <f t="shared" si="41"/>
        <v>1.48741162225697E-2</v>
      </c>
      <c r="I90" s="31">
        <f t="shared" si="41"/>
        <v>1.0869607136280499E-2</v>
      </c>
    </row>
    <row r="91" spans="1:9" s="29" customFormat="1">
      <c r="A91" s="15">
        <v>2023</v>
      </c>
      <c r="B91" s="31">
        <f t="shared" ref="B91:I91" si="42">B11</f>
        <v>1.2500292423797399E-3</v>
      </c>
      <c r="C91" s="31">
        <f t="shared" si="42"/>
        <v>1.2239119919599901E-3</v>
      </c>
      <c r="D91" s="31">
        <f t="shared" si="42"/>
        <v>4.5362003819159301E-3</v>
      </c>
      <c r="E91" s="31">
        <f t="shared" si="42"/>
        <v>3.9130102936125802E-3</v>
      </c>
      <c r="F91" s="31">
        <f t="shared" si="42"/>
        <v>9.1494219594050602E-3</v>
      </c>
      <c r="G91" s="31">
        <f t="shared" si="42"/>
        <v>7.3796832882515092E-3</v>
      </c>
      <c r="H91" s="31">
        <f t="shared" si="42"/>
        <v>1.4880206616771301E-2</v>
      </c>
      <c r="I91" s="31">
        <f t="shared" si="42"/>
        <v>1.0874747067274499E-2</v>
      </c>
    </row>
    <row r="92" spans="1:9" s="29" customFormat="1">
      <c r="A92" s="16">
        <v>2024</v>
      </c>
      <c r="B92" s="31">
        <f t="shared" ref="B92:I92" si="43">B12</f>
        <v>1.2504609205509301E-3</v>
      </c>
      <c r="C92" s="31">
        <f t="shared" si="43"/>
        <v>1.2241599929912201E-3</v>
      </c>
      <c r="D92" s="31">
        <f t="shared" si="43"/>
        <v>4.5375997250788206E-3</v>
      </c>
      <c r="E92" s="31">
        <f t="shared" si="43"/>
        <v>3.9156476299472501E-3</v>
      </c>
      <c r="F92" s="31">
        <f t="shared" si="43"/>
        <v>9.1513986355242303E-3</v>
      </c>
      <c r="G92" s="31">
        <f t="shared" si="43"/>
        <v>7.3807445217960897E-3</v>
      </c>
      <c r="H92" s="31">
        <f t="shared" si="43"/>
        <v>1.48830139694195E-2</v>
      </c>
      <c r="I92" s="31">
        <f t="shared" si="43"/>
        <v>1.0877244779038899E-2</v>
      </c>
    </row>
    <row r="93" spans="1:9" s="29" customFormat="1">
      <c r="A93" s="15">
        <v>2025</v>
      </c>
      <c r="B93" s="31">
        <f t="shared" ref="B93:I93" si="44">B13</f>
        <v>1.2507074523481802E-3</v>
      </c>
      <c r="C93" s="31">
        <f t="shared" si="44"/>
        <v>1.22428351737135E-3</v>
      </c>
      <c r="D93" s="31">
        <f t="shared" si="44"/>
        <v>4.5383294629852298E-3</v>
      </c>
      <c r="E93" s="31">
        <f t="shared" si="44"/>
        <v>3.9171105311420901E-3</v>
      </c>
      <c r="F93" s="31">
        <f t="shared" si="44"/>
        <v>9.15233666950418E-3</v>
      </c>
      <c r="G93" s="31">
        <f t="shared" si="44"/>
        <v>7.38121469836808E-3</v>
      </c>
      <c r="H93" s="31">
        <f t="shared" si="44"/>
        <v>1.48843080119117E-2</v>
      </c>
      <c r="I93" s="31">
        <f t="shared" si="44"/>
        <v>1.0878458523749801E-2</v>
      </c>
    </row>
    <row r="94" spans="1:9" s="29" customFormat="1">
      <c r="A94" s="16">
        <v>2026</v>
      </c>
      <c r="B94" s="31">
        <f t="shared" ref="B94:I94" si="45">B14</f>
        <v>1.25084824688243E-3</v>
      </c>
      <c r="C94" s="31">
        <f t="shared" si="45"/>
        <v>1.2243450424078001E-3</v>
      </c>
      <c r="D94" s="31">
        <f t="shared" si="45"/>
        <v>4.53871001110678E-3</v>
      </c>
      <c r="E94" s="31">
        <f t="shared" si="45"/>
        <v>3.9179219861991297E-3</v>
      </c>
      <c r="F94" s="31">
        <f t="shared" si="45"/>
        <v>9.1527818146339302E-3</v>
      </c>
      <c r="G94" s="31">
        <f t="shared" si="45"/>
        <v>7.3814230087913399E-3</v>
      </c>
      <c r="H94" s="31">
        <f t="shared" si="45"/>
        <v>1.48849044977051E-2</v>
      </c>
      <c r="I94" s="31">
        <f t="shared" si="45"/>
        <v>1.0879048334089101E-2</v>
      </c>
    </row>
    <row r="95" spans="1:9" s="29" customFormat="1">
      <c r="A95" s="15">
        <v>2027</v>
      </c>
      <c r="B95" s="31">
        <f t="shared" ref="B95:I95" si="46">B15</f>
        <v>1.25092865476934E-3</v>
      </c>
      <c r="C95" s="31">
        <f t="shared" si="46"/>
        <v>1.2243756868045199E-3</v>
      </c>
      <c r="D95" s="31">
        <f t="shared" si="46"/>
        <v>4.5389084616347603E-3</v>
      </c>
      <c r="E95" s="31">
        <f t="shared" si="46"/>
        <v>3.9183720913134905E-3</v>
      </c>
      <c r="F95" s="31">
        <f t="shared" si="46"/>
        <v>9.1529930587794187E-3</v>
      </c>
      <c r="G95" s="31">
        <f t="shared" si="46"/>
        <v>7.38151530014532E-3</v>
      </c>
      <c r="H95" s="31">
        <f t="shared" si="46"/>
        <v>1.4885179446405701E-2</v>
      </c>
      <c r="I95" s="31">
        <f t="shared" si="46"/>
        <v>1.0879334948097199E-2</v>
      </c>
    </row>
    <row r="96" spans="1:9" s="29" customFormat="1">
      <c r="A96" s="16">
        <v>2028</v>
      </c>
      <c r="B96" s="31">
        <f t="shared" ref="B96:I96" si="47">B16</f>
        <v>1.2509745757868901E-3</v>
      </c>
      <c r="C96" s="31">
        <f t="shared" si="47"/>
        <v>1.22439095016892E-3</v>
      </c>
      <c r="D96" s="31">
        <f t="shared" si="47"/>
        <v>4.5390119508121503E-3</v>
      </c>
      <c r="E96" s="31">
        <f t="shared" si="47"/>
        <v>3.9186217596250197E-3</v>
      </c>
      <c r="F96" s="31">
        <f t="shared" si="47"/>
        <v>9.1530933049374097E-3</v>
      </c>
      <c r="G96" s="31">
        <f t="shared" si="47"/>
        <v>7.3815561895731593E-3</v>
      </c>
      <c r="H96" s="31">
        <f t="shared" si="47"/>
        <v>1.4885306183352001E-2</v>
      </c>
      <c r="I96" s="31">
        <f t="shared" si="47"/>
        <v>1.0879474226072E-2</v>
      </c>
    </row>
    <row r="97" spans="1:9" s="29" customFormat="1">
      <c r="A97" s="15">
        <v>2029</v>
      </c>
      <c r="B97" s="31">
        <f t="shared" ref="B97:I97" si="48">B17</f>
        <v>1.2510008013218901E-3</v>
      </c>
      <c r="C97" s="31">
        <f t="shared" si="48"/>
        <v>1.2243985525470901E-3</v>
      </c>
      <c r="D97" s="31">
        <f t="shared" si="48"/>
        <v>4.5390659189720999E-3</v>
      </c>
      <c r="E97" s="31">
        <f t="shared" si="48"/>
        <v>3.9187602478665201E-3</v>
      </c>
      <c r="F97" s="31">
        <f t="shared" si="48"/>
        <v>9.1531408768697302E-3</v>
      </c>
      <c r="G97" s="31">
        <f t="shared" si="48"/>
        <v>7.3815743055204996E-3</v>
      </c>
      <c r="H97" s="31">
        <f t="shared" si="48"/>
        <v>1.48853646024444E-2</v>
      </c>
      <c r="I97" s="31">
        <f t="shared" si="48"/>
        <v>1.0879541907182299E-2</v>
      </c>
    </row>
    <row r="98" spans="1:9" s="29" customFormat="1">
      <c r="A98" s="16">
        <v>2030</v>
      </c>
      <c r="B98" s="31">
        <f t="shared" ref="B98:I98" si="49">B18</f>
        <v>1.25101577874885E-3</v>
      </c>
      <c r="C98" s="31">
        <f t="shared" si="49"/>
        <v>1.22440233914042E-3</v>
      </c>
      <c r="D98" s="31">
        <f t="shared" si="49"/>
        <v>4.5390940626134201E-3</v>
      </c>
      <c r="E98" s="31">
        <f t="shared" si="49"/>
        <v>3.9188370657571E-3</v>
      </c>
      <c r="F98" s="31">
        <f t="shared" si="49"/>
        <v>9.1531634521862301E-3</v>
      </c>
      <c r="G98" s="31">
        <f t="shared" si="49"/>
        <v>7.3815823317406101E-3</v>
      </c>
      <c r="H98" s="31">
        <f t="shared" si="49"/>
        <v>1.48853915305854E-2</v>
      </c>
      <c r="I98" s="31">
        <f t="shared" si="49"/>
        <v>1.0879574796321401E-2</v>
      </c>
    </row>
    <row r="101" spans="1:9" s="29" customFormat="1">
      <c r="A101" s="29" t="s">
        <v>43</v>
      </c>
      <c r="B101" s="16"/>
      <c r="C101" s="16"/>
      <c r="D101" s="16"/>
      <c r="E101" s="16"/>
      <c r="F101" s="16"/>
      <c r="G101" s="16"/>
      <c r="H101" s="16"/>
      <c r="I101" s="16"/>
    </row>
    <row r="102" spans="1:9" s="29" customFormat="1">
      <c r="A102" s="15" t="s">
        <v>8</v>
      </c>
      <c r="B102" s="15" t="s">
        <v>0</v>
      </c>
      <c r="C102" s="15" t="s">
        <v>1</v>
      </c>
      <c r="D102" s="15" t="s">
        <v>2</v>
      </c>
      <c r="E102" s="15" t="s">
        <v>3</v>
      </c>
      <c r="F102" s="15" t="s">
        <v>4</v>
      </c>
      <c r="G102" s="15" t="s">
        <v>5</v>
      </c>
      <c r="H102" s="15" t="s">
        <v>6</v>
      </c>
      <c r="I102" s="15" t="s">
        <v>7</v>
      </c>
    </row>
    <row r="103" spans="1:9" s="29" customFormat="1">
      <c r="A103" s="15">
        <v>2015</v>
      </c>
      <c r="B103" s="31">
        <f>B3</f>
        <v>1.162094695798E-3</v>
      </c>
      <c r="C103" s="31">
        <f t="shared" ref="C103:I103" si="50">C3</f>
        <v>1.0939616768385601E-3</v>
      </c>
      <c r="D103" s="31">
        <f t="shared" si="50"/>
        <v>4.0044518035387E-3</v>
      </c>
      <c r="E103" s="31">
        <f t="shared" si="50"/>
        <v>3.2580777415492502E-3</v>
      </c>
      <c r="F103" s="31">
        <f t="shared" si="50"/>
        <v>7.6905330531729602E-3</v>
      </c>
      <c r="G103" s="31">
        <f t="shared" si="50"/>
        <v>6.0980987895192995E-3</v>
      </c>
      <c r="H103" s="31">
        <f t="shared" si="50"/>
        <v>1.23300465234973E-2</v>
      </c>
      <c r="I103" s="31">
        <f t="shared" si="50"/>
        <v>9.3169962044506709E-3</v>
      </c>
    </row>
    <row r="104" spans="1:9" s="29" customFormat="1">
      <c r="A104" s="16">
        <v>2016</v>
      </c>
      <c r="B104" s="31">
        <f t="shared" ref="B104:I104" si="51">B4</f>
        <v>1.20024142080258E-3</v>
      </c>
      <c r="C104" s="31">
        <f t="shared" si="51"/>
        <v>1.15943432615239E-3</v>
      </c>
      <c r="D104" s="31">
        <f t="shared" si="51"/>
        <v>4.2603002715869897E-3</v>
      </c>
      <c r="E104" s="31">
        <f t="shared" si="51"/>
        <v>3.5523638119660198E-3</v>
      </c>
      <c r="F104" s="31">
        <f t="shared" si="51"/>
        <v>8.4590811871848807E-3</v>
      </c>
      <c r="G104" s="31">
        <f t="shared" si="51"/>
        <v>6.8129420720865197E-3</v>
      </c>
      <c r="H104" s="31">
        <f t="shared" si="51"/>
        <v>1.3707523770568998E-2</v>
      </c>
      <c r="I104" s="31">
        <f t="shared" si="51"/>
        <v>1.0120267173552999E-2</v>
      </c>
    </row>
    <row r="105" spans="1:9" s="29" customFormat="1">
      <c r="A105" s="15">
        <v>2017</v>
      </c>
      <c r="B105" s="31">
        <f t="shared" ref="B105:I105" si="52">B5</f>
        <v>1.2220270502421699E-3</v>
      </c>
      <c r="C105" s="31">
        <f t="shared" si="52"/>
        <v>1.1920449503173499E-3</v>
      </c>
      <c r="D105" s="31">
        <f t="shared" si="52"/>
        <v>4.3937216726991999E-3</v>
      </c>
      <c r="E105" s="31">
        <f t="shared" si="52"/>
        <v>3.7156010291464498E-3</v>
      </c>
      <c r="F105" s="31">
        <f t="shared" si="52"/>
        <v>8.8237966091694806E-3</v>
      </c>
      <c r="G105" s="31">
        <f t="shared" si="52"/>
        <v>7.1296514013594802E-3</v>
      </c>
      <c r="H105" s="31">
        <f t="shared" si="52"/>
        <v>1.4342468614754699E-2</v>
      </c>
      <c r="I105" s="31">
        <f t="shared" si="52"/>
        <v>1.05106108088922E-2</v>
      </c>
    </row>
    <row r="106" spans="1:9" s="29" customFormat="1">
      <c r="A106" s="16">
        <v>2018</v>
      </c>
      <c r="B106" s="31">
        <f t="shared" ref="B106:I106" si="53">B6</f>
        <v>1.23446884308342E-3</v>
      </c>
      <c r="C106" s="31">
        <f t="shared" si="53"/>
        <v>1.20828765348536E-3</v>
      </c>
      <c r="D106" s="31">
        <f t="shared" si="53"/>
        <v>4.4632990690797094E-3</v>
      </c>
      <c r="E106" s="31">
        <f t="shared" si="53"/>
        <v>3.8061469018582498E-3</v>
      </c>
      <c r="F106" s="31">
        <f t="shared" si="53"/>
        <v>8.9968727421359893E-3</v>
      </c>
      <c r="G106" s="31">
        <f t="shared" si="53"/>
        <v>7.2699685893287099E-3</v>
      </c>
      <c r="H106" s="31">
        <f t="shared" si="53"/>
        <v>1.4635144922849801E-2</v>
      </c>
      <c r="I106" s="31">
        <f t="shared" si="53"/>
        <v>1.0700295435264399E-2</v>
      </c>
    </row>
    <row r="107" spans="1:9" s="29" customFormat="1">
      <c r="A107" s="15">
        <v>2019</v>
      </c>
      <c r="B107" s="31">
        <f t="shared" ref="B107:I107" si="54">B7</f>
        <v>1.2415743623218601E-3</v>
      </c>
      <c r="C107" s="31">
        <f t="shared" si="54"/>
        <v>1.21637782081456E-3</v>
      </c>
      <c r="D107" s="31">
        <f t="shared" si="54"/>
        <v>4.4995827090860106E-3</v>
      </c>
      <c r="E107" s="31">
        <f t="shared" si="54"/>
        <v>3.8563716925447901E-3</v>
      </c>
      <c r="F107" s="31">
        <f t="shared" si="54"/>
        <v>9.0790062248377601E-3</v>
      </c>
      <c r="G107" s="31">
        <f t="shared" si="54"/>
        <v>7.3321357294151498E-3</v>
      </c>
      <c r="H107" s="31">
        <f t="shared" si="54"/>
        <v>1.4770053367425101E-2</v>
      </c>
      <c r="I107" s="31">
        <f t="shared" si="54"/>
        <v>1.0792471288088801E-2</v>
      </c>
    </row>
    <row r="108" spans="1:9" s="29" customFormat="1">
      <c r="A108" s="16">
        <v>2020</v>
      </c>
      <c r="B108" s="31">
        <f t="shared" ref="B108:I108" si="55">B8</f>
        <v>1.2456323308391E-3</v>
      </c>
      <c r="C108" s="31">
        <f t="shared" si="55"/>
        <v>1.2204073722221901E-3</v>
      </c>
      <c r="D108" s="31">
        <f t="shared" si="55"/>
        <v>4.5185041203573903E-3</v>
      </c>
      <c r="E108" s="31">
        <f t="shared" si="55"/>
        <v>3.8842308265280203E-3</v>
      </c>
      <c r="F108" s="31">
        <f t="shared" si="55"/>
        <v>9.1179827657686102E-3</v>
      </c>
      <c r="G108" s="31">
        <f t="shared" si="55"/>
        <v>7.3596787080228302E-3</v>
      </c>
      <c r="H108" s="31">
        <f t="shared" si="55"/>
        <v>1.48322390924541E-2</v>
      </c>
      <c r="I108" s="31">
        <f t="shared" si="55"/>
        <v>1.08372634676471E-2</v>
      </c>
    </row>
    <row r="109" spans="1:9" s="29" customFormat="1">
      <c r="A109" s="15">
        <v>2021</v>
      </c>
      <c r="B109" s="31">
        <f t="shared" ref="B109:I109" si="56">B9</f>
        <v>1.2479498403601299E-3</v>
      </c>
      <c r="C109" s="31">
        <f t="shared" si="56"/>
        <v>1.2224144116178E-3</v>
      </c>
      <c r="D109" s="31">
        <f t="shared" si="56"/>
        <v>4.5283713719462002E-3</v>
      </c>
      <c r="E109" s="31">
        <f t="shared" si="56"/>
        <v>3.8996839789590598E-3</v>
      </c>
      <c r="F109" s="31">
        <f t="shared" si="56"/>
        <v>9.1364791291634294E-3</v>
      </c>
      <c r="G109" s="31">
        <f t="shared" si="56"/>
        <v>7.3718815481330306E-3</v>
      </c>
      <c r="H109" s="31">
        <f t="shared" si="56"/>
        <v>1.4860903453751599E-2</v>
      </c>
      <c r="I109" s="31">
        <f t="shared" si="56"/>
        <v>1.0859029898747E-2</v>
      </c>
    </row>
    <row r="110" spans="1:9" s="29" customFormat="1">
      <c r="A110" s="16">
        <v>2022</v>
      </c>
      <c r="B110" s="31">
        <f t="shared" ref="B110:I110" si="57">B10</f>
        <v>1.24927337216113E-3</v>
      </c>
      <c r="C110" s="31">
        <f t="shared" si="57"/>
        <v>1.22341407801439E-3</v>
      </c>
      <c r="D110" s="31">
        <f t="shared" si="57"/>
        <v>4.5335170057744997E-3</v>
      </c>
      <c r="E110" s="31">
        <f t="shared" si="57"/>
        <v>3.9082556711085795E-3</v>
      </c>
      <c r="F110" s="31">
        <f t="shared" si="57"/>
        <v>9.14525660019248E-3</v>
      </c>
      <c r="G110" s="31">
        <f t="shared" si="57"/>
        <v>7.3772879825232994E-3</v>
      </c>
      <c r="H110" s="31">
        <f t="shared" si="57"/>
        <v>1.48741162225697E-2</v>
      </c>
      <c r="I110" s="31">
        <f t="shared" si="57"/>
        <v>1.0869607136280499E-2</v>
      </c>
    </row>
    <row r="111" spans="1:9" s="29" customFormat="1">
      <c r="A111" s="15">
        <v>2023</v>
      </c>
      <c r="B111" s="31">
        <f t="shared" ref="B111:I111" si="58">B11</f>
        <v>1.2500292423797399E-3</v>
      </c>
      <c r="C111" s="31">
        <f t="shared" si="58"/>
        <v>1.2239119919599901E-3</v>
      </c>
      <c r="D111" s="31">
        <f t="shared" si="58"/>
        <v>4.5362003819159301E-3</v>
      </c>
      <c r="E111" s="31">
        <f t="shared" si="58"/>
        <v>3.9130102936125802E-3</v>
      </c>
      <c r="F111" s="31">
        <f t="shared" si="58"/>
        <v>9.1494219594050602E-3</v>
      </c>
      <c r="G111" s="31">
        <f t="shared" si="58"/>
        <v>7.3796832882515092E-3</v>
      </c>
      <c r="H111" s="31">
        <f t="shared" si="58"/>
        <v>1.4880206616771301E-2</v>
      </c>
      <c r="I111" s="31">
        <f t="shared" si="58"/>
        <v>1.0874747067274499E-2</v>
      </c>
    </row>
    <row r="112" spans="1:9" s="29" customFormat="1">
      <c r="A112" s="16">
        <v>2024</v>
      </c>
      <c r="B112" s="31">
        <f t="shared" ref="B112:I112" si="59">B12</f>
        <v>1.2504609205509301E-3</v>
      </c>
      <c r="C112" s="31">
        <f t="shared" si="59"/>
        <v>1.2241599929912201E-3</v>
      </c>
      <c r="D112" s="31">
        <f t="shared" si="59"/>
        <v>4.5375997250788206E-3</v>
      </c>
      <c r="E112" s="31">
        <f t="shared" si="59"/>
        <v>3.9156476299472501E-3</v>
      </c>
      <c r="F112" s="31">
        <f t="shared" si="59"/>
        <v>9.1513986355242303E-3</v>
      </c>
      <c r="G112" s="31">
        <f t="shared" si="59"/>
        <v>7.3807445217960897E-3</v>
      </c>
      <c r="H112" s="31">
        <f t="shared" si="59"/>
        <v>1.48830139694195E-2</v>
      </c>
      <c r="I112" s="31">
        <f t="shared" si="59"/>
        <v>1.0877244779038899E-2</v>
      </c>
    </row>
    <row r="113" spans="1:9" s="29" customFormat="1">
      <c r="A113" s="15">
        <v>2025</v>
      </c>
      <c r="B113" s="31">
        <f t="shared" ref="B113:I113" si="60">B13</f>
        <v>1.2507074523481802E-3</v>
      </c>
      <c r="C113" s="31">
        <f t="shared" si="60"/>
        <v>1.22428351737135E-3</v>
      </c>
      <c r="D113" s="31">
        <f t="shared" si="60"/>
        <v>4.5383294629852298E-3</v>
      </c>
      <c r="E113" s="31">
        <f t="shared" si="60"/>
        <v>3.9171105311420901E-3</v>
      </c>
      <c r="F113" s="31">
        <f t="shared" si="60"/>
        <v>9.15233666950418E-3</v>
      </c>
      <c r="G113" s="31">
        <f t="shared" si="60"/>
        <v>7.38121469836808E-3</v>
      </c>
      <c r="H113" s="31">
        <f t="shared" si="60"/>
        <v>1.48843080119117E-2</v>
      </c>
      <c r="I113" s="31">
        <f t="shared" si="60"/>
        <v>1.0878458523749801E-2</v>
      </c>
    </row>
    <row r="114" spans="1:9" s="29" customFormat="1">
      <c r="A114" s="16">
        <v>2026</v>
      </c>
      <c r="B114" s="31">
        <f t="shared" ref="B114:I114" si="61">B14</f>
        <v>1.25084824688243E-3</v>
      </c>
      <c r="C114" s="31">
        <f t="shared" si="61"/>
        <v>1.2243450424078001E-3</v>
      </c>
      <c r="D114" s="31">
        <f t="shared" si="61"/>
        <v>4.53871001110678E-3</v>
      </c>
      <c r="E114" s="31">
        <f t="shared" si="61"/>
        <v>3.9179219861991297E-3</v>
      </c>
      <c r="F114" s="31">
        <f t="shared" si="61"/>
        <v>9.1527818146339302E-3</v>
      </c>
      <c r="G114" s="31">
        <f t="shared" si="61"/>
        <v>7.3814230087913399E-3</v>
      </c>
      <c r="H114" s="31">
        <f t="shared" si="61"/>
        <v>1.48849044977051E-2</v>
      </c>
      <c r="I114" s="31">
        <f t="shared" si="61"/>
        <v>1.0879048334089101E-2</v>
      </c>
    </row>
    <row r="115" spans="1:9" s="29" customFormat="1">
      <c r="A115" s="15">
        <v>2027</v>
      </c>
      <c r="B115" s="31">
        <f t="shared" ref="B115:I115" si="62">B15</f>
        <v>1.25092865476934E-3</v>
      </c>
      <c r="C115" s="31">
        <f t="shared" si="62"/>
        <v>1.2243756868045199E-3</v>
      </c>
      <c r="D115" s="31">
        <f t="shared" si="62"/>
        <v>4.5389084616347603E-3</v>
      </c>
      <c r="E115" s="31">
        <f t="shared" si="62"/>
        <v>3.9183720913134905E-3</v>
      </c>
      <c r="F115" s="31">
        <f t="shared" si="62"/>
        <v>9.1529930587794187E-3</v>
      </c>
      <c r="G115" s="31">
        <f t="shared" si="62"/>
        <v>7.38151530014532E-3</v>
      </c>
      <c r="H115" s="31">
        <f t="shared" si="62"/>
        <v>1.4885179446405701E-2</v>
      </c>
      <c r="I115" s="31">
        <f t="shared" si="62"/>
        <v>1.0879334948097199E-2</v>
      </c>
    </row>
    <row r="116" spans="1:9" s="29" customFormat="1">
      <c r="A116" s="16">
        <v>2028</v>
      </c>
      <c r="B116" s="31">
        <f t="shared" ref="B116:I116" si="63">B16</f>
        <v>1.2509745757868901E-3</v>
      </c>
      <c r="C116" s="31">
        <f t="shared" si="63"/>
        <v>1.22439095016892E-3</v>
      </c>
      <c r="D116" s="31">
        <f t="shared" si="63"/>
        <v>4.5390119508121503E-3</v>
      </c>
      <c r="E116" s="31">
        <f t="shared" si="63"/>
        <v>3.9186217596250197E-3</v>
      </c>
      <c r="F116" s="31">
        <f t="shared" si="63"/>
        <v>9.1530933049374097E-3</v>
      </c>
      <c r="G116" s="31">
        <f t="shared" si="63"/>
        <v>7.3815561895731593E-3</v>
      </c>
      <c r="H116" s="31">
        <f t="shared" si="63"/>
        <v>1.4885306183352001E-2</v>
      </c>
      <c r="I116" s="31">
        <f t="shared" si="63"/>
        <v>1.0879474226072E-2</v>
      </c>
    </row>
    <row r="117" spans="1:9" s="29" customFormat="1">
      <c r="A117" s="15">
        <v>2029</v>
      </c>
      <c r="B117" s="31">
        <f t="shared" ref="B117:I117" si="64">B17</f>
        <v>1.2510008013218901E-3</v>
      </c>
      <c r="C117" s="31">
        <f t="shared" si="64"/>
        <v>1.2243985525470901E-3</v>
      </c>
      <c r="D117" s="31">
        <f t="shared" si="64"/>
        <v>4.5390659189720999E-3</v>
      </c>
      <c r="E117" s="31">
        <f t="shared" si="64"/>
        <v>3.9187602478665201E-3</v>
      </c>
      <c r="F117" s="31">
        <f t="shared" si="64"/>
        <v>9.1531408768697302E-3</v>
      </c>
      <c r="G117" s="31">
        <f t="shared" si="64"/>
        <v>7.3815743055204996E-3</v>
      </c>
      <c r="H117" s="31">
        <f t="shared" si="64"/>
        <v>1.48853646024444E-2</v>
      </c>
      <c r="I117" s="31">
        <f t="shared" si="64"/>
        <v>1.0879541907182299E-2</v>
      </c>
    </row>
    <row r="118" spans="1:9" s="29" customFormat="1">
      <c r="A118" s="16">
        <v>2030</v>
      </c>
      <c r="B118" s="31">
        <f t="shared" ref="B118:I118" si="65">B18</f>
        <v>1.25101577874885E-3</v>
      </c>
      <c r="C118" s="31">
        <f t="shared" si="65"/>
        <v>1.22440233914042E-3</v>
      </c>
      <c r="D118" s="31">
        <f t="shared" si="65"/>
        <v>4.5390940626134201E-3</v>
      </c>
      <c r="E118" s="31">
        <f t="shared" si="65"/>
        <v>3.9188370657571E-3</v>
      </c>
      <c r="F118" s="31">
        <f t="shared" si="65"/>
        <v>9.1531634521862301E-3</v>
      </c>
      <c r="G118" s="31">
        <f t="shared" si="65"/>
        <v>7.3815823317406101E-3</v>
      </c>
      <c r="H118" s="31">
        <f t="shared" si="65"/>
        <v>1.48853915305854E-2</v>
      </c>
      <c r="I118" s="31">
        <f t="shared" si="65"/>
        <v>1.0879574796321401E-2</v>
      </c>
    </row>
    <row r="121" spans="1:9" s="29" customFormat="1">
      <c r="A121" s="29" t="s">
        <v>45</v>
      </c>
      <c r="B121" s="16"/>
      <c r="C121" s="16"/>
      <c r="D121" s="16"/>
      <c r="E121" s="16"/>
      <c r="F121" s="16"/>
      <c r="G121" s="16"/>
      <c r="H121" s="16"/>
      <c r="I121" s="16"/>
    </row>
    <row r="122" spans="1:9" s="29" customFormat="1">
      <c r="A122" s="15" t="s">
        <v>8</v>
      </c>
      <c r="B122" s="15" t="s">
        <v>0</v>
      </c>
      <c r="C122" s="15" t="s">
        <v>1</v>
      </c>
      <c r="D122" s="15" t="s">
        <v>2</v>
      </c>
      <c r="E122" s="15" t="s">
        <v>3</v>
      </c>
      <c r="F122" s="15" t="s">
        <v>4</v>
      </c>
      <c r="G122" s="15" t="s">
        <v>5</v>
      </c>
      <c r="H122" s="15" t="s">
        <v>6</v>
      </c>
      <c r="I122" s="15" t="s">
        <v>7</v>
      </c>
    </row>
    <row r="123" spans="1:9" s="29" customFormat="1">
      <c r="A123" s="15">
        <v>2015</v>
      </c>
      <c r="B123" s="31">
        <f>B3</f>
        <v>1.162094695798E-3</v>
      </c>
      <c r="C123" s="31">
        <f t="shared" ref="C123:I123" si="66">C3</f>
        <v>1.0939616768385601E-3</v>
      </c>
      <c r="D123" s="31">
        <f t="shared" si="66"/>
        <v>4.0044518035387E-3</v>
      </c>
      <c r="E123" s="31">
        <f t="shared" si="66"/>
        <v>3.2580777415492502E-3</v>
      </c>
      <c r="F123" s="31">
        <f t="shared" si="66"/>
        <v>7.6905330531729602E-3</v>
      </c>
      <c r="G123" s="31">
        <f t="shared" si="66"/>
        <v>6.0980987895192995E-3</v>
      </c>
      <c r="H123" s="31">
        <f t="shared" si="66"/>
        <v>1.23300465234973E-2</v>
      </c>
      <c r="I123" s="31">
        <f t="shared" si="66"/>
        <v>9.3169962044506709E-3</v>
      </c>
    </row>
    <row r="124" spans="1:9" s="29" customFormat="1">
      <c r="A124" s="16">
        <v>2016</v>
      </c>
      <c r="B124" s="31">
        <f t="shared" ref="B124:I124" si="67">B4</f>
        <v>1.20024142080258E-3</v>
      </c>
      <c r="C124" s="31">
        <f t="shared" si="67"/>
        <v>1.15943432615239E-3</v>
      </c>
      <c r="D124" s="31">
        <f t="shared" si="67"/>
        <v>4.2603002715869897E-3</v>
      </c>
      <c r="E124" s="31">
        <f t="shared" si="67"/>
        <v>3.5523638119660198E-3</v>
      </c>
      <c r="F124" s="31">
        <f t="shared" si="67"/>
        <v>8.4590811871848807E-3</v>
      </c>
      <c r="G124" s="31">
        <f t="shared" si="67"/>
        <v>6.8129420720865197E-3</v>
      </c>
      <c r="H124" s="31">
        <f t="shared" si="67"/>
        <v>1.3707523770568998E-2</v>
      </c>
      <c r="I124" s="31">
        <f t="shared" si="67"/>
        <v>1.0120267173552999E-2</v>
      </c>
    </row>
    <row r="125" spans="1:9" s="29" customFormat="1">
      <c r="A125" s="15">
        <v>2017</v>
      </c>
      <c r="B125" s="31">
        <f t="shared" ref="B125:I125" si="68">B5</f>
        <v>1.2220270502421699E-3</v>
      </c>
      <c r="C125" s="31">
        <f t="shared" si="68"/>
        <v>1.1920449503173499E-3</v>
      </c>
      <c r="D125" s="31">
        <f t="shared" si="68"/>
        <v>4.3937216726991999E-3</v>
      </c>
      <c r="E125" s="31">
        <f t="shared" si="68"/>
        <v>3.7156010291464498E-3</v>
      </c>
      <c r="F125" s="31">
        <f t="shared" si="68"/>
        <v>8.8237966091694806E-3</v>
      </c>
      <c r="G125" s="31">
        <f t="shared" si="68"/>
        <v>7.1296514013594802E-3</v>
      </c>
      <c r="H125" s="31">
        <f t="shared" si="68"/>
        <v>1.4342468614754699E-2</v>
      </c>
      <c r="I125" s="31">
        <f t="shared" si="68"/>
        <v>1.05106108088922E-2</v>
      </c>
    </row>
    <row r="126" spans="1:9" s="29" customFormat="1">
      <c r="A126" s="16">
        <v>2018</v>
      </c>
      <c r="B126" s="31">
        <f t="shared" ref="B126:I126" si="69">B6</f>
        <v>1.23446884308342E-3</v>
      </c>
      <c r="C126" s="31">
        <f t="shared" si="69"/>
        <v>1.20828765348536E-3</v>
      </c>
      <c r="D126" s="31">
        <f t="shared" si="69"/>
        <v>4.4632990690797094E-3</v>
      </c>
      <c r="E126" s="31">
        <f t="shared" si="69"/>
        <v>3.8061469018582498E-3</v>
      </c>
      <c r="F126" s="31">
        <f t="shared" si="69"/>
        <v>8.9968727421359893E-3</v>
      </c>
      <c r="G126" s="31">
        <f t="shared" si="69"/>
        <v>7.2699685893287099E-3</v>
      </c>
      <c r="H126" s="31">
        <f t="shared" si="69"/>
        <v>1.4635144922849801E-2</v>
      </c>
      <c r="I126" s="31">
        <f t="shared" si="69"/>
        <v>1.0700295435264399E-2</v>
      </c>
    </row>
    <row r="127" spans="1:9" s="29" customFormat="1">
      <c r="A127" s="15">
        <v>2019</v>
      </c>
      <c r="B127" s="31">
        <f t="shared" ref="B127:I127" si="70">B7</f>
        <v>1.2415743623218601E-3</v>
      </c>
      <c r="C127" s="31">
        <f t="shared" si="70"/>
        <v>1.21637782081456E-3</v>
      </c>
      <c r="D127" s="31">
        <f t="shared" si="70"/>
        <v>4.4995827090860106E-3</v>
      </c>
      <c r="E127" s="31">
        <f t="shared" si="70"/>
        <v>3.8563716925447901E-3</v>
      </c>
      <c r="F127" s="31">
        <f t="shared" si="70"/>
        <v>9.0790062248377601E-3</v>
      </c>
      <c r="G127" s="31">
        <f t="shared" si="70"/>
        <v>7.3321357294151498E-3</v>
      </c>
      <c r="H127" s="31">
        <f t="shared" si="70"/>
        <v>1.4770053367425101E-2</v>
      </c>
      <c r="I127" s="31">
        <f t="shared" si="70"/>
        <v>1.0792471288088801E-2</v>
      </c>
    </row>
    <row r="128" spans="1:9" s="29" customFormat="1">
      <c r="A128" s="16">
        <v>2020</v>
      </c>
      <c r="B128" s="31">
        <f t="shared" ref="B128:I128" si="71">B8</f>
        <v>1.2456323308391E-3</v>
      </c>
      <c r="C128" s="31">
        <f t="shared" si="71"/>
        <v>1.2204073722221901E-3</v>
      </c>
      <c r="D128" s="31">
        <f t="shared" si="71"/>
        <v>4.5185041203573903E-3</v>
      </c>
      <c r="E128" s="31">
        <f t="shared" si="71"/>
        <v>3.8842308265280203E-3</v>
      </c>
      <c r="F128" s="31">
        <f t="shared" si="71"/>
        <v>9.1179827657686102E-3</v>
      </c>
      <c r="G128" s="31">
        <f t="shared" si="71"/>
        <v>7.3596787080228302E-3</v>
      </c>
      <c r="H128" s="31">
        <f t="shared" si="71"/>
        <v>1.48322390924541E-2</v>
      </c>
      <c r="I128" s="31">
        <f t="shared" si="71"/>
        <v>1.08372634676471E-2</v>
      </c>
    </row>
    <row r="129" spans="1:9" s="29" customFormat="1">
      <c r="A129" s="15">
        <v>2021</v>
      </c>
      <c r="B129" s="31">
        <f t="shared" ref="B129:I129" si="72">B9</f>
        <v>1.2479498403601299E-3</v>
      </c>
      <c r="C129" s="31">
        <f t="shared" si="72"/>
        <v>1.2224144116178E-3</v>
      </c>
      <c r="D129" s="31">
        <f t="shared" si="72"/>
        <v>4.5283713719462002E-3</v>
      </c>
      <c r="E129" s="31">
        <f t="shared" si="72"/>
        <v>3.8996839789590598E-3</v>
      </c>
      <c r="F129" s="31">
        <f t="shared" si="72"/>
        <v>9.1364791291634294E-3</v>
      </c>
      <c r="G129" s="31">
        <f t="shared" si="72"/>
        <v>7.3718815481330306E-3</v>
      </c>
      <c r="H129" s="31">
        <f t="shared" si="72"/>
        <v>1.4860903453751599E-2</v>
      </c>
      <c r="I129" s="31">
        <f t="shared" si="72"/>
        <v>1.0859029898747E-2</v>
      </c>
    </row>
    <row r="130" spans="1:9" s="29" customFormat="1">
      <c r="A130" s="16">
        <v>2022</v>
      </c>
      <c r="B130" s="31">
        <f t="shared" ref="B130:I130" si="73">B10</f>
        <v>1.24927337216113E-3</v>
      </c>
      <c r="C130" s="31">
        <f t="shared" si="73"/>
        <v>1.22341407801439E-3</v>
      </c>
      <c r="D130" s="31">
        <f t="shared" si="73"/>
        <v>4.5335170057744997E-3</v>
      </c>
      <c r="E130" s="31">
        <f t="shared" si="73"/>
        <v>3.9082556711085795E-3</v>
      </c>
      <c r="F130" s="31">
        <f t="shared" si="73"/>
        <v>9.14525660019248E-3</v>
      </c>
      <c r="G130" s="31">
        <f t="shared" si="73"/>
        <v>7.3772879825232994E-3</v>
      </c>
      <c r="H130" s="31">
        <f t="shared" si="73"/>
        <v>1.48741162225697E-2</v>
      </c>
      <c r="I130" s="31">
        <f t="shared" si="73"/>
        <v>1.0869607136280499E-2</v>
      </c>
    </row>
    <row r="131" spans="1:9" s="29" customFormat="1">
      <c r="A131" s="15">
        <v>2023</v>
      </c>
      <c r="B131" s="31">
        <f t="shared" ref="B131:I131" si="74">B11</f>
        <v>1.2500292423797399E-3</v>
      </c>
      <c r="C131" s="31">
        <f t="shared" si="74"/>
        <v>1.2239119919599901E-3</v>
      </c>
      <c r="D131" s="31">
        <f t="shared" si="74"/>
        <v>4.5362003819159301E-3</v>
      </c>
      <c r="E131" s="31">
        <f t="shared" si="74"/>
        <v>3.9130102936125802E-3</v>
      </c>
      <c r="F131" s="31">
        <f t="shared" si="74"/>
        <v>9.1494219594050602E-3</v>
      </c>
      <c r="G131" s="31">
        <f t="shared" si="74"/>
        <v>7.3796832882515092E-3</v>
      </c>
      <c r="H131" s="31">
        <f t="shared" si="74"/>
        <v>1.4880206616771301E-2</v>
      </c>
      <c r="I131" s="31">
        <f t="shared" si="74"/>
        <v>1.0874747067274499E-2</v>
      </c>
    </row>
    <row r="132" spans="1:9" s="29" customFormat="1">
      <c r="A132" s="16">
        <v>2024</v>
      </c>
      <c r="B132" s="31">
        <f t="shared" ref="B132:I132" si="75">B12</f>
        <v>1.2504609205509301E-3</v>
      </c>
      <c r="C132" s="31">
        <f t="shared" si="75"/>
        <v>1.2241599929912201E-3</v>
      </c>
      <c r="D132" s="31">
        <f t="shared" si="75"/>
        <v>4.5375997250788206E-3</v>
      </c>
      <c r="E132" s="31">
        <f t="shared" si="75"/>
        <v>3.9156476299472501E-3</v>
      </c>
      <c r="F132" s="31">
        <f t="shared" si="75"/>
        <v>9.1513986355242303E-3</v>
      </c>
      <c r="G132" s="31">
        <f t="shared" si="75"/>
        <v>7.3807445217960897E-3</v>
      </c>
      <c r="H132" s="31">
        <f t="shared" si="75"/>
        <v>1.48830139694195E-2</v>
      </c>
      <c r="I132" s="31">
        <f t="shared" si="75"/>
        <v>1.0877244779038899E-2</v>
      </c>
    </row>
    <row r="133" spans="1:9" s="29" customFormat="1">
      <c r="A133" s="15">
        <v>2025</v>
      </c>
      <c r="B133" s="31">
        <f t="shared" ref="B133:I133" si="76">B13</f>
        <v>1.2507074523481802E-3</v>
      </c>
      <c r="C133" s="31">
        <f t="shared" si="76"/>
        <v>1.22428351737135E-3</v>
      </c>
      <c r="D133" s="31">
        <f t="shared" si="76"/>
        <v>4.5383294629852298E-3</v>
      </c>
      <c r="E133" s="31">
        <f t="shared" si="76"/>
        <v>3.9171105311420901E-3</v>
      </c>
      <c r="F133" s="31">
        <f t="shared" si="76"/>
        <v>9.15233666950418E-3</v>
      </c>
      <c r="G133" s="31">
        <f t="shared" si="76"/>
        <v>7.38121469836808E-3</v>
      </c>
      <c r="H133" s="31">
        <f t="shared" si="76"/>
        <v>1.48843080119117E-2</v>
      </c>
      <c r="I133" s="31">
        <f t="shared" si="76"/>
        <v>1.0878458523749801E-2</v>
      </c>
    </row>
    <row r="134" spans="1:9" s="29" customFormat="1">
      <c r="A134" s="16">
        <v>2026</v>
      </c>
      <c r="B134" s="31">
        <f t="shared" ref="B134:I134" si="77">B14</f>
        <v>1.25084824688243E-3</v>
      </c>
      <c r="C134" s="31">
        <f t="shared" si="77"/>
        <v>1.2243450424078001E-3</v>
      </c>
      <c r="D134" s="31">
        <f t="shared" si="77"/>
        <v>4.53871001110678E-3</v>
      </c>
      <c r="E134" s="31">
        <f t="shared" si="77"/>
        <v>3.9179219861991297E-3</v>
      </c>
      <c r="F134" s="31">
        <f t="shared" si="77"/>
        <v>9.1527818146339302E-3</v>
      </c>
      <c r="G134" s="31">
        <f t="shared" si="77"/>
        <v>7.3814230087913399E-3</v>
      </c>
      <c r="H134" s="31">
        <f t="shared" si="77"/>
        <v>1.48849044977051E-2</v>
      </c>
      <c r="I134" s="31">
        <f t="shared" si="77"/>
        <v>1.0879048334089101E-2</v>
      </c>
    </row>
    <row r="135" spans="1:9" s="29" customFormat="1">
      <c r="A135" s="15">
        <v>2027</v>
      </c>
      <c r="B135" s="31">
        <f t="shared" ref="B135:I135" si="78">B15</f>
        <v>1.25092865476934E-3</v>
      </c>
      <c r="C135" s="31">
        <f t="shared" si="78"/>
        <v>1.2243756868045199E-3</v>
      </c>
      <c r="D135" s="31">
        <f t="shared" si="78"/>
        <v>4.5389084616347603E-3</v>
      </c>
      <c r="E135" s="31">
        <f t="shared" si="78"/>
        <v>3.9183720913134905E-3</v>
      </c>
      <c r="F135" s="31">
        <f t="shared" si="78"/>
        <v>9.1529930587794187E-3</v>
      </c>
      <c r="G135" s="31">
        <f t="shared" si="78"/>
        <v>7.38151530014532E-3</v>
      </c>
      <c r="H135" s="31">
        <f t="shared" si="78"/>
        <v>1.4885179446405701E-2</v>
      </c>
      <c r="I135" s="31">
        <f t="shared" si="78"/>
        <v>1.0879334948097199E-2</v>
      </c>
    </row>
    <row r="136" spans="1:9" s="29" customFormat="1">
      <c r="A136" s="16">
        <v>2028</v>
      </c>
      <c r="B136" s="31">
        <f t="shared" ref="B136:I136" si="79">B16</f>
        <v>1.2509745757868901E-3</v>
      </c>
      <c r="C136" s="31">
        <f t="shared" si="79"/>
        <v>1.22439095016892E-3</v>
      </c>
      <c r="D136" s="31">
        <f t="shared" si="79"/>
        <v>4.5390119508121503E-3</v>
      </c>
      <c r="E136" s="31">
        <f t="shared" si="79"/>
        <v>3.9186217596250197E-3</v>
      </c>
      <c r="F136" s="31">
        <f t="shared" si="79"/>
        <v>9.1530933049374097E-3</v>
      </c>
      <c r="G136" s="31">
        <f t="shared" si="79"/>
        <v>7.3815561895731593E-3</v>
      </c>
      <c r="H136" s="31">
        <f t="shared" si="79"/>
        <v>1.4885306183352001E-2</v>
      </c>
      <c r="I136" s="31">
        <f t="shared" si="79"/>
        <v>1.0879474226072E-2</v>
      </c>
    </row>
    <row r="137" spans="1:9" s="29" customFormat="1">
      <c r="A137" s="15">
        <v>2029</v>
      </c>
      <c r="B137" s="31">
        <f t="shared" ref="B137:I137" si="80">B17</f>
        <v>1.2510008013218901E-3</v>
      </c>
      <c r="C137" s="31">
        <f t="shared" si="80"/>
        <v>1.2243985525470901E-3</v>
      </c>
      <c r="D137" s="31">
        <f t="shared" si="80"/>
        <v>4.5390659189720999E-3</v>
      </c>
      <c r="E137" s="31">
        <f t="shared" si="80"/>
        <v>3.9187602478665201E-3</v>
      </c>
      <c r="F137" s="31">
        <f t="shared" si="80"/>
        <v>9.1531408768697302E-3</v>
      </c>
      <c r="G137" s="31">
        <f t="shared" si="80"/>
        <v>7.3815743055204996E-3</v>
      </c>
      <c r="H137" s="31">
        <f t="shared" si="80"/>
        <v>1.48853646024444E-2</v>
      </c>
      <c r="I137" s="31">
        <f t="shared" si="80"/>
        <v>1.0879541907182299E-2</v>
      </c>
    </row>
    <row r="138" spans="1:9" s="29" customFormat="1">
      <c r="A138" s="16">
        <v>2030</v>
      </c>
      <c r="B138" s="31">
        <f t="shared" ref="B138:I138" si="81">B18</f>
        <v>1.25101577874885E-3</v>
      </c>
      <c r="C138" s="31">
        <f t="shared" si="81"/>
        <v>1.22440233914042E-3</v>
      </c>
      <c r="D138" s="31">
        <f t="shared" si="81"/>
        <v>4.5390940626134201E-3</v>
      </c>
      <c r="E138" s="31">
        <f t="shared" si="81"/>
        <v>3.9188370657571E-3</v>
      </c>
      <c r="F138" s="31">
        <f t="shared" si="81"/>
        <v>9.1531634521862301E-3</v>
      </c>
      <c r="G138" s="31">
        <f t="shared" si="81"/>
        <v>7.3815823317406101E-3</v>
      </c>
      <c r="H138" s="31">
        <f t="shared" si="81"/>
        <v>1.48853915305854E-2</v>
      </c>
      <c r="I138" s="31">
        <f t="shared" si="81"/>
        <v>1.0879574796321401E-2</v>
      </c>
    </row>
    <row r="141" spans="1:9" s="29" customFormat="1">
      <c r="A141" s="29" t="s">
        <v>46</v>
      </c>
      <c r="B141" s="16"/>
      <c r="C141" s="16"/>
      <c r="D141" s="16"/>
      <c r="E141" s="16"/>
      <c r="F141" s="16"/>
      <c r="G141" s="16"/>
      <c r="H141" s="16"/>
      <c r="I141" s="16"/>
    </row>
    <row r="142" spans="1:9" s="29" customFormat="1">
      <c r="A142" s="15" t="s">
        <v>8</v>
      </c>
      <c r="B142" s="15" t="s">
        <v>0</v>
      </c>
      <c r="C142" s="15" t="s">
        <v>1</v>
      </c>
      <c r="D142" s="15" t="s">
        <v>2</v>
      </c>
      <c r="E142" s="15" t="s">
        <v>3</v>
      </c>
      <c r="F142" s="15" t="s">
        <v>4</v>
      </c>
      <c r="G142" s="15" t="s">
        <v>5</v>
      </c>
      <c r="H142" s="15" t="s">
        <v>6</v>
      </c>
      <c r="I142" s="15" t="s">
        <v>7</v>
      </c>
    </row>
    <row r="143" spans="1:9" s="29" customFormat="1">
      <c r="A143" s="15">
        <v>2015</v>
      </c>
      <c r="B143" s="31">
        <f>B3</f>
        <v>1.162094695798E-3</v>
      </c>
      <c r="C143" s="31">
        <f t="shared" ref="C143:I143" si="82">C3</f>
        <v>1.0939616768385601E-3</v>
      </c>
      <c r="D143" s="31">
        <f t="shared" si="82"/>
        <v>4.0044518035387E-3</v>
      </c>
      <c r="E143" s="31">
        <f t="shared" si="82"/>
        <v>3.2580777415492502E-3</v>
      </c>
      <c r="F143" s="31">
        <f t="shared" si="82"/>
        <v>7.6905330531729602E-3</v>
      </c>
      <c r="G143" s="31">
        <f t="shared" si="82"/>
        <v>6.0980987895192995E-3</v>
      </c>
      <c r="H143" s="31">
        <f t="shared" si="82"/>
        <v>1.23300465234973E-2</v>
      </c>
      <c r="I143" s="31">
        <f t="shared" si="82"/>
        <v>9.3169962044506709E-3</v>
      </c>
    </row>
    <row r="144" spans="1:9" s="29" customFormat="1">
      <c r="A144" s="16">
        <v>2016</v>
      </c>
      <c r="B144" s="31">
        <f t="shared" ref="B144:I144" si="83">B4</f>
        <v>1.20024142080258E-3</v>
      </c>
      <c r="C144" s="31">
        <f t="shared" si="83"/>
        <v>1.15943432615239E-3</v>
      </c>
      <c r="D144" s="31">
        <f t="shared" si="83"/>
        <v>4.2603002715869897E-3</v>
      </c>
      <c r="E144" s="31">
        <f t="shared" si="83"/>
        <v>3.5523638119660198E-3</v>
      </c>
      <c r="F144" s="31">
        <f t="shared" si="83"/>
        <v>8.4590811871848807E-3</v>
      </c>
      <c r="G144" s="31">
        <f t="shared" si="83"/>
        <v>6.8129420720865197E-3</v>
      </c>
      <c r="H144" s="31">
        <f t="shared" si="83"/>
        <v>1.3707523770568998E-2</v>
      </c>
      <c r="I144" s="31">
        <f t="shared" si="83"/>
        <v>1.0120267173552999E-2</v>
      </c>
    </row>
    <row r="145" spans="1:9" s="29" customFormat="1">
      <c r="A145" s="15">
        <v>2017</v>
      </c>
      <c r="B145" s="31">
        <f t="shared" ref="B145:I145" si="84">B5</f>
        <v>1.2220270502421699E-3</v>
      </c>
      <c r="C145" s="31">
        <f t="shared" si="84"/>
        <v>1.1920449503173499E-3</v>
      </c>
      <c r="D145" s="31">
        <f t="shared" si="84"/>
        <v>4.3937216726991999E-3</v>
      </c>
      <c r="E145" s="31">
        <f t="shared" si="84"/>
        <v>3.7156010291464498E-3</v>
      </c>
      <c r="F145" s="31">
        <f t="shared" si="84"/>
        <v>8.8237966091694806E-3</v>
      </c>
      <c r="G145" s="31">
        <f t="shared" si="84"/>
        <v>7.1296514013594802E-3</v>
      </c>
      <c r="H145" s="31">
        <f t="shared" si="84"/>
        <v>1.4342468614754699E-2</v>
      </c>
      <c r="I145" s="31">
        <f t="shared" si="84"/>
        <v>1.05106108088922E-2</v>
      </c>
    </row>
    <row r="146" spans="1:9" s="29" customFormat="1">
      <c r="A146" s="16">
        <v>2018</v>
      </c>
      <c r="B146" s="31">
        <f t="shared" ref="B146:I146" si="85">B6</f>
        <v>1.23446884308342E-3</v>
      </c>
      <c r="C146" s="31">
        <f t="shared" si="85"/>
        <v>1.20828765348536E-3</v>
      </c>
      <c r="D146" s="31">
        <f t="shared" si="85"/>
        <v>4.4632990690797094E-3</v>
      </c>
      <c r="E146" s="31">
        <f t="shared" si="85"/>
        <v>3.8061469018582498E-3</v>
      </c>
      <c r="F146" s="31">
        <f t="shared" si="85"/>
        <v>8.9968727421359893E-3</v>
      </c>
      <c r="G146" s="31">
        <f t="shared" si="85"/>
        <v>7.2699685893287099E-3</v>
      </c>
      <c r="H146" s="31">
        <f t="shared" si="85"/>
        <v>1.4635144922849801E-2</v>
      </c>
      <c r="I146" s="31">
        <f t="shared" si="85"/>
        <v>1.0700295435264399E-2</v>
      </c>
    </row>
    <row r="147" spans="1:9" s="29" customFormat="1">
      <c r="A147" s="15">
        <v>2019</v>
      </c>
      <c r="B147" s="31">
        <f t="shared" ref="B147:I147" si="86">B7</f>
        <v>1.2415743623218601E-3</v>
      </c>
      <c r="C147" s="31">
        <f t="shared" si="86"/>
        <v>1.21637782081456E-3</v>
      </c>
      <c r="D147" s="31">
        <f t="shared" si="86"/>
        <v>4.4995827090860106E-3</v>
      </c>
      <c r="E147" s="31">
        <f t="shared" si="86"/>
        <v>3.8563716925447901E-3</v>
      </c>
      <c r="F147" s="31">
        <f t="shared" si="86"/>
        <v>9.0790062248377601E-3</v>
      </c>
      <c r="G147" s="31">
        <f t="shared" si="86"/>
        <v>7.3321357294151498E-3</v>
      </c>
      <c r="H147" s="31">
        <f t="shared" si="86"/>
        <v>1.4770053367425101E-2</v>
      </c>
      <c r="I147" s="31">
        <f t="shared" si="86"/>
        <v>1.0792471288088801E-2</v>
      </c>
    </row>
    <row r="148" spans="1:9" s="29" customFormat="1">
      <c r="A148" s="16">
        <v>2020</v>
      </c>
      <c r="B148" s="31">
        <f t="shared" ref="B148:I148" si="87">B8</f>
        <v>1.2456323308391E-3</v>
      </c>
      <c r="C148" s="31">
        <f t="shared" si="87"/>
        <v>1.2204073722221901E-3</v>
      </c>
      <c r="D148" s="31">
        <f t="shared" si="87"/>
        <v>4.5185041203573903E-3</v>
      </c>
      <c r="E148" s="31">
        <f t="shared" si="87"/>
        <v>3.8842308265280203E-3</v>
      </c>
      <c r="F148" s="31">
        <f t="shared" si="87"/>
        <v>9.1179827657686102E-3</v>
      </c>
      <c r="G148" s="31">
        <f t="shared" si="87"/>
        <v>7.3596787080228302E-3</v>
      </c>
      <c r="H148" s="31">
        <f t="shared" si="87"/>
        <v>1.48322390924541E-2</v>
      </c>
      <c r="I148" s="31">
        <f t="shared" si="87"/>
        <v>1.08372634676471E-2</v>
      </c>
    </row>
    <row r="149" spans="1:9" s="29" customFormat="1">
      <c r="A149" s="15">
        <v>2021</v>
      </c>
      <c r="B149" s="31">
        <f t="shared" ref="B149:I149" si="88">B9</f>
        <v>1.2479498403601299E-3</v>
      </c>
      <c r="C149" s="31">
        <f t="shared" si="88"/>
        <v>1.2224144116178E-3</v>
      </c>
      <c r="D149" s="31">
        <f t="shared" si="88"/>
        <v>4.5283713719462002E-3</v>
      </c>
      <c r="E149" s="31">
        <f t="shared" si="88"/>
        <v>3.8996839789590598E-3</v>
      </c>
      <c r="F149" s="31">
        <f t="shared" si="88"/>
        <v>9.1364791291634294E-3</v>
      </c>
      <c r="G149" s="31">
        <f t="shared" si="88"/>
        <v>7.3718815481330306E-3</v>
      </c>
      <c r="H149" s="31">
        <f t="shared" si="88"/>
        <v>1.4860903453751599E-2</v>
      </c>
      <c r="I149" s="31">
        <f t="shared" si="88"/>
        <v>1.0859029898747E-2</v>
      </c>
    </row>
    <row r="150" spans="1:9" s="29" customFormat="1">
      <c r="A150" s="16">
        <v>2022</v>
      </c>
      <c r="B150" s="31">
        <f t="shared" ref="B150:I150" si="89">B10</f>
        <v>1.24927337216113E-3</v>
      </c>
      <c r="C150" s="31">
        <f t="shared" si="89"/>
        <v>1.22341407801439E-3</v>
      </c>
      <c r="D150" s="31">
        <f t="shared" si="89"/>
        <v>4.5335170057744997E-3</v>
      </c>
      <c r="E150" s="31">
        <f t="shared" si="89"/>
        <v>3.9082556711085795E-3</v>
      </c>
      <c r="F150" s="31">
        <f t="shared" si="89"/>
        <v>9.14525660019248E-3</v>
      </c>
      <c r="G150" s="31">
        <f t="shared" si="89"/>
        <v>7.3772879825232994E-3</v>
      </c>
      <c r="H150" s="31">
        <f t="shared" si="89"/>
        <v>1.48741162225697E-2</v>
      </c>
      <c r="I150" s="31">
        <f t="shared" si="89"/>
        <v>1.0869607136280499E-2</v>
      </c>
    </row>
    <row r="151" spans="1:9" s="29" customFormat="1">
      <c r="A151" s="15">
        <v>2023</v>
      </c>
      <c r="B151" s="31">
        <f t="shared" ref="B151:I151" si="90">B11</f>
        <v>1.2500292423797399E-3</v>
      </c>
      <c r="C151" s="31">
        <f t="shared" si="90"/>
        <v>1.2239119919599901E-3</v>
      </c>
      <c r="D151" s="31">
        <f t="shared" si="90"/>
        <v>4.5362003819159301E-3</v>
      </c>
      <c r="E151" s="31">
        <f t="shared" si="90"/>
        <v>3.9130102936125802E-3</v>
      </c>
      <c r="F151" s="31">
        <f t="shared" si="90"/>
        <v>9.1494219594050602E-3</v>
      </c>
      <c r="G151" s="31">
        <f t="shared" si="90"/>
        <v>7.3796832882515092E-3</v>
      </c>
      <c r="H151" s="31">
        <f t="shared" si="90"/>
        <v>1.4880206616771301E-2</v>
      </c>
      <c r="I151" s="31">
        <f t="shared" si="90"/>
        <v>1.0874747067274499E-2</v>
      </c>
    </row>
    <row r="152" spans="1:9" s="29" customFormat="1">
      <c r="A152" s="16">
        <v>2024</v>
      </c>
      <c r="B152" s="31">
        <f t="shared" ref="B152:I152" si="91">B12</f>
        <v>1.2504609205509301E-3</v>
      </c>
      <c r="C152" s="31">
        <f t="shared" si="91"/>
        <v>1.2241599929912201E-3</v>
      </c>
      <c r="D152" s="31">
        <f t="shared" si="91"/>
        <v>4.5375997250788206E-3</v>
      </c>
      <c r="E152" s="31">
        <f t="shared" si="91"/>
        <v>3.9156476299472501E-3</v>
      </c>
      <c r="F152" s="31">
        <f t="shared" si="91"/>
        <v>9.1513986355242303E-3</v>
      </c>
      <c r="G152" s="31">
        <f t="shared" si="91"/>
        <v>7.3807445217960897E-3</v>
      </c>
      <c r="H152" s="31">
        <f t="shared" si="91"/>
        <v>1.48830139694195E-2</v>
      </c>
      <c r="I152" s="31">
        <f t="shared" si="91"/>
        <v>1.0877244779038899E-2</v>
      </c>
    </row>
    <row r="153" spans="1:9" s="29" customFormat="1">
      <c r="A153" s="15">
        <v>2025</v>
      </c>
      <c r="B153" s="31">
        <f t="shared" ref="B153:I153" si="92">B13</f>
        <v>1.2507074523481802E-3</v>
      </c>
      <c r="C153" s="31">
        <f t="shared" si="92"/>
        <v>1.22428351737135E-3</v>
      </c>
      <c r="D153" s="31">
        <f t="shared" si="92"/>
        <v>4.5383294629852298E-3</v>
      </c>
      <c r="E153" s="31">
        <f t="shared" si="92"/>
        <v>3.9171105311420901E-3</v>
      </c>
      <c r="F153" s="31">
        <f t="shared" si="92"/>
        <v>9.15233666950418E-3</v>
      </c>
      <c r="G153" s="31">
        <f t="shared" si="92"/>
        <v>7.38121469836808E-3</v>
      </c>
      <c r="H153" s="31">
        <f t="shared" si="92"/>
        <v>1.48843080119117E-2</v>
      </c>
      <c r="I153" s="31">
        <f t="shared" si="92"/>
        <v>1.0878458523749801E-2</v>
      </c>
    </row>
    <row r="154" spans="1:9" s="29" customFormat="1">
      <c r="A154" s="16">
        <v>2026</v>
      </c>
      <c r="B154" s="31">
        <f t="shared" ref="B154:I154" si="93">B14</f>
        <v>1.25084824688243E-3</v>
      </c>
      <c r="C154" s="31">
        <f t="shared" si="93"/>
        <v>1.2243450424078001E-3</v>
      </c>
      <c r="D154" s="31">
        <f t="shared" si="93"/>
        <v>4.53871001110678E-3</v>
      </c>
      <c r="E154" s="31">
        <f t="shared" si="93"/>
        <v>3.9179219861991297E-3</v>
      </c>
      <c r="F154" s="31">
        <f t="shared" si="93"/>
        <v>9.1527818146339302E-3</v>
      </c>
      <c r="G154" s="31">
        <f t="shared" si="93"/>
        <v>7.3814230087913399E-3</v>
      </c>
      <c r="H154" s="31">
        <f t="shared" si="93"/>
        <v>1.48849044977051E-2</v>
      </c>
      <c r="I154" s="31">
        <f t="shared" si="93"/>
        <v>1.0879048334089101E-2</v>
      </c>
    </row>
    <row r="155" spans="1:9" s="29" customFormat="1">
      <c r="A155" s="15">
        <v>2027</v>
      </c>
      <c r="B155" s="31">
        <f t="shared" ref="B155:I155" si="94">B15</f>
        <v>1.25092865476934E-3</v>
      </c>
      <c r="C155" s="31">
        <f t="shared" si="94"/>
        <v>1.2243756868045199E-3</v>
      </c>
      <c r="D155" s="31">
        <f t="shared" si="94"/>
        <v>4.5389084616347603E-3</v>
      </c>
      <c r="E155" s="31">
        <f t="shared" si="94"/>
        <v>3.9183720913134905E-3</v>
      </c>
      <c r="F155" s="31">
        <f t="shared" si="94"/>
        <v>9.1529930587794187E-3</v>
      </c>
      <c r="G155" s="31">
        <f t="shared" si="94"/>
        <v>7.38151530014532E-3</v>
      </c>
      <c r="H155" s="31">
        <f t="shared" si="94"/>
        <v>1.4885179446405701E-2</v>
      </c>
      <c r="I155" s="31">
        <f t="shared" si="94"/>
        <v>1.0879334948097199E-2</v>
      </c>
    </row>
    <row r="156" spans="1:9" s="29" customFormat="1">
      <c r="A156" s="16">
        <v>2028</v>
      </c>
      <c r="B156" s="31">
        <f t="shared" ref="B156:I156" si="95">B16</f>
        <v>1.2509745757868901E-3</v>
      </c>
      <c r="C156" s="31">
        <f t="shared" si="95"/>
        <v>1.22439095016892E-3</v>
      </c>
      <c r="D156" s="31">
        <f t="shared" si="95"/>
        <v>4.5390119508121503E-3</v>
      </c>
      <c r="E156" s="31">
        <f t="shared" si="95"/>
        <v>3.9186217596250197E-3</v>
      </c>
      <c r="F156" s="31">
        <f t="shared" si="95"/>
        <v>9.1530933049374097E-3</v>
      </c>
      <c r="G156" s="31">
        <f t="shared" si="95"/>
        <v>7.3815561895731593E-3</v>
      </c>
      <c r="H156" s="31">
        <f t="shared" si="95"/>
        <v>1.4885306183352001E-2</v>
      </c>
      <c r="I156" s="31">
        <f t="shared" si="95"/>
        <v>1.0879474226072E-2</v>
      </c>
    </row>
    <row r="157" spans="1:9" s="29" customFormat="1">
      <c r="A157" s="15">
        <v>2029</v>
      </c>
      <c r="B157" s="31">
        <f t="shared" ref="B157:I157" si="96">B17</f>
        <v>1.2510008013218901E-3</v>
      </c>
      <c r="C157" s="31">
        <f t="shared" si="96"/>
        <v>1.2243985525470901E-3</v>
      </c>
      <c r="D157" s="31">
        <f t="shared" si="96"/>
        <v>4.5390659189720999E-3</v>
      </c>
      <c r="E157" s="31">
        <f t="shared" si="96"/>
        <v>3.9187602478665201E-3</v>
      </c>
      <c r="F157" s="31">
        <f t="shared" si="96"/>
        <v>9.1531408768697302E-3</v>
      </c>
      <c r="G157" s="31">
        <f t="shared" si="96"/>
        <v>7.3815743055204996E-3</v>
      </c>
      <c r="H157" s="31">
        <f t="shared" si="96"/>
        <v>1.48853646024444E-2</v>
      </c>
      <c r="I157" s="31">
        <f t="shared" si="96"/>
        <v>1.0879541907182299E-2</v>
      </c>
    </row>
    <row r="158" spans="1:9" s="29" customFormat="1">
      <c r="A158" s="16">
        <v>2030</v>
      </c>
      <c r="B158" s="31">
        <f t="shared" ref="B158:I158" si="97">B18</f>
        <v>1.25101577874885E-3</v>
      </c>
      <c r="C158" s="31">
        <f t="shared" si="97"/>
        <v>1.22440233914042E-3</v>
      </c>
      <c r="D158" s="31">
        <f t="shared" si="97"/>
        <v>4.5390940626134201E-3</v>
      </c>
      <c r="E158" s="31">
        <f t="shared" si="97"/>
        <v>3.9188370657571E-3</v>
      </c>
      <c r="F158" s="31">
        <f t="shared" si="97"/>
        <v>9.1531634521862301E-3</v>
      </c>
      <c r="G158" s="31">
        <f t="shared" si="97"/>
        <v>7.3815823317406101E-3</v>
      </c>
      <c r="H158" s="31">
        <f t="shared" si="97"/>
        <v>1.48853915305854E-2</v>
      </c>
      <c r="I158" s="31">
        <f t="shared" si="97"/>
        <v>1.0879574796321401E-2</v>
      </c>
    </row>
    <row r="161" spans="1:9" s="29" customFormat="1">
      <c r="A161" s="8" t="s">
        <v>54</v>
      </c>
      <c r="B161" s="16"/>
      <c r="C161" s="16"/>
      <c r="D161" s="16"/>
      <c r="E161" s="16"/>
      <c r="F161" s="16"/>
      <c r="G161" s="16"/>
      <c r="H161" s="16"/>
      <c r="I161" s="16"/>
    </row>
    <row r="162" spans="1:9" s="29" customFormat="1">
      <c r="A162" s="15" t="s">
        <v>8</v>
      </c>
      <c r="B162" s="15" t="s">
        <v>0</v>
      </c>
      <c r="C162" s="15" t="s">
        <v>1</v>
      </c>
      <c r="D162" s="15" t="s">
        <v>2</v>
      </c>
      <c r="E162" s="15" t="s">
        <v>3</v>
      </c>
      <c r="F162" s="15" t="s">
        <v>4</v>
      </c>
      <c r="G162" s="15" t="s">
        <v>5</v>
      </c>
      <c r="H162" s="15" t="s">
        <v>6</v>
      </c>
      <c r="I162" s="15" t="s">
        <v>7</v>
      </c>
    </row>
    <row r="163" spans="1:9" s="29" customFormat="1">
      <c r="A163" s="15">
        <v>2015</v>
      </c>
      <c r="B163" s="31">
        <f>B3</f>
        <v>1.162094695798E-3</v>
      </c>
      <c r="C163" s="31">
        <f t="shared" ref="C163:I163" si="98">C3</f>
        <v>1.0939616768385601E-3</v>
      </c>
      <c r="D163" s="31">
        <f t="shared" si="98"/>
        <v>4.0044518035387E-3</v>
      </c>
      <c r="E163" s="31">
        <f t="shared" si="98"/>
        <v>3.2580777415492502E-3</v>
      </c>
      <c r="F163" s="31">
        <f t="shared" si="98"/>
        <v>7.6905330531729602E-3</v>
      </c>
      <c r="G163" s="31">
        <f t="shared" si="98"/>
        <v>6.0980987895192995E-3</v>
      </c>
      <c r="H163" s="31">
        <f t="shared" si="98"/>
        <v>1.23300465234973E-2</v>
      </c>
      <c r="I163" s="31">
        <f t="shared" si="98"/>
        <v>9.3169962044506709E-3</v>
      </c>
    </row>
    <row r="164" spans="1:9" s="29" customFormat="1">
      <c r="A164" s="16">
        <v>2016</v>
      </c>
      <c r="B164" s="31">
        <f t="shared" ref="B164:I164" si="99">B4</f>
        <v>1.20024142080258E-3</v>
      </c>
      <c r="C164" s="31">
        <f t="shared" si="99"/>
        <v>1.15943432615239E-3</v>
      </c>
      <c r="D164" s="31">
        <f t="shared" si="99"/>
        <v>4.2603002715869897E-3</v>
      </c>
      <c r="E164" s="31">
        <f t="shared" si="99"/>
        <v>3.5523638119660198E-3</v>
      </c>
      <c r="F164" s="31">
        <f t="shared" si="99"/>
        <v>8.4590811871848807E-3</v>
      </c>
      <c r="G164" s="31">
        <f t="shared" si="99"/>
        <v>6.8129420720865197E-3</v>
      </c>
      <c r="H164" s="31">
        <f t="shared" si="99"/>
        <v>1.3707523770568998E-2</v>
      </c>
      <c r="I164" s="31">
        <f t="shared" si="99"/>
        <v>1.0120267173552999E-2</v>
      </c>
    </row>
    <row r="165" spans="1:9" s="29" customFormat="1">
      <c r="A165" s="15">
        <v>2017</v>
      </c>
      <c r="B165" s="31">
        <f t="shared" ref="B165:I165" si="100">B5</f>
        <v>1.2220270502421699E-3</v>
      </c>
      <c r="C165" s="31">
        <f t="shared" si="100"/>
        <v>1.1920449503173499E-3</v>
      </c>
      <c r="D165" s="31">
        <f t="shared" si="100"/>
        <v>4.3937216726991999E-3</v>
      </c>
      <c r="E165" s="31">
        <f t="shared" si="100"/>
        <v>3.7156010291464498E-3</v>
      </c>
      <c r="F165" s="31">
        <f t="shared" si="100"/>
        <v>8.8237966091694806E-3</v>
      </c>
      <c r="G165" s="31">
        <f t="shared" si="100"/>
        <v>7.1296514013594802E-3</v>
      </c>
      <c r="H165" s="31">
        <f t="shared" si="100"/>
        <v>1.4342468614754699E-2</v>
      </c>
      <c r="I165" s="31">
        <f t="shared" si="100"/>
        <v>1.05106108088922E-2</v>
      </c>
    </row>
    <row r="166" spans="1:9" s="29" customFormat="1">
      <c r="A166" s="16">
        <v>2018</v>
      </c>
      <c r="B166" s="31">
        <f t="shared" ref="B166:I166" si="101">B6</f>
        <v>1.23446884308342E-3</v>
      </c>
      <c r="C166" s="31">
        <f t="shared" si="101"/>
        <v>1.20828765348536E-3</v>
      </c>
      <c r="D166" s="31">
        <f t="shared" si="101"/>
        <v>4.4632990690797094E-3</v>
      </c>
      <c r="E166" s="31">
        <f t="shared" si="101"/>
        <v>3.8061469018582498E-3</v>
      </c>
      <c r="F166" s="31">
        <f t="shared" si="101"/>
        <v>8.9968727421359893E-3</v>
      </c>
      <c r="G166" s="31">
        <f t="shared" si="101"/>
        <v>7.2699685893287099E-3</v>
      </c>
      <c r="H166" s="31">
        <f t="shared" si="101"/>
        <v>1.4635144922849801E-2</v>
      </c>
      <c r="I166" s="31">
        <f t="shared" si="101"/>
        <v>1.0700295435264399E-2</v>
      </c>
    </row>
    <row r="167" spans="1:9" s="29" customFormat="1">
      <c r="A167" s="15">
        <v>2019</v>
      </c>
      <c r="B167" s="31">
        <f t="shared" ref="B167:I167" si="102">B7</f>
        <v>1.2415743623218601E-3</v>
      </c>
      <c r="C167" s="31">
        <f t="shared" si="102"/>
        <v>1.21637782081456E-3</v>
      </c>
      <c r="D167" s="31">
        <f t="shared" si="102"/>
        <v>4.4995827090860106E-3</v>
      </c>
      <c r="E167" s="31">
        <f t="shared" si="102"/>
        <v>3.8563716925447901E-3</v>
      </c>
      <c r="F167" s="31">
        <f t="shared" si="102"/>
        <v>9.0790062248377601E-3</v>
      </c>
      <c r="G167" s="31">
        <f t="shared" si="102"/>
        <v>7.3321357294151498E-3</v>
      </c>
      <c r="H167" s="31">
        <f t="shared" si="102"/>
        <v>1.4770053367425101E-2</v>
      </c>
      <c r="I167" s="31">
        <f t="shared" si="102"/>
        <v>1.0792471288088801E-2</v>
      </c>
    </row>
    <row r="168" spans="1:9" s="29" customFormat="1">
      <c r="A168" s="16">
        <v>2020</v>
      </c>
      <c r="B168" s="31">
        <f t="shared" ref="B168:I168" si="103">B8</f>
        <v>1.2456323308391E-3</v>
      </c>
      <c r="C168" s="31">
        <f t="shared" si="103"/>
        <v>1.2204073722221901E-3</v>
      </c>
      <c r="D168" s="31">
        <f t="shared" si="103"/>
        <v>4.5185041203573903E-3</v>
      </c>
      <c r="E168" s="31">
        <f t="shared" si="103"/>
        <v>3.8842308265280203E-3</v>
      </c>
      <c r="F168" s="31">
        <f t="shared" si="103"/>
        <v>9.1179827657686102E-3</v>
      </c>
      <c r="G168" s="31">
        <f t="shared" si="103"/>
        <v>7.3596787080228302E-3</v>
      </c>
      <c r="H168" s="31">
        <f t="shared" si="103"/>
        <v>1.48322390924541E-2</v>
      </c>
      <c r="I168" s="31">
        <f t="shared" si="103"/>
        <v>1.08372634676471E-2</v>
      </c>
    </row>
    <row r="169" spans="1:9" s="29" customFormat="1">
      <c r="A169" s="15">
        <v>2021</v>
      </c>
      <c r="B169" s="31">
        <f t="shared" ref="B169:I169" si="104">B9</f>
        <v>1.2479498403601299E-3</v>
      </c>
      <c r="C169" s="31">
        <f t="shared" si="104"/>
        <v>1.2224144116178E-3</v>
      </c>
      <c r="D169" s="31">
        <f t="shared" si="104"/>
        <v>4.5283713719462002E-3</v>
      </c>
      <c r="E169" s="31">
        <f t="shared" si="104"/>
        <v>3.8996839789590598E-3</v>
      </c>
      <c r="F169" s="31">
        <f t="shared" si="104"/>
        <v>9.1364791291634294E-3</v>
      </c>
      <c r="G169" s="31">
        <f t="shared" si="104"/>
        <v>7.3718815481330306E-3</v>
      </c>
      <c r="H169" s="31">
        <f t="shared" si="104"/>
        <v>1.4860903453751599E-2</v>
      </c>
      <c r="I169" s="31">
        <f t="shared" si="104"/>
        <v>1.0859029898747E-2</v>
      </c>
    </row>
    <row r="170" spans="1:9" s="29" customFormat="1">
      <c r="A170" s="16">
        <v>2022</v>
      </c>
      <c r="B170" s="31">
        <f t="shared" ref="B170:I170" si="105">B10</f>
        <v>1.24927337216113E-3</v>
      </c>
      <c r="C170" s="31">
        <f t="shared" si="105"/>
        <v>1.22341407801439E-3</v>
      </c>
      <c r="D170" s="31">
        <f t="shared" si="105"/>
        <v>4.5335170057744997E-3</v>
      </c>
      <c r="E170" s="31">
        <f t="shared" si="105"/>
        <v>3.9082556711085795E-3</v>
      </c>
      <c r="F170" s="31">
        <f t="shared" si="105"/>
        <v>9.14525660019248E-3</v>
      </c>
      <c r="G170" s="31">
        <f t="shared" si="105"/>
        <v>7.3772879825232994E-3</v>
      </c>
      <c r="H170" s="31">
        <f t="shared" si="105"/>
        <v>1.48741162225697E-2</v>
      </c>
      <c r="I170" s="31">
        <f t="shared" si="105"/>
        <v>1.0869607136280499E-2</v>
      </c>
    </row>
    <row r="171" spans="1:9" s="29" customFormat="1">
      <c r="A171" s="15">
        <v>2023</v>
      </c>
      <c r="B171" s="31">
        <f t="shared" ref="B171:I171" si="106">B11</f>
        <v>1.2500292423797399E-3</v>
      </c>
      <c r="C171" s="31">
        <f t="shared" si="106"/>
        <v>1.2239119919599901E-3</v>
      </c>
      <c r="D171" s="31">
        <f t="shared" si="106"/>
        <v>4.5362003819159301E-3</v>
      </c>
      <c r="E171" s="31">
        <f t="shared" si="106"/>
        <v>3.9130102936125802E-3</v>
      </c>
      <c r="F171" s="31">
        <f t="shared" si="106"/>
        <v>9.1494219594050602E-3</v>
      </c>
      <c r="G171" s="31">
        <f t="shared" si="106"/>
        <v>7.3796832882515092E-3</v>
      </c>
      <c r="H171" s="31">
        <f t="shared" si="106"/>
        <v>1.4880206616771301E-2</v>
      </c>
      <c r="I171" s="31">
        <f t="shared" si="106"/>
        <v>1.0874747067274499E-2</v>
      </c>
    </row>
    <row r="172" spans="1:9" s="29" customFormat="1">
      <c r="A172" s="16">
        <v>2024</v>
      </c>
      <c r="B172" s="31">
        <f t="shared" ref="B172:I172" si="107">B12</f>
        <v>1.2504609205509301E-3</v>
      </c>
      <c r="C172" s="31">
        <f t="shared" si="107"/>
        <v>1.2241599929912201E-3</v>
      </c>
      <c r="D172" s="31">
        <f t="shared" si="107"/>
        <v>4.5375997250788206E-3</v>
      </c>
      <c r="E172" s="31">
        <f t="shared" si="107"/>
        <v>3.9156476299472501E-3</v>
      </c>
      <c r="F172" s="31">
        <f t="shared" si="107"/>
        <v>9.1513986355242303E-3</v>
      </c>
      <c r="G172" s="31">
        <f t="shared" si="107"/>
        <v>7.3807445217960897E-3</v>
      </c>
      <c r="H172" s="31">
        <f t="shared" si="107"/>
        <v>1.48830139694195E-2</v>
      </c>
      <c r="I172" s="31">
        <f t="shared" si="107"/>
        <v>1.0877244779038899E-2</v>
      </c>
    </row>
    <row r="173" spans="1:9" s="29" customFormat="1">
      <c r="A173" s="15">
        <v>2025</v>
      </c>
      <c r="B173" s="31">
        <f t="shared" ref="B173:I173" si="108">B13</f>
        <v>1.2507074523481802E-3</v>
      </c>
      <c r="C173" s="31">
        <f t="shared" si="108"/>
        <v>1.22428351737135E-3</v>
      </c>
      <c r="D173" s="31">
        <f t="shared" si="108"/>
        <v>4.5383294629852298E-3</v>
      </c>
      <c r="E173" s="31">
        <f t="shared" si="108"/>
        <v>3.9171105311420901E-3</v>
      </c>
      <c r="F173" s="31">
        <f t="shared" si="108"/>
        <v>9.15233666950418E-3</v>
      </c>
      <c r="G173" s="31">
        <f t="shared" si="108"/>
        <v>7.38121469836808E-3</v>
      </c>
      <c r="H173" s="31">
        <f t="shared" si="108"/>
        <v>1.48843080119117E-2</v>
      </c>
      <c r="I173" s="31">
        <f t="shared" si="108"/>
        <v>1.0878458523749801E-2</v>
      </c>
    </row>
    <row r="174" spans="1:9" s="29" customFormat="1">
      <c r="A174" s="16">
        <v>2026</v>
      </c>
      <c r="B174" s="31">
        <f t="shared" ref="B174:I174" si="109">B14</f>
        <v>1.25084824688243E-3</v>
      </c>
      <c r="C174" s="31">
        <f t="shared" si="109"/>
        <v>1.2243450424078001E-3</v>
      </c>
      <c r="D174" s="31">
        <f t="shared" si="109"/>
        <v>4.53871001110678E-3</v>
      </c>
      <c r="E174" s="31">
        <f t="shared" si="109"/>
        <v>3.9179219861991297E-3</v>
      </c>
      <c r="F174" s="31">
        <f t="shared" si="109"/>
        <v>9.1527818146339302E-3</v>
      </c>
      <c r="G174" s="31">
        <f t="shared" si="109"/>
        <v>7.3814230087913399E-3</v>
      </c>
      <c r="H174" s="31">
        <f t="shared" si="109"/>
        <v>1.48849044977051E-2</v>
      </c>
      <c r="I174" s="31">
        <f t="shared" si="109"/>
        <v>1.0879048334089101E-2</v>
      </c>
    </row>
    <row r="175" spans="1:9" s="29" customFormat="1">
      <c r="A175" s="15">
        <v>2027</v>
      </c>
      <c r="B175" s="31">
        <f t="shared" ref="B175:I175" si="110">B15</f>
        <v>1.25092865476934E-3</v>
      </c>
      <c r="C175" s="31">
        <f t="shared" si="110"/>
        <v>1.2243756868045199E-3</v>
      </c>
      <c r="D175" s="31">
        <f t="shared" si="110"/>
        <v>4.5389084616347603E-3</v>
      </c>
      <c r="E175" s="31">
        <f t="shared" si="110"/>
        <v>3.9183720913134905E-3</v>
      </c>
      <c r="F175" s="31">
        <f t="shared" si="110"/>
        <v>9.1529930587794187E-3</v>
      </c>
      <c r="G175" s="31">
        <f t="shared" si="110"/>
        <v>7.38151530014532E-3</v>
      </c>
      <c r="H175" s="31">
        <f t="shared" si="110"/>
        <v>1.4885179446405701E-2</v>
      </c>
      <c r="I175" s="31">
        <f t="shared" si="110"/>
        <v>1.0879334948097199E-2</v>
      </c>
    </row>
    <row r="176" spans="1:9" s="29" customFormat="1">
      <c r="A176" s="16">
        <v>2028</v>
      </c>
      <c r="B176" s="31">
        <f t="shared" ref="B176:I176" si="111">B16</f>
        <v>1.2509745757868901E-3</v>
      </c>
      <c r="C176" s="31">
        <f t="shared" si="111"/>
        <v>1.22439095016892E-3</v>
      </c>
      <c r="D176" s="31">
        <f t="shared" si="111"/>
        <v>4.5390119508121503E-3</v>
      </c>
      <c r="E176" s="31">
        <f t="shared" si="111"/>
        <v>3.9186217596250197E-3</v>
      </c>
      <c r="F176" s="31">
        <f t="shared" si="111"/>
        <v>9.1530933049374097E-3</v>
      </c>
      <c r="G176" s="31">
        <f t="shared" si="111"/>
        <v>7.3815561895731593E-3</v>
      </c>
      <c r="H176" s="31">
        <f t="shared" si="111"/>
        <v>1.4885306183352001E-2</v>
      </c>
      <c r="I176" s="31">
        <f t="shared" si="111"/>
        <v>1.0879474226072E-2</v>
      </c>
    </row>
    <row r="177" spans="1:9" s="29" customFormat="1">
      <c r="A177" s="15">
        <v>2029</v>
      </c>
      <c r="B177" s="31">
        <f t="shared" ref="B177:I177" si="112">B17</f>
        <v>1.2510008013218901E-3</v>
      </c>
      <c r="C177" s="31">
        <f t="shared" si="112"/>
        <v>1.2243985525470901E-3</v>
      </c>
      <c r="D177" s="31">
        <f t="shared" si="112"/>
        <v>4.5390659189720999E-3</v>
      </c>
      <c r="E177" s="31">
        <f t="shared" si="112"/>
        <v>3.9187602478665201E-3</v>
      </c>
      <c r="F177" s="31">
        <f t="shared" si="112"/>
        <v>9.1531408768697302E-3</v>
      </c>
      <c r="G177" s="31">
        <f t="shared" si="112"/>
        <v>7.3815743055204996E-3</v>
      </c>
      <c r="H177" s="31">
        <f t="shared" si="112"/>
        <v>1.48853646024444E-2</v>
      </c>
      <c r="I177" s="31">
        <f t="shared" si="112"/>
        <v>1.0879541907182299E-2</v>
      </c>
    </row>
    <row r="178" spans="1:9" s="29" customFormat="1">
      <c r="A178" s="16">
        <v>2030</v>
      </c>
      <c r="B178" s="31">
        <f t="shared" ref="B178:I178" si="113">B18</f>
        <v>1.25101577874885E-3</v>
      </c>
      <c r="C178" s="31">
        <f t="shared" si="113"/>
        <v>1.22440233914042E-3</v>
      </c>
      <c r="D178" s="31">
        <f t="shared" si="113"/>
        <v>4.5390940626134201E-3</v>
      </c>
      <c r="E178" s="31">
        <f t="shared" si="113"/>
        <v>3.9188370657571E-3</v>
      </c>
      <c r="F178" s="31">
        <f t="shared" si="113"/>
        <v>9.1531634521862301E-3</v>
      </c>
      <c r="G178" s="31">
        <f t="shared" si="113"/>
        <v>7.3815823317406101E-3</v>
      </c>
      <c r="H178" s="31">
        <f t="shared" si="113"/>
        <v>1.48853915305854E-2</v>
      </c>
      <c r="I178" s="31">
        <f t="shared" si="113"/>
        <v>1.0879574796321401E-2</v>
      </c>
    </row>
    <row r="181" spans="1:9" s="29" customFormat="1">
      <c r="A181" s="29" t="s">
        <v>50</v>
      </c>
      <c r="B181" s="16"/>
      <c r="C181" s="16"/>
      <c r="D181" s="16"/>
      <c r="E181" s="16"/>
      <c r="F181" s="16"/>
      <c r="G181" s="16"/>
      <c r="H181" s="16"/>
      <c r="I181" s="16"/>
    </row>
    <row r="182" spans="1:9" s="29" customFormat="1">
      <c r="A182" s="15" t="s">
        <v>8</v>
      </c>
      <c r="B182" s="15" t="s">
        <v>0</v>
      </c>
      <c r="C182" s="15" t="s">
        <v>1</v>
      </c>
      <c r="D182" s="15" t="s">
        <v>2</v>
      </c>
      <c r="E182" s="15" t="s">
        <v>3</v>
      </c>
      <c r="F182" s="15" t="s">
        <v>4</v>
      </c>
      <c r="G182" s="15" t="s">
        <v>5</v>
      </c>
      <c r="H182" s="15" t="s">
        <v>6</v>
      </c>
      <c r="I182" s="15" t="s">
        <v>7</v>
      </c>
    </row>
    <row r="183" spans="1:9" s="29" customFormat="1">
      <c r="A183" s="15">
        <v>2015</v>
      </c>
      <c r="B183" s="31">
        <f>B3</f>
        <v>1.162094695798E-3</v>
      </c>
      <c r="C183" s="31">
        <f t="shared" ref="C183:I183" si="114">C3</f>
        <v>1.0939616768385601E-3</v>
      </c>
      <c r="D183" s="31">
        <f t="shared" si="114"/>
        <v>4.0044518035387E-3</v>
      </c>
      <c r="E183" s="31">
        <f t="shared" si="114"/>
        <v>3.2580777415492502E-3</v>
      </c>
      <c r="F183" s="31">
        <f t="shared" si="114"/>
        <v>7.6905330531729602E-3</v>
      </c>
      <c r="G183" s="31">
        <f t="shared" si="114"/>
        <v>6.0980987895192995E-3</v>
      </c>
      <c r="H183" s="31">
        <f t="shared" si="114"/>
        <v>1.23300465234973E-2</v>
      </c>
      <c r="I183" s="31">
        <f t="shared" si="114"/>
        <v>9.3169962044506709E-3</v>
      </c>
    </row>
    <row r="184" spans="1:9" s="29" customFormat="1">
      <c r="A184" s="16">
        <v>2016</v>
      </c>
      <c r="B184" s="31">
        <f t="shared" ref="B184:I184" si="115">B4</f>
        <v>1.20024142080258E-3</v>
      </c>
      <c r="C184" s="31">
        <f t="shared" si="115"/>
        <v>1.15943432615239E-3</v>
      </c>
      <c r="D184" s="31">
        <f t="shared" si="115"/>
        <v>4.2603002715869897E-3</v>
      </c>
      <c r="E184" s="31">
        <f t="shared" si="115"/>
        <v>3.5523638119660198E-3</v>
      </c>
      <c r="F184" s="31">
        <f t="shared" si="115"/>
        <v>8.4590811871848807E-3</v>
      </c>
      <c r="G184" s="31">
        <f t="shared" si="115"/>
        <v>6.8129420720865197E-3</v>
      </c>
      <c r="H184" s="31">
        <f t="shared" si="115"/>
        <v>1.3707523770568998E-2</v>
      </c>
      <c r="I184" s="31">
        <f t="shared" si="115"/>
        <v>1.0120267173552999E-2</v>
      </c>
    </row>
    <row r="185" spans="1:9" s="29" customFormat="1">
      <c r="A185" s="15">
        <v>2017</v>
      </c>
      <c r="B185" s="31">
        <f t="shared" ref="B185:I185" si="116">B5</f>
        <v>1.2220270502421699E-3</v>
      </c>
      <c r="C185" s="31">
        <f t="shared" si="116"/>
        <v>1.1920449503173499E-3</v>
      </c>
      <c r="D185" s="31">
        <f t="shared" si="116"/>
        <v>4.3937216726991999E-3</v>
      </c>
      <c r="E185" s="31">
        <f t="shared" si="116"/>
        <v>3.7156010291464498E-3</v>
      </c>
      <c r="F185" s="31">
        <f t="shared" si="116"/>
        <v>8.8237966091694806E-3</v>
      </c>
      <c r="G185" s="31">
        <f t="shared" si="116"/>
        <v>7.1296514013594802E-3</v>
      </c>
      <c r="H185" s="31">
        <f t="shared" si="116"/>
        <v>1.4342468614754699E-2</v>
      </c>
      <c r="I185" s="31">
        <f t="shared" si="116"/>
        <v>1.05106108088922E-2</v>
      </c>
    </row>
    <row r="186" spans="1:9" s="29" customFormat="1">
      <c r="A186" s="16">
        <v>2018</v>
      </c>
      <c r="B186" s="31">
        <f t="shared" ref="B186:I186" si="117">B6</f>
        <v>1.23446884308342E-3</v>
      </c>
      <c r="C186" s="31">
        <f t="shared" si="117"/>
        <v>1.20828765348536E-3</v>
      </c>
      <c r="D186" s="31">
        <f t="shared" si="117"/>
        <v>4.4632990690797094E-3</v>
      </c>
      <c r="E186" s="31">
        <f t="shared" si="117"/>
        <v>3.8061469018582498E-3</v>
      </c>
      <c r="F186" s="31">
        <f t="shared" si="117"/>
        <v>8.9968727421359893E-3</v>
      </c>
      <c r="G186" s="31">
        <f t="shared" si="117"/>
        <v>7.2699685893287099E-3</v>
      </c>
      <c r="H186" s="31">
        <f t="shared" si="117"/>
        <v>1.4635144922849801E-2</v>
      </c>
      <c r="I186" s="31">
        <f t="shared" si="117"/>
        <v>1.0700295435264399E-2</v>
      </c>
    </row>
    <row r="187" spans="1:9" s="29" customFormat="1">
      <c r="A187" s="15">
        <v>2019</v>
      </c>
      <c r="B187" s="31">
        <f t="shared" ref="B187:I187" si="118">B7</f>
        <v>1.2415743623218601E-3</v>
      </c>
      <c r="C187" s="31">
        <f t="shared" si="118"/>
        <v>1.21637782081456E-3</v>
      </c>
      <c r="D187" s="31">
        <f t="shared" si="118"/>
        <v>4.4995827090860106E-3</v>
      </c>
      <c r="E187" s="31">
        <f t="shared" si="118"/>
        <v>3.8563716925447901E-3</v>
      </c>
      <c r="F187" s="31">
        <f t="shared" si="118"/>
        <v>9.0790062248377601E-3</v>
      </c>
      <c r="G187" s="31">
        <f t="shared" si="118"/>
        <v>7.3321357294151498E-3</v>
      </c>
      <c r="H187" s="31">
        <f t="shared" si="118"/>
        <v>1.4770053367425101E-2</v>
      </c>
      <c r="I187" s="31">
        <f t="shared" si="118"/>
        <v>1.0792471288088801E-2</v>
      </c>
    </row>
    <row r="188" spans="1:9" s="29" customFormat="1">
      <c r="A188" s="16">
        <v>2020</v>
      </c>
      <c r="B188" s="31">
        <f t="shared" ref="B188:I188" si="119">B8</f>
        <v>1.2456323308391E-3</v>
      </c>
      <c r="C188" s="31">
        <f t="shared" si="119"/>
        <v>1.2204073722221901E-3</v>
      </c>
      <c r="D188" s="31">
        <f t="shared" si="119"/>
        <v>4.5185041203573903E-3</v>
      </c>
      <c r="E188" s="31">
        <f t="shared" si="119"/>
        <v>3.8842308265280203E-3</v>
      </c>
      <c r="F188" s="31">
        <f t="shared" si="119"/>
        <v>9.1179827657686102E-3</v>
      </c>
      <c r="G188" s="31">
        <f t="shared" si="119"/>
        <v>7.3596787080228302E-3</v>
      </c>
      <c r="H188" s="31">
        <f t="shared" si="119"/>
        <v>1.48322390924541E-2</v>
      </c>
      <c r="I188" s="31">
        <f t="shared" si="119"/>
        <v>1.08372634676471E-2</v>
      </c>
    </row>
    <row r="189" spans="1:9" s="29" customFormat="1">
      <c r="A189" s="15">
        <v>2021</v>
      </c>
      <c r="B189" s="31">
        <f t="shared" ref="B189:I189" si="120">B9</f>
        <v>1.2479498403601299E-3</v>
      </c>
      <c r="C189" s="31">
        <f t="shared" si="120"/>
        <v>1.2224144116178E-3</v>
      </c>
      <c r="D189" s="31">
        <f t="shared" si="120"/>
        <v>4.5283713719462002E-3</v>
      </c>
      <c r="E189" s="31">
        <f t="shared" si="120"/>
        <v>3.8996839789590598E-3</v>
      </c>
      <c r="F189" s="31">
        <f t="shared" si="120"/>
        <v>9.1364791291634294E-3</v>
      </c>
      <c r="G189" s="31">
        <f t="shared" si="120"/>
        <v>7.3718815481330306E-3</v>
      </c>
      <c r="H189" s="31">
        <f t="shared" si="120"/>
        <v>1.4860903453751599E-2</v>
      </c>
      <c r="I189" s="31">
        <f t="shared" si="120"/>
        <v>1.0859029898747E-2</v>
      </c>
    </row>
    <row r="190" spans="1:9" s="29" customFormat="1">
      <c r="A190" s="16">
        <v>2022</v>
      </c>
      <c r="B190" s="31">
        <f t="shared" ref="B190:I190" si="121">B10</f>
        <v>1.24927337216113E-3</v>
      </c>
      <c r="C190" s="31">
        <f t="shared" si="121"/>
        <v>1.22341407801439E-3</v>
      </c>
      <c r="D190" s="31">
        <f t="shared" si="121"/>
        <v>4.5335170057744997E-3</v>
      </c>
      <c r="E190" s="31">
        <f t="shared" si="121"/>
        <v>3.9082556711085795E-3</v>
      </c>
      <c r="F190" s="31">
        <f t="shared" si="121"/>
        <v>9.14525660019248E-3</v>
      </c>
      <c r="G190" s="31">
        <f t="shared" si="121"/>
        <v>7.3772879825232994E-3</v>
      </c>
      <c r="H190" s="31">
        <f t="shared" si="121"/>
        <v>1.48741162225697E-2</v>
      </c>
      <c r="I190" s="31">
        <f t="shared" si="121"/>
        <v>1.0869607136280499E-2</v>
      </c>
    </row>
    <row r="191" spans="1:9" s="29" customFormat="1">
      <c r="A191" s="15">
        <v>2023</v>
      </c>
      <c r="B191" s="31">
        <f t="shared" ref="B191:I191" si="122">B11</f>
        <v>1.2500292423797399E-3</v>
      </c>
      <c r="C191" s="31">
        <f t="shared" si="122"/>
        <v>1.2239119919599901E-3</v>
      </c>
      <c r="D191" s="31">
        <f t="shared" si="122"/>
        <v>4.5362003819159301E-3</v>
      </c>
      <c r="E191" s="31">
        <f t="shared" si="122"/>
        <v>3.9130102936125802E-3</v>
      </c>
      <c r="F191" s="31">
        <f t="shared" si="122"/>
        <v>9.1494219594050602E-3</v>
      </c>
      <c r="G191" s="31">
        <f t="shared" si="122"/>
        <v>7.3796832882515092E-3</v>
      </c>
      <c r="H191" s="31">
        <f t="shared" si="122"/>
        <v>1.4880206616771301E-2</v>
      </c>
      <c r="I191" s="31">
        <f t="shared" si="122"/>
        <v>1.0874747067274499E-2</v>
      </c>
    </row>
    <row r="192" spans="1:9" s="29" customFormat="1">
      <c r="A192" s="16">
        <v>2024</v>
      </c>
      <c r="B192" s="31">
        <f t="shared" ref="B192:I192" si="123">B12</f>
        <v>1.2504609205509301E-3</v>
      </c>
      <c r="C192" s="31">
        <f t="shared" si="123"/>
        <v>1.2241599929912201E-3</v>
      </c>
      <c r="D192" s="31">
        <f t="shared" si="123"/>
        <v>4.5375997250788206E-3</v>
      </c>
      <c r="E192" s="31">
        <f t="shared" si="123"/>
        <v>3.9156476299472501E-3</v>
      </c>
      <c r="F192" s="31">
        <f t="shared" si="123"/>
        <v>9.1513986355242303E-3</v>
      </c>
      <c r="G192" s="31">
        <f t="shared" si="123"/>
        <v>7.3807445217960897E-3</v>
      </c>
      <c r="H192" s="31">
        <f t="shared" si="123"/>
        <v>1.48830139694195E-2</v>
      </c>
      <c r="I192" s="31">
        <f t="shared" si="123"/>
        <v>1.0877244779038899E-2</v>
      </c>
    </row>
    <row r="193" spans="1:9" s="29" customFormat="1">
      <c r="A193" s="15">
        <v>2025</v>
      </c>
      <c r="B193" s="31">
        <f t="shared" ref="B193:I193" si="124">B13</f>
        <v>1.2507074523481802E-3</v>
      </c>
      <c r="C193" s="31">
        <f t="shared" si="124"/>
        <v>1.22428351737135E-3</v>
      </c>
      <c r="D193" s="31">
        <f t="shared" si="124"/>
        <v>4.5383294629852298E-3</v>
      </c>
      <c r="E193" s="31">
        <f t="shared" si="124"/>
        <v>3.9171105311420901E-3</v>
      </c>
      <c r="F193" s="31">
        <f t="shared" si="124"/>
        <v>9.15233666950418E-3</v>
      </c>
      <c r="G193" s="31">
        <f t="shared" si="124"/>
        <v>7.38121469836808E-3</v>
      </c>
      <c r="H193" s="31">
        <f t="shared" si="124"/>
        <v>1.48843080119117E-2</v>
      </c>
      <c r="I193" s="31">
        <f t="shared" si="124"/>
        <v>1.0878458523749801E-2</v>
      </c>
    </row>
    <row r="194" spans="1:9" s="29" customFormat="1">
      <c r="A194" s="16">
        <v>2026</v>
      </c>
      <c r="B194" s="31">
        <f t="shared" ref="B194:I194" si="125">B14</f>
        <v>1.25084824688243E-3</v>
      </c>
      <c r="C194" s="31">
        <f t="shared" si="125"/>
        <v>1.2243450424078001E-3</v>
      </c>
      <c r="D194" s="31">
        <f t="shared" si="125"/>
        <v>4.53871001110678E-3</v>
      </c>
      <c r="E194" s="31">
        <f t="shared" si="125"/>
        <v>3.9179219861991297E-3</v>
      </c>
      <c r="F194" s="31">
        <f t="shared" si="125"/>
        <v>9.1527818146339302E-3</v>
      </c>
      <c r="G194" s="31">
        <f t="shared" si="125"/>
        <v>7.3814230087913399E-3</v>
      </c>
      <c r="H194" s="31">
        <f t="shared" si="125"/>
        <v>1.48849044977051E-2</v>
      </c>
      <c r="I194" s="31">
        <f t="shared" si="125"/>
        <v>1.0879048334089101E-2</v>
      </c>
    </row>
    <row r="195" spans="1:9" s="29" customFormat="1">
      <c r="A195" s="15">
        <v>2027</v>
      </c>
      <c r="B195" s="31">
        <f t="shared" ref="B195:I195" si="126">B15</f>
        <v>1.25092865476934E-3</v>
      </c>
      <c r="C195" s="31">
        <f t="shared" si="126"/>
        <v>1.2243756868045199E-3</v>
      </c>
      <c r="D195" s="31">
        <f t="shared" si="126"/>
        <v>4.5389084616347603E-3</v>
      </c>
      <c r="E195" s="31">
        <f t="shared" si="126"/>
        <v>3.9183720913134905E-3</v>
      </c>
      <c r="F195" s="31">
        <f t="shared" si="126"/>
        <v>9.1529930587794187E-3</v>
      </c>
      <c r="G195" s="31">
        <f t="shared" si="126"/>
        <v>7.38151530014532E-3</v>
      </c>
      <c r="H195" s="31">
        <f t="shared" si="126"/>
        <v>1.4885179446405701E-2</v>
      </c>
      <c r="I195" s="31">
        <f t="shared" si="126"/>
        <v>1.0879334948097199E-2</v>
      </c>
    </row>
    <row r="196" spans="1:9" s="29" customFormat="1">
      <c r="A196" s="16">
        <v>2028</v>
      </c>
      <c r="B196" s="31">
        <f t="shared" ref="B196:I196" si="127">B16</f>
        <v>1.2509745757868901E-3</v>
      </c>
      <c r="C196" s="31">
        <f t="shared" si="127"/>
        <v>1.22439095016892E-3</v>
      </c>
      <c r="D196" s="31">
        <f t="shared" si="127"/>
        <v>4.5390119508121503E-3</v>
      </c>
      <c r="E196" s="31">
        <f t="shared" si="127"/>
        <v>3.9186217596250197E-3</v>
      </c>
      <c r="F196" s="31">
        <f t="shared" si="127"/>
        <v>9.1530933049374097E-3</v>
      </c>
      <c r="G196" s="31">
        <f t="shared" si="127"/>
        <v>7.3815561895731593E-3</v>
      </c>
      <c r="H196" s="31">
        <f t="shared" si="127"/>
        <v>1.4885306183352001E-2</v>
      </c>
      <c r="I196" s="31">
        <f t="shared" si="127"/>
        <v>1.0879474226072E-2</v>
      </c>
    </row>
    <row r="197" spans="1:9" s="29" customFormat="1">
      <c r="A197" s="15">
        <v>2029</v>
      </c>
      <c r="B197" s="31">
        <f t="shared" ref="B197:I197" si="128">B17</f>
        <v>1.2510008013218901E-3</v>
      </c>
      <c r="C197" s="31">
        <f t="shared" si="128"/>
        <v>1.2243985525470901E-3</v>
      </c>
      <c r="D197" s="31">
        <f t="shared" si="128"/>
        <v>4.5390659189720999E-3</v>
      </c>
      <c r="E197" s="31">
        <f t="shared" si="128"/>
        <v>3.9187602478665201E-3</v>
      </c>
      <c r="F197" s="31">
        <f t="shared" si="128"/>
        <v>9.1531408768697302E-3</v>
      </c>
      <c r="G197" s="31">
        <f t="shared" si="128"/>
        <v>7.3815743055204996E-3</v>
      </c>
      <c r="H197" s="31">
        <f t="shared" si="128"/>
        <v>1.48853646024444E-2</v>
      </c>
      <c r="I197" s="31">
        <f t="shared" si="128"/>
        <v>1.0879541907182299E-2</v>
      </c>
    </row>
    <row r="198" spans="1:9" s="29" customFormat="1">
      <c r="A198" s="16">
        <v>2030</v>
      </c>
      <c r="B198" s="31">
        <f t="shared" ref="B198:I198" si="129">B18</f>
        <v>1.25101577874885E-3</v>
      </c>
      <c r="C198" s="31">
        <f t="shared" si="129"/>
        <v>1.22440233914042E-3</v>
      </c>
      <c r="D198" s="31">
        <f t="shared" si="129"/>
        <v>4.5390940626134201E-3</v>
      </c>
      <c r="E198" s="31">
        <f t="shared" si="129"/>
        <v>3.9188370657571E-3</v>
      </c>
      <c r="F198" s="31">
        <f t="shared" si="129"/>
        <v>9.1531634521862301E-3</v>
      </c>
      <c r="G198" s="31">
        <f t="shared" si="129"/>
        <v>7.3815823317406101E-3</v>
      </c>
      <c r="H198" s="31">
        <f t="shared" si="129"/>
        <v>1.48853915305854E-2</v>
      </c>
      <c r="I198" s="31">
        <f t="shared" si="129"/>
        <v>1.0879574796321401E-2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E198"/>
  <sheetViews>
    <sheetView workbookViewId="0">
      <selection activeCell="B183" sqref="B183:I198"/>
    </sheetView>
  </sheetViews>
  <sheetFormatPr defaultRowHeight="14.4"/>
  <sheetData>
    <row r="1" spans="1:31" s="21" customFormat="1">
      <c r="A1" s="8" t="s">
        <v>30</v>
      </c>
      <c r="L1" s="8"/>
      <c r="W1" s="8"/>
    </row>
    <row r="2" spans="1:31">
      <c r="A2" t="s">
        <v>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L2" s="21"/>
      <c r="M2" s="21"/>
      <c r="N2" s="21"/>
      <c r="O2" s="21"/>
      <c r="P2" s="21"/>
      <c r="Q2" s="21"/>
      <c r="R2" s="21"/>
      <c r="S2" s="21"/>
      <c r="T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 s="21" customFormat="1">
      <c r="A3" s="21">
        <v>2015</v>
      </c>
      <c r="B3" s="21">
        <f>Input!J3</f>
        <v>1.4097315383811199E-2</v>
      </c>
      <c r="C3" s="51">
        <f>Input!K3</f>
        <v>1.07988365631619E-2</v>
      </c>
      <c r="D3" s="51">
        <f>Input!L3</f>
        <v>2.7411352851680202E-2</v>
      </c>
      <c r="E3" s="51">
        <f>Input!M3</f>
        <v>1.73491820882768E-2</v>
      </c>
      <c r="F3" s="51">
        <f>Input!N3</f>
        <v>4.4330071394335598E-2</v>
      </c>
      <c r="G3" s="51">
        <f>Input!O3</f>
        <v>2.9507814681487797E-2</v>
      </c>
      <c r="H3" s="51">
        <f>Input!P3</f>
        <v>0.10129791512469601</v>
      </c>
      <c r="I3" s="51">
        <f>Input!Q3</f>
        <v>9.2173999780119698E-2</v>
      </c>
      <c r="L3" s="43"/>
      <c r="M3" s="43"/>
      <c r="N3" s="43"/>
      <c r="O3" s="43"/>
      <c r="P3" s="43"/>
      <c r="Q3" s="43"/>
      <c r="R3" s="43"/>
      <c r="S3" s="43"/>
      <c r="W3" s="29"/>
      <c r="X3" s="42"/>
      <c r="Y3" s="42"/>
      <c r="Z3" s="42"/>
      <c r="AA3" s="42"/>
      <c r="AB3" s="42"/>
      <c r="AC3" s="42"/>
      <c r="AD3" s="42"/>
      <c r="AE3" s="42"/>
    </row>
    <row r="4" spans="1:31">
      <c r="A4" s="29">
        <v>2016</v>
      </c>
      <c r="B4" s="51">
        <f>Input!J4</f>
        <v>1.4259996059377899E-2</v>
      </c>
      <c r="C4" s="51">
        <f>Input!K4</f>
        <v>1.0814932443771299E-2</v>
      </c>
      <c r="D4" s="51">
        <f>Input!L4</f>
        <v>2.82671477129957E-2</v>
      </c>
      <c r="E4" s="51">
        <f>Input!M4</f>
        <v>1.8777361020654901E-2</v>
      </c>
      <c r="F4" s="51">
        <f>Input!N4</f>
        <v>4.60538019414082E-2</v>
      </c>
      <c r="G4" s="51">
        <f>Input!O4</f>
        <v>3.04691925984743E-2</v>
      </c>
      <c r="H4" s="51">
        <f>Input!P4</f>
        <v>0.101828395825631</v>
      </c>
      <c r="I4" s="51">
        <f>Input!Q4</f>
        <v>9.4170374844629895E-2</v>
      </c>
      <c r="L4" s="43"/>
      <c r="M4" s="43"/>
      <c r="N4" s="43"/>
      <c r="O4" s="43"/>
      <c r="P4" s="43"/>
      <c r="Q4" s="43"/>
      <c r="R4" s="43"/>
      <c r="S4" s="43"/>
      <c r="T4" s="21"/>
      <c r="W4" s="42"/>
      <c r="X4" s="42"/>
      <c r="Y4" s="42"/>
      <c r="Z4" s="42"/>
      <c r="AA4" s="42"/>
      <c r="AB4" s="42"/>
      <c r="AC4" s="42"/>
      <c r="AD4" s="42"/>
      <c r="AE4" s="21"/>
    </row>
    <row r="5" spans="1:31">
      <c r="A5" s="29">
        <v>2017</v>
      </c>
      <c r="B5" s="51">
        <f>Input!J5</f>
        <v>1.43627600202577E-2</v>
      </c>
      <c r="C5" s="51">
        <f>Input!K5</f>
        <v>1.08164540393157E-2</v>
      </c>
      <c r="D5" s="51">
        <f>Input!L5</f>
        <v>2.8534603227101399E-2</v>
      </c>
      <c r="E5" s="51">
        <f>Input!M5</f>
        <v>1.95990046856259E-2</v>
      </c>
      <c r="F5" s="51">
        <f>Input!N5</f>
        <v>4.73006593121411E-2</v>
      </c>
      <c r="G5" s="51">
        <f>Input!O5</f>
        <v>3.1342827946625296E-2</v>
      </c>
      <c r="H5" s="51">
        <f>Input!P5</f>
        <v>0.10347999345724199</v>
      </c>
      <c r="I5" s="51">
        <f>Input!Q5</f>
        <v>9.589077025671211E-2</v>
      </c>
      <c r="L5" s="43"/>
      <c r="M5" s="43"/>
      <c r="N5" s="43"/>
      <c r="O5" s="43"/>
      <c r="P5" s="43"/>
      <c r="Q5" s="43"/>
      <c r="R5" s="43"/>
      <c r="S5" s="43"/>
      <c r="T5" s="21"/>
      <c r="W5" s="42"/>
      <c r="X5" s="42"/>
      <c r="Y5" s="42"/>
      <c r="Z5" s="42"/>
      <c r="AA5" s="42"/>
      <c r="AB5" s="42"/>
      <c r="AC5" s="42"/>
      <c r="AD5" s="42"/>
      <c r="AE5" s="21"/>
    </row>
    <row r="6" spans="1:31">
      <c r="A6" s="29">
        <v>2018</v>
      </c>
      <c r="B6" s="51">
        <f>Input!J6</f>
        <v>1.4427675116159101E-2</v>
      </c>
      <c r="C6" s="51">
        <f>Input!K6</f>
        <v>1.08165978806535E-2</v>
      </c>
      <c r="D6" s="51">
        <f>Input!L6</f>
        <v>2.8618189206941903E-2</v>
      </c>
      <c r="E6" s="51">
        <f>Input!M6</f>
        <v>2.0071703376862701E-2</v>
      </c>
      <c r="F6" s="51">
        <f>Input!N6</f>
        <v>4.8202571334058496E-2</v>
      </c>
      <c r="G6" s="51">
        <f>Input!O6</f>
        <v>3.2136728771736102E-2</v>
      </c>
      <c r="H6" s="51">
        <f>Input!P6</f>
        <v>0.104390881402341</v>
      </c>
      <c r="I6" s="51">
        <f>Input!Q6</f>
        <v>9.73733375490657E-2</v>
      </c>
      <c r="L6" s="43"/>
      <c r="M6" s="43"/>
      <c r="N6" s="43"/>
      <c r="O6" s="43"/>
      <c r="P6" s="43"/>
      <c r="Q6" s="43"/>
      <c r="R6" s="43"/>
      <c r="S6" s="43"/>
      <c r="T6" s="21"/>
      <c r="W6" s="42"/>
      <c r="X6" s="42"/>
      <c r="Y6" s="42"/>
      <c r="Z6" s="42"/>
      <c r="AA6" s="42"/>
      <c r="AB6" s="42"/>
      <c r="AC6" s="42"/>
      <c r="AD6" s="42"/>
      <c r="AE6" s="21"/>
    </row>
    <row r="7" spans="1:31">
      <c r="A7" s="29">
        <v>2019</v>
      </c>
      <c r="B7" s="51">
        <f>Input!J7</f>
        <v>1.4468681414863601E-2</v>
      </c>
      <c r="C7" s="51">
        <f>Input!K7</f>
        <v>1.08166114784395E-2</v>
      </c>
      <c r="D7" s="51">
        <f>Input!L7</f>
        <v>2.8644311741933503E-2</v>
      </c>
      <c r="E7" s="51">
        <f>Input!M7</f>
        <v>2.0343651013317601E-2</v>
      </c>
      <c r="F7" s="51">
        <f>Input!N7</f>
        <v>4.8854967762369299E-2</v>
      </c>
      <c r="G7" s="51">
        <f>Input!O7</f>
        <v>3.2858172245200899E-2</v>
      </c>
      <c r="H7" s="51">
        <f>Input!P7</f>
        <v>0.10561036180089699</v>
      </c>
      <c r="I7" s="51">
        <f>Input!Q7</f>
        <v>9.8650954171919103E-2</v>
      </c>
      <c r="L7" s="43"/>
      <c r="M7" s="43"/>
      <c r="N7" s="43"/>
      <c r="O7" s="43"/>
      <c r="P7" s="43"/>
      <c r="Q7" s="43"/>
      <c r="R7" s="43"/>
      <c r="S7" s="43"/>
      <c r="T7" s="21"/>
      <c r="W7" s="42"/>
      <c r="X7" s="42"/>
      <c r="Y7" s="42"/>
      <c r="Z7" s="42"/>
      <c r="AA7" s="42"/>
      <c r="AB7" s="42"/>
      <c r="AC7" s="42"/>
      <c r="AD7" s="42"/>
      <c r="AE7" s="21"/>
    </row>
    <row r="8" spans="1:31">
      <c r="A8" s="29">
        <v>2020</v>
      </c>
      <c r="B8" s="51">
        <f>Input!J8</f>
        <v>1.44945847353484E-2</v>
      </c>
      <c r="C8" s="51">
        <f>Input!K8</f>
        <v>1.0816612763882101E-2</v>
      </c>
      <c r="D8" s="51">
        <f>Input!L8</f>
        <v>2.8652475633003299E-2</v>
      </c>
      <c r="E8" s="51">
        <f>Input!M8</f>
        <v>2.05001048354762E-2</v>
      </c>
      <c r="F8" s="51">
        <f>Input!N8</f>
        <v>4.9326877537746103E-2</v>
      </c>
      <c r="G8" s="51">
        <f>Input!O8</f>
        <v>3.3513771369099402E-2</v>
      </c>
      <c r="H8" s="51">
        <f>Input!P8</f>
        <v>0.10655689129871</v>
      </c>
      <c r="I8" s="51">
        <f>Input!Q8</f>
        <v>9.9751952584206993E-2</v>
      </c>
      <c r="L8" s="43"/>
      <c r="M8" s="43"/>
      <c r="N8" s="43"/>
      <c r="O8" s="43"/>
      <c r="P8" s="43"/>
      <c r="Q8" s="43"/>
      <c r="R8" s="43"/>
      <c r="S8" s="43"/>
      <c r="T8" s="21"/>
      <c r="W8" s="42"/>
      <c r="X8" s="42"/>
      <c r="Y8" s="42"/>
      <c r="Z8" s="42"/>
      <c r="AA8" s="42"/>
      <c r="AB8" s="42"/>
      <c r="AC8" s="42"/>
      <c r="AD8" s="42"/>
      <c r="AE8" s="21"/>
    </row>
    <row r="9" spans="1:31">
      <c r="A9" s="29">
        <v>2021</v>
      </c>
      <c r="B9" s="51">
        <f>Input!J9</f>
        <v>1.4510947636496201E-2</v>
      </c>
      <c r="C9" s="51">
        <f>Input!K9</f>
        <v>1.0816612885399099E-2</v>
      </c>
      <c r="D9" s="51">
        <f>Input!L9</f>
        <v>2.8655027036127899E-2</v>
      </c>
      <c r="E9" s="51">
        <f>Input!M9</f>
        <v>2.0590114069559504E-2</v>
      </c>
      <c r="F9" s="51">
        <f>Input!N9</f>
        <v>4.9668232619460503E-2</v>
      </c>
      <c r="G9" s="51">
        <f>Input!O9</f>
        <v>3.4109535593276501E-2</v>
      </c>
      <c r="H9" s="51">
        <f>Input!P9</f>
        <v>0.10756197594038999</v>
      </c>
      <c r="I9" s="51">
        <f>Input!Q9</f>
        <v>0.100700748554905</v>
      </c>
      <c r="L9" s="43"/>
      <c r="M9" s="43"/>
      <c r="N9" s="43"/>
      <c r="O9" s="43"/>
      <c r="P9" s="43"/>
      <c r="Q9" s="43"/>
      <c r="R9" s="43"/>
      <c r="S9" s="43"/>
      <c r="T9" s="21"/>
      <c r="W9" s="42"/>
      <c r="X9" s="42"/>
      <c r="Y9" s="42"/>
      <c r="Z9" s="42"/>
      <c r="AA9" s="42"/>
      <c r="AB9" s="42"/>
      <c r="AC9" s="42"/>
      <c r="AD9" s="42"/>
      <c r="AE9" s="21"/>
    </row>
    <row r="10" spans="1:31">
      <c r="A10" s="29">
        <v>2022</v>
      </c>
      <c r="B10" s="51">
        <f>Input!J10</f>
        <v>1.4521283938134798E-2</v>
      </c>
      <c r="C10" s="51">
        <f>Input!K10</f>
        <v>1.0816612896886499E-2</v>
      </c>
      <c r="D10" s="51">
        <f>Input!L10</f>
        <v>2.8655824408097802E-2</v>
      </c>
      <c r="E10" s="51">
        <f>Input!M10</f>
        <v>2.0641897158706599E-2</v>
      </c>
      <c r="F10" s="51">
        <f>Input!N10</f>
        <v>4.9915151199859002E-2</v>
      </c>
      <c r="G10" s="51">
        <f>Input!O10</f>
        <v>3.4650925900052497E-2</v>
      </c>
      <c r="H10" s="51">
        <f>Input!P10</f>
        <v>0.10844540483777401</v>
      </c>
      <c r="I10" s="51">
        <f>Input!Q10</f>
        <v>0.10151838260774899</v>
      </c>
      <c r="L10" s="43"/>
      <c r="M10" s="43"/>
      <c r="N10" s="43"/>
      <c r="O10" s="43"/>
      <c r="P10" s="43"/>
      <c r="Q10" s="43"/>
      <c r="R10" s="43"/>
      <c r="S10" s="43"/>
      <c r="T10" s="21"/>
      <c r="W10" s="42"/>
      <c r="X10" s="42"/>
      <c r="Y10" s="42"/>
      <c r="Z10" s="42"/>
      <c r="AA10" s="42"/>
      <c r="AB10" s="42"/>
      <c r="AC10" s="42"/>
      <c r="AD10" s="42"/>
      <c r="AE10" s="21"/>
    </row>
    <row r="11" spans="1:31">
      <c r="A11" s="29">
        <v>2023</v>
      </c>
      <c r="B11" s="51">
        <f>Input!J11</f>
        <v>1.4527813289537801E-2</v>
      </c>
      <c r="C11" s="51">
        <f>Input!K11</f>
        <v>1.0816612897972399E-2</v>
      </c>
      <c r="D11" s="51">
        <f>Input!L11</f>
        <v>2.86560736051189E-2</v>
      </c>
      <c r="E11" s="51">
        <f>Input!M11</f>
        <v>2.0671688416780597E-2</v>
      </c>
      <c r="F11" s="51">
        <f>Input!N11</f>
        <v>5.0093759307990302E-2</v>
      </c>
      <c r="G11" s="51">
        <f>Input!O11</f>
        <v>3.5142904861487703E-2</v>
      </c>
      <c r="H11" s="51">
        <f>Input!P11</f>
        <v>0.109313253991</v>
      </c>
      <c r="I11" s="51">
        <f>Input!Q11</f>
        <v>0.102222986616424</v>
      </c>
      <c r="L11" s="43"/>
      <c r="M11" s="43"/>
      <c r="N11" s="43"/>
      <c r="O11" s="43"/>
      <c r="P11" s="43"/>
      <c r="Q11" s="43"/>
      <c r="R11" s="43"/>
      <c r="S11" s="43"/>
      <c r="T11" s="21"/>
      <c r="W11" s="42"/>
      <c r="X11" s="42"/>
      <c r="Y11" s="42"/>
      <c r="Z11" s="42"/>
      <c r="AA11" s="42"/>
      <c r="AB11" s="42"/>
      <c r="AC11" s="42"/>
      <c r="AD11" s="42"/>
      <c r="AE11" s="21"/>
    </row>
    <row r="12" spans="1:31">
      <c r="A12" s="29">
        <v>2024</v>
      </c>
      <c r="B12" s="51">
        <f>Input!J12</f>
        <v>1.4531937823750601E-2</v>
      </c>
      <c r="C12" s="51">
        <f>Input!K12</f>
        <v>1.08166128980751E-2</v>
      </c>
      <c r="D12" s="51">
        <f>Input!L12</f>
        <v>2.86561514849011E-2</v>
      </c>
      <c r="E12" s="51">
        <f>Input!M12</f>
        <v>2.0688827584649003E-2</v>
      </c>
      <c r="F12" s="51">
        <f>Input!N12</f>
        <v>5.0222955159670499E-2</v>
      </c>
      <c r="G12" s="51">
        <f>Input!O12</f>
        <v>3.55899821280466E-2</v>
      </c>
      <c r="H12" s="51">
        <f>Input!P12</f>
        <v>0.110110957881148</v>
      </c>
      <c r="I12" s="51">
        <f>Input!Q12</f>
        <v>0.10283018589746601</v>
      </c>
      <c r="L12" s="43"/>
      <c r="M12" s="43"/>
      <c r="N12" s="43"/>
      <c r="O12" s="43"/>
      <c r="P12" s="43"/>
      <c r="Q12" s="43"/>
      <c r="R12" s="43"/>
      <c r="S12" s="43"/>
      <c r="T12" s="21"/>
      <c r="W12" s="42"/>
      <c r="X12" s="42"/>
      <c r="Y12" s="42"/>
      <c r="Z12" s="42"/>
      <c r="AA12" s="42"/>
      <c r="AB12" s="42"/>
      <c r="AC12" s="42"/>
      <c r="AD12" s="42"/>
      <c r="AE12" s="21"/>
    </row>
    <row r="13" spans="1:31">
      <c r="A13" s="29">
        <v>2025</v>
      </c>
      <c r="B13" s="51">
        <f>Input!J13</f>
        <v>1.4534543255963199E-2</v>
      </c>
      <c r="C13" s="51">
        <f>Input!K13</f>
        <v>1.0816612898084801E-2</v>
      </c>
      <c r="D13" s="51">
        <f>Input!L13</f>
        <v>2.8656175824118502E-2</v>
      </c>
      <c r="E13" s="51">
        <f>Input!M13</f>
        <v>2.0698687895834501E-2</v>
      </c>
      <c r="F13" s="51">
        <f>Input!N13</f>
        <v>5.03164087450984E-2</v>
      </c>
      <c r="G13" s="51">
        <f>Input!O13</f>
        <v>3.5996255765623902E-2</v>
      </c>
      <c r="H13" s="51">
        <f>Input!P13</f>
        <v>0.110873642765588</v>
      </c>
      <c r="I13" s="51">
        <f>Input!Q13</f>
        <v>0.103353445717675</v>
      </c>
      <c r="L13" s="43"/>
      <c r="M13" s="43"/>
      <c r="N13" s="43"/>
      <c r="O13" s="43"/>
      <c r="P13" s="43"/>
      <c r="Q13" s="43"/>
      <c r="R13" s="43"/>
      <c r="S13" s="43"/>
      <c r="T13" s="21"/>
      <c r="W13" s="42"/>
      <c r="X13" s="42"/>
      <c r="Y13" s="42"/>
      <c r="Z13" s="42"/>
      <c r="AA13" s="42"/>
      <c r="AB13" s="42"/>
      <c r="AC13" s="42"/>
      <c r="AD13" s="42"/>
      <c r="AE13" s="21"/>
    </row>
    <row r="14" spans="1:31">
      <c r="A14" s="29">
        <v>2026</v>
      </c>
      <c r="B14" s="51">
        <f>Input!J14</f>
        <v>1.45361890847197E-2</v>
      </c>
      <c r="C14" s="51">
        <f>Input!K14</f>
        <v>1.0816612898085699E-2</v>
      </c>
      <c r="D14" s="51">
        <f>Input!L14</f>
        <v>2.8656183430682002E-2</v>
      </c>
      <c r="E14" s="51">
        <f>Input!M14</f>
        <v>2.0704360617953999E-2</v>
      </c>
      <c r="F14" s="51">
        <f>Input!N14</f>
        <v>5.03840082269374E-2</v>
      </c>
      <c r="G14" s="51">
        <f>Input!O14</f>
        <v>3.6365449819843396E-2</v>
      </c>
      <c r="H14" s="51">
        <f>Input!P14</f>
        <v>0.11158593601486301</v>
      </c>
      <c r="I14" s="51">
        <f>Input!Q14</f>
        <v>0.10380436990021699</v>
      </c>
      <c r="L14" s="43"/>
      <c r="M14" s="43"/>
      <c r="N14" s="43"/>
      <c r="O14" s="43"/>
      <c r="P14" s="43"/>
      <c r="Q14" s="43"/>
      <c r="R14" s="43"/>
      <c r="S14" s="43"/>
      <c r="T14" s="21"/>
      <c r="W14" s="42"/>
      <c r="X14" s="42"/>
      <c r="Y14" s="42"/>
      <c r="Z14" s="42"/>
      <c r="AA14" s="42"/>
      <c r="AB14" s="42"/>
      <c r="AC14" s="42"/>
      <c r="AD14" s="42"/>
      <c r="AE14" s="21"/>
    </row>
    <row r="15" spans="1:31">
      <c r="A15" s="29">
        <v>2027</v>
      </c>
      <c r="B15" s="51">
        <f>Input!J15</f>
        <v>1.4537228740360199E-2</v>
      </c>
      <c r="C15" s="51">
        <f>Input!K15</f>
        <v>1.08166128980858E-2</v>
      </c>
      <c r="D15" s="51">
        <f>Input!L15</f>
        <v>2.8656185807907398E-2</v>
      </c>
      <c r="E15" s="51">
        <f>Input!M15</f>
        <v>2.0707624183944898E-2</v>
      </c>
      <c r="F15" s="51">
        <f>Input!N15</f>
        <v>5.0432906189749396E-2</v>
      </c>
      <c r="G15" s="51">
        <f>Input!O15</f>
        <v>3.6700948451957302E-2</v>
      </c>
      <c r="H15" s="51">
        <f>Input!P15</f>
        <v>0.112260499519566</v>
      </c>
      <c r="I15" s="51">
        <f>Input!Q15</f>
        <v>0.10419295815130999</v>
      </c>
      <c r="L15" s="43"/>
      <c r="M15" s="43"/>
      <c r="N15" s="43"/>
      <c r="O15" s="43"/>
      <c r="P15" s="43"/>
      <c r="Q15" s="43"/>
      <c r="R15" s="43"/>
      <c r="S15" s="43"/>
      <c r="T15" s="21"/>
      <c r="W15" s="42"/>
      <c r="X15" s="42"/>
      <c r="Y15" s="42"/>
      <c r="Z15" s="42"/>
      <c r="AA15" s="42"/>
      <c r="AB15" s="42"/>
      <c r="AC15" s="42"/>
      <c r="AD15" s="42"/>
      <c r="AE15" s="21"/>
    </row>
    <row r="16" spans="1:31">
      <c r="A16" s="29">
        <v>2028</v>
      </c>
      <c r="B16" s="51">
        <f>Input!J16</f>
        <v>1.45378854817413E-2</v>
      </c>
      <c r="C16" s="51">
        <f>Input!K16</f>
        <v>1.08166128980858E-2</v>
      </c>
      <c r="D16" s="51">
        <f>Input!L16</f>
        <v>2.8656186550844901E-2</v>
      </c>
      <c r="E16" s="51">
        <f>Input!M16</f>
        <v>2.0709501741624E-2</v>
      </c>
      <c r="F16" s="51">
        <f>Input!N16</f>
        <v>5.0468276442628898E-2</v>
      </c>
      <c r="G16" s="51">
        <f>Input!O16</f>
        <v>3.7005826959245695E-2</v>
      </c>
      <c r="H16" s="51">
        <f>Input!P16</f>
        <v>0.112894059038272</v>
      </c>
      <c r="I16" s="51">
        <f>Input!Q16</f>
        <v>0.10452782781395699</v>
      </c>
      <c r="L16" s="43"/>
      <c r="M16" s="43"/>
      <c r="N16" s="43"/>
      <c r="O16" s="43"/>
      <c r="P16" s="43"/>
      <c r="Q16" s="43"/>
      <c r="R16" s="43"/>
      <c r="S16" s="43"/>
      <c r="T16" s="21"/>
      <c r="W16" s="42"/>
      <c r="X16" s="42"/>
      <c r="Y16" s="42"/>
      <c r="Z16" s="42"/>
      <c r="AA16" s="42"/>
      <c r="AB16" s="42"/>
      <c r="AC16" s="42"/>
      <c r="AD16" s="42"/>
      <c r="AE16" s="21"/>
    </row>
    <row r="17" spans="1:31">
      <c r="A17" s="29">
        <v>2029</v>
      </c>
      <c r="B17" s="51">
        <f>Input!J17</f>
        <v>1.45383003395317E-2</v>
      </c>
      <c r="C17" s="51">
        <f>Input!K17</f>
        <v>1.08166128980858E-2</v>
      </c>
      <c r="D17" s="51">
        <f>Input!L17</f>
        <v>2.8656186783029901E-2</v>
      </c>
      <c r="E17" s="51">
        <f>Input!M17</f>
        <v>2.0710581916760101E-2</v>
      </c>
      <c r="F17" s="51">
        <f>Input!N17</f>
        <v>5.0493861451018002E-2</v>
      </c>
      <c r="G17" s="51">
        <f>Input!O17</f>
        <v>3.7282879964263299E-2</v>
      </c>
      <c r="H17" s="51">
        <f>Input!P17</f>
        <v>0.11349204489489001</v>
      </c>
      <c r="I17" s="51">
        <f>Input!Q17</f>
        <v>0.10481640496637</v>
      </c>
      <c r="L17" s="43"/>
      <c r="M17" s="43"/>
      <c r="N17" s="43"/>
      <c r="O17" s="43"/>
      <c r="P17" s="43"/>
      <c r="Q17" s="43"/>
      <c r="R17" s="43"/>
      <c r="S17" s="43"/>
      <c r="T17" s="21"/>
      <c r="W17" s="42"/>
      <c r="X17" s="42"/>
      <c r="Y17" s="42"/>
      <c r="Z17" s="42"/>
      <c r="AA17" s="42"/>
      <c r="AB17" s="42"/>
      <c r="AC17" s="42"/>
      <c r="AD17" s="42"/>
      <c r="AE17" s="21"/>
    </row>
    <row r="18" spans="1:31">
      <c r="A18" s="29">
        <v>2030</v>
      </c>
      <c r="B18" s="51">
        <f>Input!J18</f>
        <v>1.4538562401571999E-2</v>
      </c>
      <c r="C18" s="51">
        <f>Input!K18</f>
        <v>1.08166128980858E-2</v>
      </c>
      <c r="D18" s="51">
        <f>Input!L18</f>
        <v>2.8656186855592999E-2</v>
      </c>
      <c r="E18" s="51">
        <f>Input!M18</f>
        <v>2.0711203350837801E-2</v>
      </c>
      <c r="F18" s="51">
        <f>Input!N18</f>
        <v>5.0512368320519398E-2</v>
      </c>
      <c r="G18" s="51">
        <f>Input!O18</f>
        <v>3.7534647031322199E-2</v>
      </c>
      <c r="H18" s="51">
        <f>Input!P18</f>
        <v>0.11405480398403001</v>
      </c>
      <c r="I18" s="51">
        <f>Input!Q18</f>
        <v>0.10506508910286699</v>
      </c>
      <c r="L18" s="43"/>
      <c r="M18" s="43"/>
      <c r="N18" s="43"/>
      <c r="O18" s="43"/>
      <c r="P18" s="43"/>
      <c r="Q18" s="43"/>
      <c r="R18" s="43"/>
      <c r="S18" s="43"/>
      <c r="T18" s="21"/>
      <c r="W18" s="42"/>
      <c r="X18" s="42"/>
      <c r="Y18" s="42"/>
      <c r="Z18" s="42"/>
      <c r="AA18" s="42"/>
      <c r="AB18" s="42"/>
      <c r="AC18" s="42"/>
      <c r="AD18" s="42"/>
      <c r="AE18" s="21"/>
    </row>
    <row r="19" spans="1:31" s="29" customFormat="1">
      <c r="B19" s="23"/>
      <c r="C19" s="23"/>
      <c r="D19" s="23"/>
      <c r="E19" s="23"/>
      <c r="F19" s="23"/>
      <c r="G19" s="23"/>
      <c r="H19" s="23"/>
      <c r="I19" s="23"/>
    </row>
    <row r="20" spans="1:31">
      <c r="B20" s="23"/>
      <c r="C20" s="23"/>
      <c r="D20" s="23"/>
      <c r="E20" s="23"/>
      <c r="F20" s="23"/>
      <c r="G20" s="23"/>
      <c r="H20" s="23"/>
      <c r="I20" s="23"/>
      <c r="L20" s="21"/>
      <c r="M20" s="21"/>
      <c r="N20" s="21"/>
      <c r="O20" s="21"/>
      <c r="P20" s="21"/>
      <c r="Q20" s="21"/>
      <c r="R20" s="21"/>
      <c r="S20" s="21"/>
      <c r="T20" s="21"/>
      <c r="W20" s="21"/>
      <c r="X20" s="21"/>
      <c r="Y20" s="21"/>
      <c r="Z20" s="21"/>
      <c r="AA20" s="21"/>
      <c r="AB20" s="21"/>
      <c r="AC20" s="21"/>
      <c r="AD20" s="21"/>
      <c r="AE20" s="21"/>
    </row>
    <row r="21" spans="1:31" s="29" customFormat="1">
      <c r="A21" s="8" t="s">
        <v>31</v>
      </c>
      <c r="J21" s="8"/>
    </row>
    <row r="22" spans="1:31" s="29" customFormat="1">
      <c r="A22" s="29" t="s">
        <v>8</v>
      </c>
      <c r="B22" s="29" t="s">
        <v>0</v>
      </c>
      <c r="C22" s="29" t="s">
        <v>1</v>
      </c>
      <c r="D22" s="29" t="s">
        <v>2</v>
      </c>
      <c r="E22" s="29" t="s">
        <v>3</v>
      </c>
      <c r="F22" s="29" t="s">
        <v>4</v>
      </c>
      <c r="G22" s="29" t="s">
        <v>5</v>
      </c>
      <c r="H22" s="29" t="s">
        <v>6</v>
      </c>
      <c r="I22" s="29" t="s">
        <v>7</v>
      </c>
    </row>
    <row r="23" spans="1:31" s="29" customFormat="1">
      <c r="A23" s="29">
        <v>2015</v>
      </c>
      <c r="B23" s="42">
        <f>B3</f>
        <v>1.4097315383811199E-2</v>
      </c>
      <c r="C23" s="51">
        <f t="shared" ref="C23:I23" si="0">C3</f>
        <v>1.07988365631619E-2</v>
      </c>
      <c r="D23" s="51">
        <f t="shared" si="0"/>
        <v>2.7411352851680202E-2</v>
      </c>
      <c r="E23" s="51">
        <f t="shared" si="0"/>
        <v>1.73491820882768E-2</v>
      </c>
      <c r="F23" s="51">
        <f t="shared" si="0"/>
        <v>4.4330071394335598E-2</v>
      </c>
      <c r="G23" s="51">
        <f t="shared" si="0"/>
        <v>2.9507814681487797E-2</v>
      </c>
      <c r="H23" s="51">
        <f t="shared" si="0"/>
        <v>0.10129791512469601</v>
      </c>
      <c r="I23" s="51">
        <f t="shared" si="0"/>
        <v>9.2173999780119698E-2</v>
      </c>
    </row>
    <row r="24" spans="1:31" s="29" customFormat="1">
      <c r="A24" s="29">
        <v>2016</v>
      </c>
      <c r="B24" s="51">
        <f t="shared" ref="B24:I24" si="1">B4</f>
        <v>1.4259996059377899E-2</v>
      </c>
      <c r="C24" s="51">
        <f t="shared" si="1"/>
        <v>1.0814932443771299E-2</v>
      </c>
      <c r="D24" s="51">
        <f t="shared" si="1"/>
        <v>2.82671477129957E-2</v>
      </c>
      <c r="E24" s="51">
        <f t="shared" si="1"/>
        <v>1.8777361020654901E-2</v>
      </c>
      <c r="F24" s="51">
        <f t="shared" si="1"/>
        <v>4.60538019414082E-2</v>
      </c>
      <c r="G24" s="51">
        <f t="shared" si="1"/>
        <v>3.04691925984743E-2</v>
      </c>
      <c r="H24" s="51">
        <f t="shared" si="1"/>
        <v>0.101828395825631</v>
      </c>
      <c r="I24" s="51">
        <f t="shared" si="1"/>
        <v>9.4170374844629895E-2</v>
      </c>
    </row>
    <row r="25" spans="1:31" s="29" customFormat="1">
      <c r="A25" s="29">
        <v>2017</v>
      </c>
      <c r="B25" s="51">
        <f t="shared" ref="B25:I25" si="2">B5</f>
        <v>1.43627600202577E-2</v>
      </c>
      <c r="C25" s="51">
        <f t="shared" si="2"/>
        <v>1.08164540393157E-2</v>
      </c>
      <c r="D25" s="51">
        <f t="shared" si="2"/>
        <v>2.8534603227101399E-2</v>
      </c>
      <c r="E25" s="51">
        <f t="shared" si="2"/>
        <v>1.95990046856259E-2</v>
      </c>
      <c r="F25" s="51">
        <f t="shared" si="2"/>
        <v>4.73006593121411E-2</v>
      </c>
      <c r="G25" s="51">
        <f t="shared" si="2"/>
        <v>3.1342827946625296E-2</v>
      </c>
      <c r="H25" s="51">
        <f t="shared" si="2"/>
        <v>0.10347999345724199</v>
      </c>
      <c r="I25" s="51">
        <f t="shared" si="2"/>
        <v>9.589077025671211E-2</v>
      </c>
    </row>
    <row r="26" spans="1:31" s="29" customFormat="1">
      <c r="A26" s="29">
        <v>2018</v>
      </c>
      <c r="B26" s="51">
        <f t="shared" ref="B26:I26" si="3">B6</f>
        <v>1.4427675116159101E-2</v>
      </c>
      <c r="C26" s="51">
        <f t="shared" si="3"/>
        <v>1.08165978806535E-2</v>
      </c>
      <c r="D26" s="51">
        <f t="shared" si="3"/>
        <v>2.8618189206941903E-2</v>
      </c>
      <c r="E26" s="51">
        <f t="shared" si="3"/>
        <v>2.0071703376862701E-2</v>
      </c>
      <c r="F26" s="51">
        <f t="shared" si="3"/>
        <v>4.8202571334058496E-2</v>
      </c>
      <c r="G26" s="51">
        <f t="shared" si="3"/>
        <v>3.2136728771736102E-2</v>
      </c>
      <c r="H26" s="51">
        <f t="shared" si="3"/>
        <v>0.104390881402341</v>
      </c>
      <c r="I26" s="51">
        <f t="shared" si="3"/>
        <v>9.73733375490657E-2</v>
      </c>
    </row>
    <row r="27" spans="1:31" s="29" customFormat="1">
      <c r="A27" s="29">
        <v>2019</v>
      </c>
      <c r="B27" s="51">
        <f t="shared" ref="B27:I27" si="4">B7</f>
        <v>1.4468681414863601E-2</v>
      </c>
      <c r="C27" s="51">
        <f t="shared" si="4"/>
        <v>1.08166114784395E-2</v>
      </c>
      <c r="D27" s="51">
        <f t="shared" si="4"/>
        <v>2.8644311741933503E-2</v>
      </c>
      <c r="E27" s="51">
        <f t="shared" si="4"/>
        <v>2.0343651013317601E-2</v>
      </c>
      <c r="F27" s="51">
        <f t="shared" si="4"/>
        <v>4.8854967762369299E-2</v>
      </c>
      <c r="G27" s="51">
        <f t="shared" si="4"/>
        <v>3.2858172245200899E-2</v>
      </c>
      <c r="H27" s="51">
        <f t="shared" si="4"/>
        <v>0.10561036180089699</v>
      </c>
      <c r="I27" s="51">
        <f t="shared" si="4"/>
        <v>9.8650954171919103E-2</v>
      </c>
    </row>
    <row r="28" spans="1:31" s="29" customFormat="1">
      <c r="A28" s="29">
        <v>2020</v>
      </c>
      <c r="B28" s="51">
        <f t="shared" ref="B28:I28" si="5">B8</f>
        <v>1.44945847353484E-2</v>
      </c>
      <c r="C28" s="51">
        <f t="shared" si="5"/>
        <v>1.0816612763882101E-2</v>
      </c>
      <c r="D28" s="51">
        <f t="shared" si="5"/>
        <v>2.8652475633003299E-2</v>
      </c>
      <c r="E28" s="51">
        <f t="shared" si="5"/>
        <v>2.05001048354762E-2</v>
      </c>
      <c r="F28" s="51">
        <f t="shared" si="5"/>
        <v>4.9326877537746103E-2</v>
      </c>
      <c r="G28" s="51">
        <f t="shared" si="5"/>
        <v>3.3513771369099402E-2</v>
      </c>
      <c r="H28" s="51">
        <f t="shared" si="5"/>
        <v>0.10655689129871</v>
      </c>
      <c r="I28" s="51">
        <f t="shared" si="5"/>
        <v>9.9751952584206993E-2</v>
      </c>
    </row>
    <row r="29" spans="1:31" s="29" customFormat="1">
      <c r="A29" s="29">
        <v>2021</v>
      </c>
      <c r="B29" s="51">
        <f t="shared" ref="B29:I29" si="6">B9</f>
        <v>1.4510947636496201E-2</v>
      </c>
      <c r="C29" s="51">
        <f t="shared" si="6"/>
        <v>1.0816612885399099E-2</v>
      </c>
      <c r="D29" s="51">
        <f t="shared" si="6"/>
        <v>2.8655027036127899E-2</v>
      </c>
      <c r="E29" s="51">
        <f t="shared" si="6"/>
        <v>2.0590114069559504E-2</v>
      </c>
      <c r="F29" s="51">
        <f t="shared" si="6"/>
        <v>4.9668232619460503E-2</v>
      </c>
      <c r="G29" s="51">
        <f t="shared" si="6"/>
        <v>3.4109535593276501E-2</v>
      </c>
      <c r="H29" s="51">
        <f t="shared" si="6"/>
        <v>0.10756197594038999</v>
      </c>
      <c r="I29" s="51">
        <f t="shared" si="6"/>
        <v>0.100700748554905</v>
      </c>
    </row>
    <row r="30" spans="1:31" s="29" customFormat="1">
      <c r="A30" s="29">
        <v>2022</v>
      </c>
      <c r="B30" s="51">
        <f t="shared" ref="B30:I30" si="7">B10</f>
        <v>1.4521283938134798E-2</v>
      </c>
      <c r="C30" s="51">
        <f t="shared" si="7"/>
        <v>1.0816612896886499E-2</v>
      </c>
      <c r="D30" s="51">
        <f t="shared" si="7"/>
        <v>2.8655824408097802E-2</v>
      </c>
      <c r="E30" s="51">
        <f t="shared" si="7"/>
        <v>2.0641897158706599E-2</v>
      </c>
      <c r="F30" s="51">
        <f t="shared" si="7"/>
        <v>4.9915151199859002E-2</v>
      </c>
      <c r="G30" s="51">
        <f t="shared" si="7"/>
        <v>3.4650925900052497E-2</v>
      </c>
      <c r="H30" s="51">
        <f t="shared" si="7"/>
        <v>0.10844540483777401</v>
      </c>
      <c r="I30" s="51">
        <f t="shared" si="7"/>
        <v>0.10151838260774899</v>
      </c>
    </row>
    <row r="31" spans="1:31" s="29" customFormat="1">
      <c r="A31" s="29">
        <v>2023</v>
      </c>
      <c r="B31" s="51">
        <f t="shared" ref="B31:I31" si="8">B11</f>
        <v>1.4527813289537801E-2</v>
      </c>
      <c r="C31" s="51">
        <f t="shared" si="8"/>
        <v>1.0816612897972399E-2</v>
      </c>
      <c r="D31" s="51">
        <f t="shared" si="8"/>
        <v>2.86560736051189E-2</v>
      </c>
      <c r="E31" s="51">
        <f t="shared" si="8"/>
        <v>2.0671688416780597E-2</v>
      </c>
      <c r="F31" s="51">
        <f t="shared" si="8"/>
        <v>5.0093759307990302E-2</v>
      </c>
      <c r="G31" s="51">
        <f t="shared" si="8"/>
        <v>3.5142904861487703E-2</v>
      </c>
      <c r="H31" s="51">
        <f t="shared" si="8"/>
        <v>0.109313253991</v>
      </c>
      <c r="I31" s="51">
        <f t="shared" si="8"/>
        <v>0.102222986616424</v>
      </c>
    </row>
    <row r="32" spans="1:31" s="29" customFormat="1">
      <c r="A32" s="29">
        <v>2024</v>
      </c>
      <c r="B32" s="51">
        <f t="shared" ref="B32:I32" si="9">B12</f>
        <v>1.4531937823750601E-2</v>
      </c>
      <c r="C32" s="51">
        <f t="shared" si="9"/>
        <v>1.08166128980751E-2</v>
      </c>
      <c r="D32" s="51">
        <f t="shared" si="9"/>
        <v>2.86561514849011E-2</v>
      </c>
      <c r="E32" s="51">
        <f t="shared" si="9"/>
        <v>2.0688827584649003E-2</v>
      </c>
      <c r="F32" s="51">
        <f t="shared" si="9"/>
        <v>5.0222955159670499E-2</v>
      </c>
      <c r="G32" s="51">
        <f t="shared" si="9"/>
        <v>3.55899821280466E-2</v>
      </c>
      <c r="H32" s="51">
        <f t="shared" si="9"/>
        <v>0.110110957881148</v>
      </c>
      <c r="I32" s="51">
        <f t="shared" si="9"/>
        <v>0.10283018589746601</v>
      </c>
    </row>
    <row r="33" spans="1:9" s="29" customFormat="1">
      <c r="A33" s="29">
        <v>2025</v>
      </c>
      <c r="B33" s="51">
        <f t="shared" ref="B33:I33" si="10">B13</f>
        <v>1.4534543255963199E-2</v>
      </c>
      <c r="C33" s="51">
        <f t="shared" si="10"/>
        <v>1.0816612898084801E-2</v>
      </c>
      <c r="D33" s="51">
        <f t="shared" si="10"/>
        <v>2.8656175824118502E-2</v>
      </c>
      <c r="E33" s="51">
        <f t="shared" si="10"/>
        <v>2.0698687895834501E-2</v>
      </c>
      <c r="F33" s="51">
        <f t="shared" si="10"/>
        <v>5.03164087450984E-2</v>
      </c>
      <c r="G33" s="51">
        <f t="shared" si="10"/>
        <v>3.5996255765623902E-2</v>
      </c>
      <c r="H33" s="51">
        <f t="shared" si="10"/>
        <v>0.110873642765588</v>
      </c>
      <c r="I33" s="51">
        <f t="shared" si="10"/>
        <v>0.103353445717675</v>
      </c>
    </row>
    <row r="34" spans="1:9" s="29" customFormat="1">
      <c r="A34" s="29">
        <v>2026</v>
      </c>
      <c r="B34" s="51">
        <f t="shared" ref="B34:I34" si="11">B14</f>
        <v>1.45361890847197E-2</v>
      </c>
      <c r="C34" s="51">
        <f t="shared" si="11"/>
        <v>1.0816612898085699E-2</v>
      </c>
      <c r="D34" s="51">
        <f t="shared" si="11"/>
        <v>2.8656183430682002E-2</v>
      </c>
      <c r="E34" s="51">
        <f t="shared" si="11"/>
        <v>2.0704360617953999E-2</v>
      </c>
      <c r="F34" s="51">
        <f t="shared" si="11"/>
        <v>5.03840082269374E-2</v>
      </c>
      <c r="G34" s="51">
        <f t="shared" si="11"/>
        <v>3.6365449819843396E-2</v>
      </c>
      <c r="H34" s="51">
        <f t="shared" si="11"/>
        <v>0.11158593601486301</v>
      </c>
      <c r="I34" s="51">
        <f t="shared" si="11"/>
        <v>0.10380436990021699</v>
      </c>
    </row>
    <row r="35" spans="1:9" s="29" customFormat="1">
      <c r="A35" s="29">
        <v>2027</v>
      </c>
      <c r="B35" s="51">
        <f t="shared" ref="B35:I35" si="12">B15</f>
        <v>1.4537228740360199E-2</v>
      </c>
      <c r="C35" s="51">
        <f t="shared" si="12"/>
        <v>1.08166128980858E-2</v>
      </c>
      <c r="D35" s="51">
        <f t="shared" si="12"/>
        <v>2.8656185807907398E-2</v>
      </c>
      <c r="E35" s="51">
        <f t="shared" si="12"/>
        <v>2.0707624183944898E-2</v>
      </c>
      <c r="F35" s="51">
        <f t="shared" si="12"/>
        <v>5.0432906189749396E-2</v>
      </c>
      <c r="G35" s="51">
        <f t="shared" si="12"/>
        <v>3.6700948451957302E-2</v>
      </c>
      <c r="H35" s="51">
        <f t="shared" si="12"/>
        <v>0.112260499519566</v>
      </c>
      <c r="I35" s="51">
        <f t="shared" si="12"/>
        <v>0.10419295815130999</v>
      </c>
    </row>
    <row r="36" spans="1:9" s="29" customFormat="1">
      <c r="A36" s="29">
        <v>2028</v>
      </c>
      <c r="B36" s="51">
        <f t="shared" ref="B36:I36" si="13">B16</f>
        <v>1.45378854817413E-2</v>
      </c>
      <c r="C36" s="51">
        <f t="shared" si="13"/>
        <v>1.08166128980858E-2</v>
      </c>
      <c r="D36" s="51">
        <f t="shared" si="13"/>
        <v>2.8656186550844901E-2</v>
      </c>
      <c r="E36" s="51">
        <f t="shared" si="13"/>
        <v>2.0709501741624E-2</v>
      </c>
      <c r="F36" s="51">
        <f t="shared" si="13"/>
        <v>5.0468276442628898E-2</v>
      </c>
      <c r="G36" s="51">
        <f t="shared" si="13"/>
        <v>3.7005826959245695E-2</v>
      </c>
      <c r="H36" s="51">
        <f t="shared" si="13"/>
        <v>0.112894059038272</v>
      </c>
      <c r="I36" s="51">
        <f t="shared" si="13"/>
        <v>0.10452782781395699</v>
      </c>
    </row>
    <row r="37" spans="1:9" s="29" customFormat="1">
      <c r="A37" s="29">
        <v>2029</v>
      </c>
      <c r="B37" s="51">
        <f t="shared" ref="B37:I37" si="14">B17</f>
        <v>1.45383003395317E-2</v>
      </c>
      <c r="C37" s="51">
        <f t="shared" si="14"/>
        <v>1.08166128980858E-2</v>
      </c>
      <c r="D37" s="51">
        <f t="shared" si="14"/>
        <v>2.8656186783029901E-2</v>
      </c>
      <c r="E37" s="51">
        <f t="shared" si="14"/>
        <v>2.0710581916760101E-2</v>
      </c>
      <c r="F37" s="51">
        <f t="shared" si="14"/>
        <v>5.0493861451018002E-2</v>
      </c>
      <c r="G37" s="51">
        <f t="shared" si="14"/>
        <v>3.7282879964263299E-2</v>
      </c>
      <c r="H37" s="51">
        <f t="shared" si="14"/>
        <v>0.11349204489489001</v>
      </c>
      <c r="I37" s="51">
        <f t="shared" si="14"/>
        <v>0.10481640496637</v>
      </c>
    </row>
    <row r="38" spans="1:9" s="29" customFormat="1">
      <c r="A38" s="29">
        <v>2030</v>
      </c>
      <c r="B38" s="51">
        <f t="shared" ref="B38:I38" si="15">B18</f>
        <v>1.4538562401571999E-2</v>
      </c>
      <c r="C38" s="51">
        <f t="shared" si="15"/>
        <v>1.08166128980858E-2</v>
      </c>
      <c r="D38" s="51">
        <f t="shared" si="15"/>
        <v>2.8656186855592999E-2</v>
      </c>
      <c r="E38" s="51">
        <f t="shared" si="15"/>
        <v>2.0711203350837801E-2</v>
      </c>
      <c r="F38" s="51">
        <f t="shared" si="15"/>
        <v>5.0512368320519398E-2</v>
      </c>
      <c r="G38" s="51">
        <f t="shared" si="15"/>
        <v>3.7534647031322199E-2</v>
      </c>
      <c r="H38" s="51">
        <f t="shared" si="15"/>
        <v>0.11405480398403001</v>
      </c>
      <c r="I38" s="51">
        <f t="shared" si="15"/>
        <v>0.10506508910286699</v>
      </c>
    </row>
    <row r="39" spans="1:9" s="29" customFormat="1">
      <c r="B39" s="23"/>
      <c r="C39" s="23"/>
      <c r="D39" s="23"/>
      <c r="E39" s="23"/>
      <c r="F39" s="23"/>
      <c r="G39" s="23"/>
      <c r="H39" s="23"/>
      <c r="I39" s="23"/>
    </row>
    <row r="41" spans="1:9">
      <c r="A41" t="s">
        <v>40</v>
      </c>
    </row>
    <row r="42" spans="1:9">
      <c r="A42" s="29" t="s">
        <v>8</v>
      </c>
      <c r="B42" s="29" t="s">
        <v>0</v>
      </c>
      <c r="C42" s="29" t="s">
        <v>1</v>
      </c>
      <c r="D42" s="29" t="s">
        <v>2</v>
      </c>
      <c r="E42" s="29" t="s">
        <v>3</v>
      </c>
      <c r="F42" s="29" t="s">
        <v>4</v>
      </c>
      <c r="G42" s="29" t="s">
        <v>5</v>
      </c>
      <c r="H42" s="29" t="s">
        <v>6</v>
      </c>
      <c r="I42" s="29" t="s">
        <v>7</v>
      </c>
    </row>
    <row r="43" spans="1:9">
      <c r="A43" s="29">
        <v>2015</v>
      </c>
      <c r="B43" s="42">
        <f>B3</f>
        <v>1.4097315383811199E-2</v>
      </c>
      <c r="C43" s="51">
        <f t="shared" ref="C43:I43" si="16">C3</f>
        <v>1.07988365631619E-2</v>
      </c>
      <c r="D43" s="51">
        <f t="shared" si="16"/>
        <v>2.7411352851680202E-2</v>
      </c>
      <c r="E43" s="51">
        <f t="shared" si="16"/>
        <v>1.73491820882768E-2</v>
      </c>
      <c r="F43" s="51">
        <f t="shared" si="16"/>
        <v>4.4330071394335598E-2</v>
      </c>
      <c r="G43" s="51">
        <f t="shared" si="16"/>
        <v>2.9507814681487797E-2</v>
      </c>
      <c r="H43" s="51">
        <f t="shared" si="16"/>
        <v>0.10129791512469601</v>
      </c>
      <c r="I43" s="51">
        <f t="shared" si="16"/>
        <v>9.2173999780119698E-2</v>
      </c>
    </row>
    <row r="44" spans="1:9">
      <c r="A44" s="29">
        <v>2016</v>
      </c>
      <c r="B44" s="51">
        <f t="shared" ref="B44:I44" si="17">B4</f>
        <v>1.4259996059377899E-2</v>
      </c>
      <c r="C44" s="51">
        <f t="shared" si="17"/>
        <v>1.0814932443771299E-2</v>
      </c>
      <c r="D44" s="51">
        <f t="shared" si="17"/>
        <v>2.82671477129957E-2</v>
      </c>
      <c r="E44" s="51">
        <f t="shared" si="17"/>
        <v>1.8777361020654901E-2</v>
      </c>
      <c r="F44" s="51">
        <f t="shared" si="17"/>
        <v>4.60538019414082E-2</v>
      </c>
      <c r="G44" s="51">
        <f t="shared" si="17"/>
        <v>3.04691925984743E-2</v>
      </c>
      <c r="H44" s="51">
        <f t="shared" si="17"/>
        <v>0.101828395825631</v>
      </c>
      <c r="I44" s="51">
        <f t="shared" si="17"/>
        <v>9.4170374844629895E-2</v>
      </c>
    </row>
    <row r="45" spans="1:9">
      <c r="A45" s="29">
        <v>2017</v>
      </c>
      <c r="B45" s="51">
        <f t="shared" ref="B45:I45" si="18">B5</f>
        <v>1.43627600202577E-2</v>
      </c>
      <c r="C45" s="51">
        <f t="shared" si="18"/>
        <v>1.08164540393157E-2</v>
      </c>
      <c r="D45" s="51">
        <f t="shared" si="18"/>
        <v>2.8534603227101399E-2</v>
      </c>
      <c r="E45" s="51">
        <f t="shared" si="18"/>
        <v>1.95990046856259E-2</v>
      </c>
      <c r="F45" s="51">
        <f t="shared" si="18"/>
        <v>4.73006593121411E-2</v>
      </c>
      <c r="G45" s="51">
        <f t="shared" si="18"/>
        <v>3.1342827946625296E-2</v>
      </c>
      <c r="H45" s="51">
        <f t="shared" si="18"/>
        <v>0.10347999345724199</v>
      </c>
      <c r="I45" s="51">
        <f t="shared" si="18"/>
        <v>9.589077025671211E-2</v>
      </c>
    </row>
    <row r="46" spans="1:9">
      <c r="A46" s="29">
        <v>2018</v>
      </c>
      <c r="B46" s="51">
        <f t="shared" ref="B46:I46" si="19">B6</f>
        <v>1.4427675116159101E-2</v>
      </c>
      <c r="C46" s="51">
        <f t="shared" si="19"/>
        <v>1.08165978806535E-2</v>
      </c>
      <c r="D46" s="51">
        <f t="shared" si="19"/>
        <v>2.8618189206941903E-2</v>
      </c>
      <c r="E46" s="51">
        <f t="shared" si="19"/>
        <v>2.0071703376862701E-2</v>
      </c>
      <c r="F46" s="51">
        <f t="shared" si="19"/>
        <v>4.8202571334058496E-2</v>
      </c>
      <c r="G46" s="51">
        <f t="shared" si="19"/>
        <v>3.2136728771736102E-2</v>
      </c>
      <c r="H46" s="51">
        <f t="shared" si="19"/>
        <v>0.104390881402341</v>
      </c>
      <c r="I46" s="51">
        <f t="shared" si="19"/>
        <v>9.73733375490657E-2</v>
      </c>
    </row>
    <row r="47" spans="1:9">
      <c r="A47" s="29">
        <v>2019</v>
      </c>
      <c r="B47" s="51">
        <f t="shared" ref="B47:I47" si="20">B7</f>
        <v>1.4468681414863601E-2</v>
      </c>
      <c r="C47" s="51">
        <f t="shared" si="20"/>
        <v>1.08166114784395E-2</v>
      </c>
      <c r="D47" s="51">
        <f t="shared" si="20"/>
        <v>2.8644311741933503E-2</v>
      </c>
      <c r="E47" s="51">
        <f t="shared" si="20"/>
        <v>2.0343651013317601E-2</v>
      </c>
      <c r="F47" s="51">
        <f t="shared" si="20"/>
        <v>4.8854967762369299E-2</v>
      </c>
      <c r="G47" s="51">
        <f t="shared" si="20"/>
        <v>3.2858172245200899E-2</v>
      </c>
      <c r="H47" s="51">
        <f t="shared" si="20"/>
        <v>0.10561036180089699</v>
      </c>
      <c r="I47" s="51">
        <f t="shared" si="20"/>
        <v>9.8650954171919103E-2</v>
      </c>
    </row>
    <row r="48" spans="1:9">
      <c r="A48" s="29">
        <v>2020</v>
      </c>
      <c r="B48" s="51">
        <f t="shared" ref="B48:I48" si="21">B8</f>
        <v>1.44945847353484E-2</v>
      </c>
      <c r="C48" s="51">
        <f t="shared" si="21"/>
        <v>1.0816612763882101E-2</v>
      </c>
      <c r="D48" s="51">
        <f t="shared" si="21"/>
        <v>2.8652475633003299E-2</v>
      </c>
      <c r="E48" s="51">
        <f t="shared" si="21"/>
        <v>2.05001048354762E-2</v>
      </c>
      <c r="F48" s="51">
        <f t="shared" si="21"/>
        <v>4.9326877537746103E-2</v>
      </c>
      <c r="G48" s="51">
        <f t="shared" si="21"/>
        <v>3.3513771369099402E-2</v>
      </c>
      <c r="H48" s="51">
        <f t="shared" si="21"/>
        <v>0.10655689129871</v>
      </c>
      <c r="I48" s="51">
        <f t="shared" si="21"/>
        <v>9.9751952584206993E-2</v>
      </c>
    </row>
    <row r="49" spans="1:9">
      <c r="A49" s="29">
        <v>2021</v>
      </c>
      <c r="B49" s="51">
        <f t="shared" ref="B49:I49" si="22">B9</f>
        <v>1.4510947636496201E-2</v>
      </c>
      <c r="C49" s="51">
        <f t="shared" si="22"/>
        <v>1.0816612885399099E-2</v>
      </c>
      <c r="D49" s="51">
        <f t="shared" si="22"/>
        <v>2.8655027036127899E-2</v>
      </c>
      <c r="E49" s="51">
        <f t="shared" si="22"/>
        <v>2.0590114069559504E-2</v>
      </c>
      <c r="F49" s="51">
        <f t="shared" si="22"/>
        <v>4.9668232619460503E-2</v>
      </c>
      <c r="G49" s="51">
        <f t="shared" si="22"/>
        <v>3.4109535593276501E-2</v>
      </c>
      <c r="H49" s="51">
        <f t="shared" si="22"/>
        <v>0.10756197594038999</v>
      </c>
      <c r="I49" s="51">
        <f t="shared" si="22"/>
        <v>0.100700748554905</v>
      </c>
    </row>
    <row r="50" spans="1:9">
      <c r="A50" s="29">
        <v>2022</v>
      </c>
      <c r="B50" s="51">
        <f t="shared" ref="B50:I50" si="23">B10</f>
        <v>1.4521283938134798E-2</v>
      </c>
      <c r="C50" s="51">
        <f t="shared" si="23"/>
        <v>1.0816612896886499E-2</v>
      </c>
      <c r="D50" s="51">
        <f t="shared" si="23"/>
        <v>2.8655824408097802E-2</v>
      </c>
      <c r="E50" s="51">
        <f t="shared" si="23"/>
        <v>2.0641897158706599E-2</v>
      </c>
      <c r="F50" s="51">
        <f t="shared" si="23"/>
        <v>4.9915151199859002E-2</v>
      </c>
      <c r="G50" s="51">
        <f t="shared" si="23"/>
        <v>3.4650925900052497E-2</v>
      </c>
      <c r="H50" s="51">
        <f t="shared" si="23"/>
        <v>0.10844540483777401</v>
      </c>
      <c r="I50" s="51">
        <f t="shared" si="23"/>
        <v>0.10151838260774899</v>
      </c>
    </row>
    <row r="51" spans="1:9">
      <c r="A51" s="29">
        <v>2023</v>
      </c>
      <c r="B51" s="51">
        <f t="shared" ref="B51:I51" si="24">B11</f>
        <v>1.4527813289537801E-2</v>
      </c>
      <c r="C51" s="51">
        <f t="shared" si="24"/>
        <v>1.0816612897972399E-2</v>
      </c>
      <c r="D51" s="51">
        <f t="shared" si="24"/>
        <v>2.86560736051189E-2</v>
      </c>
      <c r="E51" s="51">
        <f t="shared" si="24"/>
        <v>2.0671688416780597E-2</v>
      </c>
      <c r="F51" s="51">
        <f t="shared" si="24"/>
        <v>5.0093759307990302E-2</v>
      </c>
      <c r="G51" s="51">
        <f t="shared" si="24"/>
        <v>3.5142904861487703E-2</v>
      </c>
      <c r="H51" s="51">
        <f t="shared" si="24"/>
        <v>0.109313253991</v>
      </c>
      <c r="I51" s="51">
        <f t="shared" si="24"/>
        <v>0.102222986616424</v>
      </c>
    </row>
    <row r="52" spans="1:9">
      <c r="A52" s="29">
        <v>2024</v>
      </c>
      <c r="B52" s="51">
        <f t="shared" ref="B52:I52" si="25">B12</f>
        <v>1.4531937823750601E-2</v>
      </c>
      <c r="C52" s="51">
        <f t="shared" si="25"/>
        <v>1.08166128980751E-2</v>
      </c>
      <c r="D52" s="51">
        <f t="shared" si="25"/>
        <v>2.86561514849011E-2</v>
      </c>
      <c r="E52" s="51">
        <f t="shared" si="25"/>
        <v>2.0688827584649003E-2</v>
      </c>
      <c r="F52" s="51">
        <f t="shared" si="25"/>
        <v>5.0222955159670499E-2</v>
      </c>
      <c r="G52" s="51">
        <f t="shared" si="25"/>
        <v>3.55899821280466E-2</v>
      </c>
      <c r="H52" s="51">
        <f t="shared" si="25"/>
        <v>0.110110957881148</v>
      </c>
      <c r="I52" s="51">
        <f t="shared" si="25"/>
        <v>0.10283018589746601</v>
      </c>
    </row>
    <row r="53" spans="1:9">
      <c r="A53" s="29">
        <v>2025</v>
      </c>
      <c r="B53" s="51">
        <f t="shared" ref="B53:I53" si="26">B13</f>
        <v>1.4534543255963199E-2</v>
      </c>
      <c r="C53" s="51">
        <f t="shared" si="26"/>
        <v>1.0816612898084801E-2</v>
      </c>
      <c r="D53" s="51">
        <f t="shared" si="26"/>
        <v>2.8656175824118502E-2</v>
      </c>
      <c r="E53" s="51">
        <f t="shared" si="26"/>
        <v>2.0698687895834501E-2</v>
      </c>
      <c r="F53" s="51">
        <f t="shared" si="26"/>
        <v>5.03164087450984E-2</v>
      </c>
      <c r="G53" s="51">
        <f t="shared" si="26"/>
        <v>3.5996255765623902E-2</v>
      </c>
      <c r="H53" s="51">
        <f t="shared" si="26"/>
        <v>0.110873642765588</v>
      </c>
      <c r="I53" s="51">
        <f t="shared" si="26"/>
        <v>0.103353445717675</v>
      </c>
    </row>
    <row r="54" spans="1:9">
      <c r="A54" s="29">
        <v>2026</v>
      </c>
      <c r="B54" s="51">
        <f t="shared" ref="B54:I54" si="27">B14</f>
        <v>1.45361890847197E-2</v>
      </c>
      <c r="C54" s="51">
        <f t="shared" si="27"/>
        <v>1.0816612898085699E-2</v>
      </c>
      <c r="D54" s="51">
        <f t="shared" si="27"/>
        <v>2.8656183430682002E-2</v>
      </c>
      <c r="E54" s="51">
        <f t="shared" si="27"/>
        <v>2.0704360617953999E-2</v>
      </c>
      <c r="F54" s="51">
        <f t="shared" si="27"/>
        <v>5.03840082269374E-2</v>
      </c>
      <c r="G54" s="51">
        <f t="shared" si="27"/>
        <v>3.6365449819843396E-2</v>
      </c>
      <c r="H54" s="51">
        <f t="shared" si="27"/>
        <v>0.11158593601486301</v>
      </c>
      <c r="I54" s="51">
        <f t="shared" si="27"/>
        <v>0.10380436990021699</v>
      </c>
    </row>
    <row r="55" spans="1:9">
      <c r="A55" s="29">
        <v>2027</v>
      </c>
      <c r="B55" s="51">
        <f t="shared" ref="B55:I55" si="28">B15</f>
        <v>1.4537228740360199E-2</v>
      </c>
      <c r="C55" s="51">
        <f t="shared" si="28"/>
        <v>1.08166128980858E-2</v>
      </c>
      <c r="D55" s="51">
        <f t="shared" si="28"/>
        <v>2.8656185807907398E-2</v>
      </c>
      <c r="E55" s="51">
        <f t="shared" si="28"/>
        <v>2.0707624183944898E-2</v>
      </c>
      <c r="F55" s="51">
        <f t="shared" si="28"/>
        <v>5.0432906189749396E-2</v>
      </c>
      <c r="G55" s="51">
        <f t="shared" si="28"/>
        <v>3.6700948451957302E-2</v>
      </c>
      <c r="H55" s="51">
        <f t="shared" si="28"/>
        <v>0.112260499519566</v>
      </c>
      <c r="I55" s="51">
        <f t="shared" si="28"/>
        <v>0.10419295815130999</v>
      </c>
    </row>
    <row r="56" spans="1:9">
      <c r="A56" s="29">
        <v>2028</v>
      </c>
      <c r="B56" s="51">
        <f t="shared" ref="B56:I56" si="29">B16</f>
        <v>1.45378854817413E-2</v>
      </c>
      <c r="C56" s="51">
        <f t="shared" si="29"/>
        <v>1.08166128980858E-2</v>
      </c>
      <c r="D56" s="51">
        <f t="shared" si="29"/>
        <v>2.8656186550844901E-2</v>
      </c>
      <c r="E56" s="51">
        <f t="shared" si="29"/>
        <v>2.0709501741624E-2</v>
      </c>
      <c r="F56" s="51">
        <f t="shared" si="29"/>
        <v>5.0468276442628898E-2</v>
      </c>
      <c r="G56" s="51">
        <f t="shared" si="29"/>
        <v>3.7005826959245695E-2</v>
      </c>
      <c r="H56" s="51">
        <f t="shared" si="29"/>
        <v>0.112894059038272</v>
      </c>
      <c r="I56" s="51">
        <f t="shared" si="29"/>
        <v>0.10452782781395699</v>
      </c>
    </row>
    <row r="57" spans="1:9">
      <c r="A57" s="29">
        <v>2029</v>
      </c>
      <c r="B57" s="51">
        <f t="shared" ref="B57:I57" si="30">B17</f>
        <v>1.45383003395317E-2</v>
      </c>
      <c r="C57" s="51">
        <f t="shared" si="30"/>
        <v>1.08166128980858E-2</v>
      </c>
      <c r="D57" s="51">
        <f t="shared" si="30"/>
        <v>2.8656186783029901E-2</v>
      </c>
      <c r="E57" s="51">
        <f t="shared" si="30"/>
        <v>2.0710581916760101E-2</v>
      </c>
      <c r="F57" s="51">
        <f t="shared" si="30"/>
        <v>5.0493861451018002E-2</v>
      </c>
      <c r="G57" s="51">
        <f t="shared" si="30"/>
        <v>3.7282879964263299E-2</v>
      </c>
      <c r="H57" s="51">
        <f t="shared" si="30"/>
        <v>0.11349204489489001</v>
      </c>
      <c r="I57" s="51">
        <f t="shared" si="30"/>
        <v>0.10481640496637</v>
      </c>
    </row>
    <row r="58" spans="1:9">
      <c r="A58" s="29">
        <v>2030</v>
      </c>
      <c r="B58" s="51">
        <f t="shared" ref="B58:I58" si="31">B18</f>
        <v>1.4538562401571999E-2</v>
      </c>
      <c r="C58" s="51">
        <f t="shared" si="31"/>
        <v>1.08166128980858E-2</v>
      </c>
      <c r="D58" s="51">
        <f t="shared" si="31"/>
        <v>2.8656186855592999E-2</v>
      </c>
      <c r="E58" s="51">
        <f t="shared" si="31"/>
        <v>2.0711203350837801E-2</v>
      </c>
      <c r="F58" s="51">
        <f t="shared" si="31"/>
        <v>5.0512368320519398E-2</v>
      </c>
      <c r="G58" s="51">
        <f t="shared" si="31"/>
        <v>3.7534647031322199E-2</v>
      </c>
      <c r="H58" s="51">
        <f t="shared" si="31"/>
        <v>0.11405480398403001</v>
      </c>
      <c r="I58" s="51">
        <f t="shared" si="31"/>
        <v>0.10506508910286699</v>
      </c>
    </row>
    <row r="61" spans="1:9" s="29" customFormat="1">
      <c r="A61" s="12" t="s">
        <v>41</v>
      </c>
    </row>
    <row r="62" spans="1:9" s="29" customFormat="1">
      <c r="A62" s="29" t="s">
        <v>8</v>
      </c>
      <c r="B62" s="29" t="s">
        <v>0</v>
      </c>
      <c r="C62" s="29" t="s">
        <v>1</v>
      </c>
      <c r="D62" s="29" t="s">
        <v>2</v>
      </c>
      <c r="E62" s="29" t="s">
        <v>3</v>
      </c>
      <c r="F62" s="29" t="s">
        <v>4</v>
      </c>
      <c r="G62" s="29" t="s">
        <v>5</v>
      </c>
      <c r="H62" s="29" t="s">
        <v>6</v>
      </c>
      <c r="I62" s="29" t="s">
        <v>7</v>
      </c>
    </row>
    <row r="63" spans="1:9" s="29" customFormat="1">
      <c r="A63" s="29">
        <v>2015</v>
      </c>
      <c r="B63" s="42">
        <f>B3</f>
        <v>1.4097315383811199E-2</v>
      </c>
      <c r="C63" s="51">
        <f t="shared" ref="C63:I63" si="32">C3</f>
        <v>1.07988365631619E-2</v>
      </c>
      <c r="D63" s="51">
        <f t="shared" si="32"/>
        <v>2.7411352851680202E-2</v>
      </c>
      <c r="E63" s="51">
        <f t="shared" si="32"/>
        <v>1.73491820882768E-2</v>
      </c>
      <c r="F63" s="51">
        <f t="shared" si="32"/>
        <v>4.4330071394335598E-2</v>
      </c>
      <c r="G63" s="51">
        <f t="shared" si="32"/>
        <v>2.9507814681487797E-2</v>
      </c>
      <c r="H63" s="51">
        <f t="shared" si="32"/>
        <v>0.10129791512469601</v>
      </c>
      <c r="I63" s="51">
        <f t="shared" si="32"/>
        <v>9.2173999780119698E-2</v>
      </c>
    </row>
    <row r="64" spans="1:9" s="29" customFormat="1">
      <c r="A64" s="29">
        <v>2016</v>
      </c>
      <c r="B64" s="51">
        <f>B4</f>
        <v>1.4259996059377899E-2</v>
      </c>
      <c r="C64" s="51">
        <f t="shared" ref="C64:I64" si="33">C4</f>
        <v>1.0814932443771299E-2</v>
      </c>
      <c r="D64" s="51">
        <f t="shared" si="33"/>
        <v>2.82671477129957E-2</v>
      </c>
      <c r="E64" s="51">
        <f t="shared" si="33"/>
        <v>1.8777361020654901E-2</v>
      </c>
      <c r="F64" s="51">
        <f t="shared" si="33"/>
        <v>4.60538019414082E-2</v>
      </c>
      <c r="G64" s="51">
        <f t="shared" si="33"/>
        <v>3.04691925984743E-2</v>
      </c>
      <c r="H64" s="51">
        <f t="shared" si="33"/>
        <v>0.101828395825631</v>
      </c>
      <c r="I64" s="51">
        <f t="shared" si="33"/>
        <v>9.4170374844629895E-2</v>
      </c>
    </row>
    <row r="65" spans="1:9" s="29" customFormat="1">
      <c r="A65" s="29">
        <v>2017</v>
      </c>
      <c r="B65" s="51">
        <f t="shared" ref="B65:I78" si="34">B5</f>
        <v>1.43627600202577E-2</v>
      </c>
      <c r="C65" s="51">
        <f t="shared" si="34"/>
        <v>1.08164540393157E-2</v>
      </c>
      <c r="D65" s="51">
        <f t="shared" si="34"/>
        <v>2.8534603227101399E-2</v>
      </c>
      <c r="E65" s="51">
        <f t="shared" si="34"/>
        <v>1.95990046856259E-2</v>
      </c>
      <c r="F65" s="51">
        <f t="shared" si="34"/>
        <v>4.73006593121411E-2</v>
      </c>
      <c r="G65" s="51">
        <f t="shared" si="34"/>
        <v>3.1342827946625296E-2</v>
      </c>
      <c r="H65" s="51">
        <f t="shared" si="34"/>
        <v>0.10347999345724199</v>
      </c>
      <c r="I65" s="51">
        <f t="shared" si="34"/>
        <v>9.589077025671211E-2</v>
      </c>
    </row>
    <row r="66" spans="1:9" s="29" customFormat="1">
      <c r="A66" s="29">
        <v>2018</v>
      </c>
      <c r="B66" s="51">
        <f t="shared" si="34"/>
        <v>1.4427675116159101E-2</v>
      </c>
      <c r="C66" s="51">
        <f t="shared" si="34"/>
        <v>1.08165978806535E-2</v>
      </c>
      <c r="D66" s="51">
        <f t="shared" si="34"/>
        <v>2.8618189206941903E-2</v>
      </c>
      <c r="E66" s="51">
        <f t="shared" si="34"/>
        <v>2.0071703376862701E-2</v>
      </c>
      <c r="F66" s="51">
        <f t="shared" si="34"/>
        <v>4.8202571334058496E-2</v>
      </c>
      <c r="G66" s="51">
        <f t="shared" si="34"/>
        <v>3.2136728771736102E-2</v>
      </c>
      <c r="H66" s="51">
        <f t="shared" si="34"/>
        <v>0.104390881402341</v>
      </c>
      <c r="I66" s="51">
        <f t="shared" si="34"/>
        <v>9.73733375490657E-2</v>
      </c>
    </row>
    <row r="67" spans="1:9" s="29" customFormat="1">
      <c r="A67" s="29">
        <v>2019</v>
      </c>
      <c r="B67" s="51">
        <f t="shared" si="34"/>
        <v>1.4468681414863601E-2</v>
      </c>
      <c r="C67" s="51">
        <f t="shared" si="34"/>
        <v>1.08166114784395E-2</v>
      </c>
      <c r="D67" s="51">
        <f t="shared" si="34"/>
        <v>2.8644311741933503E-2</v>
      </c>
      <c r="E67" s="51">
        <f t="shared" si="34"/>
        <v>2.0343651013317601E-2</v>
      </c>
      <c r="F67" s="51">
        <f t="shared" si="34"/>
        <v>4.8854967762369299E-2</v>
      </c>
      <c r="G67" s="51">
        <f t="shared" si="34"/>
        <v>3.2858172245200899E-2</v>
      </c>
      <c r="H67" s="51">
        <f t="shared" si="34"/>
        <v>0.10561036180089699</v>
      </c>
      <c r="I67" s="51">
        <f t="shared" si="34"/>
        <v>9.8650954171919103E-2</v>
      </c>
    </row>
    <row r="68" spans="1:9" s="29" customFormat="1">
      <c r="A68" s="29">
        <v>2020</v>
      </c>
      <c r="B68" s="51">
        <f t="shared" si="34"/>
        <v>1.44945847353484E-2</v>
      </c>
      <c r="C68" s="51">
        <f t="shared" si="34"/>
        <v>1.0816612763882101E-2</v>
      </c>
      <c r="D68" s="51">
        <f t="shared" si="34"/>
        <v>2.8652475633003299E-2</v>
      </c>
      <c r="E68" s="51">
        <f t="shared" si="34"/>
        <v>2.05001048354762E-2</v>
      </c>
      <c r="F68" s="51">
        <f t="shared" si="34"/>
        <v>4.9326877537746103E-2</v>
      </c>
      <c r="G68" s="51">
        <f t="shared" si="34"/>
        <v>3.3513771369099402E-2</v>
      </c>
      <c r="H68" s="51">
        <f t="shared" si="34"/>
        <v>0.10655689129871</v>
      </c>
      <c r="I68" s="51">
        <f t="shared" si="34"/>
        <v>9.9751952584206993E-2</v>
      </c>
    </row>
    <row r="69" spans="1:9" s="29" customFormat="1">
      <c r="A69" s="29">
        <v>2021</v>
      </c>
      <c r="B69" s="51">
        <f t="shared" si="34"/>
        <v>1.4510947636496201E-2</v>
      </c>
      <c r="C69" s="51">
        <f t="shared" si="34"/>
        <v>1.0816612885399099E-2</v>
      </c>
      <c r="D69" s="51">
        <f t="shared" si="34"/>
        <v>2.8655027036127899E-2</v>
      </c>
      <c r="E69" s="51">
        <f t="shared" si="34"/>
        <v>2.0590114069559504E-2</v>
      </c>
      <c r="F69" s="51">
        <f t="shared" si="34"/>
        <v>4.9668232619460503E-2</v>
      </c>
      <c r="G69" s="51">
        <f t="shared" si="34"/>
        <v>3.4109535593276501E-2</v>
      </c>
      <c r="H69" s="51">
        <f t="shared" si="34"/>
        <v>0.10756197594038999</v>
      </c>
      <c r="I69" s="51">
        <f t="shared" si="34"/>
        <v>0.100700748554905</v>
      </c>
    </row>
    <row r="70" spans="1:9" s="29" customFormat="1">
      <c r="A70" s="29">
        <v>2022</v>
      </c>
      <c r="B70" s="51">
        <f t="shared" si="34"/>
        <v>1.4521283938134798E-2</v>
      </c>
      <c r="C70" s="51">
        <f t="shared" si="34"/>
        <v>1.0816612896886499E-2</v>
      </c>
      <c r="D70" s="51">
        <f t="shared" si="34"/>
        <v>2.8655824408097802E-2</v>
      </c>
      <c r="E70" s="51">
        <f t="shared" si="34"/>
        <v>2.0641897158706599E-2</v>
      </c>
      <c r="F70" s="51">
        <f t="shared" si="34"/>
        <v>4.9915151199859002E-2</v>
      </c>
      <c r="G70" s="51">
        <f t="shared" si="34"/>
        <v>3.4650925900052497E-2</v>
      </c>
      <c r="H70" s="51">
        <f t="shared" si="34"/>
        <v>0.10844540483777401</v>
      </c>
      <c r="I70" s="51">
        <f t="shared" si="34"/>
        <v>0.10151838260774899</v>
      </c>
    </row>
    <row r="71" spans="1:9" s="29" customFormat="1">
      <c r="A71" s="29">
        <v>2023</v>
      </c>
      <c r="B71" s="51">
        <f t="shared" si="34"/>
        <v>1.4527813289537801E-2</v>
      </c>
      <c r="C71" s="51">
        <f t="shared" si="34"/>
        <v>1.0816612897972399E-2</v>
      </c>
      <c r="D71" s="51">
        <f t="shared" si="34"/>
        <v>2.86560736051189E-2</v>
      </c>
      <c r="E71" s="51">
        <f t="shared" si="34"/>
        <v>2.0671688416780597E-2</v>
      </c>
      <c r="F71" s="51">
        <f t="shared" si="34"/>
        <v>5.0093759307990302E-2</v>
      </c>
      <c r="G71" s="51">
        <f t="shared" si="34"/>
        <v>3.5142904861487703E-2</v>
      </c>
      <c r="H71" s="51">
        <f t="shared" si="34"/>
        <v>0.109313253991</v>
      </c>
      <c r="I71" s="51">
        <f t="shared" si="34"/>
        <v>0.102222986616424</v>
      </c>
    </row>
    <row r="72" spans="1:9" s="29" customFormat="1">
      <c r="A72" s="29">
        <v>2024</v>
      </c>
      <c r="B72" s="51">
        <f t="shared" si="34"/>
        <v>1.4531937823750601E-2</v>
      </c>
      <c r="C72" s="51">
        <f t="shared" si="34"/>
        <v>1.08166128980751E-2</v>
      </c>
      <c r="D72" s="51">
        <f t="shared" si="34"/>
        <v>2.86561514849011E-2</v>
      </c>
      <c r="E72" s="51">
        <f t="shared" si="34"/>
        <v>2.0688827584649003E-2</v>
      </c>
      <c r="F72" s="51">
        <f t="shared" si="34"/>
        <v>5.0222955159670499E-2</v>
      </c>
      <c r="G72" s="51">
        <f t="shared" si="34"/>
        <v>3.55899821280466E-2</v>
      </c>
      <c r="H72" s="51">
        <f t="shared" si="34"/>
        <v>0.110110957881148</v>
      </c>
      <c r="I72" s="51">
        <f t="shared" si="34"/>
        <v>0.10283018589746601</v>
      </c>
    </row>
    <row r="73" spans="1:9" s="29" customFormat="1">
      <c r="A73" s="29">
        <v>2025</v>
      </c>
      <c r="B73" s="51">
        <f t="shared" si="34"/>
        <v>1.4534543255963199E-2</v>
      </c>
      <c r="C73" s="51">
        <f t="shared" si="34"/>
        <v>1.0816612898084801E-2</v>
      </c>
      <c r="D73" s="51">
        <f t="shared" si="34"/>
        <v>2.8656175824118502E-2</v>
      </c>
      <c r="E73" s="51">
        <f t="shared" si="34"/>
        <v>2.0698687895834501E-2</v>
      </c>
      <c r="F73" s="51">
        <f t="shared" si="34"/>
        <v>5.03164087450984E-2</v>
      </c>
      <c r="G73" s="51">
        <f t="shared" si="34"/>
        <v>3.5996255765623902E-2</v>
      </c>
      <c r="H73" s="51">
        <f t="shared" si="34"/>
        <v>0.110873642765588</v>
      </c>
      <c r="I73" s="51">
        <f t="shared" si="34"/>
        <v>0.103353445717675</v>
      </c>
    </row>
    <row r="74" spans="1:9" s="29" customFormat="1">
      <c r="A74" s="29">
        <v>2026</v>
      </c>
      <c r="B74" s="51">
        <f t="shared" si="34"/>
        <v>1.45361890847197E-2</v>
      </c>
      <c r="C74" s="51">
        <f t="shared" si="34"/>
        <v>1.0816612898085699E-2</v>
      </c>
      <c r="D74" s="51">
        <f t="shared" si="34"/>
        <v>2.8656183430682002E-2</v>
      </c>
      <c r="E74" s="51">
        <f t="shared" si="34"/>
        <v>2.0704360617953999E-2</v>
      </c>
      <c r="F74" s="51">
        <f t="shared" si="34"/>
        <v>5.03840082269374E-2</v>
      </c>
      <c r="G74" s="51">
        <f t="shared" si="34"/>
        <v>3.6365449819843396E-2</v>
      </c>
      <c r="H74" s="51">
        <f t="shared" si="34"/>
        <v>0.11158593601486301</v>
      </c>
      <c r="I74" s="51">
        <f t="shared" si="34"/>
        <v>0.10380436990021699</v>
      </c>
    </row>
    <row r="75" spans="1:9" s="29" customFormat="1">
      <c r="A75" s="29">
        <v>2027</v>
      </c>
      <c r="B75" s="51">
        <f t="shared" si="34"/>
        <v>1.4537228740360199E-2</v>
      </c>
      <c r="C75" s="51">
        <f t="shared" si="34"/>
        <v>1.08166128980858E-2</v>
      </c>
      <c r="D75" s="51">
        <f t="shared" si="34"/>
        <v>2.8656185807907398E-2</v>
      </c>
      <c r="E75" s="51">
        <f t="shared" si="34"/>
        <v>2.0707624183944898E-2</v>
      </c>
      <c r="F75" s="51">
        <f t="shared" si="34"/>
        <v>5.0432906189749396E-2</v>
      </c>
      <c r="G75" s="51">
        <f t="shared" si="34"/>
        <v>3.6700948451957302E-2</v>
      </c>
      <c r="H75" s="51">
        <f t="shared" si="34"/>
        <v>0.112260499519566</v>
      </c>
      <c r="I75" s="51">
        <f t="shared" si="34"/>
        <v>0.10419295815130999</v>
      </c>
    </row>
    <row r="76" spans="1:9" s="29" customFormat="1">
      <c r="A76" s="29">
        <v>2028</v>
      </c>
      <c r="B76" s="51">
        <f t="shared" si="34"/>
        <v>1.45378854817413E-2</v>
      </c>
      <c r="C76" s="51">
        <f t="shared" si="34"/>
        <v>1.08166128980858E-2</v>
      </c>
      <c r="D76" s="51">
        <f t="shared" si="34"/>
        <v>2.8656186550844901E-2</v>
      </c>
      <c r="E76" s="51">
        <f t="shared" si="34"/>
        <v>2.0709501741624E-2</v>
      </c>
      <c r="F76" s="51">
        <f t="shared" si="34"/>
        <v>5.0468276442628898E-2</v>
      </c>
      <c r="G76" s="51">
        <f t="shared" si="34"/>
        <v>3.7005826959245695E-2</v>
      </c>
      <c r="H76" s="51">
        <f t="shared" si="34"/>
        <v>0.112894059038272</v>
      </c>
      <c r="I76" s="51">
        <f t="shared" si="34"/>
        <v>0.10452782781395699</v>
      </c>
    </row>
    <row r="77" spans="1:9" s="29" customFormat="1">
      <c r="A77" s="29">
        <v>2029</v>
      </c>
      <c r="B77" s="51">
        <f t="shared" si="34"/>
        <v>1.45383003395317E-2</v>
      </c>
      <c r="C77" s="51">
        <f t="shared" si="34"/>
        <v>1.08166128980858E-2</v>
      </c>
      <c r="D77" s="51">
        <f t="shared" si="34"/>
        <v>2.8656186783029901E-2</v>
      </c>
      <c r="E77" s="51">
        <f t="shared" si="34"/>
        <v>2.0710581916760101E-2</v>
      </c>
      <c r="F77" s="51">
        <f t="shared" si="34"/>
        <v>5.0493861451018002E-2</v>
      </c>
      <c r="G77" s="51">
        <f t="shared" si="34"/>
        <v>3.7282879964263299E-2</v>
      </c>
      <c r="H77" s="51">
        <f t="shared" si="34"/>
        <v>0.11349204489489001</v>
      </c>
      <c r="I77" s="51">
        <f t="shared" si="34"/>
        <v>0.10481640496637</v>
      </c>
    </row>
    <row r="78" spans="1:9" s="29" customFormat="1">
      <c r="A78" s="29">
        <v>2030</v>
      </c>
      <c r="B78" s="51">
        <f t="shared" si="34"/>
        <v>1.4538562401571999E-2</v>
      </c>
      <c r="C78" s="51">
        <f t="shared" si="34"/>
        <v>1.08166128980858E-2</v>
      </c>
      <c r="D78" s="51">
        <f t="shared" si="34"/>
        <v>2.8656186855592999E-2</v>
      </c>
      <c r="E78" s="51">
        <f t="shared" si="34"/>
        <v>2.0711203350837801E-2</v>
      </c>
      <c r="F78" s="51">
        <f t="shared" si="34"/>
        <v>5.0512368320519398E-2</v>
      </c>
      <c r="G78" s="51">
        <f t="shared" si="34"/>
        <v>3.7534647031322199E-2</v>
      </c>
      <c r="H78" s="51">
        <f t="shared" si="34"/>
        <v>0.11405480398403001</v>
      </c>
      <c r="I78" s="51">
        <f t="shared" si="34"/>
        <v>0.10506508910286699</v>
      </c>
    </row>
    <row r="81" spans="1:9" s="29" customFormat="1">
      <c r="A81" s="12" t="s">
        <v>42</v>
      </c>
    </row>
    <row r="82" spans="1:9" s="29" customFormat="1">
      <c r="A82" s="29" t="s">
        <v>8</v>
      </c>
      <c r="B82" s="29" t="s">
        <v>0</v>
      </c>
      <c r="C82" s="29" t="s">
        <v>1</v>
      </c>
      <c r="D82" s="29" t="s">
        <v>2</v>
      </c>
      <c r="E82" s="29" t="s">
        <v>3</v>
      </c>
      <c r="F82" s="29" t="s">
        <v>4</v>
      </c>
      <c r="G82" s="29" t="s">
        <v>5</v>
      </c>
      <c r="H82" s="29" t="s">
        <v>6</v>
      </c>
      <c r="I82" s="29" t="s">
        <v>7</v>
      </c>
    </row>
    <row r="83" spans="1:9" s="29" customFormat="1">
      <c r="A83" s="29">
        <v>2015</v>
      </c>
      <c r="B83" s="42">
        <f>B3</f>
        <v>1.4097315383811199E-2</v>
      </c>
      <c r="C83" s="51">
        <f t="shared" ref="C83:I83" si="35">C3</f>
        <v>1.07988365631619E-2</v>
      </c>
      <c r="D83" s="51">
        <f t="shared" si="35"/>
        <v>2.7411352851680202E-2</v>
      </c>
      <c r="E83" s="51">
        <f t="shared" si="35"/>
        <v>1.73491820882768E-2</v>
      </c>
      <c r="F83" s="51">
        <f t="shared" si="35"/>
        <v>4.4330071394335598E-2</v>
      </c>
      <c r="G83" s="51">
        <f t="shared" si="35"/>
        <v>2.9507814681487797E-2</v>
      </c>
      <c r="H83" s="51">
        <f t="shared" si="35"/>
        <v>0.10129791512469601</v>
      </c>
      <c r="I83" s="51">
        <f t="shared" si="35"/>
        <v>9.2173999780119698E-2</v>
      </c>
    </row>
    <row r="84" spans="1:9" s="29" customFormat="1">
      <c r="A84" s="29">
        <v>2016</v>
      </c>
      <c r="B84" s="51">
        <f t="shared" ref="B84:I84" si="36">B4</f>
        <v>1.4259996059377899E-2</v>
      </c>
      <c r="C84" s="51">
        <f t="shared" si="36"/>
        <v>1.0814932443771299E-2</v>
      </c>
      <c r="D84" s="51">
        <f t="shared" si="36"/>
        <v>2.82671477129957E-2</v>
      </c>
      <c r="E84" s="51">
        <f t="shared" si="36"/>
        <v>1.8777361020654901E-2</v>
      </c>
      <c r="F84" s="51">
        <f t="shared" si="36"/>
        <v>4.60538019414082E-2</v>
      </c>
      <c r="G84" s="51">
        <f t="shared" si="36"/>
        <v>3.04691925984743E-2</v>
      </c>
      <c r="H84" s="51">
        <f t="shared" si="36"/>
        <v>0.101828395825631</v>
      </c>
      <c r="I84" s="51">
        <f t="shared" si="36"/>
        <v>9.4170374844629895E-2</v>
      </c>
    </row>
    <row r="85" spans="1:9" s="29" customFormat="1">
      <c r="A85" s="29">
        <v>2017</v>
      </c>
      <c r="B85" s="51">
        <f t="shared" ref="B85:I85" si="37">B5</f>
        <v>1.43627600202577E-2</v>
      </c>
      <c r="C85" s="51">
        <f t="shared" si="37"/>
        <v>1.08164540393157E-2</v>
      </c>
      <c r="D85" s="51">
        <f t="shared" si="37"/>
        <v>2.8534603227101399E-2</v>
      </c>
      <c r="E85" s="51">
        <f t="shared" si="37"/>
        <v>1.95990046856259E-2</v>
      </c>
      <c r="F85" s="51">
        <f t="shared" si="37"/>
        <v>4.73006593121411E-2</v>
      </c>
      <c r="G85" s="51">
        <f t="shared" si="37"/>
        <v>3.1342827946625296E-2</v>
      </c>
      <c r="H85" s="51">
        <f t="shared" si="37"/>
        <v>0.10347999345724199</v>
      </c>
      <c r="I85" s="51">
        <f t="shared" si="37"/>
        <v>9.589077025671211E-2</v>
      </c>
    </row>
    <row r="86" spans="1:9" s="29" customFormat="1">
      <c r="A86" s="29">
        <v>2018</v>
      </c>
      <c r="B86" s="51">
        <f t="shared" ref="B86:I86" si="38">B6</f>
        <v>1.4427675116159101E-2</v>
      </c>
      <c r="C86" s="51">
        <f t="shared" si="38"/>
        <v>1.08165978806535E-2</v>
      </c>
      <c r="D86" s="51">
        <f t="shared" si="38"/>
        <v>2.8618189206941903E-2</v>
      </c>
      <c r="E86" s="51">
        <f t="shared" si="38"/>
        <v>2.0071703376862701E-2</v>
      </c>
      <c r="F86" s="51">
        <f t="shared" si="38"/>
        <v>4.8202571334058496E-2</v>
      </c>
      <c r="G86" s="51">
        <f t="shared" si="38"/>
        <v>3.2136728771736102E-2</v>
      </c>
      <c r="H86" s="51">
        <f t="shared" si="38"/>
        <v>0.104390881402341</v>
      </c>
      <c r="I86" s="51">
        <f t="shared" si="38"/>
        <v>9.73733375490657E-2</v>
      </c>
    </row>
    <row r="87" spans="1:9" s="29" customFormat="1">
      <c r="A87" s="29">
        <v>2019</v>
      </c>
      <c r="B87" s="51">
        <f t="shared" ref="B87:I87" si="39">B7</f>
        <v>1.4468681414863601E-2</v>
      </c>
      <c r="C87" s="51">
        <f t="shared" si="39"/>
        <v>1.08166114784395E-2</v>
      </c>
      <c r="D87" s="51">
        <f t="shared" si="39"/>
        <v>2.8644311741933503E-2</v>
      </c>
      <c r="E87" s="51">
        <f t="shared" si="39"/>
        <v>2.0343651013317601E-2</v>
      </c>
      <c r="F87" s="51">
        <f t="shared" si="39"/>
        <v>4.8854967762369299E-2</v>
      </c>
      <c r="G87" s="51">
        <f t="shared" si="39"/>
        <v>3.2858172245200899E-2</v>
      </c>
      <c r="H87" s="51">
        <f t="shared" si="39"/>
        <v>0.10561036180089699</v>
      </c>
      <c r="I87" s="51">
        <f t="shared" si="39"/>
        <v>9.8650954171919103E-2</v>
      </c>
    </row>
    <row r="88" spans="1:9" s="29" customFormat="1">
      <c r="A88" s="29">
        <v>2020</v>
      </c>
      <c r="B88" s="51">
        <f t="shared" ref="B88:I88" si="40">B8</f>
        <v>1.44945847353484E-2</v>
      </c>
      <c r="C88" s="51">
        <f t="shared" si="40"/>
        <v>1.0816612763882101E-2</v>
      </c>
      <c r="D88" s="51">
        <f t="shared" si="40"/>
        <v>2.8652475633003299E-2</v>
      </c>
      <c r="E88" s="51">
        <f t="shared" si="40"/>
        <v>2.05001048354762E-2</v>
      </c>
      <c r="F88" s="51">
        <f t="shared" si="40"/>
        <v>4.9326877537746103E-2</v>
      </c>
      <c r="G88" s="51">
        <f t="shared" si="40"/>
        <v>3.3513771369099402E-2</v>
      </c>
      <c r="H88" s="51">
        <f t="shared" si="40"/>
        <v>0.10655689129871</v>
      </c>
      <c r="I88" s="51">
        <f t="shared" si="40"/>
        <v>9.9751952584206993E-2</v>
      </c>
    </row>
    <row r="89" spans="1:9" s="29" customFormat="1">
      <c r="A89" s="29">
        <v>2021</v>
      </c>
      <c r="B89" s="51">
        <f t="shared" ref="B89:I89" si="41">B9</f>
        <v>1.4510947636496201E-2</v>
      </c>
      <c r="C89" s="51">
        <f t="shared" si="41"/>
        <v>1.0816612885399099E-2</v>
      </c>
      <c r="D89" s="51">
        <f t="shared" si="41"/>
        <v>2.8655027036127899E-2</v>
      </c>
      <c r="E89" s="51">
        <f t="shared" si="41"/>
        <v>2.0590114069559504E-2</v>
      </c>
      <c r="F89" s="51">
        <f t="shared" si="41"/>
        <v>4.9668232619460503E-2</v>
      </c>
      <c r="G89" s="51">
        <f t="shared" si="41"/>
        <v>3.4109535593276501E-2</v>
      </c>
      <c r="H89" s="51">
        <f t="shared" si="41"/>
        <v>0.10756197594038999</v>
      </c>
      <c r="I89" s="51">
        <f t="shared" si="41"/>
        <v>0.100700748554905</v>
      </c>
    </row>
    <row r="90" spans="1:9" s="29" customFormat="1">
      <c r="A90" s="29">
        <v>2022</v>
      </c>
      <c r="B90" s="51">
        <f t="shared" ref="B90:I90" si="42">B10</f>
        <v>1.4521283938134798E-2</v>
      </c>
      <c r="C90" s="51">
        <f t="shared" si="42"/>
        <v>1.0816612896886499E-2</v>
      </c>
      <c r="D90" s="51">
        <f t="shared" si="42"/>
        <v>2.8655824408097802E-2</v>
      </c>
      <c r="E90" s="51">
        <f t="shared" si="42"/>
        <v>2.0641897158706599E-2</v>
      </c>
      <c r="F90" s="51">
        <f t="shared" si="42"/>
        <v>4.9915151199859002E-2</v>
      </c>
      <c r="G90" s="51">
        <f t="shared" si="42"/>
        <v>3.4650925900052497E-2</v>
      </c>
      <c r="H90" s="51">
        <f t="shared" si="42"/>
        <v>0.10844540483777401</v>
      </c>
      <c r="I90" s="51">
        <f t="shared" si="42"/>
        <v>0.10151838260774899</v>
      </c>
    </row>
    <row r="91" spans="1:9" s="29" customFormat="1">
      <c r="A91" s="29">
        <v>2023</v>
      </c>
      <c r="B91" s="51">
        <f t="shared" ref="B91:I91" si="43">B11</f>
        <v>1.4527813289537801E-2</v>
      </c>
      <c r="C91" s="51">
        <f t="shared" si="43"/>
        <v>1.0816612897972399E-2</v>
      </c>
      <c r="D91" s="51">
        <f t="shared" si="43"/>
        <v>2.86560736051189E-2</v>
      </c>
      <c r="E91" s="51">
        <f t="shared" si="43"/>
        <v>2.0671688416780597E-2</v>
      </c>
      <c r="F91" s="51">
        <f t="shared" si="43"/>
        <v>5.0093759307990302E-2</v>
      </c>
      <c r="G91" s="51">
        <f t="shared" si="43"/>
        <v>3.5142904861487703E-2</v>
      </c>
      <c r="H91" s="51">
        <f t="shared" si="43"/>
        <v>0.109313253991</v>
      </c>
      <c r="I91" s="51">
        <f t="shared" si="43"/>
        <v>0.102222986616424</v>
      </c>
    </row>
    <row r="92" spans="1:9" s="29" customFormat="1">
      <c r="A92" s="29">
        <v>2024</v>
      </c>
      <c r="B92" s="51">
        <f t="shared" ref="B92:I92" si="44">B12</f>
        <v>1.4531937823750601E-2</v>
      </c>
      <c r="C92" s="51">
        <f t="shared" si="44"/>
        <v>1.08166128980751E-2</v>
      </c>
      <c r="D92" s="51">
        <f t="shared" si="44"/>
        <v>2.86561514849011E-2</v>
      </c>
      <c r="E92" s="51">
        <f t="shared" si="44"/>
        <v>2.0688827584649003E-2</v>
      </c>
      <c r="F92" s="51">
        <f t="shared" si="44"/>
        <v>5.0222955159670499E-2</v>
      </c>
      <c r="G92" s="51">
        <f t="shared" si="44"/>
        <v>3.55899821280466E-2</v>
      </c>
      <c r="H92" s="51">
        <f t="shared" si="44"/>
        <v>0.110110957881148</v>
      </c>
      <c r="I92" s="51">
        <f t="shared" si="44"/>
        <v>0.10283018589746601</v>
      </c>
    </row>
    <row r="93" spans="1:9" s="29" customFormat="1">
      <c r="A93" s="29">
        <v>2025</v>
      </c>
      <c r="B93" s="51">
        <f t="shared" ref="B93:I93" si="45">B13</f>
        <v>1.4534543255963199E-2</v>
      </c>
      <c r="C93" s="51">
        <f t="shared" si="45"/>
        <v>1.0816612898084801E-2</v>
      </c>
      <c r="D93" s="51">
        <f t="shared" si="45"/>
        <v>2.8656175824118502E-2</v>
      </c>
      <c r="E93" s="51">
        <f t="shared" si="45"/>
        <v>2.0698687895834501E-2</v>
      </c>
      <c r="F93" s="51">
        <f t="shared" si="45"/>
        <v>5.03164087450984E-2</v>
      </c>
      <c r="G93" s="51">
        <f t="shared" si="45"/>
        <v>3.5996255765623902E-2</v>
      </c>
      <c r="H93" s="51">
        <f t="shared" si="45"/>
        <v>0.110873642765588</v>
      </c>
      <c r="I93" s="51">
        <f t="shared" si="45"/>
        <v>0.103353445717675</v>
      </c>
    </row>
    <row r="94" spans="1:9" s="29" customFormat="1">
      <c r="A94" s="29">
        <v>2026</v>
      </c>
      <c r="B94" s="51">
        <f t="shared" ref="B94:I94" si="46">B14</f>
        <v>1.45361890847197E-2</v>
      </c>
      <c r="C94" s="51">
        <f t="shared" si="46"/>
        <v>1.0816612898085699E-2</v>
      </c>
      <c r="D94" s="51">
        <f t="shared" si="46"/>
        <v>2.8656183430682002E-2</v>
      </c>
      <c r="E94" s="51">
        <f t="shared" si="46"/>
        <v>2.0704360617953999E-2</v>
      </c>
      <c r="F94" s="51">
        <f t="shared" si="46"/>
        <v>5.03840082269374E-2</v>
      </c>
      <c r="G94" s="51">
        <f t="shared" si="46"/>
        <v>3.6365449819843396E-2</v>
      </c>
      <c r="H94" s="51">
        <f t="shared" si="46"/>
        <v>0.11158593601486301</v>
      </c>
      <c r="I94" s="51">
        <f t="shared" si="46"/>
        <v>0.10380436990021699</v>
      </c>
    </row>
    <row r="95" spans="1:9" s="29" customFormat="1">
      <c r="A95" s="29">
        <v>2027</v>
      </c>
      <c r="B95" s="51">
        <f t="shared" ref="B95:I95" si="47">B15</f>
        <v>1.4537228740360199E-2</v>
      </c>
      <c r="C95" s="51">
        <f t="shared" si="47"/>
        <v>1.08166128980858E-2</v>
      </c>
      <c r="D95" s="51">
        <f t="shared" si="47"/>
        <v>2.8656185807907398E-2</v>
      </c>
      <c r="E95" s="51">
        <f t="shared" si="47"/>
        <v>2.0707624183944898E-2</v>
      </c>
      <c r="F95" s="51">
        <f t="shared" si="47"/>
        <v>5.0432906189749396E-2</v>
      </c>
      <c r="G95" s="51">
        <f t="shared" si="47"/>
        <v>3.6700948451957302E-2</v>
      </c>
      <c r="H95" s="51">
        <f t="shared" si="47"/>
        <v>0.112260499519566</v>
      </c>
      <c r="I95" s="51">
        <f t="shared" si="47"/>
        <v>0.10419295815130999</v>
      </c>
    </row>
    <row r="96" spans="1:9" s="29" customFormat="1">
      <c r="A96" s="29">
        <v>2028</v>
      </c>
      <c r="B96" s="51">
        <f t="shared" ref="B96:I96" si="48">B16</f>
        <v>1.45378854817413E-2</v>
      </c>
      <c r="C96" s="51">
        <f t="shared" si="48"/>
        <v>1.08166128980858E-2</v>
      </c>
      <c r="D96" s="51">
        <f t="shared" si="48"/>
        <v>2.8656186550844901E-2</v>
      </c>
      <c r="E96" s="51">
        <f t="shared" si="48"/>
        <v>2.0709501741624E-2</v>
      </c>
      <c r="F96" s="51">
        <f t="shared" si="48"/>
        <v>5.0468276442628898E-2</v>
      </c>
      <c r="G96" s="51">
        <f t="shared" si="48"/>
        <v>3.7005826959245695E-2</v>
      </c>
      <c r="H96" s="51">
        <f t="shared" si="48"/>
        <v>0.112894059038272</v>
      </c>
      <c r="I96" s="51">
        <f t="shared" si="48"/>
        <v>0.10452782781395699</v>
      </c>
    </row>
    <row r="97" spans="1:9" s="29" customFormat="1">
      <c r="A97" s="29">
        <v>2029</v>
      </c>
      <c r="B97" s="51">
        <f t="shared" ref="B97:I97" si="49">B17</f>
        <v>1.45383003395317E-2</v>
      </c>
      <c r="C97" s="51">
        <f t="shared" si="49"/>
        <v>1.08166128980858E-2</v>
      </c>
      <c r="D97" s="51">
        <f t="shared" si="49"/>
        <v>2.8656186783029901E-2</v>
      </c>
      <c r="E97" s="51">
        <f t="shared" si="49"/>
        <v>2.0710581916760101E-2</v>
      </c>
      <c r="F97" s="51">
        <f t="shared" si="49"/>
        <v>5.0493861451018002E-2</v>
      </c>
      <c r="G97" s="51">
        <f t="shared" si="49"/>
        <v>3.7282879964263299E-2</v>
      </c>
      <c r="H97" s="51">
        <f t="shared" si="49"/>
        <v>0.11349204489489001</v>
      </c>
      <c r="I97" s="51">
        <f t="shared" si="49"/>
        <v>0.10481640496637</v>
      </c>
    </row>
    <row r="98" spans="1:9" s="29" customFormat="1">
      <c r="A98" s="29">
        <v>2030</v>
      </c>
      <c r="B98" s="51">
        <f t="shared" ref="B98:I98" si="50">B18</f>
        <v>1.4538562401571999E-2</v>
      </c>
      <c r="C98" s="51">
        <f t="shared" si="50"/>
        <v>1.08166128980858E-2</v>
      </c>
      <c r="D98" s="51">
        <f t="shared" si="50"/>
        <v>2.8656186855592999E-2</v>
      </c>
      <c r="E98" s="51">
        <f t="shared" si="50"/>
        <v>2.0711203350837801E-2</v>
      </c>
      <c r="F98" s="51">
        <f t="shared" si="50"/>
        <v>5.0512368320519398E-2</v>
      </c>
      <c r="G98" s="51">
        <f t="shared" si="50"/>
        <v>3.7534647031322199E-2</v>
      </c>
      <c r="H98" s="51">
        <f t="shared" si="50"/>
        <v>0.11405480398403001</v>
      </c>
      <c r="I98" s="51">
        <f t="shared" si="50"/>
        <v>0.10506508910286699</v>
      </c>
    </row>
    <row r="101" spans="1:9" s="29" customFormat="1">
      <c r="A101" s="29" t="s">
        <v>43</v>
      </c>
    </row>
    <row r="102" spans="1:9" s="29" customFormat="1">
      <c r="A102" s="29" t="s">
        <v>8</v>
      </c>
      <c r="B102" s="29" t="s">
        <v>0</v>
      </c>
      <c r="C102" s="29" t="s">
        <v>1</v>
      </c>
      <c r="D102" s="29" t="s">
        <v>2</v>
      </c>
      <c r="E102" s="29" t="s">
        <v>3</v>
      </c>
      <c r="F102" s="29" t="s">
        <v>4</v>
      </c>
      <c r="G102" s="29" t="s">
        <v>5</v>
      </c>
      <c r="H102" s="29" t="s">
        <v>6</v>
      </c>
      <c r="I102" s="29" t="s">
        <v>7</v>
      </c>
    </row>
    <row r="103" spans="1:9" s="29" customFormat="1">
      <c r="A103" s="29">
        <v>2015</v>
      </c>
      <c r="B103" s="42">
        <f>B3</f>
        <v>1.4097315383811199E-2</v>
      </c>
      <c r="C103" s="51">
        <f t="shared" ref="C103:I103" si="51">C3</f>
        <v>1.07988365631619E-2</v>
      </c>
      <c r="D103" s="51">
        <f t="shared" si="51"/>
        <v>2.7411352851680202E-2</v>
      </c>
      <c r="E103" s="51">
        <f t="shared" si="51"/>
        <v>1.73491820882768E-2</v>
      </c>
      <c r="F103" s="51">
        <f t="shared" si="51"/>
        <v>4.4330071394335598E-2</v>
      </c>
      <c r="G103" s="51">
        <f t="shared" si="51"/>
        <v>2.9507814681487797E-2</v>
      </c>
      <c r="H103" s="51">
        <f t="shared" si="51"/>
        <v>0.10129791512469601</v>
      </c>
      <c r="I103" s="51">
        <f t="shared" si="51"/>
        <v>9.2173999780119698E-2</v>
      </c>
    </row>
    <row r="104" spans="1:9" s="29" customFormat="1">
      <c r="A104" s="29">
        <v>2016</v>
      </c>
      <c r="B104" s="51">
        <f t="shared" ref="B104:I104" si="52">B4</f>
        <v>1.4259996059377899E-2</v>
      </c>
      <c r="C104" s="51">
        <f t="shared" si="52"/>
        <v>1.0814932443771299E-2</v>
      </c>
      <c r="D104" s="51">
        <f t="shared" si="52"/>
        <v>2.82671477129957E-2</v>
      </c>
      <c r="E104" s="51">
        <f t="shared" si="52"/>
        <v>1.8777361020654901E-2</v>
      </c>
      <c r="F104" s="51">
        <f t="shared" si="52"/>
        <v>4.60538019414082E-2</v>
      </c>
      <c r="G104" s="51">
        <f t="shared" si="52"/>
        <v>3.04691925984743E-2</v>
      </c>
      <c r="H104" s="51">
        <f t="shared" si="52"/>
        <v>0.101828395825631</v>
      </c>
      <c r="I104" s="51">
        <f t="shared" si="52"/>
        <v>9.4170374844629895E-2</v>
      </c>
    </row>
    <row r="105" spans="1:9" s="29" customFormat="1">
      <c r="A105" s="29">
        <v>2017</v>
      </c>
      <c r="B105" s="51">
        <f t="shared" ref="B105:I105" si="53">B5</f>
        <v>1.43627600202577E-2</v>
      </c>
      <c r="C105" s="51">
        <f t="shared" si="53"/>
        <v>1.08164540393157E-2</v>
      </c>
      <c r="D105" s="51">
        <f t="shared" si="53"/>
        <v>2.8534603227101399E-2</v>
      </c>
      <c r="E105" s="51">
        <f t="shared" si="53"/>
        <v>1.95990046856259E-2</v>
      </c>
      <c r="F105" s="51">
        <f t="shared" si="53"/>
        <v>4.73006593121411E-2</v>
      </c>
      <c r="G105" s="51">
        <f t="shared" si="53"/>
        <v>3.1342827946625296E-2</v>
      </c>
      <c r="H105" s="51">
        <f t="shared" si="53"/>
        <v>0.10347999345724199</v>
      </c>
      <c r="I105" s="51">
        <f t="shared" si="53"/>
        <v>9.589077025671211E-2</v>
      </c>
    </row>
    <row r="106" spans="1:9" s="29" customFormat="1">
      <c r="A106" s="29">
        <v>2018</v>
      </c>
      <c r="B106" s="51">
        <f t="shared" ref="B106:I106" si="54">B6</f>
        <v>1.4427675116159101E-2</v>
      </c>
      <c r="C106" s="51">
        <f t="shared" si="54"/>
        <v>1.08165978806535E-2</v>
      </c>
      <c r="D106" s="51">
        <f t="shared" si="54"/>
        <v>2.8618189206941903E-2</v>
      </c>
      <c r="E106" s="51">
        <f t="shared" si="54"/>
        <v>2.0071703376862701E-2</v>
      </c>
      <c r="F106" s="51">
        <f t="shared" si="54"/>
        <v>4.8202571334058496E-2</v>
      </c>
      <c r="G106" s="51">
        <f t="shared" si="54"/>
        <v>3.2136728771736102E-2</v>
      </c>
      <c r="H106" s="51">
        <f t="shared" si="54"/>
        <v>0.104390881402341</v>
      </c>
      <c r="I106" s="51">
        <f t="shared" si="54"/>
        <v>9.73733375490657E-2</v>
      </c>
    </row>
    <row r="107" spans="1:9" s="29" customFormat="1">
      <c r="A107" s="29">
        <v>2019</v>
      </c>
      <c r="B107" s="51">
        <f t="shared" ref="B107:I107" si="55">B7</f>
        <v>1.4468681414863601E-2</v>
      </c>
      <c r="C107" s="51">
        <f t="shared" si="55"/>
        <v>1.08166114784395E-2</v>
      </c>
      <c r="D107" s="51">
        <f t="shared" si="55"/>
        <v>2.8644311741933503E-2</v>
      </c>
      <c r="E107" s="51">
        <f t="shared" si="55"/>
        <v>2.0343651013317601E-2</v>
      </c>
      <c r="F107" s="51">
        <f t="shared" si="55"/>
        <v>4.8854967762369299E-2</v>
      </c>
      <c r="G107" s="51">
        <f t="shared" si="55"/>
        <v>3.2858172245200899E-2</v>
      </c>
      <c r="H107" s="51">
        <f t="shared" si="55"/>
        <v>0.10561036180089699</v>
      </c>
      <c r="I107" s="51">
        <f t="shared" si="55"/>
        <v>9.8650954171919103E-2</v>
      </c>
    </row>
    <row r="108" spans="1:9" s="29" customFormat="1">
      <c r="A108" s="29">
        <v>2020</v>
      </c>
      <c r="B108" s="51">
        <f t="shared" ref="B108:I108" si="56">B8</f>
        <v>1.44945847353484E-2</v>
      </c>
      <c r="C108" s="51">
        <f t="shared" si="56"/>
        <v>1.0816612763882101E-2</v>
      </c>
      <c r="D108" s="51">
        <f t="shared" si="56"/>
        <v>2.8652475633003299E-2</v>
      </c>
      <c r="E108" s="51">
        <f t="shared" si="56"/>
        <v>2.05001048354762E-2</v>
      </c>
      <c r="F108" s="51">
        <f t="shared" si="56"/>
        <v>4.9326877537746103E-2</v>
      </c>
      <c r="G108" s="51">
        <f t="shared" si="56"/>
        <v>3.3513771369099402E-2</v>
      </c>
      <c r="H108" s="51">
        <f t="shared" si="56"/>
        <v>0.10655689129871</v>
      </c>
      <c r="I108" s="51">
        <f t="shared" si="56"/>
        <v>9.9751952584206993E-2</v>
      </c>
    </row>
    <row r="109" spans="1:9" s="29" customFormat="1">
      <c r="A109" s="29">
        <v>2021</v>
      </c>
      <c r="B109" s="51">
        <f t="shared" ref="B109:I109" si="57">B9</f>
        <v>1.4510947636496201E-2</v>
      </c>
      <c r="C109" s="51">
        <f t="shared" si="57"/>
        <v>1.0816612885399099E-2</v>
      </c>
      <c r="D109" s="51">
        <f t="shared" si="57"/>
        <v>2.8655027036127899E-2</v>
      </c>
      <c r="E109" s="51">
        <f t="shared" si="57"/>
        <v>2.0590114069559504E-2</v>
      </c>
      <c r="F109" s="51">
        <f t="shared" si="57"/>
        <v>4.9668232619460503E-2</v>
      </c>
      <c r="G109" s="51">
        <f t="shared" si="57"/>
        <v>3.4109535593276501E-2</v>
      </c>
      <c r="H109" s="51">
        <f t="shared" si="57"/>
        <v>0.10756197594038999</v>
      </c>
      <c r="I109" s="51">
        <f t="shared" si="57"/>
        <v>0.100700748554905</v>
      </c>
    </row>
    <row r="110" spans="1:9" s="29" customFormat="1">
      <c r="A110" s="29">
        <v>2022</v>
      </c>
      <c r="B110" s="51">
        <f t="shared" ref="B110:I110" si="58">B10</f>
        <v>1.4521283938134798E-2</v>
      </c>
      <c r="C110" s="51">
        <f t="shared" si="58"/>
        <v>1.0816612896886499E-2</v>
      </c>
      <c r="D110" s="51">
        <f t="shared" si="58"/>
        <v>2.8655824408097802E-2</v>
      </c>
      <c r="E110" s="51">
        <f t="shared" si="58"/>
        <v>2.0641897158706599E-2</v>
      </c>
      <c r="F110" s="51">
        <f t="shared" si="58"/>
        <v>4.9915151199859002E-2</v>
      </c>
      <c r="G110" s="51">
        <f t="shared" si="58"/>
        <v>3.4650925900052497E-2</v>
      </c>
      <c r="H110" s="51">
        <f t="shared" si="58"/>
        <v>0.10844540483777401</v>
      </c>
      <c r="I110" s="51">
        <f t="shared" si="58"/>
        <v>0.10151838260774899</v>
      </c>
    </row>
    <row r="111" spans="1:9" s="29" customFormat="1">
      <c r="A111" s="29">
        <v>2023</v>
      </c>
      <c r="B111" s="51">
        <f t="shared" ref="B111:I111" si="59">B11</f>
        <v>1.4527813289537801E-2</v>
      </c>
      <c r="C111" s="51">
        <f t="shared" si="59"/>
        <v>1.0816612897972399E-2</v>
      </c>
      <c r="D111" s="51">
        <f t="shared" si="59"/>
        <v>2.86560736051189E-2</v>
      </c>
      <c r="E111" s="51">
        <f t="shared" si="59"/>
        <v>2.0671688416780597E-2</v>
      </c>
      <c r="F111" s="51">
        <f t="shared" si="59"/>
        <v>5.0093759307990302E-2</v>
      </c>
      <c r="G111" s="51">
        <f t="shared" si="59"/>
        <v>3.5142904861487703E-2</v>
      </c>
      <c r="H111" s="51">
        <f t="shared" si="59"/>
        <v>0.109313253991</v>
      </c>
      <c r="I111" s="51">
        <f t="shared" si="59"/>
        <v>0.102222986616424</v>
      </c>
    </row>
    <row r="112" spans="1:9" s="29" customFormat="1">
      <c r="A112" s="29">
        <v>2024</v>
      </c>
      <c r="B112" s="51">
        <f t="shared" ref="B112:I112" si="60">B12</f>
        <v>1.4531937823750601E-2</v>
      </c>
      <c r="C112" s="51">
        <f t="shared" si="60"/>
        <v>1.08166128980751E-2</v>
      </c>
      <c r="D112" s="51">
        <f t="shared" si="60"/>
        <v>2.86561514849011E-2</v>
      </c>
      <c r="E112" s="51">
        <f t="shared" si="60"/>
        <v>2.0688827584649003E-2</v>
      </c>
      <c r="F112" s="51">
        <f t="shared" si="60"/>
        <v>5.0222955159670499E-2</v>
      </c>
      <c r="G112" s="51">
        <f t="shared" si="60"/>
        <v>3.55899821280466E-2</v>
      </c>
      <c r="H112" s="51">
        <f t="shared" si="60"/>
        <v>0.110110957881148</v>
      </c>
      <c r="I112" s="51">
        <f t="shared" si="60"/>
        <v>0.10283018589746601</v>
      </c>
    </row>
    <row r="113" spans="1:9" s="29" customFormat="1">
      <c r="A113" s="29">
        <v>2025</v>
      </c>
      <c r="B113" s="51">
        <f t="shared" ref="B113:I113" si="61">B13</f>
        <v>1.4534543255963199E-2</v>
      </c>
      <c r="C113" s="51">
        <f t="shared" si="61"/>
        <v>1.0816612898084801E-2</v>
      </c>
      <c r="D113" s="51">
        <f t="shared" si="61"/>
        <v>2.8656175824118502E-2</v>
      </c>
      <c r="E113" s="51">
        <f t="shared" si="61"/>
        <v>2.0698687895834501E-2</v>
      </c>
      <c r="F113" s="51">
        <f t="shared" si="61"/>
        <v>5.03164087450984E-2</v>
      </c>
      <c r="G113" s="51">
        <f t="shared" si="61"/>
        <v>3.5996255765623902E-2</v>
      </c>
      <c r="H113" s="51">
        <f t="shared" si="61"/>
        <v>0.110873642765588</v>
      </c>
      <c r="I113" s="51">
        <f t="shared" si="61"/>
        <v>0.103353445717675</v>
      </c>
    </row>
    <row r="114" spans="1:9" s="29" customFormat="1">
      <c r="A114" s="29">
        <v>2026</v>
      </c>
      <c r="B114" s="51">
        <f t="shared" ref="B114:I114" si="62">B14</f>
        <v>1.45361890847197E-2</v>
      </c>
      <c r="C114" s="51">
        <f t="shared" si="62"/>
        <v>1.0816612898085699E-2</v>
      </c>
      <c r="D114" s="51">
        <f t="shared" si="62"/>
        <v>2.8656183430682002E-2</v>
      </c>
      <c r="E114" s="51">
        <f t="shared" si="62"/>
        <v>2.0704360617953999E-2</v>
      </c>
      <c r="F114" s="51">
        <f t="shared" si="62"/>
        <v>5.03840082269374E-2</v>
      </c>
      <c r="G114" s="51">
        <f t="shared" si="62"/>
        <v>3.6365449819843396E-2</v>
      </c>
      <c r="H114" s="51">
        <f t="shared" si="62"/>
        <v>0.11158593601486301</v>
      </c>
      <c r="I114" s="51">
        <f t="shared" si="62"/>
        <v>0.10380436990021699</v>
      </c>
    </row>
    <row r="115" spans="1:9" s="29" customFormat="1">
      <c r="A115" s="29">
        <v>2027</v>
      </c>
      <c r="B115" s="51">
        <f t="shared" ref="B115:I115" si="63">B15</f>
        <v>1.4537228740360199E-2</v>
      </c>
      <c r="C115" s="51">
        <f t="shared" si="63"/>
        <v>1.08166128980858E-2</v>
      </c>
      <c r="D115" s="51">
        <f t="shared" si="63"/>
        <v>2.8656185807907398E-2</v>
      </c>
      <c r="E115" s="51">
        <f t="shared" si="63"/>
        <v>2.0707624183944898E-2</v>
      </c>
      <c r="F115" s="51">
        <f t="shared" si="63"/>
        <v>5.0432906189749396E-2</v>
      </c>
      <c r="G115" s="51">
        <f t="shared" si="63"/>
        <v>3.6700948451957302E-2</v>
      </c>
      <c r="H115" s="51">
        <f t="shared" si="63"/>
        <v>0.112260499519566</v>
      </c>
      <c r="I115" s="51">
        <f t="shared" si="63"/>
        <v>0.10419295815130999</v>
      </c>
    </row>
    <row r="116" spans="1:9" s="29" customFormat="1">
      <c r="A116" s="29">
        <v>2028</v>
      </c>
      <c r="B116" s="51">
        <f t="shared" ref="B116:I116" si="64">B16</f>
        <v>1.45378854817413E-2</v>
      </c>
      <c r="C116" s="51">
        <f t="shared" si="64"/>
        <v>1.08166128980858E-2</v>
      </c>
      <c r="D116" s="51">
        <f t="shared" si="64"/>
        <v>2.8656186550844901E-2</v>
      </c>
      <c r="E116" s="51">
        <f t="shared" si="64"/>
        <v>2.0709501741624E-2</v>
      </c>
      <c r="F116" s="51">
        <f t="shared" si="64"/>
        <v>5.0468276442628898E-2</v>
      </c>
      <c r="G116" s="51">
        <f t="shared" si="64"/>
        <v>3.7005826959245695E-2</v>
      </c>
      <c r="H116" s="51">
        <f t="shared" si="64"/>
        <v>0.112894059038272</v>
      </c>
      <c r="I116" s="51">
        <f t="shared" si="64"/>
        <v>0.10452782781395699</v>
      </c>
    </row>
    <row r="117" spans="1:9" s="29" customFormat="1">
      <c r="A117" s="29">
        <v>2029</v>
      </c>
      <c r="B117" s="51">
        <f t="shared" ref="B117:I117" si="65">B17</f>
        <v>1.45383003395317E-2</v>
      </c>
      <c r="C117" s="51">
        <f t="shared" si="65"/>
        <v>1.08166128980858E-2</v>
      </c>
      <c r="D117" s="51">
        <f t="shared" si="65"/>
        <v>2.8656186783029901E-2</v>
      </c>
      <c r="E117" s="51">
        <f t="shared" si="65"/>
        <v>2.0710581916760101E-2</v>
      </c>
      <c r="F117" s="51">
        <f t="shared" si="65"/>
        <v>5.0493861451018002E-2</v>
      </c>
      <c r="G117" s="51">
        <f t="shared" si="65"/>
        <v>3.7282879964263299E-2</v>
      </c>
      <c r="H117" s="51">
        <f t="shared" si="65"/>
        <v>0.11349204489489001</v>
      </c>
      <c r="I117" s="51">
        <f t="shared" si="65"/>
        <v>0.10481640496637</v>
      </c>
    </row>
    <row r="118" spans="1:9" s="29" customFormat="1">
      <c r="A118" s="29">
        <v>2030</v>
      </c>
      <c r="B118" s="51">
        <f t="shared" ref="B118:I118" si="66">B18</f>
        <v>1.4538562401571999E-2</v>
      </c>
      <c r="C118" s="51">
        <f t="shared" si="66"/>
        <v>1.08166128980858E-2</v>
      </c>
      <c r="D118" s="51">
        <f t="shared" si="66"/>
        <v>2.8656186855592999E-2</v>
      </c>
      <c r="E118" s="51">
        <f t="shared" si="66"/>
        <v>2.0711203350837801E-2</v>
      </c>
      <c r="F118" s="51">
        <f t="shared" si="66"/>
        <v>5.0512368320519398E-2</v>
      </c>
      <c r="G118" s="51">
        <f t="shared" si="66"/>
        <v>3.7534647031322199E-2</v>
      </c>
      <c r="H118" s="51">
        <f t="shared" si="66"/>
        <v>0.11405480398403001</v>
      </c>
      <c r="I118" s="51">
        <f t="shared" si="66"/>
        <v>0.10506508910286699</v>
      </c>
    </row>
    <row r="121" spans="1:9" s="29" customFormat="1">
      <c r="A121" s="29" t="s">
        <v>45</v>
      </c>
    </row>
    <row r="122" spans="1:9" s="29" customFormat="1">
      <c r="A122" s="29" t="s">
        <v>8</v>
      </c>
      <c r="B122" s="29" t="s">
        <v>0</v>
      </c>
      <c r="C122" s="29" t="s">
        <v>1</v>
      </c>
      <c r="D122" s="29" t="s">
        <v>2</v>
      </c>
      <c r="E122" s="29" t="s">
        <v>3</v>
      </c>
      <c r="F122" s="29" t="s">
        <v>4</v>
      </c>
      <c r="G122" s="29" t="s">
        <v>5</v>
      </c>
      <c r="H122" s="29" t="s">
        <v>6</v>
      </c>
      <c r="I122" s="29" t="s">
        <v>7</v>
      </c>
    </row>
    <row r="123" spans="1:9" s="29" customFormat="1">
      <c r="A123" s="29">
        <v>2015</v>
      </c>
      <c r="B123" s="42">
        <f>B3</f>
        <v>1.4097315383811199E-2</v>
      </c>
      <c r="C123" s="51">
        <f t="shared" ref="C123:I123" si="67">C3</f>
        <v>1.07988365631619E-2</v>
      </c>
      <c r="D123" s="51">
        <f t="shared" si="67"/>
        <v>2.7411352851680202E-2</v>
      </c>
      <c r="E123" s="51">
        <f t="shared" si="67"/>
        <v>1.73491820882768E-2</v>
      </c>
      <c r="F123" s="51">
        <f t="shared" si="67"/>
        <v>4.4330071394335598E-2</v>
      </c>
      <c r="G123" s="51">
        <f t="shared" si="67"/>
        <v>2.9507814681487797E-2</v>
      </c>
      <c r="H123" s="51">
        <f t="shared" si="67"/>
        <v>0.10129791512469601</v>
      </c>
      <c r="I123" s="51">
        <f t="shared" si="67"/>
        <v>9.2173999780119698E-2</v>
      </c>
    </row>
    <row r="124" spans="1:9" s="29" customFormat="1">
      <c r="A124" s="29">
        <v>2016</v>
      </c>
      <c r="B124" s="51">
        <f t="shared" ref="B124:I124" si="68">B4</f>
        <v>1.4259996059377899E-2</v>
      </c>
      <c r="C124" s="51">
        <f t="shared" si="68"/>
        <v>1.0814932443771299E-2</v>
      </c>
      <c r="D124" s="51">
        <f t="shared" si="68"/>
        <v>2.82671477129957E-2</v>
      </c>
      <c r="E124" s="51">
        <f t="shared" si="68"/>
        <v>1.8777361020654901E-2</v>
      </c>
      <c r="F124" s="51">
        <f t="shared" si="68"/>
        <v>4.60538019414082E-2</v>
      </c>
      <c r="G124" s="51">
        <f t="shared" si="68"/>
        <v>3.04691925984743E-2</v>
      </c>
      <c r="H124" s="51">
        <f t="shared" si="68"/>
        <v>0.101828395825631</v>
      </c>
      <c r="I124" s="51">
        <f t="shared" si="68"/>
        <v>9.4170374844629895E-2</v>
      </c>
    </row>
    <row r="125" spans="1:9" s="29" customFormat="1">
      <c r="A125" s="29">
        <v>2017</v>
      </c>
      <c r="B125" s="51">
        <f t="shared" ref="B125:I125" si="69">B5</f>
        <v>1.43627600202577E-2</v>
      </c>
      <c r="C125" s="51">
        <f t="shared" si="69"/>
        <v>1.08164540393157E-2</v>
      </c>
      <c r="D125" s="51">
        <f t="shared" si="69"/>
        <v>2.8534603227101399E-2</v>
      </c>
      <c r="E125" s="51">
        <f t="shared" si="69"/>
        <v>1.95990046856259E-2</v>
      </c>
      <c r="F125" s="51">
        <f t="shared" si="69"/>
        <v>4.73006593121411E-2</v>
      </c>
      <c r="G125" s="51">
        <f t="shared" si="69"/>
        <v>3.1342827946625296E-2</v>
      </c>
      <c r="H125" s="51">
        <f t="shared" si="69"/>
        <v>0.10347999345724199</v>
      </c>
      <c r="I125" s="51">
        <f t="shared" si="69"/>
        <v>9.589077025671211E-2</v>
      </c>
    </row>
    <row r="126" spans="1:9" s="29" customFormat="1">
      <c r="A126" s="29">
        <v>2018</v>
      </c>
      <c r="B126" s="51">
        <f t="shared" ref="B126:I126" si="70">B6</f>
        <v>1.4427675116159101E-2</v>
      </c>
      <c r="C126" s="51">
        <f t="shared" si="70"/>
        <v>1.08165978806535E-2</v>
      </c>
      <c r="D126" s="51">
        <f t="shared" si="70"/>
        <v>2.8618189206941903E-2</v>
      </c>
      <c r="E126" s="51">
        <f t="shared" si="70"/>
        <v>2.0071703376862701E-2</v>
      </c>
      <c r="F126" s="51">
        <f t="shared" si="70"/>
        <v>4.8202571334058496E-2</v>
      </c>
      <c r="G126" s="51">
        <f t="shared" si="70"/>
        <v>3.2136728771736102E-2</v>
      </c>
      <c r="H126" s="51">
        <f t="shared" si="70"/>
        <v>0.104390881402341</v>
      </c>
      <c r="I126" s="51">
        <f t="shared" si="70"/>
        <v>9.73733375490657E-2</v>
      </c>
    </row>
    <row r="127" spans="1:9" s="29" customFormat="1">
      <c r="A127" s="29">
        <v>2019</v>
      </c>
      <c r="B127" s="51">
        <f t="shared" ref="B127:I127" si="71">B7</f>
        <v>1.4468681414863601E-2</v>
      </c>
      <c r="C127" s="51">
        <f t="shared" si="71"/>
        <v>1.08166114784395E-2</v>
      </c>
      <c r="D127" s="51">
        <f t="shared" si="71"/>
        <v>2.8644311741933503E-2</v>
      </c>
      <c r="E127" s="51">
        <f t="shared" si="71"/>
        <v>2.0343651013317601E-2</v>
      </c>
      <c r="F127" s="51">
        <f t="shared" si="71"/>
        <v>4.8854967762369299E-2</v>
      </c>
      <c r="G127" s="51">
        <f t="shared" si="71"/>
        <v>3.2858172245200899E-2</v>
      </c>
      <c r="H127" s="51">
        <f t="shared" si="71"/>
        <v>0.10561036180089699</v>
      </c>
      <c r="I127" s="51">
        <f t="shared" si="71"/>
        <v>9.8650954171919103E-2</v>
      </c>
    </row>
    <row r="128" spans="1:9" s="29" customFormat="1">
      <c r="A128" s="29">
        <v>2020</v>
      </c>
      <c r="B128" s="51">
        <f t="shared" ref="B128:I128" si="72">B8</f>
        <v>1.44945847353484E-2</v>
      </c>
      <c r="C128" s="51">
        <f t="shared" si="72"/>
        <v>1.0816612763882101E-2</v>
      </c>
      <c r="D128" s="51">
        <f t="shared" si="72"/>
        <v>2.8652475633003299E-2</v>
      </c>
      <c r="E128" s="51">
        <f t="shared" si="72"/>
        <v>2.05001048354762E-2</v>
      </c>
      <c r="F128" s="51">
        <f t="shared" si="72"/>
        <v>4.9326877537746103E-2</v>
      </c>
      <c r="G128" s="51">
        <f t="shared" si="72"/>
        <v>3.3513771369099402E-2</v>
      </c>
      <c r="H128" s="51">
        <f t="shared" si="72"/>
        <v>0.10655689129871</v>
      </c>
      <c r="I128" s="51">
        <f t="shared" si="72"/>
        <v>9.9751952584206993E-2</v>
      </c>
    </row>
    <row r="129" spans="1:9" s="29" customFormat="1">
      <c r="A129" s="29">
        <v>2021</v>
      </c>
      <c r="B129" s="51">
        <f t="shared" ref="B129:I129" si="73">B9</f>
        <v>1.4510947636496201E-2</v>
      </c>
      <c r="C129" s="51">
        <f t="shared" si="73"/>
        <v>1.0816612885399099E-2</v>
      </c>
      <c r="D129" s="51">
        <f t="shared" si="73"/>
        <v>2.8655027036127899E-2</v>
      </c>
      <c r="E129" s="51">
        <f t="shared" si="73"/>
        <v>2.0590114069559504E-2</v>
      </c>
      <c r="F129" s="51">
        <f t="shared" si="73"/>
        <v>4.9668232619460503E-2</v>
      </c>
      <c r="G129" s="51">
        <f t="shared" si="73"/>
        <v>3.4109535593276501E-2</v>
      </c>
      <c r="H129" s="51">
        <f t="shared" si="73"/>
        <v>0.10756197594038999</v>
      </c>
      <c r="I129" s="51">
        <f t="shared" si="73"/>
        <v>0.100700748554905</v>
      </c>
    </row>
    <row r="130" spans="1:9" s="29" customFormat="1">
      <c r="A130" s="29">
        <v>2022</v>
      </c>
      <c r="B130" s="51">
        <f t="shared" ref="B130:I130" si="74">B10</f>
        <v>1.4521283938134798E-2</v>
      </c>
      <c r="C130" s="51">
        <f t="shared" si="74"/>
        <v>1.0816612896886499E-2</v>
      </c>
      <c r="D130" s="51">
        <f t="shared" si="74"/>
        <v>2.8655824408097802E-2</v>
      </c>
      <c r="E130" s="51">
        <f t="shared" si="74"/>
        <v>2.0641897158706599E-2</v>
      </c>
      <c r="F130" s="51">
        <f t="shared" si="74"/>
        <v>4.9915151199859002E-2</v>
      </c>
      <c r="G130" s="51">
        <f t="shared" si="74"/>
        <v>3.4650925900052497E-2</v>
      </c>
      <c r="H130" s="51">
        <f t="shared" si="74"/>
        <v>0.10844540483777401</v>
      </c>
      <c r="I130" s="51">
        <f t="shared" si="74"/>
        <v>0.10151838260774899</v>
      </c>
    </row>
    <row r="131" spans="1:9" s="29" customFormat="1">
      <c r="A131" s="29">
        <v>2023</v>
      </c>
      <c r="B131" s="51">
        <f t="shared" ref="B131:I131" si="75">B11</f>
        <v>1.4527813289537801E-2</v>
      </c>
      <c r="C131" s="51">
        <f t="shared" si="75"/>
        <v>1.0816612897972399E-2</v>
      </c>
      <c r="D131" s="51">
        <f t="shared" si="75"/>
        <v>2.86560736051189E-2</v>
      </c>
      <c r="E131" s="51">
        <f t="shared" si="75"/>
        <v>2.0671688416780597E-2</v>
      </c>
      <c r="F131" s="51">
        <f t="shared" si="75"/>
        <v>5.0093759307990302E-2</v>
      </c>
      <c r="G131" s="51">
        <f t="shared" si="75"/>
        <v>3.5142904861487703E-2</v>
      </c>
      <c r="H131" s="51">
        <f t="shared" si="75"/>
        <v>0.109313253991</v>
      </c>
      <c r="I131" s="51">
        <f t="shared" si="75"/>
        <v>0.102222986616424</v>
      </c>
    </row>
    <row r="132" spans="1:9" s="29" customFormat="1">
      <c r="A132" s="29">
        <v>2024</v>
      </c>
      <c r="B132" s="51">
        <f t="shared" ref="B132:I132" si="76">B12</f>
        <v>1.4531937823750601E-2</v>
      </c>
      <c r="C132" s="51">
        <f t="shared" si="76"/>
        <v>1.08166128980751E-2</v>
      </c>
      <c r="D132" s="51">
        <f t="shared" si="76"/>
        <v>2.86561514849011E-2</v>
      </c>
      <c r="E132" s="51">
        <f t="shared" si="76"/>
        <v>2.0688827584649003E-2</v>
      </c>
      <c r="F132" s="51">
        <f t="shared" si="76"/>
        <v>5.0222955159670499E-2</v>
      </c>
      <c r="G132" s="51">
        <f t="shared" si="76"/>
        <v>3.55899821280466E-2</v>
      </c>
      <c r="H132" s="51">
        <f t="shared" si="76"/>
        <v>0.110110957881148</v>
      </c>
      <c r="I132" s="51">
        <f t="shared" si="76"/>
        <v>0.10283018589746601</v>
      </c>
    </row>
    <row r="133" spans="1:9" s="29" customFormat="1">
      <c r="A133" s="29">
        <v>2025</v>
      </c>
      <c r="B133" s="51">
        <f t="shared" ref="B133:I133" si="77">B13</f>
        <v>1.4534543255963199E-2</v>
      </c>
      <c r="C133" s="51">
        <f t="shared" si="77"/>
        <v>1.0816612898084801E-2</v>
      </c>
      <c r="D133" s="51">
        <f t="shared" si="77"/>
        <v>2.8656175824118502E-2</v>
      </c>
      <c r="E133" s="51">
        <f t="shared" si="77"/>
        <v>2.0698687895834501E-2</v>
      </c>
      <c r="F133" s="51">
        <f t="shared" si="77"/>
        <v>5.03164087450984E-2</v>
      </c>
      <c r="G133" s="51">
        <f t="shared" si="77"/>
        <v>3.5996255765623902E-2</v>
      </c>
      <c r="H133" s="51">
        <f t="shared" si="77"/>
        <v>0.110873642765588</v>
      </c>
      <c r="I133" s="51">
        <f t="shared" si="77"/>
        <v>0.103353445717675</v>
      </c>
    </row>
    <row r="134" spans="1:9" s="29" customFormat="1">
      <c r="A134" s="29">
        <v>2026</v>
      </c>
      <c r="B134" s="51">
        <f t="shared" ref="B134:I134" si="78">B14</f>
        <v>1.45361890847197E-2</v>
      </c>
      <c r="C134" s="51">
        <f t="shared" si="78"/>
        <v>1.0816612898085699E-2</v>
      </c>
      <c r="D134" s="51">
        <f t="shared" si="78"/>
        <v>2.8656183430682002E-2</v>
      </c>
      <c r="E134" s="51">
        <f t="shared" si="78"/>
        <v>2.0704360617953999E-2</v>
      </c>
      <c r="F134" s="51">
        <f t="shared" si="78"/>
        <v>5.03840082269374E-2</v>
      </c>
      <c r="G134" s="51">
        <f t="shared" si="78"/>
        <v>3.6365449819843396E-2</v>
      </c>
      <c r="H134" s="51">
        <f t="shared" si="78"/>
        <v>0.11158593601486301</v>
      </c>
      <c r="I134" s="51">
        <f t="shared" si="78"/>
        <v>0.10380436990021699</v>
      </c>
    </row>
    <row r="135" spans="1:9" s="29" customFormat="1">
      <c r="A135" s="29">
        <v>2027</v>
      </c>
      <c r="B135" s="51">
        <f t="shared" ref="B135:I135" si="79">B15</f>
        <v>1.4537228740360199E-2</v>
      </c>
      <c r="C135" s="51">
        <f t="shared" si="79"/>
        <v>1.08166128980858E-2</v>
      </c>
      <c r="D135" s="51">
        <f t="shared" si="79"/>
        <v>2.8656185807907398E-2</v>
      </c>
      <c r="E135" s="51">
        <f t="shared" si="79"/>
        <v>2.0707624183944898E-2</v>
      </c>
      <c r="F135" s="51">
        <f t="shared" si="79"/>
        <v>5.0432906189749396E-2</v>
      </c>
      <c r="G135" s="51">
        <f t="shared" si="79"/>
        <v>3.6700948451957302E-2</v>
      </c>
      <c r="H135" s="51">
        <f t="shared" si="79"/>
        <v>0.112260499519566</v>
      </c>
      <c r="I135" s="51">
        <f t="shared" si="79"/>
        <v>0.10419295815130999</v>
      </c>
    </row>
    <row r="136" spans="1:9" s="29" customFormat="1">
      <c r="A136" s="29">
        <v>2028</v>
      </c>
      <c r="B136" s="51">
        <f t="shared" ref="B136:I136" si="80">B16</f>
        <v>1.45378854817413E-2</v>
      </c>
      <c r="C136" s="51">
        <f t="shared" si="80"/>
        <v>1.08166128980858E-2</v>
      </c>
      <c r="D136" s="51">
        <f t="shared" si="80"/>
        <v>2.8656186550844901E-2</v>
      </c>
      <c r="E136" s="51">
        <f t="shared" si="80"/>
        <v>2.0709501741624E-2</v>
      </c>
      <c r="F136" s="51">
        <f t="shared" si="80"/>
        <v>5.0468276442628898E-2</v>
      </c>
      <c r="G136" s="51">
        <f t="shared" si="80"/>
        <v>3.7005826959245695E-2</v>
      </c>
      <c r="H136" s="51">
        <f t="shared" si="80"/>
        <v>0.112894059038272</v>
      </c>
      <c r="I136" s="51">
        <f t="shared" si="80"/>
        <v>0.10452782781395699</v>
      </c>
    </row>
    <row r="137" spans="1:9" s="29" customFormat="1">
      <c r="A137" s="29">
        <v>2029</v>
      </c>
      <c r="B137" s="51">
        <f t="shared" ref="B137:I137" si="81">B17</f>
        <v>1.45383003395317E-2</v>
      </c>
      <c r="C137" s="51">
        <f t="shared" si="81"/>
        <v>1.08166128980858E-2</v>
      </c>
      <c r="D137" s="51">
        <f t="shared" si="81"/>
        <v>2.8656186783029901E-2</v>
      </c>
      <c r="E137" s="51">
        <f t="shared" si="81"/>
        <v>2.0710581916760101E-2</v>
      </c>
      <c r="F137" s="51">
        <f t="shared" si="81"/>
        <v>5.0493861451018002E-2</v>
      </c>
      <c r="G137" s="51">
        <f t="shared" si="81"/>
        <v>3.7282879964263299E-2</v>
      </c>
      <c r="H137" s="51">
        <f t="shared" si="81"/>
        <v>0.11349204489489001</v>
      </c>
      <c r="I137" s="51">
        <f t="shared" si="81"/>
        <v>0.10481640496637</v>
      </c>
    </row>
    <row r="138" spans="1:9" s="29" customFormat="1">
      <c r="A138" s="29">
        <v>2030</v>
      </c>
      <c r="B138" s="51">
        <f t="shared" ref="B138:I138" si="82">B18</f>
        <v>1.4538562401571999E-2</v>
      </c>
      <c r="C138" s="51">
        <f t="shared" si="82"/>
        <v>1.08166128980858E-2</v>
      </c>
      <c r="D138" s="51">
        <f t="shared" si="82"/>
        <v>2.8656186855592999E-2</v>
      </c>
      <c r="E138" s="51">
        <f t="shared" si="82"/>
        <v>2.0711203350837801E-2</v>
      </c>
      <c r="F138" s="51">
        <f t="shared" si="82"/>
        <v>5.0512368320519398E-2</v>
      </c>
      <c r="G138" s="51">
        <f t="shared" si="82"/>
        <v>3.7534647031322199E-2</v>
      </c>
      <c r="H138" s="51">
        <f t="shared" si="82"/>
        <v>0.11405480398403001</v>
      </c>
      <c r="I138" s="51">
        <f t="shared" si="82"/>
        <v>0.10506508910286699</v>
      </c>
    </row>
    <row r="141" spans="1:9" s="29" customFormat="1">
      <c r="A141" s="29" t="s">
        <v>46</v>
      </c>
    </row>
    <row r="142" spans="1:9" s="29" customFormat="1">
      <c r="A142" s="29" t="s">
        <v>8</v>
      </c>
      <c r="B142" s="29" t="s">
        <v>0</v>
      </c>
      <c r="C142" s="29" t="s">
        <v>1</v>
      </c>
      <c r="D142" s="29" t="s">
        <v>2</v>
      </c>
      <c r="E142" s="29" t="s">
        <v>3</v>
      </c>
      <c r="F142" s="29" t="s">
        <v>4</v>
      </c>
      <c r="G142" s="29" t="s">
        <v>5</v>
      </c>
      <c r="H142" s="29" t="s">
        <v>6</v>
      </c>
      <c r="I142" s="29" t="s">
        <v>7</v>
      </c>
    </row>
    <row r="143" spans="1:9" s="29" customFormat="1">
      <c r="A143" s="29">
        <v>2015</v>
      </c>
      <c r="B143" s="42">
        <f>B3</f>
        <v>1.4097315383811199E-2</v>
      </c>
      <c r="C143" s="51">
        <f t="shared" ref="C143:I143" si="83">C3</f>
        <v>1.07988365631619E-2</v>
      </c>
      <c r="D143" s="51">
        <f t="shared" si="83"/>
        <v>2.7411352851680202E-2</v>
      </c>
      <c r="E143" s="51">
        <f t="shared" si="83"/>
        <v>1.73491820882768E-2</v>
      </c>
      <c r="F143" s="51">
        <f t="shared" si="83"/>
        <v>4.4330071394335598E-2</v>
      </c>
      <c r="G143" s="51">
        <f t="shared" si="83"/>
        <v>2.9507814681487797E-2</v>
      </c>
      <c r="H143" s="51">
        <f t="shared" si="83"/>
        <v>0.10129791512469601</v>
      </c>
      <c r="I143" s="51">
        <f t="shared" si="83"/>
        <v>9.2173999780119698E-2</v>
      </c>
    </row>
    <row r="144" spans="1:9" s="29" customFormat="1">
      <c r="A144" s="29">
        <v>2016</v>
      </c>
      <c r="B144" s="51">
        <f t="shared" ref="B144:I144" si="84">B4</f>
        <v>1.4259996059377899E-2</v>
      </c>
      <c r="C144" s="51">
        <f t="shared" si="84"/>
        <v>1.0814932443771299E-2</v>
      </c>
      <c r="D144" s="51">
        <f t="shared" si="84"/>
        <v>2.82671477129957E-2</v>
      </c>
      <c r="E144" s="51">
        <f t="shared" si="84"/>
        <v>1.8777361020654901E-2</v>
      </c>
      <c r="F144" s="51">
        <f t="shared" si="84"/>
        <v>4.60538019414082E-2</v>
      </c>
      <c r="G144" s="51">
        <f t="shared" si="84"/>
        <v>3.04691925984743E-2</v>
      </c>
      <c r="H144" s="51">
        <f t="shared" si="84"/>
        <v>0.101828395825631</v>
      </c>
      <c r="I144" s="51">
        <f t="shared" si="84"/>
        <v>9.4170374844629895E-2</v>
      </c>
    </row>
    <row r="145" spans="1:9" s="29" customFormat="1">
      <c r="A145" s="29">
        <v>2017</v>
      </c>
      <c r="B145" s="51">
        <f t="shared" ref="B145:I145" si="85">B5</f>
        <v>1.43627600202577E-2</v>
      </c>
      <c r="C145" s="51">
        <f t="shared" si="85"/>
        <v>1.08164540393157E-2</v>
      </c>
      <c r="D145" s="51">
        <f t="shared" si="85"/>
        <v>2.8534603227101399E-2</v>
      </c>
      <c r="E145" s="51">
        <f t="shared" si="85"/>
        <v>1.95990046856259E-2</v>
      </c>
      <c r="F145" s="51">
        <f t="shared" si="85"/>
        <v>4.73006593121411E-2</v>
      </c>
      <c r="G145" s="51">
        <f t="shared" si="85"/>
        <v>3.1342827946625296E-2</v>
      </c>
      <c r="H145" s="51">
        <f t="shared" si="85"/>
        <v>0.10347999345724199</v>
      </c>
      <c r="I145" s="51">
        <f t="shared" si="85"/>
        <v>9.589077025671211E-2</v>
      </c>
    </row>
    <row r="146" spans="1:9" s="29" customFormat="1">
      <c r="A146" s="29">
        <v>2018</v>
      </c>
      <c r="B146" s="51">
        <f t="shared" ref="B146:I146" si="86">B6</f>
        <v>1.4427675116159101E-2</v>
      </c>
      <c r="C146" s="51">
        <f t="shared" si="86"/>
        <v>1.08165978806535E-2</v>
      </c>
      <c r="D146" s="51">
        <f t="shared" si="86"/>
        <v>2.8618189206941903E-2</v>
      </c>
      <c r="E146" s="51">
        <f t="shared" si="86"/>
        <v>2.0071703376862701E-2</v>
      </c>
      <c r="F146" s="51">
        <f t="shared" si="86"/>
        <v>4.8202571334058496E-2</v>
      </c>
      <c r="G146" s="51">
        <f t="shared" si="86"/>
        <v>3.2136728771736102E-2</v>
      </c>
      <c r="H146" s="51">
        <f t="shared" si="86"/>
        <v>0.104390881402341</v>
      </c>
      <c r="I146" s="51">
        <f t="shared" si="86"/>
        <v>9.73733375490657E-2</v>
      </c>
    </row>
    <row r="147" spans="1:9" s="29" customFormat="1">
      <c r="A147" s="29">
        <v>2019</v>
      </c>
      <c r="B147" s="51">
        <f t="shared" ref="B147:I147" si="87">B7</f>
        <v>1.4468681414863601E-2</v>
      </c>
      <c r="C147" s="51">
        <f t="shared" si="87"/>
        <v>1.08166114784395E-2</v>
      </c>
      <c r="D147" s="51">
        <f t="shared" si="87"/>
        <v>2.8644311741933503E-2</v>
      </c>
      <c r="E147" s="51">
        <f t="shared" si="87"/>
        <v>2.0343651013317601E-2</v>
      </c>
      <c r="F147" s="51">
        <f t="shared" si="87"/>
        <v>4.8854967762369299E-2</v>
      </c>
      <c r="G147" s="51">
        <f t="shared" si="87"/>
        <v>3.2858172245200899E-2</v>
      </c>
      <c r="H147" s="51">
        <f t="shared" si="87"/>
        <v>0.10561036180089699</v>
      </c>
      <c r="I147" s="51">
        <f t="shared" si="87"/>
        <v>9.8650954171919103E-2</v>
      </c>
    </row>
    <row r="148" spans="1:9" s="29" customFormat="1">
      <c r="A148" s="29">
        <v>2020</v>
      </c>
      <c r="B148" s="51">
        <f t="shared" ref="B148:I148" si="88">B8</f>
        <v>1.44945847353484E-2</v>
      </c>
      <c r="C148" s="51">
        <f t="shared" si="88"/>
        <v>1.0816612763882101E-2</v>
      </c>
      <c r="D148" s="51">
        <f t="shared" si="88"/>
        <v>2.8652475633003299E-2</v>
      </c>
      <c r="E148" s="51">
        <f t="shared" si="88"/>
        <v>2.05001048354762E-2</v>
      </c>
      <c r="F148" s="51">
        <f t="shared" si="88"/>
        <v>4.9326877537746103E-2</v>
      </c>
      <c r="G148" s="51">
        <f t="shared" si="88"/>
        <v>3.3513771369099402E-2</v>
      </c>
      <c r="H148" s="51">
        <f t="shared" si="88"/>
        <v>0.10655689129871</v>
      </c>
      <c r="I148" s="51">
        <f t="shared" si="88"/>
        <v>9.9751952584206993E-2</v>
      </c>
    </row>
    <row r="149" spans="1:9" s="29" customFormat="1">
      <c r="A149" s="29">
        <v>2021</v>
      </c>
      <c r="B149" s="51">
        <f t="shared" ref="B149:I149" si="89">B9</f>
        <v>1.4510947636496201E-2</v>
      </c>
      <c r="C149" s="51">
        <f t="shared" si="89"/>
        <v>1.0816612885399099E-2</v>
      </c>
      <c r="D149" s="51">
        <f t="shared" si="89"/>
        <v>2.8655027036127899E-2</v>
      </c>
      <c r="E149" s="51">
        <f t="shared" si="89"/>
        <v>2.0590114069559504E-2</v>
      </c>
      <c r="F149" s="51">
        <f t="shared" si="89"/>
        <v>4.9668232619460503E-2</v>
      </c>
      <c r="G149" s="51">
        <f t="shared" si="89"/>
        <v>3.4109535593276501E-2</v>
      </c>
      <c r="H149" s="51">
        <f t="shared" si="89"/>
        <v>0.10756197594038999</v>
      </c>
      <c r="I149" s="51">
        <f t="shared" si="89"/>
        <v>0.100700748554905</v>
      </c>
    </row>
    <row r="150" spans="1:9" s="29" customFormat="1">
      <c r="A150" s="29">
        <v>2022</v>
      </c>
      <c r="B150" s="51">
        <f t="shared" ref="B150:I150" si="90">B10</f>
        <v>1.4521283938134798E-2</v>
      </c>
      <c r="C150" s="51">
        <f t="shared" si="90"/>
        <v>1.0816612896886499E-2</v>
      </c>
      <c r="D150" s="51">
        <f t="shared" si="90"/>
        <v>2.8655824408097802E-2</v>
      </c>
      <c r="E150" s="51">
        <f t="shared" si="90"/>
        <v>2.0641897158706599E-2</v>
      </c>
      <c r="F150" s="51">
        <f t="shared" si="90"/>
        <v>4.9915151199859002E-2</v>
      </c>
      <c r="G150" s="51">
        <f t="shared" si="90"/>
        <v>3.4650925900052497E-2</v>
      </c>
      <c r="H150" s="51">
        <f t="shared" si="90"/>
        <v>0.10844540483777401</v>
      </c>
      <c r="I150" s="51">
        <f t="shared" si="90"/>
        <v>0.10151838260774899</v>
      </c>
    </row>
    <row r="151" spans="1:9" s="29" customFormat="1">
      <c r="A151" s="29">
        <v>2023</v>
      </c>
      <c r="B151" s="51">
        <f t="shared" ref="B151:I151" si="91">B11</f>
        <v>1.4527813289537801E-2</v>
      </c>
      <c r="C151" s="51">
        <f t="shared" si="91"/>
        <v>1.0816612897972399E-2</v>
      </c>
      <c r="D151" s="51">
        <f t="shared" si="91"/>
        <v>2.86560736051189E-2</v>
      </c>
      <c r="E151" s="51">
        <f t="shared" si="91"/>
        <v>2.0671688416780597E-2</v>
      </c>
      <c r="F151" s="51">
        <f t="shared" si="91"/>
        <v>5.0093759307990302E-2</v>
      </c>
      <c r="G151" s="51">
        <f t="shared" si="91"/>
        <v>3.5142904861487703E-2</v>
      </c>
      <c r="H151" s="51">
        <f t="shared" si="91"/>
        <v>0.109313253991</v>
      </c>
      <c r="I151" s="51">
        <f t="shared" si="91"/>
        <v>0.102222986616424</v>
      </c>
    </row>
    <row r="152" spans="1:9" s="29" customFormat="1">
      <c r="A152" s="29">
        <v>2024</v>
      </c>
      <c r="B152" s="51">
        <f t="shared" ref="B152:I152" si="92">B12</f>
        <v>1.4531937823750601E-2</v>
      </c>
      <c r="C152" s="51">
        <f t="shared" si="92"/>
        <v>1.08166128980751E-2</v>
      </c>
      <c r="D152" s="51">
        <f t="shared" si="92"/>
        <v>2.86561514849011E-2</v>
      </c>
      <c r="E152" s="51">
        <f t="shared" si="92"/>
        <v>2.0688827584649003E-2</v>
      </c>
      <c r="F152" s="51">
        <f t="shared" si="92"/>
        <v>5.0222955159670499E-2</v>
      </c>
      <c r="G152" s="51">
        <f t="shared" si="92"/>
        <v>3.55899821280466E-2</v>
      </c>
      <c r="H152" s="51">
        <f t="shared" si="92"/>
        <v>0.110110957881148</v>
      </c>
      <c r="I152" s="51">
        <f t="shared" si="92"/>
        <v>0.10283018589746601</v>
      </c>
    </row>
    <row r="153" spans="1:9" s="29" customFormat="1">
      <c r="A153" s="29">
        <v>2025</v>
      </c>
      <c r="B153" s="51">
        <f t="shared" ref="B153:I153" si="93">B13</f>
        <v>1.4534543255963199E-2</v>
      </c>
      <c r="C153" s="51">
        <f t="shared" si="93"/>
        <v>1.0816612898084801E-2</v>
      </c>
      <c r="D153" s="51">
        <f t="shared" si="93"/>
        <v>2.8656175824118502E-2</v>
      </c>
      <c r="E153" s="51">
        <f t="shared" si="93"/>
        <v>2.0698687895834501E-2</v>
      </c>
      <c r="F153" s="51">
        <f t="shared" si="93"/>
        <v>5.03164087450984E-2</v>
      </c>
      <c r="G153" s="51">
        <f t="shared" si="93"/>
        <v>3.5996255765623902E-2</v>
      </c>
      <c r="H153" s="51">
        <f t="shared" si="93"/>
        <v>0.110873642765588</v>
      </c>
      <c r="I153" s="51">
        <f t="shared" si="93"/>
        <v>0.103353445717675</v>
      </c>
    </row>
    <row r="154" spans="1:9" s="29" customFormat="1">
      <c r="A154" s="29">
        <v>2026</v>
      </c>
      <c r="B154" s="51">
        <f t="shared" ref="B154:I154" si="94">B14</f>
        <v>1.45361890847197E-2</v>
      </c>
      <c r="C154" s="51">
        <f t="shared" si="94"/>
        <v>1.0816612898085699E-2</v>
      </c>
      <c r="D154" s="51">
        <f t="shared" si="94"/>
        <v>2.8656183430682002E-2</v>
      </c>
      <c r="E154" s="51">
        <f t="shared" si="94"/>
        <v>2.0704360617953999E-2</v>
      </c>
      <c r="F154" s="51">
        <f t="shared" si="94"/>
        <v>5.03840082269374E-2</v>
      </c>
      <c r="G154" s="51">
        <f t="shared" si="94"/>
        <v>3.6365449819843396E-2</v>
      </c>
      <c r="H154" s="51">
        <f t="shared" si="94"/>
        <v>0.11158593601486301</v>
      </c>
      <c r="I154" s="51">
        <f t="shared" si="94"/>
        <v>0.10380436990021699</v>
      </c>
    </row>
    <row r="155" spans="1:9" s="29" customFormat="1">
      <c r="A155" s="29">
        <v>2027</v>
      </c>
      <c r="B155" s="51">
        <f t="shared" ref="B155:I155" si="95">B15</f>
        <v>1.4537228740360199E-2</v>
      </c>
      <c r="C155" s="51">
        <f t="shared" si="95"/>
        <v>1.08166128980858E-2</v>
      </c>
      <c r="D155" s="51">
        <f t="shared" si="95"/>
        <v>2.8656185807907398E-2</v>
      </c>
      <c r="E155" s="51">
        <f t="shared" si="95"/>
        <v>2.0707624183944898E-2</v>
      </c>
      <c r="F155" s="51">
        <f t="shared" si="95"/>
        <v>5.0432906189749396E-2</v>
      </c>
      <c r="G155" s="51">
        <f t="shared" si="95"/>
        <v>3.6700948451957302E-2</v>
      </c>
      <c r="H155" s="51">
        <f t="shared" si="95"/>
        <v>0.112260499519566</v>
      </c>
      <c r="I155" s="51">
        <f t="shared" si="95"/>
        <v>0.10419295815130999</v>
      </c>
    </row>
    <row r="156" spans="1:9" s="29" customFormat="1">
      <c r="A156" s="29">
        <v>2028</v>
      </c>
      <c r="B156" s="51">
        <f t="shared" ref="B156:I156" si="96">B16</f>
        <v>1.45378854817413E-2</v>
      </c>
      <c r="C156" s="51">
        <f t="shared" si="96"/>
        <v>1.08166128980858E-2</v>
      </c>
      <c r="D156" s="51">
        <f t="shared" si="96"/>
        <v>2.8656186550844901E-2</v>
      </c>
      <c r="E156" s="51">
        <f t="shared" si="96"/>
        <v>2.0709501741624E-2</v>
      </c>
      <c r="F156" s="51">
        <f t="shared" si="96"/>
        <v>5.0468276442628898E-2</v>
      </c>
      <c r="G156" s="51">
        <f t="shared" si="96"/>
        <v>3.7005826959245695E-2</v>
      </c>
      <c r="H156" s="51">
        <f t="shared" si="96"/>
        <v>0.112894059038272</v>
      </c>
      <c r="I156" s="51">
        <f t="shared" si="96"/>
        <v>0.10452782781395699</v>
      </c>
    </row>
    <row r="157" spans="1:9" s="29" customFormat="1">
      <c r="A157" s="29">
        <v>2029</v>
      </c>
      <c r="B157" s="51">
        <f t="shared" ref="B157:I157" si="97">B17</f>
        <v>1.45383003395317E-2</v>
      </c>
      <c r="C157" s="51">
        <f t="shared" si="97"/>
        <v>1.08166128980858E-2</v>
      </c>
      <c r="D157" s="51">
        <f t="shared" si="97"/>
        <v>2.8656186783029901E-2</v>
      </c>
      <c r="E157" s="51">
        <f t="shared" si="97"/>
        <v>2.0710581916760101E-2</v>
      </c>
      <c r="F157" s="51">
        <f t="shared" si="97"/>
        <v>5.0493861451018002E-2</v>
      </c>
      <c r="G157" s="51">
        <f t="shared" si="97"/>
        <v>3.7282879964263299E-2</v>
      </c>
      <c r="H157" s="51">
        <f t="shared" si="97"/>
        <v>0.11349204489489001</v>
      </c>
      <c r="I157" s="51">
        <f t="shared" si="97"/>
        <v>0.10481640496637</v>
      </c>
    </row>
    <row r="158" spans="1:9" s="29" customFormat="1">
      <c r="A158" s="29">
        <v>2030</v>
      </c>
      <c r="B158" s="51">
        <f t="shared" ref="B158:I158" si="98">B18</f>
        <v>1.4538562401571999E-2</v>
      </c>
      <c r="C158" s="51">
        <f t="shared" si="98"/>
        <v>1.08166128980858E-2</v>
      </c>
      <c r="D158" s="51">
        <f t="shared" si="98"/>
        <v>2.8656186855592999E-2</v>
      </c>
      <c r="E158" s="51">
        <f t="shared" si="98"/>
        <v>2.0711203350837801E-2</v>
      </c>
      <c r="F158" s="51">
        <f t="shared" si="98"/>
        <v>5.0512368320519398E-2</v>
      </c>
      <c r="G158" s="51">
        <f t="shared" si="98"/>
        <v>3.7534647031322199E-2</v>
      </c>
      <c r="H158" s="51">
        <f t="shared" si="98"/>
        <v>0.11405480398403001</v>
      </c>
      <c r="I158" s="51">
        <f t="shared" si="98"/>
        <v>0.10506508910286699</v>
      </c>
    </row>
    <row r="161" spans="1:9" s="29" customFormat="1">
      <c r="A161" s="29" t="s">
        <v>49</v>
      </c>
    </row>
    <row r="162" spans="1:9" s="29" customFormat="1">
      <c r="A162" s="29" t="s">
        <v>8</v>
      </c>
      <c r="B162" s="29" t="s">
        <v>0</v>
      </c>
      <c r="C162" s="29" t="s">
        <v>1</v>
      </c>
      <c r="D162" s="29" t="s">
        <v>2</v>
      </c>
      <c r="E162" s="29" t="s">
        <v>3</v>
      </c>
      <c r="F162" s="29" t="s">
        <v>4</v>
      </c>
      <c r="G162" s="29" t="s">
        <v>5</v>
      </c>
      <c r="H162" s="29" t="s">
        <v>6</v>
      </c>
      <c r="I162" s="29" t="s">
        <v>7</v>
      </c>
    </row>
    <row r="163" spans="1:9" s="29" customFormat="1">
      <c r="A163" s="29">
        <v>2015</v>
      </c>
      <c r="B163" s="42">
        <f>B3</f>
        <v>1.4097315383811199E-2</v>
      </c>
      <c r="C163" s="51">
        <f t="shared" ref="C163:I163" si="99">C3</f>
        <v>1.07988365631619E-2</v>
      </c>
      <c r="D163" s="51">
        <f t="shared" si="99"/>
        <v>2.7411352851680202E-2</v>
      </c>
      <c r="E163" s="51">
        <f t="shared" si="99"/>
        <v>1.73491820882768E-2</v>
      </c>
      <c r="F163" s="51">
        <f t="shared" si="99"/>
        <v>4.4330071394335598E-2</v>
      </c>
      <c r="G163" s="51">
        <f t="shared" si="99"/>
        <v>2.9507814681487797E-2</v>
      </c>
      <c r="H163" s="51">
        <f t="shared" si="99"/>
        <v>0.10129791512469601</v>
      </c>
      <c r="I163" s="51">
        <f t="shared" si="99"/>
        <v>9.2173999780119698E-2</v>
      </c>
    </row>
    <row r="164" spans="1:9" s="29" customFormat="1">
      <c r="A164" s="29">
        <v>2016</v>
      </c>
      <c r="B164" s="51">
        <f t="shared" ref="B164:I164" si="100">B4</f>
        <v>1.4259996059377899E-2</v>
      </c>
      <c r="C164" s="51">
        <f t="shared" si="100"/>
        <v>1.0814932443771299E-2</v>
      </c>
      <c r="D164" s="51">
        <f t="shared" si="100"/>
        <v>2.82671477129957E-2</v>
      </c>
      <c r="E164" s="51">
        <f t="shared" si="100"/>
        <v>1.8777361020654901E-2</v>
      </c>
      <c r="F164" s="51">
        <f t="shared" si="100"/>
        <v>4.60538019414082E-2</v>
      </c>
      <c r="G164" s="51">
        <f t="shared" si="100"/>
        <v>3.04691925984743E-2</v>
      </c>
      <c r="H164" s="51">
        <f t="shared" si="100"/>
        <v>0.101828395825631</v>
      </c>
      <c r="I164" s="51">
        <f t="shared" si="100"/>
        <v>9.4170374844629895E-2</v>
      </c>
    </row>
    <row r="165" spans="1:9" s="29" customFormat="1">
      <c r="A165" s="29">
        <v>2017</v>
      </c>
      <c r="B165" s="51">
        <f t="shared" ref="B165:I165" si="101">B5</f>
        <v>1.43627600202577E-2</v>
      </c>
      <c r="C165" s="51">
        <f t="shared" si="101"/>
        <v>1.08164540393157E-2</v>
      </c>
      <c r="D165" s="51">
        <f t="shared" si="101"/>
        <v>2.8534603227101399E-2</v>
      </c>
      <c r="E165" s="51">
        <f t="shared" si="101"/>
        <v>1.95990046856259E-2</v>
      </c>
      <c r="F165" s="51">
        <f t="shared" si="101"/>
        <v>4.73006593121411E-2</v>
      </c>
      <c r="G165" s="51">
        <f t="shared" si="101"/>
        <v>3.1342827946625296E-2</v>
      </c>
      <c r="H165" s="51">
        <f t="shared" si="101"/>
        <v>0.10347999345724199</v>
      </c>
      <c r="I165" s="51">
        <f t="shared" si="101"/>
        <v>9.589077025671211E-2</v>
      </c>
    </row>
    <row r="166" spans="1:9" s="29" customFormat="1">
      <c r="A166" s="29">
        <v>2018</v>
      </c>
      <c r="B166" s="51">
        <f t="shared" ref="B166:I166" si="102">B6</f>
        <v>1.4427675116159101E-2</v>
      </c>
      <c r="C166" s="51">
        <f t="shared" si="102"/>
        <v>1.08165978806535E-2</v>
      </c>
      <c r="D166" s="51">
        <f t="shared" si="102"/>
        <v>2.8618189206941903E-2</v>
      </c>
      <c r="E166" s="51">
        <f t="shared" si="102"/>
        <v>2.0071703376862701E-2</v>
      </c>
      <c r="F166" s="51">
        <f t="shared" si="102"/>
        <v>4.8202571334058496E-2</v>
      </c>
      <c r="G166" s="51">
        <f t="shared" si="102"/>
        <v>3.2136728771736102E-2</v>
      </c>
      <c r="H166" s="51">
        <f t="shared" si="102"/>
        <v>0.104390881402341</v>
      </c>
      <c r="I166" s="51">
        <f t="shared" si="102"/>
        <v>9.73733375490657E-2</v>
      </c>
    </row>
    <row r="167" spans="1:9" s="29" customFormat="1">
      <c r="A167" s="29">
        <v>2019</v>
      </c>
      <c r="B167" s="51">
        <f t="shared" ref="B167:I167" si="103">B7</f>
        <v>1.4468681414863601E-2</v>
      </c>
      <c r="C167" s="51">
        <f t="shared" si="103"/>
        <v>1.08166114784395E-2</v>
      </c>
      <c r="D167" s="51">
        <f t="shared" si="103"/>
        <v>2.8644311741933503E-2</v>
      </c>
      <c r="E167" s="51">
        <f t="shared" si="103"/>
        <v>2.0343651013317601E-2</v>
      </c>
      <c r="F167" s="51">
        <f t="shared" si="103"/>
        <v>4.8854967762369299E-2</v>
      </c>
      <c r="G167" s="51">
        <f t="shared" si="103"/>
        <v>3.2858172245200899E-2</v>
      </c>
      <c r="H167" s="51">
        <f t="shared" si="103"/>
        <v>0.10561036180089699</v>
      </c>
      <c r="I167" s="51">
        <f t="shared" si="103"/>
        <v>9.8650954171919103E-2</v>
      </c>
    </row>
    <row r="168" spans="1:9" s="29" customFormat="1">
      <c r="A168" s="29">
        <v>2020</v>
      </c>
      <c r="B168" s="51">
        <f t="shared" ref="B168:I168" si="104">B8</f>
        <v>1.44945847353484E-2</v>
      </c>
      <c r="C168" s="51">
        <f t="shared" si="104"/>
        <v>1.0816612763882101E-2</v>
      </c>
      <c r="D168" s="51">
        <f t="shared" si="104"/>
        <v>2.8652475633003299E-2</v>
      </c>
      <c r="E168" s="51">
        <f t="shared" si="104"/>
        <v>2.05001048354762E-2</v>
      </c>
      <c r="F168" s="51">
        <f t="shared" si="104"/>
        <v>4.9326877537746103E-2</v>
      </c>
      <c r="G168" s="51">
        <f t="shared" si="104"/>
        <v>3.3513771369099402E-2</v>
      </c>
      <c r="H168" s="51">
        <f t="shared" si="104"/>
        <v>0.10655689129871</v>
      </c>
      <c r="I168" s="51">
        <f t="shared" si="104"/>
        <v>9.9751952584206993E-2</v>
      </c>
    </row>
    <row r="169" spans="1:9" s="29" customFormat="1">
      <c r="A169" s="29">
        <v>2021</v>
      </c>
      <c r="B169" s="51">
        <f t="shared" ref="B169:I169" si="105">B9</f>
        <v>1.4510947636496201E-2</v>
      </c>
      <c r="C169" s="51">
        <f t="shared" si="105"/>
        <v>1.0816612885399099E-2</v>
      </c>
      <c r="D169" s="51">
        <f t="shared" si="105"/>
        <v>2.8655027036127899E-2</v>
      </c>
      <c r="E169" s="51">
        <f t="shared" si="105"/>
        <v>2.0590114069559504E-2</v>
      </c>
      <c r="F169" s="51">
        <f t="shared" si="105"/>
        <v>4.9668232619460503E-2</v>
      </c>
      <c r="G169" s="51">
        <f t="shared" si="105"/>
        <v>3.4109535593276501E-2</v>
      </c>
      <c r="H169" s="51">
        <f t="shared" si="105"/>
        <v>0.10756197594038999</v>
      </c>
      <c r="I169" s="51">
        <f t="shared" si="105"/>
        <v>0.100700748554905</v>
      </c>
    </row>
    <row r="170" spans="1:9" s="29" customFormat="1">
      <c r="A170" s="29">
        <v>2022</v>
      </c>
      <c r="B170" s="51">
        <f t="shared" ref="B170:I170" si="106">B10</f>
        <v>1.4521283938134798E-2</v>
      </c>
      <c r="C170" s="51">
        <f t="shared" si="106"/>
        <v>1.0816612896886499E-2</v>
      </c>
      <c r="D170" s="51">
        <f t="shared" si="106"/>
        <v>2.8655824408097802E-2</v>
      </c>
      <c r="E170" s="51">
        <f t="shared" si="106"/>
        <v>2.0641897158706599E-2</v>
      </c>
      <c r="F170" s="51">
        <f t="shared" si="106"/>
        <v>4.9915151199859002E-2</v>
      </c>
      <c r="G170" s="51">
        <f t="shared" si="106"/>
        <v>3.4650925900052497E-2</v>
      </c>
      <c r="H170" s="51">
        <f t="shared" si="106"/>
        <v>0.10844540483777401</v>
      </c>
      <c r="I170" s="51">
        <f t="shared" si="106"/>
        <v>0.10151838260774899</v>
      </c>
    </row>
    <row r="171" spans="1:9" s="29" customFormat="1">
      <c r="A171" s="29">
        <v>2023</v>
      </c>
      <c r="B171" s="51">
        <f t="shared" ref="B171:I171" si="107">B11</f>
        <v>1.4527813289537801E-2</v>
      </c>
      <c r="C171" s="51">
        <f t="shared" si="107"/>
        <v>1.0816612897972399E-2</v>
      </c>
      <c r="D171" s="51">
        <f t="shared" si="107"/>
        <v>2.86560736051189E-2</v>
      </c>
      <c r="E171" s="51">
        <f t="shared" si="107"/>
        <v>2.0671688416780597E-2</v>
      </c>
      <c r="F171" s="51">
        <f t="shared" si="107"/>
        <v>5.0093759307990302E-2</v>
      </c>
      <c r="G171" s="51">
        <f t="shared" si="107"/>
        <v>3.5142904861487703E-2</v>
      </c>
      <c r="H171" s="51">
        <f t="shared" si="107"/>
        <v>0.109313253991</v>
      </c>
      <c r="I171" s="51">
        <f t="shared" si="107"/>
        <v>0.102222986616424</v>
      </c>
    </row>
    <row r="172" spans="1:9" s="29" customFormat="1">
      <c r="A172" s="29">
        <v>2024</v>
      </c>
      <c r="B172" s="51">
        <f t="shared" ref="B172:I172" si="108">B12</f>
        <v>1.4531937823750601E-2</v>
      </c>
      <c r="C172" s="51">
        <f t="shared" si="108"/>
        <v>1.08166128980751E-2</v>
      </c>
      <c r="D172" s="51">
        <f t="shared" si="108"/>
        <v>2.86561514849011E-2</v>
      </c>
      <c r="E172" s="51">
        <f t="shared" si="108"/>
        <v>2.0688827584649003E-2</v>
      </c>
      <c r="F172" s="51">
        <f t="shared" si="108"/>
        <v>5.0222955159670499E-2</v>
      </c>
      <c r="G172" s="51">
        <f t="shared" si="108"/>
        <v>3.55899821280466E-2</v>
      </c>
      <c r="H172" s="51">
        <f t="shared" si="108"/>
        <v>0.110110957881148</v>
      </c>
      <c r="I172" s="51">
        <f t="shared" si="108"/>
        <v>0.10283018589746601</v>
      </c>
    </row>
    <row r="173" spans="1:9" s="29" customFormat="1">
      <c r="A173" s="29">
        <v>2025</v>
      </c>
      <c r="B173" s="51">
        <f t="shared" ref="B173:I173" si="109">B13</f>
        <v>1.4534543255963199E-2</v>
      </c>
      <c r="C173" s="51">
        <f t="shared" si="109"/>
        <v>1.0816612898084801E-2</v>
      </c>
      <c r="D173" s="51">
        <f t="shared" si="109"/>
        <v>2.8656175824118502E-2</v>
      </c>
      <c r="E173" s="51">
        <f t="shared" si="109"/>
        <v>2.0698687895834501E-2</v>
      </c>
      <c r="F173" s="51">
        <f t="shared" si="109"/>
        <v>5.03164087450984E-2</v>
      </c>
      <c r="G173" s="51">
        <f t="shared" si="109"/>
        <v>3.5996255765623902E-2</v>
      </c>
      <c r="H173" s="51">
        <f t="shared" si="109"/>
        <v>0.110873642765588</v>
      </c>
      <c r="I173" s="51">
        <f t="shared" si="109"/>
        <v>0.103353445717675</v>
      </c>
    </row>
    <row r="174" spans="1:9" s="29" customFormat="1">
      <c r="A174" s="29">
        <v>2026</v>
      </c>
      <c r="B174" s="51">
        <f t="shared" ref="B174:I174" si="110">B14</f>
        <v>1.45361890847197E-2</v>
      </c>
      <c r="C174" s="51">
        <f t="shared" si="110"/>
        <v>1.0816612898085699E-2</v>
      </c>
      <c r="D174" s="51">
        <f t="shared" si="110"/>
        <v>2.8656183430682002E-2</v>
      </c>
      <c r="E174" s="51">
        <f t="shared" si="110"/>
        <v>2.0704360617953999E-2</v>
      </c>
      <c r="F174" s="51">
        <f t="shared" si="110"/>
        <v>5.03840082269374E-2</v>
      </c>
      <c r="G174" s="51">
        <f t="shared" si="110"/>
        <v>3.6365449819843396E-2</v>
      </c>
      <c r="H174" s="51">
        <f t="shared" si="110"/>
        <v>0.11158593601486301</v>
      </c>
      <c r="I174" s="51">
        <f t="shared" si="110"/>
        <v>0.10380436990021699</v>
      </c>
    </row>
    <row r="175" spans="1:9" s="29" customFormat="1">
      <c r="A175" s="29">
        <v>2027</v>
      </c>
      <c r="B175" s="51">
        <f t="shared" ref="B175:I175" si="111">B15</f>
        <v>1.4537228740360199E-2</v>
      </c>
      <c r="C175" s="51">
        <f t="shared" si="111"/>
        <v>1.08166128980858E-2</v>
      </c>
      <c r="D175" s="51">
        <f t="shared" si="111"/>
        <v>2.8656185807907398E-2</v>
      </c>
      <c r="E175" s="51">
        <f t="shared" si="111"/>
        <v>2.0707624183944898E-2</v>
      </c>
      <c r="F175" s="51">
        <f t="shared" si="111"/>
        <v>5.0432906189749396E-2</v>
      </c>
      <c r="G175" s="51">
        <f t="shared" si="111"/>
        <v>3.6700948451957302E-2</v>
      </c>
      <c r="H175" s="51">
        <f t="shared" si="111"/>
        <v>0.112260499519566</v>
      </c>
      <c r="I175" s="51">
        <f t="shared" si="111"/>
        <v>0.10419295815130999</v>
      </c>
    </row>
    <row r="176" spans="1:9" s="29" customFormat="1">
      <c r="A176" s="29">
        <v>2028</v>
      </c>
      <c r="B176" s="51">
        <f t="shared" ref="B176:I176" si="112">B16</f>
        <v>1.45378854817413E-2</v>
      </c>
      <c r="C176" s="51">
        <f t="shared" si="112"/>
        <v>1.08166128980858E-2</v>
      </c>
      <c r="D176" s="51">
        <f t="shared" si="112"/>
        <v>2.8656186550844901E-2</v>
      </c>
      <c r="E176" s="51">
        <f t="shared" si="112"/>
        <v>2.0709501741624E-2</v>
      </c>
      <c r="F176" s="51">
        <f t="shared" si="112"/>
        <v>5.0468276442628898E-2</v>
      </c>
      <c r="G176" s="51">
        <f t="shared" si="112"/>
        <v>3.7005826959245695E-2</v>
      </c>
      <c r="H176" s="51">
        <f t="shared" si="112"/>
        <v>0.112894059038272</v>
      </c>
      <c r="I176" s="51">
        <f t="shared" si="112"/>
        <v>0.10452782781395699</v>
      </c>
    </row>
    <row r="177" spans="1:9" s="29" customFormat="1">
      <c r="A177" s="29">
        <v>2029</v>
      </c>
      <c r="B177" s="51">
        <f t="shared" ref="B177:I177" si="113">B17</f>
        <v>1.45383003395317E-2</v>
      </c>
      <c r="C177" s="51">
        <f t="shared" si="113"/>
        <v>1.08166128980858E-2</v>
      </c>
      <c r="D177" s="51">
        <f t="shared" si="113"/>
        <v>2.8656186783029901E-2</v>
      </c>
      <c r="E177" s="51">
        <f t="shared" si="113"/>
        <v>2.0710581916760101E-2</v>
      </c>
      <c r="F177" s="51">
        <f t="shared" si="113"/>
        <v>5.0493861451018002E-2</v>
      </c>
      <c r="G177" s="51">
        <f t="shared" si="113"/>
        <v>3.7282879964263299E-2</v>
      </c>
      <c r="H177" s="51">
        <f t="shared" si="113"/>
        <v>0.11349204489489001</v>
      </c>
      <c r="I177" s="51">
        <f t="shared" si="113"/>
        <v>0.10481640496637</v>
      </c>
    </row>
    <row r="178" spans="1:9" s="29" customFormat="1">
      <c r="A178" s="29">
        <v>2030</v>
      </c>
      <c r="B178" s="51">
        <f t="shared" ref="B178:I178" si="114">B18</f>
        <v>1.4538562401571999E-2</v>
      </c>
      <c r="C178" s="51">
        <f t="shared" si="114"/>
        <v>1.08166128980858E-2</v>
      </c>
      <c r="D178" s="51">
        <f t="shared" si="114"/>
        <v>2.8656186855592999E-2</v>
      </c>
      <c r="E178" s="51">
        <f t="shared" si="114"/>
        <v>2.0711203350837801E-2</v>
      </c>
      <c r="F178" s="51">
        <f t="shared" si="114"/>
        <v>5.0512368320519398E-2</v>
      </c>
      <c r="G178" s="51">
        <f t="shared" si="114"/>
        <v>3.7534647031322199E-2</v>
      </c>
      <c r="H178" s="51">
        <f t="shared" si="114"/>
        <v>0.11405480398403001</v>
      </c>
      <c r="I178" s="51">
        <f t="shared" si="114"/>
        <v>0.10506508910286699</v>
      </c>
    </row>
    <row r="181" spans="1:9" s="29" customFormat="1">
      <c r="A181" s="29" t="s">
        <v>50</v>
      </c>
    </row>
    <row r="182" spans="1:9" s="29" customFormat="1">
      <c r="A182" s="29" t="s">
        <v>8</v>
      </c>
      <c r="B182" s="29" t="s">
        <v>0</v>
      </c>
      <c r="C182" s="29" t="s">
        <v>1</v>
      </c>
      <c r="D182" s="29" t="s">
        <v>2</v>
      </c>
      <c r="E182" s="29" t="s">
        <v>3</v>
      </c>
      <c r="F182" s="29" t="s">
        <v>4</v>
      </c>
      <c r="G182" s="29" t="s">
        <v>5</v>
      </c>
      <c r="H182" s="29" t="s">
        <v>6</v>
      </c>
      <c r="I182" s="29" t="s">
        <v>7</v>
      </c>
    </row>
    <row r="183" spans="1:9" s="29" customFormat="1">
      <c r="A183" s="29">
        <v>2015</v>
      </c>
      <c r="B183" s="42">
        <f>B3</f>
        <v>1.4097315383811199E-2</v>
      </c>
      <c r="C183" s="51">
        <f t="shared" ref="C183:I183" si="115">C3</f>
        <v>1.07988365631619E-2</v>
      </c>
      <c r="D183" s="51">
        <f t="shared" si="115"/>
        <v>2.7411352851680202E-2</v>
      </c>
      <c r="E183" s="51">
        <f t="shared" si="115"/>
        <v>1.73491820882768E-2</v>
      </c>
      <c r="F183" s="51">
        <f t="shared" si="115"/>
        <v>4.4330071394335598E-2</v>
      </c>
      <c r="G183" s="51">
        <f t="shared" si="115"/>
        <v>2.9507814681487797E-2</v>
      </c>
      <c r="H183" s="51">
        <f t="shared" si="115"/>
        <v>0.10129791512469601</v>
      </c>
      <c r="I183" s="51">
        <f t="shared" si="115"/>
        <v>9.2173999780119698E-2</v>
      </c>
    </row>
    <row r="184" spans="1:9" s="29" customFormat="1">
      <c r="A184" s="29">
        <v>2016</v>
      </c>
      <c r="B184" s="51">
        <f t="shared" ref="B184:I184" si="116">B4</f>
        <v>1.4259996059377899E-2</v>
      </c>
      <c r="C184" s="51">
        <f t="shared" si="116"/>
        <v>1.0814932443771299E-2</v>
      </c>
      <c r="D184" s="51">
        <f t="shared" si="116"/>
        <v>2.82671477129957E-2</v>
      </c>
      <c r="E184" s="51">
        <f t="shared" si="116"/>
        <v>1.8777361020654901E-2</v>
      </c>
      <c r="F184" s="51">
        <f t="shared" si="116"/>
        <v>4.60538019414082E-2</v>
      </c>
      <c r="G184" s="51">
        <f t="shared" si="116"/>
        <v>3.04691925984743E-2</v>
      </c>
      <c r="H184" s="51">
        <f t="shared" si="116"/>
        <v>0.101828395825631</v>
      </c>
      <c r="I184" s="51">
        <f t="shared" si="116"/>
        <v>9.4170374844629895E-2</v>
      </c>
    </row>
    <row r="185" spans="1:9" s="29" customFormat="1">
      <c r="A185" s="29">
        <v>2017</v>
      </c>
      <c r="B185" s="51">
        <f t="shared" ref="B185:I185" si="117">B5</f>
        <v>1.43627600202577E-2</v>
      </c>
      <c r="C185" s="51">
        <f t="shared" si="117"/>
        <v>1.08164540393157E-2</v>
      </c>
      <c r="D185" s="51">
        <f t="shared" si="117"/>
        <v>2.8534603227101399E-2</v>
      </c>
      <c r="E185" s="51">
        <f t="shared" si="117"/>
        <v>1.95990046856259E-2</v>
      </c>
      <c r="F185" s="51">
        <f t="shared" si="117"/>
        <v>4.73006593121411E-2</v>
      </c>
      <c r="G185" s="51">
        <f t="shared" si="117"/>
        <v>3.1342827946625296E-2</v>
      </c>
      <c r="H185" s="51">
        <f t="shared" si="117"/>
        <v>0.10347999345724199</v>
      </c>
      <c r="I185" s="51">
        <f t="shared" si="117"/>
        <v>9.589077025671211E-2</v>
      </c>
    </row>
    <row r="186" spans="1:9" s="29" customFormat="1">
      <c r="A186" s="29">
        <v>2018</v>
      </c>
      <c r="B186" s="51">
        <f t="shared" ref="B186:I186" si="118">B6</f>
        <v>1.4427675116159101E-2</v>
      </c>
      <c r="C186" s="51">
        <f t="shared" si="118"/>
        <v>1.08165978806535E-2</v>
      </c>
      <c r="D186" s="51">
        <f t="shared" si="118"/>
        <v>2.8618189206941903E-2</v>
      </c>
      <c r="E186" s="51">
        <f t="shared" si="118"/>
        <v>2.0071703376862701E-2</v>
      </c>
      <c r="F186" s="51">
        <f t="shared" si="118"/>
        <v>4.8202571334058496E-2</v>
      </c>
      <c r="G186" s="51">
        <f t="shared" si="118"/>
        <v>3.2136728771736102E-2</v>
      </c>
      <c r="H186" s="51">
        <f t="shared" si="118"/>
        <v>0.104390881402341</v>
      </c>
      <c r="I186" s="51">
        <f t="shared" si="118"/>
        <v>9.73733375490657E-2</v>
      </c>
    </row>
    <row r="187" spans="1:9" s="29" customFormat="1">
      <c r="A187" s="29">
        <v>2019</v>
      </c>
      <c r="B187" s="51">
        <f t="shared" ref="B187:I187" si="119">B7</f>
        <v>1.4468681414863601E-2</v>
      </c>
      <c r="C187" s="51">
        <f t="shared" si="119"/>
        <v>1.08166114784395E-2</v>
      </c>
      <c r="D187" s="51">
        <f t="shared" si="119"/>
        <v>2.8644311741933503E-2</v>
      </c>
      <c r="E187" s="51">
        <f t="shared" si="119"/>
        <v>2.0343651013317601E-2</v>
      </c>
      <c r="F187" s="51">
        <f t="shared" si="119"/>
        <v>4.8854967762369299E-2</v>
      </c>
      <c r="G187" s="51">
        <f t="shared" si="119"/>
        <v>3.2858172245200899E-2</v>
      </c>
      <c r="H187" s="51">
        <f t="shared" si="119"/>
        <v>0.10561036180089699</v>
      </c>
      <c r="I187" s="51">
        <f t="shared" si="119"/>
        <v>9.8650954171919103E-2</v>
      </c>
    </row>
    <row r="188" spans="1:9" s="29" customFormat="1">
      <c r="A188" s="29">
        <v>2020</v>
      </c>
      <c r="B188" s="51">
        <f t="shared" ref="B188:I188" si="120">B8</f>
        <v>1.44945847353484E-2</v>
      </c>
      <c r="C188" s="51">
        <f t="shared" si="120"/>
        <v>1.0816612763882101E-2</v>
      </c>
      <c r="D188" s="51">
        <f t="shared" si="120"/>
        <v>2.8652475633003299E-2</v>
      </c>
      <c r="E188" s="51">
        <f t="shared" si="120"/>
        <v>2.05001048354762E-2</v>
      </c>
      <c r="F188" s="51">
        <f t="shared" si="120"/>
        <v>4.9326877537746103E-2</v>
      </c>
      <c r="G188" s="51">
        <f t="shared" si="120"/>
        <v>3.3513771369099402E-2</v>
      </c>
      <c r="H188" s="51">
        <f t="shared" si="120"/>
        <v>0.10655689129871</v>
      </c>
      <c r="I188" s="51">
        <f t="shared" si="120"/>
        <v>9.9751952584206993E-2</v>
      </c>
    </row>
    <row r="189" spans="1:9" s="29" customFormat="1">
      <c r="A189" s="29">
        <v>2021</v>
      </c>
      <c r="B189" s="51">
        <f t="shared" ref="B189:I189" si="121">B9</f>
        <v>1.4510947636496201E-2</v>
      </c>
      <c r="C189" s="51">
        <f t="shared" si="121"/>
        <v>1.0816612885399099E-2</v>
      </c>
      <c r="D189" s="51">
        <f t="shared" si="121"/>
        <v>2.8655027036127899E-2</v>
      </c>
      <c r="E189" s="51">
        <f t="shared" si="121"/>
        <v>2.0590114069559504E-2</v>
      </c>
      <c r="F189" s="51">
        <f t="shared" si="121"/>
        <v>4.9668232619460503E-2</v>
      </c>
      <c r="G189" s="51">
        <f t="shared" si="121"/>
        <v>3.4109535593276501E-2</v>
      </c>
      <c r="H189" s="51">
        <f t="shared" si="121"/>
        <v>0.10756197594038999</v>
      </c>
      <c r="I189" s="51">
        <f t="shared" si="121"/>
        <v>0.100700748554905</v>
      </c>
    </row>
    <row r="190" spans="1:9" s="29" customFormat="1">
      <c r="A190" s="29">
        <v>2022</v>
      </c>
      <c r="B190" s="51">
        <f t="shared" ref="B190:I190" si="122">B10</f>
        <v>1.4521283938134798E-2</v>
      </c>
      <c r="C190" s="51">
        <f t="shared" si="122"/>
        <v>1.0816612896886499E-2</v>
      </c>
      <c r="D190" s="51">
        <f t="shared" si="122"/>
        <v>2.8655824408097802E-2</v>
      </c>
      <c r="E190" s="51">
        <f t="shared" si="122"/>
        <v>2.0641897158706599E-2</v>
      </c>
      <c r="F190" s="51">
        <f t="shared" si="122"/>
        <v>4.9915151199859002E-2</v>
      </c>
      <c r="G190" s="51">
        <f t="shared" si="122"/>
        <v>3.4650925900052497E-2</v>
      </c>
      <c r="H190" s="51">
        <f t="shared" si="122"/>
        <v>0.10844540483777401</v>
      </c>
      <c r="I190" s="51">
        <f t="shared" si="122"/>
        <v>0.10151838260774899</v>
      </c>
    </row>
    <row r="191" spans="1:9" s="29" customFormat="1">
      <c r="A191" s="29">
        <v>2023</v>
      </c>
      <c r="B191" s="51">
        <f t="shared" ref="B191:I191" si="123">B11</f>
        <v>1.4527813289537801E-2</v>
      </c>
      <c r="C191" s="51">
        <f t="shared" si="123"/>
        <v>1.0816612897972399E-2</v>
      </c>
      <c r="D191" s="51">
        <f t="shared" si="123"/>
        <v>2.86560736051189E-2</v>
      </c>
      <c r="E191" s="51">
        <f t="shared" si="123"/>
        <v>2.0671688416780597E-2</v>
      </c>
      <c r="F191" s="51">
        <f t="shared" si="123"/>
        <v>5.0093759307990302E-2</v>
      </c>
      <c r="G191" s="51">
        <f t="shared" si="123"/>
        <v>3.5142904861487703E-2</v>
      </c>
      <c r="H191" s="51">
        <f t="shared" si="123"/>
        <v>0.109313253991</v>
      </c>
      <c r="I191" s="51">
        <f t="shared" si="123"/>
        <v>0.102222986616424</v>
      </c>
    </row>
    <row r="192" spans="1:9" s="29" customFormat="1">
      <c r="A192" s="29">
        <v>2024</v>
      </c>
      <c r="B192" s="51">
        <f t="shared" ref="B192:I192" si="124">B12</f>
        <v>1.4531937823750601E-2</v>
      </c>
      <c r="C192" s="51">
        <f t="shared" si="124"/>
        <v>1.08166128980751E-2</v>
      </c>
      <c r="D192" s="51">
        <f t="shared" si="124"/>
        <v>2.86561514849011E-2</v>
      </c>
      <c r="E192" s="51">
        <f t="shared" si="124"/>
        <v>2.0688827584649003E-2</v>
      </c>
      <c r="F192" s="51">
        <f t="shared" si="124"/>
        <v>5.0222955159670499E-2</v>
      </c>
      <c r="G192" s="51">
        <f t="shared" si="124"/>
        <v>3.55899821280466E-2</v>
      </c>
      <c r="H192" s="51">
        <f t="shared" si="124"/>
        <v>0.110110957881148</v>
      </c>
      <c r="I192" s="51">
        <f t="shared" si="124"/>
        <v>0.10283018589746601</v>
      </c>
    </row>
    <row r="193" spans="1:9" s="29" customFormat="1">
      <c r="A193" s="29">
        <v>2025</v>
      </c>
      <c r="B193" s="51">
        <f t="shared" ref="B193:I193" si="125">B13</f>
        <v>1.4534543255963199E-2</v>
      </c>
      <c r="C193" s="51">
        <f t="shared" si="125"/>
        <v>1.0816612898084801E-2</v>
      </c>
      <c r="D193" s="51">
        <f t="shared" si="125"/>
        <v>2.8656175824118502E-2</v>
      </c>
      <c r="E193" s="51">
        <f t="shared" si="125"/>
        <v>2.0698687895834501E-2</v>
      </c>
      <c r="F193" s="51">
        <f t="shared" si="125"/>
        <v>5.03164087450984E-2</v>
      </c>
      <c r="G193" s="51">
        <f t="shared" si="125"/>
        <v>3.5996255765623902E-2</v>
      </c>
      <c r="H193" s="51">
        <f t="shared" si="125"/>
        <v>0.110873642765588</v>
      </c>
      <c r="I193" s="51">
        <f t="shared" si="125"/>
        <v>0.103353445717675</v>
      </c>
    </row>
    <row r="194" spans="1:9" s="29" customFormat="1">
      <c r="A194" s="29">
        <v>2026</v>
      </c>
      <c r="B194" s="51">
        <f t="shared" ref="B194:I194" si="126">B14</f>
        <v>1.45361890847197E-2</v>
      </c>
      <c r="C194" s="51">
        <f t="shared" si="126"/>
        <v>1.0816612898085699E-2</v>
      </c>
      <c r="D194" s="51">
        <f t="shared" si="126"/>
        <v>2.8656183430682002E-2</v>
      </c>
      <c r="E194" s="51">
        <f t="shared" si="126"/>
        <v>2.0704360617953999E-2</v>
      </c>
      <c r="F194" s="51">
        <f t="shared" si="126"/>
        <v>5.03840082269374E-2</v>
      </c>
      <c r="G194" s="51">
        <f t="shared" si="126"/>
        <v>3.6365449819843396E-2</v>
      </c>
      <c r="H194" s="51">
        <f t="shared" si="126"/>
        <v>0.11158593601486301</v>
      </c>
      <c r="I194" s="51">
        <f t="shared" si="126"/>
        <v>0.10380436990021699</v>
      </c>
    </row>
    <row r="195" spans="1:9" s="29" customFormat="1">
      <c r="A195" s="29">
        <v>2027</v>
      </c>
      <c r="B195" s="51">
        <f t="shared" ref="B195:I195" si="127">B15</f>
        <v>1.4537228740360199E-2</v>
      </c>
      <c r="C195" s="51">
        <f t="shared" si="127"/>
        <v>1.08166128980858E-2</v>
      </c>
      <c r="D195" s="51">
        <f t="shared" si="127"/>
        <v>2.8656185807907398E-2</v>
      </c>
      <c r="E195" s="51">
        <f t="shared" si="127"/>
        <v>2.0707624183944898E-2</v>
      </c>
      <c r="F195" s="51">
        <f t="shared" si="127"/>
        <v>5.0432906189749396E-2</v>
      </c>
      <c r="G195" s="51">
        <f t="shared" si="127"/>
        <v>3.6700948451957302E-2</v>
      </c>
      <c r="H195" s="51">
        <f t="shared" si="127"/>
        <v>0.112260499519566</v>
      </c>
      <c r="I195" s="51">
        <f t="shared" si="127"/>
        <v>0.10419295815130999</v>
      </c>
    </row>
    <row r="196" spans="1:9" s="29" customFormat="1">
      <c r="A196" s="29">
        <v>2028</v>
      </c>
      <c r="B196" s="51">
        <f t="shared" ref="B196:I196" si="128">B16</f>
        <v>1.45378854817413E-2</v>
      </c>
      <c r="C196" s="51">
        <f t="shared" si="128"/>
        <v>1.08166128980858E-2</v>
      </c>
      <c r="D196" s="51">
        <f t="shared" si="128"/>
        <v>2.8656186550844901E-2</v>
      </c>
      <c r="E196" s="51">
        <f t="shared" si="128"/>
        <v>2.0709501741624E-2</v>
      </c>
      <c r="F196" s="51">
        <f t="shared" si="128"/>
        <v>5.0468276442628898E-2</v>
      </c>
      <c r="G196" s="51">
        <f t="shared" si="128"/>
        <v>3.7005826959245695E-2</v>
      </c>
      <c r="H196" s="51">
        <f t="shared" si="128"/>
        <v>0.112894059038272</v>
      </c>
      <c r="I196" s="51">
        <f t="shared" si="128"/>
        <v>0.10452782781395699</v>
      </c>
    </row>
    <row r="197" spans="1:9" s="29" customFormat="1">
      <c r="A197" s="29">
        <v>2029</v>
      </c>
      <c r="B197" s="51">
        <f t="shared" ref="B197:I197" si="129">B17</f>
        <v>1.45383003395317E-2</v>
      </c>
      <c r="C197" s="51">
        <f t="shared" si="129"/>
        <v>1.08166128980858E-2</v>
      </c>
      <c r="D197" s="51">
        <f t="shared" si="129"/>
        <v>2.8656186783029901E-2</v>
      </c>
      <c r="E197" s="51">
        <f t="shared" si="129"/>
        <v>2.0710581916760101E-2</v>
      </c>
      <c r="F197" s="51">
        <f t="shared" si="129"/>
        <v>5.0493861451018002E-2</v>
      </c>
      <c r="G197" s="51">
        <f t="shared" si="129"/>
        <v>3.7282879964263299E-2</v>
      </c>
      <c r="H197" s="51">
        <f t="shared" si="129"/>
        <v>0.11349204489489001</v>
      </c>
      <c r="I197" s="51">
        <f t="shared" si="129"/>
        <v>0.10481640496637</v>
      </c>
    </row>
    <row r="198" spans="1:9" s="29" customFormat="1">
      <c r="A198" s="29">
        <v>2030</v>
      </c>
      <c r="B198" s="51">
        <f t="shared" ref="B198:I198" si="130">B18</f>
        <v>1.4538562401571999E-2</v>
      </c>
      <c r="C198" s="51">
        <f t="shared" si="130"/>
        <v>1.08166128980858E-2</v>
      </c>
      <c r="D198" s="51">
        <f t="shared" si="130"/>
        <v>2.8656186855592999E-2</v>
      </c>
      <c r="E198" s="51">
        <f t="shared" si="130"/>
        <v>2.0711203350837801E-2</v>
      </c>
      <c r="F198" s="51">
        <f t="shared" si="130"/>
        <v>5.0512368320519398E-2</v>
      </c>
      <c r="G198" s="51">
        <f t="shared" si="130"/>
        <v>3.7534647031322199E-2</v>
      </c>
      <c r="H198" s="51">
        <f t="shared" si="130"/>
        <v>0.11405480398403001</v>
      </c>
      <c r="I198" s="51">
        <f t="shared" si="130"/>
        <v>0.10506508910286699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58"/>
  <sheetViews>
    <sheetView topLeftCell="A20" workbookViewId="0">
      <selection activeCell="I51" sqref="I51"/>
    </sheetView>
  </sheetViews>
  <sheetFormatPr defaultRowHeight="14.4"/>
  <cols>
    <col min="10" max="10" width="22.88671875" customWidth="1"/>
    <col min="11" max="11" width="7.88671875" customWidth="1"/>
  </cols>
  <sheetData>
    <row r="1" spans="1:16">
      <c r="J1" s="11" t="s">
        <v>62</v>
      </c>
      <c r="K1" s="11"/>
      <c r="L1" s="11"/>
      <c r="M1" s="11"/>
      <c r="N1" s="11"/>
      <c r="O1" s="11"/>
      <c r="P1" s="11"/>
    </row>
    <row r="2" spans="1:16" s="29" customFormat="1">
      <c r="A2" s="29" t="s">
        <v>8</v>
      </c>
      <c r="B2" s="29" t="s">
        <v>9</v>
      </c>
      <c r="C2" s="12" t="s">
        <v>32</v>
      </c>
      <c r="D2" s="12" t="s">
        <v>33</v>
      </c>
      <c r="E2" s="12" t="s">
        <v>34</v>
      </c>
      <c r="F2" s="12" t="s">
        <v>35</v>
      </c>
      <c r="G2" s="12" t="s">
        <v>38</v>
      </c>
      <c r="J2" s="11" t="s">
        <v>8</v>
      </c>
      <c r="K2" s="11" t="s">
        <v>9</v>
      </c>
      <c r="L2" s="12" t="s">
        <v>32</v>
      </c>
      <c r="M2" s="12" t="s">
        <v>33</v>
      </c>
      <c r="N2" s="12" t="s">
        <v>34</v>
      </c>
      <c r="O2" s="12" t="s">
        <v>35</v>
      </c>
      <c r="P2" s="12" t="s">
        <v>37</v>
      </c>
    </row>
    <row r="3" spans="1:16">
      <c r="A3" s="29">
        <v>2015</v>
      </c>
      <c r="B3" s="51" t="s">
        <v>74</v>
      </c>
      <c r="C3" s="52">
        <v>658500</v>
      </c>
      <c r="D3" s="52">
        <v>329700</v>
      </c>
      <c r="E3" s="52">
        <v>234500</v>
      </c>
      <c r="F3" s="52">
        <v>195700</v>
      </c>
      <c r="G3" s="52">
        <v>1418400</v>
      </c>
      <c r="I3" s="4"/>
      <c r="J3" s="11">
        <v>2015</v>
      </c>
      <c r="K3" s="11" t="s">
        <v>12</v>
      </c>
      <c r="L3" s="11">
        <f>C3+C23+C43+C63+C103+C123+C143+C163+C183</f>
        <v>3840400</v>
      </c>
      <c r="M3" s="11">
        <f t="shared" ref="M3:P18" si="0">D3+D23+D43+D63+D103+D123+D143+D163+D183</f>
        <v>1841400</v>
      </c>
      <c r="N3" s="11">
        <f t="shared" si="0"/>
        <v>1264600</v>
      </c>
      <c r="O3" s="11">
        <f t="shared" si="0"/>
        <v>1084400</v>
      </c>
      <c r="P3" s="11">
        <f t="shared" si="0"/>
        <v>8030800</v>
      </c>
    </row>
    <row r="4" spans="1:16">
      <c r="A4" s="29">
        <v>2016</v>
      </c>
      <c r="B4" s="51" t="s">
        <v>74</v>
      </c>
      <c r="C4" s="52">
        <v>658800</v>
      </c>
      <c r="D4" s="52">
        <v>337200</v>
      </c>
      <c r="E4" s="52">
        <v>243700</v>
      </c>
      <c r="F4" s="52">
        <v>201300</v>
      </c>
      <c r="G4" s="52">
        <v>1441000</v>
      </c>
      <c r="I4" s="4"/>
      <c r="J4" s="11">
        <v>2016</v>
      </c>
      <c r="K4" s="11" t="s">
        <v>12</v>
      </c>
      <c r="L4" s="11">
        <f t="shared" ref="L4:L18" si="1">C4+C24+C44+C64+C104+C124+C144+C164+C184</f>
        <v>3835900</v>
      </c>
      <c r="M4" s="11">
        <f t="shared" si="0"/>
        <v>1889500</v>
      </c>
      <c r="N4" s="11">
        <f t="shared" si="0"/>
        <v>1316000</v>
      </c>
      <c r="O4" s="11">
        <f t="shared" si="0"/>
        <v>1110100</v>
      </c>
      <c r="P4" s="11">
        <f t="shared" si="0"/>
        <v>8151500</v>
      </c>
    </row>
    <row r="5" spans="1:16">
      <c r="A5" s="29">
        <v>2017</v>
      </c>
      <c r="B5" s="51" t="s">
        <v>74</v>
      </c>
      <c r="C5" s="52">
        <v>660200</v>
      </c>
      <c r="D5" s="52">
        <v>343600</v>
      </c>
      <c r="E5" s="52">
        <v>253100</v>
      </c>
      <c r="F5" s="52">
        <v>206700</v>
      </c>
      <c r="G5" s="52">
        <v>1463600</v>
      </c>
      <c r="I5" s="4"/>
      <c r="J5" s="11">
        <v>2017</v>
      </c>
      <c r="K5" s="11" t="s">
        <v>12</v>
      </c>
      <c r="L5" s="11">
        <f t="shared" si="1"/>
        <v>3835500</v>
      </c>
      <c r="M5" s="11">
        <f t="shared" si="0"/>
        <v>1932700</v>
      </c>
      <c r="N5" s="11">
        <f t="shared" si="0"/>
        <v>1367500</v>
      </c>
      <c r="O5" s="11">
        <f t="shared" si="0"/>
        <v>1136900</v>
      </c>
      <c r="P5" s="11">
        <f t="shared" si="0"/>
        <v>8272600</v>
      </c>
    </row>
    <row r="6" spans="1:16">
      <c r="A6" s="29">
        <v>2018</v>
      </c>
      <c r="B6" s="51" t="s">
        <v>74</v>
      </c>
      <c r="C6" s="52">
        <v>660900</v>
      </c>
      <c r="D6" s="52">
        <v>350200</v>
      </c>
      <c r="E6" s="52">
        <v>262000</v>
      </c>
      <c r="F6" s="52">
        <v>213300</v>
      </c>
      <c r="G6" s="52">
        <v>1486400</v>
      </c>
      <c r="I6" s="4"/>
      <c r="J6" s="11">
        <v>2018</v>
      </c>
      <c r="K6" s="11" t="s">
        <v>12</v>
      </c>
      <c r="L6" s="11">
        <f t="shared" si="1"/>
        <v>3835300</v>
      </c>
      <c r="M6" s="11">
        <f t="shared" si="0"/>
        <v>1972500</v>
      </c>
      <c r="N6" s="11">
        <f t="shared" si="0"/>
        <v>1419300</v>
      </c>
      <c r="O6" s="11">
        <f t="shared" si="0"/>
        <v>1168200</v>
      </c>
      <c r="P6" s="11">
        <f t="shared" si="0"/>
        <v>8395300</v>
      </c>
    </row>
    <row r="7" spans="1:16">
      <c r="A7" s="29">
        <v>2019</v>
      </c>
      <c r="B7" s="51" t="s">
        <v>74</v>
      </c>
      <c r="C7" s="52">
        <v>662000</v>
      </c>
      <c r="D7" s="52">
        <v>355300</v>
      </c>
      <c r="E7" s="52">
        <v>271500</v>
      </c>
      <c r="F7" s="52">
        <v>220400</v>
      </c>
      <c r="G7" s="52">
        <v>1509200</v>
      </c>
      <c r="I7" s="4"/>
      <c r="J7" s="11">
        <v>2019</v>
      </c>
      <c r="K7" s="11" t="s">
        <v>12</v>
      </c>
      <c r="L7" s="11">
        <f t="shared" si="1"/>
        <v>3838000</v>
      </c>
      <c r="M7" s="11">
        <f t="shared" si="0"/>
        <v>2004000</v>
      </c>
      <c r="N7" s="11">
        <f t="shared" si="0"/>
        <v>1474900</v>
      </c>
      <c r="O7" s="11">
        <f t="shared" si="0"/>
        <v>1202200</v>
      </c>
      <c r="P7" s="11">
        <f t="shared" si="0"/>
        <v>8519100</v>
      </c>
    </row>
    <row r="8" spans="1:16">
      <c r="A8" s="29">
        <v>2020</v>
      </c>
      <c r="B8" s="51" t="s">
        <v>74</v>
      </c>
      <c r="C8" s="52">
        <v>665300</v>
      </c>
      <c r="D8" s="52">
        <v>357200</v>
      </c>
      <c r="E8" s="52">
        <v>282000</v>
      </c>
      <c r="F8" s="52">
        <v>227400</v>
      </c>
      <c r="G8" s="52">
        <v>1531900</v>
      </c>
      <c r="I8" s="4"/>
      <c r="J8" s="11">
        <v>2020</v>
      </c>
      <c r="K8" s="11" t="s">
        <v>12</v>
      </c>
      <c r="L8" s="11">
        <f t="shared" si="1"/>
        <v>3849000</v>
      </c>
      <c r="M8" s="11">
        <f t="shared" si="0"/>
        <v>2022900</v>
      </c>
      <c r="N8" s="11">
        <f t="shared" si="0"/>
        <v>1535100</v>
      </c>
      <c r="O8" s="11">
        <f t="shared" si="0"/>
        <v>1236100</v>
      </c>
      <c r="P8" s="11">
        <f t="shared" si="0"/>
        <v>8643100</v>
      </c>
    </row>
    <row r="9" spans="1:16">
      <c r="A9" s="29">
        <v>2021</v>
      </c>
      <c r="B9" s="51" t="s">
        <v>74</v>
      </c>
      <c r="C9" s="52">
        <v>670000</v>
      </c>
      <c r="D9" s="52">
        <v>357300</v>
      </c>
      <c r="E9" s="52">
        <v>291400</v>
      </c>
      <c r="F9" s="52">
        <v>235400</v>
      </c>
      <c r="G9" s="52">
        <v>1554100</v>
      </c>
      <c r="I9" s="4"/>
      <c r="J9" s="11">
        <v>2021</v>
      </c>
      <c r="K9" s="11" t="s">
        <v>12</v>
      </c>
      <c r="L9" s="11">
        <f t="shared" si="1"/>
        <v>3873300</v>
      </c>
      <c r="M9" s="11">
        <f t="shared" si="0"/>
        <v>2027000</v>
      </c>
      <c r="N9" s="11">
        <f t="shared" si="0"/>
        <v>1587900</v>
      </c>
      <c r="O9" s="11">
        <f t="shared" si="0"/>
        <v>1277900</v>
      </c>
      <c r="P9" s="11">
        <f t="shared" si="0"/>
        <v>8766100</v>
      </c>
    </row>
    <row r="10" spans="1:16">
      <c r="A10" s="29">
        <v>2022</v>
      </c>
      <c r="B10" s="51" t="s">
        <v>74</v>
      </c>
      <c r="C10" s="52">
        <v>675500</v>
      </c>
      <c r="D10" s="52">
        <v>355500</v>
      </c>
      <c r="E10" s="52">
        <v>297200</v>
      </c>
      <c r="F10" s="52">
        <v>247600</v>
      </c>
      <c r="G10" s="52">
        <v>1575800</v>
      </c>
      <c r="I10" s="4"/>
      <c r="J10" s="11">
        <v>2022</v>
      </c>
      <c r="K10" s="11" t="s">
        <v>12</v>
      </c>
      <c r="L10" s="11">
        <f t="shared" si="1"/>
        <v>3903400</v>
      </c>
      <c r="M10" s="11">
        <f t="shared" si="0"/>
        <v>2018800</v>
      </c>
      <c r="N10" s="11">
        <f t="shared" si="0"/>
        <v>1623300</v>
      </c>
      <c r="O10" s="11">
        <f t="shared" si="0"/>
        <v>1340000</v>
      </c>
      <c r="P10" s="11">
        <f t="shared" si="0"/>
        <v>8885500</v>
      </c>
    </row>
    <row r="11" spans="1:16">
      <c r="A11" s="29">
        <v>2023</v>
      </c>
      <c r="B11" s="51" t="s">
        <v>74</v>
      </c>
      <c r="C11" s="52">
        <v>680300</v>
      </c>
      <c r="D11" s="52">
        <v>353800</v>
      </c>
      <c r="E11" s="52">
        <v>304000</v>
      </c>
      <c r="F11" s="52">
        <v>259100</v>
      </c>
      <c r="G11" s="52">
        <v>1597200</v>
      </c>
      <c r="I11" s="4"/>
      <c r="J11" s="11">
        <v>2023</v>
      </c>
      <c r="K11" s="11" t="s">
        <v>12</v>
      </c>
      <c r="L11" s="11">
        <f t="shared" si="1"/>
        <v>3934000</v>
      </c>
      <c r="M11" s="11">
        <f t="shared" si="0"/>
        <v>2006600</v>
      </c>
      <c r="N11" s="11">
        <f t="shared" si="0"/>
        <v>1663300</v>
      </c>
      <c r="O11" s="11">
        <f t="shared" si="0"/>
        <v>1400000</v>
      </c>
      <c r="P11" s="11">
        <f t="shared" si="0"/>
        <v>9003900</v>
      </c>
    </row>
    <row r="12" spans="1:16">
      <c r="A12" s="29">
        <v>2024</v>
      </c>
      <c r="B12" s="51" t="s">
        <v>74</v>
      </c>
      <c r="C12" s="52">
        <v>684800</v>
      </c>
      <c r="D12" s="52">
        <v>353000</v>
      </c>
      <c r="E12" s="52">
        <v>311200</v>
      </c>
      <c r="F12" s="52">
        <v>270500</v>
      </c>
      <c r="G12" s="52">
        <v>1619500</v>
      </c>
      <c r="I12" s="4"/>
      <c r="J12" s="11">
        <v>2024</v>
      </c>
      <c r="K12" s="11" t="s">
        <v>12</v>
      </c>
      <c r="L12" s="11">
        <f t="shared" si="1"/>
        <v>3966900</v>
      </c>
      <c r="M12" s="11">
        <f t="shared" si="0"/>
        <v>1994900</v>
      </c>
      <c r="N12" s="11">
        <f t="shared" si="0"/>
        <v>1706400</v>
      </c>
      <c r="O12" s="11">
        <f t="shared" si="0"/>
        <v>1457800</v>
      </c>
      <c r="P12" s="11">
        <f t="shared" si="0"/>
        <v>9126000</v>
      </c>
    </row>
    <row r="13" spans="1:16">
      <c r="A13" s="29">
        <v>2025</v>
      </c>
      <c r="B13" s="51" t="s">
        <v>74</v>
      </c>
      <c r="C13" s="52">
        <v>689900</v>
      </c>
      <c r="D13" s="52">
        <v>351700</v>
      </c>
      <c r="E13" s="52">
        <v>318200</v>
      </c>
      <c r="F13" s="52">
        <v>282100</v>
      </c>
      <c r="G13" s="52">
        <v>1641900</v>
      </c>
      <c r="I13" s="4"/>
      <c r="J13" s="11">
        <v>2025</v>
      </c>
      <c r="K13" s="11" t="s">
        <v>12</v>
      </c>
      <c r="L13" s="11">
        <f t="shared" si="1"/>
        <v>4003900</v>
      </c>
      <c r="M13" s="11">
        <f t="shared" si="0"/>
        <v>1980100</v>
      </c>
      <c r="N13" s="11">
        <f t="shared" si="0"/>
        <v>1751900</v>
      </c>
      <c r="O13" s="11">
        <f t="shared" si="0"/>
        <v>1516600</v>
      </c>
      <c r="P13" s="11">
        <f t="shared" si="0"/>
        <v>9252500</v>
      </c>
    </row>
    <row r="14" spans="1:16">
      <c r="A14" s="29">
        <v>2026</v>
      </c>
      <c r="B14" s="51" t="s">
        <v>74</v>
      </c>
      <c r="C14" s="52">
        <v>694400</v>
      </c>
      <c r="D14" s="52">
        <v>350300</v>
      </c>
      <c r="E14" s="52">
        <v>325700</v>
      </c>
      <c r="F14" s="52">
        <v>293500</v>
      </c>
      <c r="G14" s="52">
        <v>1663900</v>
      </c>
      <c r="I14" s="4"/>
      <c r="J14" s="11">
        <v>2026</v>
      </c>
      <c r="K14" s="11" t="s">
        <v>12</v>
      </c>
      <c r="L14" s="11">
        <f t="shared" si="1"/>
        <v>4038100</v>
      </c>
      <c r="M14" s="11">
        <f t="shared" si="0"/>
        <v>1964200</v>
      </c>
      <c r="N14" s="11">
        <f t="shared" si="0"/>
        <v>1798700</v>
      </c>
      <c r="O14" s="11">
        <f t="shared" si="0"/>
        <v>1575600</v>
      </c>
      <c r="P14" s="11">
        <f t="shared" si="0"/>
        <v>9376600</v>
      </c>
    </row>
    <row r="15" spans="1:16">
      <c r="A15" s="29">
        <v>2027</v>
      </c>
      <c r="B15" s="51" t="s">
        <v>74</v>
      </c>
      <c r="C15" s="52">
        <v>701200</v>
      </c>
      <c r="D15" s="52">
        <v>347300</v>
      </c>
      <c r="E15" s="52">
        <v>332300</v>
      </c>
      <c r="F15" s="52">
        <v>304800</v>
      </c>
      <c r="G15" s="52">
        <v>1685600</v>
      </c>
      <c r="I15" s="4"/>
      <c r="J15" s="11">
        <v>2027</v>
      </c>
      <c r="K15" s="11" t="s">
        <v>12</v>
      </c>
      <c r="L15" s="11">
        <f t="shared" si="1"/>
        <v>4079400</v>
      </c>
      <c r="M15" s="11">
        <f t="shared" si="0"/>
        <v>1943200</v>
      </c>
      <c r="N15" s="11">
        <f t="shared" si="0"/>
        <v>1841000</v>
      </c>
      <c r="O15" s="11">
        <f t="shared" si="0"/>
        <v>1635800</v>
      </c>
      <c r="P15" s="11">
        <f t="shared" si="0"/>
        <v>9499400</v>
      </c>
    </row>
    <row r="16" spans="1:16">
      <c r="A16" s="29">
        <v>2028</v>
      </c>
      <c r="B16" s="51" t="s">
        <v>74</v>
      </c>
      <c r="C16" s="52">
        <v>708700</v>
      </c>
      <c r="D16" s="52">
        <v>343300</v>
      </c>
      <c r="E16" s="52">
        <v>338900</v>
      </c>
      <c r="F16" s="52">
        <v>316800</v>
      </c>
      <c r="G16" s="52">
        <v>1707700</v>
      </c>
      <c r="I16" s="4"/>
      <c r="J16" s="11">
        <v>2028</v>
      </c>
      <c r="K16" s="11" t="s">
        <v>12</v>
      </c>
      <c r="L16" s="11">
        <f t="shared" si="1"/>
        <v>4121900</v>
      </c>
      <c r="M16" s="11">
        <f t="shared" si="0"/>
        <v>1916700</v>
      </c>
      <c r="N16" s="11">
        <f t="shared" si="0"/>
        <v>1880400</v>
      </c>
      <c r="O16" s="11">
        <f t="shared" si="0"/>
        <v>1700200</v>
      </c>
      <c r="P16" s="11">
        <f t="shared" si="0"/>
        <v>9619200</v>
      </c>
    </row>
    <row r="17" spans="1:16">
      <c r="A17" s="29">
        <v>2029</v>
      </c>
      <c r="B17" s="51" t="s">
        <v>74</v>
      </c>
      <c r="C17" s="52">
        <v>716700</v>
      </c>
      <c r="D17" s="52">
        <v>339500</v>
      </c>
      <c r="E17" s="52">
        <v>344200</v>
      </c>
      <c r="F17" s="52">
        <v>329400</v>
      </c>
      <c r="G17" s="52">
        <v>1729800</v>
      </c>
      <c r="I17" s="4"/>
      <c r="J17" s="11">
        <v>2029</v>
      </c>
      <c r="K17" s="11" t="s">
        <v>12</v>
      </c>
      <c r="L17" s="11">
        <f t="shared" si="1"/>
        <v>4164400</v>
      </c>
      <c r="M17" s="11">
        <f t="shared" si="0"/>
        <v>1892000</v>
      </c>
      <c r="N17" s="11">
        <f t="shared" si="0"/>
        <v>1912100</v>
      </c>
      <c r="O17" s="11">
        <f t="shared" si="0"/>
        <v>1769300</v>
      </c>
      <c r="P17" s="11">
        <f t="shared" si="0"/>
        <v>9737800</v>
      </c>
    </row>
    <row r="18" spans="1:16">
      <c r="A18" s="29">
        <v>2030</v>
      </c>
      <c r="B18" s="51" t="s">
        <v>74</v>
      </c>
      <c r="C18" s="52">
        <v>724300</v>
      </c>
      <c r="D18" s="52">
        <v>337900</v>
      </c>
      <c r="E18" s="52">
        <v>346400</v>
      </c>
      <c r="F18" s="52">
        <v>342900</v>
      </c>
      <c r="G18" s="52">
        <v>1751500</v>
      </c>
      <c r="I18" s="4"/>
      <c r="J18" s="11">
        <v>2030</v>
      </c>
      <c r="K18" s="11" t="s">
        <v>12</v>
      </c>
      <c r="L18" s="11">
        <f t="shared" si="1"/>
        <v>4203900</v>
      </c>
      <c r="M18" s="11">
        <f t="shared" si="0"/>
        <v>1877000</v>
      </c>
      <c r="N18" s="11">
        <f t="shared" si="0"/>
        <v>1931800</v>
      </c>
      <c r="O18" s="11">
        <f t="shared" si="0"/>
        <v>1842000</v>
      </c>
      <c r="P18" s="11">
        <f t="shared" si="0"/>
        <v>9854700</v>
      </c>
    </row>
    <row r="19" spans="1:16">
      <c r="B19" s="51"/>
      <c r="C19" s="51"/>
      <c r="D19" s="51"/>
      <c r="E19" s="51"/>
      <c r="F19" s="51"/>
      <c r="G19" s="51"/>
      <c r="I19" s="4"/>
      <c r="J19" s="4"/>
      <c r="K19" s="4"/>
      <c r="L19" s="4"/>
      <c r="M19" s="4"/>
      <c r="N19" s="4"/>
      <c r="O19" s="4"/>
    </row>
    <row r="20" spans="1:16" s="29" customFormat="1">
      <c r="B20" s="51"/>
      <c r="C20" s="51"/>
      <c r="D20" s="51"/>
      <c r="E20" s="51"/>
      <c r="F20" s="51"/>
      <c r="G20" s="51"/>
    </row>
    <row r="21" spans="1:16" s="29" customFormat="1">
      <c r="A21" s="12" t="s">
        <v>31</v>
      </c>
      <c r="B21" s="51"/>
      <c r="C21" s="51"/>
      <c r="D21" s="51"/>
      <c r="E21" s="51"/>
      <c r="F21" s="51"/>
      <c r="G21" s="51"/>
    </row>
    <row r="22" spans="1:16" s="29" customFormat="1">
      <c r="A22" s="29" t="s">
        <v>8</v>
      </c>
      <c r="B22" s="51" t="s">
        <v>9</v>
      </c>
      <c r="C22" s="54" t="s">
        <v>32</v>
      </c>
      <c r="D22" s="54" t="s">
        <v>33</v>
      </c>
      <c r="E22" s="54" t="s">
        <v>34</v>
      </c>
      <c r="F22" s="54" t="s">
        <v>35</v>
      </c>
      <c r="G22" s="54" t="s">
        <v>38</v>
      </c>
    </row>
    <row r="23" spans="1:16" s="29" customFormat="1">
      <c r="A23" s="29">
        <v>2015</v>
      </c>
      <c r="B23" s="51" t="s">
        <v>74</v>
      </c>
      <c r="C23" s="52">
        <v>1962800</v>
      </c>
      <c r="D23" s="52">
        <v>929900</v>
      </c>
      <c r="E23" s="52">
        <v>648100</v>
      </c>
      <c r="F23" s="52">
        <v>567100</v>
      </c>
      <c r="G23" s="52">
        <v>4107900</v>
      </c>
    </row>
    <row r="24" spans="1:16" s="29" customFormat="1">
      <c r="A24" s="29">
        <v>2016</v>
      </c>
      <c r="B24" s="51" t="s">
        <v>74</v>
      </c>
      <c r="C24" s="52">
        <v>1955500</v>
      </c>
      <c r="D24" s="52">
        <v>955900</v>
      </c>
      <c r="E24" s="52">
        <v>673500</v>
      </c>
      <c r="F24" s="52">
        <v>580200</v>
      </c>
      <c r="G24" s="52">
        <v>4165100</v>
      </c>
    </row>
    <row r="25" spans="1:16" s="29" customFormat="1">
      <c r="A25" s="29">
        <v>2017</v>
      </c>
      <c r="B25" s="51" t="s">
        <v>74</v>
      </c>
      <c r="C25" s="52">
        <v>1949500</v>
      </c>
      <c r="D25" s="52">
        <v>979200</v>
      </c>
      <c r="E25" s="52">
        <v>698500</v>
      </c>
      <c r="F25" s="52">
        <v>594400</v>
      </c>
      <c r="G25" s="52">
        <v>4221600</v>
      </c>
    </row>
    <row r="26" spans="1:16" s="29" customFormat="1">
      <c r="A26" s="29">
        <v>2018</v>
      </c>
      <c r="B26" s="51" t="s">
        <v>74</v>
      </c>
      <c r="C26" s="52">
        <v>1942900</v>
      </c>
      <c r="D26" s="52">
        <v>1001700</v>
      </c>
      <c r="E26" s="52">
        <v>723500</v>
      </c>
      <c r="F26" s="52">
        <v>610800</v>
      </c>
      <c r="G26" s="52">
        <v>4278900</v>
      </c>
    </row>
    <row r="27" spans="1:16" s="29" customFormat="1">
      <c r="A27" s="29">
        <v>2019</v>
      </c>
      <c r="B27" s="51" t="s">
        <v>74</v>
      </c>
      <c r="C27" s="52">
        <v>1937200</v>
      </c>
      <c r="D27" s="52">
        <v>1020800</v>
      </c>
      <c r="E27" s="52">
        <v>750200</v>
      </c>
      <c r="F27" s="52">
        <v>628000</v>
      </c>
      <c r="G27" s="52">
        <v>4336200</v>
      </c>
    </row>
    <row r="28" spans="1:16" s="29" customFormat="1">
      <c r="A28" s="29">
        <v>2020</v>
      </c>
      <c r="B28" s="51" t="s">
        <v>74</v>
      </c>
      <c r="C28" s="52">
        <v>1935300</v>
      </c>
      <c r="D28" s="52">
        <v>1034100</v>
      </c>
      <c r="E28" s="52">
        <v>779200</v>
      </c>
      <c r="F28" s="52">
        <v>645300</v>
      </c>
      <c r="G28" s="52">
        <v>4393900</v>
      </c>
    </row>
    <row r="29" spans="1:16" s="29" customFormat="1">
      <c r="A29" s="29">
        <v>2021</v>
      </c>
      <c r="B29" s="51" t="s">
        <v>74</v>
      </c>
      <c r="C29" s="52">
        <v>1941200</v>
      </c>
      <c r="D29" s="52">
        <v>1039500</v>
      </c>
      <c r="E29" s="52">
        <v>804600</v>
      </c>
      <c r="F29" s="52">
        <v>666400</v>
      </c>
      <c r="G29" s="52">
        <v>4451700</v>
      </c>
    </row>
    <row r="30" spans="1:16" s="29" customFormat="1">
      <c r="A30" s="29">
        <v>2022</v>
      </c>
      <c r="B30" s="51" t="s">
        <v>74</v>
      </c>
      <c r="C30" s="52">
        <v>1950600</v>
      </c>
      <c r="D30" s="52">
        <v>1037800</v>
      </c>
      <c r="E30" s="52">
        <v>821100</v>
      </c>
      <c r="F30" s="52">
        <v>698100</v>
      </c>
      <c r="G30" s="52">
        <v>4507600</v>
      </c>
    </row>
    <row r="31" spans="1:16" s="29" customFormat="1">
      <c r="A31" s="29">
        <v>2023</v>
      </c>
      <c r="B31" s="51" t="s">
        <v>74</v>
      </c>
      <c r="C31" s="52">
        <v>1961400</v>
      </c>
      <c r="D31" s="52">
        <v>1033100</v>
      </c>
      <c r="E31" s="52">
        <v>840300</v>
      </c>
      <c r="F31" s="52">
        <v>728200</v>
      </c>
      <c r="G31" s="52">
        <v>4563000</v>
      </c>
    </row>
    <row r="32" spans="1:16" s="29" customFormat="1">
      <c r="A32" s="29">
        <v>2024</v>
      </c>
      <c r="B32" s="51" t="s">
        <v>74</v>
      </c>
      <c r="C32" s="52">
        <v>1973800</v>
      </c>
      <c r="D32" s="52">
        <v>1027800</v>
      </c>
      <c r="E32" s="52">
        <v>861900</v>
      </c>
      <c r="F32" s="52">
        <v>757000</v>
      </c>
      <c r="G32" s="52">
        <v>4620500</v>
      </c>
    </row>
    <row r="33" spans="1:15" s="29" customFormat="1">
      <c r="A33" s="29">
        <v>2025</v>
      </c>
      <c r="B33" s="51" t="s">
        <v>74</v>
      </c>
      <c r="C33" s="52">
        <v>1989200</v>
      </c>
      <c r="D33" s="52">
        <v>1020100</v>
      </c>
      <c r="E33" s="52">
        <v>885700</v>
      </c>
      <c r="F33" s="52">
        <v>785800</v>
      </c>
      <c r="G33" s="52">
        <v>4680800</v>
      </c>
    </row>
    <row r="34" spans="1:15" s="29" customFormat="1">
      <c r="A34" s="29">
        <v>2026</v>
      </c>
      <c r="B34" s="51" t="s">
        <v>74</v>
      </c>
      <c r="C34" s="52">
        <v>2004300</v>
      </c>
      <c r="D34" s="52">
        <v>1011000</v>
      </c>
      <c r="E34" s="52">
        <v>910800</v>
      </c>
      <c r="F34" s="52">
        <v>814700</v>
      </c>
      <c r="G34" s="52">
        <v>4740800</v>
      </c>
    </row>
    <row r="35" spans="1:15" s="29" customFormat="1">
      <c r="A35" s="29">
        <v>2027</v>
      </c>
      <c r="B35" s="51" t="s">
        <v>74</v>
      </c>
      <c r="C35" s="52">
        <v>2023800</v>
      </c>
      <c r="D35" s="52">
        <v>998900</v>
      </c>
      <c r="E35" s="52">
        <v>933300</v>
      </c>
      <c r="F35" s="52">
        <v>844400</v>
      </c>
      <c r="G35" s="52">
        <v>4800400</v>
      </c>
    </row>
    <row r="36" spans="1:15" s="29" customFormat="1">
      <c r="A36" s="29">
        <v>2028</v>
      </c>
      <c r="B36" s="51" t="s">
        <v>74</v>
      </c>
      <c r="C36" s="52">
        <v>2044100</v>
      </c>
      <c r="D36" s="52">
        <v>983200</v>
      </c>
      <c r="E36" s="52">
        <v>955200</v>
      </c>
      <c r="F36" s="52">
        <v>875900</v>
      </c>
      <c r="G36" s="52">
        <v>4858400</v>
      </c>
    </row>
    <row r="37" spans="1:15" s="29" customFormat="1">
      <c r="A37" s="29">
        <v>2029</v>
      </c>
      <c r="B37" s="51" t="s">
        <v>74</v>
      </c>
      <c r="C37" s="52">
        <v>2063900</v>
      </c>
      <c r="D37" s="52">
        <v>967900</v>
      </c>
      <c r="E37" s="52">
        <v>973800</v>
      </c>
      <c r="F37" s="52">
        <v>909400</v>
      </c>
      <c r="G37" s="52">
        <v>4915000</v>
      </c>
    </row>
    <row r="38" spans="1:15" s="29" customFormat="1">
      <c r="A38" s="29">
        <v>2030</v>
      </c>
      <c r="B38" s="51" t="s">
        <v>74</v>
      </c>
      <c r="C38" s="52">
        <v>2082200</v>
      </c>
      <c r="D38" s="52">
        <v>956800</v>
      </c>
      <c r="E38" s="52">
        <v>987100</v>
      </c>
      <c r="F38" s="52">
        <v>944800</v>
      </c>
      <c r="G38" s="52">
        <v>4970900</v>
      </c>
    </row>
    <row r="41" spans="1:15">
      <c r="A41" s="12" t="s">
        <v>40</v>
      </c>
      <c r="B41" s="51"/>
      <c r="C41" s="51"/>
      <c r="D41" s="51"/>
      <c r="E41" s="51"/>
      <c r="F41" s="51"/>
      <c r="G41" s="51"/>
    </row>
    <row r="42" spans="1:15">
      <c r="A42" s="29" t="s">
        <v>8</v>
      </c>
      <c r="B42" s="51" t="s">
        <v>9</v>
      </c>
      <c r="C42" s="54" t="s">
        <v>32</v>
      </c>
      <c r="D42" s="54" t="s">
        <v>33</v>
      </c>
      <c r="E42" s="54" t="s">
        <v>34</v>
      </c>
      <c r="F42" s="54" t="s">
        <v>35</v>
      </c>
      <c r="G42" s="54" t="s">
        <v>37</v>
      </c>
    </row>
    <row r="43" spans="1:15">
      <c r="A43" s="29">
        <v>2015</v>
      </c>
      <c r="B43" s="51" t="s">
        <v>74</v>
      </c>
      <c r="C43" s="52">
        <v>572800</v>
      </c>
      <c r="D43" s="52">
        <v>244600</v>
      </c>
      <c r="E43" s="52">
        <v>145500</v>
      </c>
      <c r="F43" s="52">
        <v>119300</v>
      </c>
      <c r="G43" s="52">
        <v>1082200</v>
      </c>
      <c r="K43" s="29"/>
      <c r="L43" s="29"/>
      <c r="M43" s="29"/>
      <c r="N43" s="29"/>
      <c r="O43" s="29"/>
    </row>
    <row r="44" spans="1:15">
      <c r="A44" s="29">
        <v>2016</v>
      </c>
      <c r="B44" s="51" t="s">
        <v>74</v>
      </c>
      <c r="C44" s="52">
        <v>580600</v>
      </c>
      <c r="D44" s="52">
        <v>253500</v>
      </c>
      <c r="E44" s="52">
        <v>153300</v>
      </c>
      <c r="F44" s="52">
        <v>122900</v>
      </c>
      <c r="G44" s="52">
        <v>1110300</v>
      </c>
      <c r="J44" s="29"/>
      <c r="K44" s="29"/>
      <c r="L44" s="29"/>
      <c r="M44" s="29"/>
      <c r="N44" s="29"/>
      <c r="O44" s="29"/>
    </row>
    <row r="45" spans="1:15">
      <c r="A45" s="29">
        <v>2017</v>
      </c>
      <c r="B45" s="51" t="s">
        <v>74</v>
      </c>
      <c r="C45" s="52">
        <v>589600</v>
      </c>
      <c r="D45" s="52">
        <v>261500</v>
      </c>
      <c r="E45" s="52">
        <v>161600</v>
      </c>
      <c r="F45" s="52">
        <v>126400</v>
      </c>
      <c r="G45" s="52">
        <v>1139100</v>
      </c>
      <c r="J45" s="29"/>
      <c r="K45" s="29"/>
      <c r="L45" s="29"/>
      <c r="M45" s="29"/>
      <c r="N45" s="29"/>
      <c r="O45" s="29"/>
    </row>
    <row r="46" spans="1:15">
      <c r="A46" s="29">
        <v>2018</v>
      </c>
      <c r="B46" s="51" t="s">
        <v>74</v>
      </c>
      <c r="C46" s="52">
        <v>599200</v>
      </c>
      <c r="D46" s="52">
        <v>268400</v>
      </c>
      <c r="E46" s="52">
        <v>170500</v>
      </c>
      <c r="F46" s="52">
        <v>130500</v>
      </c>
      <c r="G46" s="52">
        <v>1168600</v>
      </c>
      <c r="J46" s="29"/>
      <c r="K46" s="29"/>
      <c r="L46" s="29"/>
      <c r="M46" s="29"/>
      <c r="N46" s="29"/>
      <c r="O46" s="29"/>
    </row>
    <row r="47" spans="1:15">
      <c r="A47" s="29">
        <v>2019</v>
      </c>
      <c r="B47" s="51" t="s">
        <v>74</v>
      </c>
      <c r="C47" s="52">
        <v>610000</v>
      </c>
      <c r="D47" s="52">
        <v>273100</v>
      </c>
      <c r="E47" s="52">
        <v>180300</v>
      </c>
      <c r="F47" s="52">
        <v>134900</v>
      </c>
      <c r="G47" s="52">
        <v>1198300</v>
      </c>
      <c r="J47" s="29"/>
      <c r="K47" s="29"/>
      <c r="L47" s="29"/>
      <c r="M47" s="29"/>
      <c r="N47" s="29"/>
      <c r="O47" s="29"/>
    </row>
    <row r="48" spans="1:15">
      <c r="A48" s="29">
        <v>2020</v>
      </c>
      <c r="B48" s="51" t="s">
        <v>74</v>
      </c>
      <c r="C48" s="52">
        <v>622100</v>
      </c>
      <c r="D48" s="52">
        <v>275900</v>
      </c>
      <c r="E48" s="52">
        <v>190800</v>
      </c>
      <c r="F48" s="52">
        <v>139500</v>
      </c>
      <c r="G48" s="52">
        <v>1228300</v>
      </c>
      <c r="J48" s="29"/>
      <c r="K48" s="29"/>
      <c r="L48" s="29"/>
      <c r="M48" s="29"/>
      <c r="N48" s="29"/>
      <c r="O48" s="29"/>
    </row>
    <row r="49" spans="1:18">
      <c r="A49" s="29">
        <v>2021</v>
      </c>
      <c r="B49" s="51" t="s">
        <v>74</v>
      </c>
      <c r="C49" s="52">
        <v>635600</v>
      </c>
      <c r="D49" s="52">
        <v>276300</v>
      </c>
      <c r="E49" s="52">
        <v>201100</v>
      </c>
      <c r="F49" s="52">
        <v>145200</v>
      </c>
      <c r="G49" s="52">
        <v>1258200</v>
      </c>
      <c r="J49" s="29"/>
      <c r="K49" s="29"/>
      <c r="L49" s="29"/>
      <c r="M49" s="29"/>
      <c r="N49" s="29"/>
      <c r="O49" s="29"/>
    </row>
    <row r="50" spans="1:18">
      <c r="A50" s="29">
        <v>2022</v>
      </c>
      <c r="B50" s="51" t="s">
        <v>74</v>
      </c>
      <c r="C50" s="52">
        <v>649300</v>
      </c>
      <c r="D50" s="52">
        <v>275700</v>
      </c>
      <c r="E50" s="52">
        <v>209400</v>
      </c>
      <c r="F50" s="52">
        <v>153300</v>
      </c>
      <c r="G50" s="52">
        <v>1287700</v>
      </c>
      <c r="J50" s="29"/>
      <c r="K50" s="29"/>
      <c r="L50" s="29"/>
      <c r="M50" s="29"/>
      <c r="N50" s="29"/>
      <c r="O50" s="29"/>
    </row>
    <row r="51" spans="1:18">
      <c r="A51" s="29">
        <v>2023</v>
      </c>
      <c r="B51" s="51" t="s">
        <v>74</v>
      </c>
      <c r="C51" s="52">
        <v>662500</v>
      </c>
      <c r="D51" s="52">
        <v>274800</v>
      </c>
      <c r="E51" s="52">
        <v>217800</v>
      </c>
      <c r="F51" s="52">
        <v>161400</v>
      </c>
      <c r="G51" s="52">
        <v>1316500</v>
      </c>
      <c r="J51" s="29"/>
      <c r="K51" s="29"/>
      <c r="L51" s="29"/>
      <c r="M51" s="29"/>
      <c r="N51" s="29"/>
      <c r="O51" s="29"/>
    </row>
    <row r="52" spans="1:18">
      <c r="A52" s="29">
        <v>2024</v>
      </c>
      <c r="B52" s="51" t="s">
        <v>74</v>
      </c>
      <c r="C52" s="52">
        <v>675900</v>
      </c>
      <c r="D52" s="52">
        <v>274300</v>
      </c>
      <c r="E52" s="52">
        <v>226600</v>
      </c>
      <c r="F52" s="52">
        <v>169500</v>
      </c>
      <c r="G52" s="52">
        <v>1346300</v>
      </c>
      <c r="J52" s="29"/>
      <c r="K52" s="29"/>
      <c r="L52" s="29"/>
      <c r="M52" s="29"/>
      <c r="N52" s="29"/>
      <c r="O52" s="29"/>
    </row>
    <row r="53" spans="1:18">
      <c r="A53" s="29">
        <v>2025</v>
      </c>
      <c r="B53" s="51" t="s">
        <v>74</v>
      </c>
      <c r="C53" s="52">
        <v>689600</v>
      </c>
      <c r="D53" s="52">
        <v>273600</v>
      </c>
      <c r="E53" s="52">
        <v>235300</v>
      </c>
      <c r="F53" s="52">
        <v>178100</v>
      </c>
      <c r="G53" s="52">
        <v>1376600</v>
      </c>
      <c r="J53" s="29"/>
      <c r="K53" s="29"/>
      <c r="L53" s="29"/>
      <c r="M53" s="29"/>
      <c r="N53" s="29"/>
      <c r="O53" s="29"/>
    </row>
    <row r="54" spans="1:18">
      <c r="A54" s="29">
        <v>2026</v>
      </c>
      <c r="B54" s="51" t="s">
        <v>74</v>
      </c>
      <c r="C54" s="52">
        <v>702100</v>
      </c>
      <c r="D54" s="52">
        <v>273100</v>
      </c>
      <c r="E54" s="52">
        <v>244000</v>
      </c>
      <c r="F54" s="52">
        <v>186800</v>
      </c>
      <c r="G54" s="52">
        <v>1406000</v>
      </c>
      <c r="J54" s="29"/>
      <c r="K54" s="29"/>
      <c r="L54" s="29"/>
      <c r="M54" s="29"/>
      <c r="N54" s="29"/>
      <c r="O54" s="29"/>
    </row>
    <row r="55" spans="1:18">
      <c r="A55" s="29">
        <v>2027</v>
      </c>
      <c r="B55" s="51" t="s">
        <v>74</v>
      </c>
      <c r="C55" s="52">
        <v>715300</v>
      </c>
      <c r="D55" s="52">
        <v>272500</v>
      </c>
      <c r="E55" s="52">
        <v>251900</v>
      </c>
      <c r="F55" s="52">
        <v>196100</v>
      </c>
      <c r="G55" s="52">
        <v>1435800</v>
      </c>
      <c r="J55" s="29"/>
      <c r="K55" s="29"/>
      <c r="L55" s="29"/>
      <c r="M55" s="29"/>
      <c r="N55" s="29"/>
      <c r="O55" s="29"/>
    </row>
    <row r="56" spans="1:18">
      <c r="A56" s="29">
        <v>2028</v>
      </c>
      <c r="B56" s="51" t="s">
        <v>74</v>
      </c>
      <c r="C56" s="52">
        <v>728000</v>
      </c>
      <c r="D56" s="52">
        <v>271900</v>
      </c>
      <c r="E56" s="52">
        <v>258600</v>
      </c>
      <c r="F56" s="52">
        <v>206400</v>
      </c>
      <c r="G56" s="52">
        <v>1464900</v>
      </c>
      <c r="J56" s="29"/>
      <c r="K56" s="29"/>
      <c r="L56" s="29"/>
      <c r="M56" s="29"/>
      <c r="N56" s="29"/>
      <c r="O56" s="29"/>
    </row>
    <row r="57" spans="1:18">
      <c r="A57" s="29">
        <v>2029</v>
      </c>
      <c r="B57" s="51" t="s">
        <v>74</v>
      </c>
      <c r="C57" s="52">
        <v>740600</v>
      </c>
      <c r="D57" s="52">
        <v>272200</v>
      </c>
      <c r="E57" s="52">
        <v>263600</v>
      </c>
      <c r="F57" s="52">
        <v>217700</v>
      </c>
      <c r="G57" s="52">
        <v>1494100</v>
      </c>
      <c r="J57" s="29"/>
      <c r="K57" s="29"/>
      <c r="L57" s="29"/>
      <c r="M57" s="29"/>
      <c r="N57" s="29"/>
      <c r="O57" s="29"/>
    </row>
    <row r="58" spans="1:18">
      <c r="A58" s="29">
        <v>2030</v>
      </c>
      <c r="B58" s="51" t="s">
        <v>74</v>
      </c>
      <c r="C58" s="52">
        <v>752700</v>
      </c>
      <c r="D58" s="52">
        <v>274300</v>
      </c>
      <c r="E58" s="52">
        <v>266700</v>
      </c>
      <c r="F58" s="52">
        <v>229600</v>
      </c>
      <c r="G58" s="52">
        <v>1523300</v>
      </c>
      <c r="J58" s="29"/>
      <c r="K58" s="29"/>
      <c r="L58" s="29"/>
      <c r="M58" s="29"/>
      <c r="N58" s="29"/>
      <c r="O58" s="29"/>
    </row>
    <row r="61" spans="1:18">
      <c r="A61" s="12" t="s">
        <v>41</v>
      </c>
      <c r="B61" s="51"/>
      <c r="C61" s="51"/>
      <c r="D61" s="51"/>
      <c r="E61" s="51"/>
      <c r="F61" s="51"/>
      <c r="G61" s="51"/>
    </row>
    <row r="62" spans="1:18">
      <c r="A62" s="29" t="s">
        <v>8</v>
      </c>
      <c r="B62" s="51" t="s">
        <v>9</v>
      </c>
      <c r="C62" s="54" t="s">
        <v>32</v>
      </c>
      <c r="D62" s="54" t="s">
        <v>33</v>
      </c>
      <c r="E62" s="54" t="s">
        <v>34</v>
      </c>
      <c r="F62" s="54" t="s">
        <v>35</v>
      </c>
      <c r="G62" s="54" t="s">
        <v>37</v>
      </c>
      <c r="L62" s="29"/>
      <c r="M62" s="29"/>
      <c r="N62" s="29"/>
      <c r="O62" s="29"/>
      <c r="P62" s="29"/>
      <c r="Q62" s="29"/>
      <c r="R62" s="29"/>
    </row>
    <row r="63" spans="1:18">
      <c r="A63" s="29">
        <v>2015</v>
      </c>
      <c r="B63" s="51" t="s">
        <v>74</v>
      </c>
      <c r="C63" s="52">
        <v>170200</v>
      </c>
      <c r="D63" s="52">
        <v>79900</v>
      </c>
      <c r="E63" s="52">
        <v>55000</v>
      </c>
      <c r="F63" s="52">
        <v>50600</v>
      </c>
      <c r="G63" s="52">
        <v>355700</v>
      </c>
      <c r="K63" s="29"/>
      <c r="L63" s="29"/>
      <c r="M63" s="29"/>
      <c r="N63" s="29"/>
      <c r="O63" s="29"/>
      <c r="P63" s="29"/>
      <c r="Q63" s="29"/>
      <c r="R63" s="29"/>
    </row>
    <row r="64" spans="1:18">
      <c r="A64" s="29">
        <v>2016</v>
      </c>
      <c r="B64" s="51" t="s">
        <v>74</v>
      </c>
      <c r="C64" s="52">
        <v>170600</v>
      </c>
      <c r="D64" s="52">
        <v>81800</v>
      </c>
      <c r="E64" s="52">
        <v>56900</v>
      </c>
      <c r="F64" s="52">
        <v>51300</v>
      </c>
      <c r="G64" s="52">
        <v>360600</v>
      </c>
      <c r="J64" s="29"/>
      <c r="K64" s="29"/>
      <c r="L64" s="29"/>
      <c r="M64" s="29"/>
      <c r="N64" s="29"/>
      <c r="O64" s="29"/>
      <c r="P64" s="29"/>
      <c r="Q64" s="29"/>
      <c r="R64" s="29"/>
    </row>
    <row r="65" spans="1:18">
      <c r="A65" s="29">
        <v>2017</v>
      </c>
      <c r="B65" s="51" t="s">
        <v>74</v>
      </c>
      <c r="C65" s="52">
        <v>171100</v>
      </c>
      <c r="D65" s="52">
        <v>83400</v>
      </c>
      <c r="E65" s="52">
        <v>58900</v>
      </c>
      <c r="F65" s="52">
        <v>51900</v>
      </c>
      <c r="G65" s="52">
        <v>365300</v>
      </c>
      <c r="J65" s="29"/>
      <c r="K65" s="29"/>
      <c r="L65" s="29"/>
      <c r="M65" s="29"/>
      <c r="N65" s="29"/>
      <c r="O65" s="29"/>
      <c r="P65" s="29"/>
      <c r="Q65" s="29"/>
      <c r="R65" s="29"/>
    </row>
    <row r="66" spans="1:18">
      <c r="A66" s="29">
        <v>2018</v>
      </c>
      <c r="B66" s="51" t="s">
        <v>74</v>
      </c>
      <c r="C66" s="52">
        <v>171700</v>
      </c>
      <c r="D66" s="52">
        <v>84700</v>
      </c>
      <c r="E66" s="52">
        <v>60900</v>
      </c>
      <c r="F66" s="52">
        <v>52600</v>
      </c>
      <c r="G66" s="52">
        <v>369900</v>
      </c>
      <c r="J66" s="29"/>
      <c r="K66" s="29"/>
      <c r="L66" s="29"/>
      <c r="M66" s="29"/>
      <c r="N66" s="29"/>
      <c r="O66" s="29"/>
      <c r="P66" s="29"/>
      <c r="Q66" s="29"/>
      <c r="R66" s="29"/>
    </row>
    <row r="67" spans="1:18">
      <c r="A67" s="29">
        <v>2019</v>
      </c>
      <c r="B67" s="51" t="s">
        <v>74</v>
      </c>
      <c r="C67" s="52">
        <v>172600</v>
      </c>
      <c r="D67" s="52">
        <v>85700</v>
      </c>
      <c r="E67" s="52">
        <v>63200</v>
      </c>
      <c r="F67" s="52">
        <v>53500</v>
      </c>
      <c r="G67" s="52">
        <v>375000</v>
      </c>
      <c r="J67" s="29"/>
      <c r="K67" s="29"/>
      <c r="L67" s="29"/>
      <c r="M67" s="29"/>
      <c r="N67" s="29"/>
      <c r="O67" s="29"/>
      <c r="P67" s="29"/>
      <c r="Q67" s="29"/>
      <c r="R67" s="29"/>
    </row>
    <row r="68" spans="1:18">
      <c r="A68" s="29">
        <v>2020</v>
      </c>
      <c r="B68" s="51" t="s">
        <v>74</v>
      </c>
      <c r="C68" s="52">
        <v>173900</v>
      </c>
      <c r="D68" s="52">
        <v>86400</v>
      </c>
      <c r="E68" s="52">
        <v>65600</v>
      </c>
      <c r="F68" s="52">
        <v>54500</v>
      </c>
      <c r="G68" s="52">
        <v>380400</v>
      </c>
      <c r="J68" s="29"/>
      <c r="K68" s="29"/>
      <c r="L68" s="29"/>
      <c r="M68" s="29"/>
      <c r="N68" s="29"/>
      <c r="O68" s="29"/>
      <c r="P68" s="29"/>
      <c r="Q68" s="29"/>
      <c r="R68" s="29"/>
    </row>
    <row r="69" spans="1:18">
      <c r="A69" s="29">
        <v>2021</v>
      </c>
      <c r="B69" s="51" t="s">
        <v>74</v>
      </c>
      <c r="C69" s="52">
        <v>175800</v>
      </c>
      <c r="D69" s="52">
        <v>86600</v>
      </c>
      <c r="E69" s="52">
        <v>67300</v>
      </c>
      <c r="F69" s="52">
        <v>55900</v>
      </c>
      <c r="G69" s="52">
        <v>385600</v>
      </c>
      <c r="J69" s="29"/>
      <c r="K69" s="29"/>
      <c r="L69" s="29"/>
      <c r="M69" s="29"/>
      <c r="N69" s="29"/>
      <c r="O69" s="29"/>
      <c r="P69" s="29"/>
      <c r="Q69" s="29"/>
      <c r="R69" s="29"/>
    </row>
    <row r="70" spans="1:18">
      <c r="A70" s="29">
        <v>2022</v>
      </c>
      <c r="B70" s="51" t="s">
        <v>74</v>
      </c>
      <c r="C70" s="52">
        <v>177900</v>
      </c>
      <c r="D70" s="52">
        <v>86000</v>
      </c>
      <c r="E70" s="52">
        <v>68700</v>
      </c>
      <c r="F70" s="52">
        <v>57900</v>
      </c>
      <c r="G70" s="52">
        <v>390500</v>
      </c>
      <c r="J70" s="29"/>
      <c r="K70" s="29"/>
      <c r="L70" s="29"/>
      <c r="M70" s="29"/>
      <c r="N70" s="29"/>
      <c r="O70" s="29"/>
      <c r="P70" s="29"/>
      <c r="Q70" s="29"/>
      <c r="R70" s="29"/>
    </row>
    <row r="71" spans="1:18">
      <c r="A71" s="29">
        <v>2023</v>
      </c>
      <c r="B71" s="51" t="s">
        <v>74</v>
      </c>
      <c r="C71" s="52">
        <v>180300</v>
      </c>
      <c r="D71" s="52">
        <v>85300</v>
      </c>
      <c r="E71" s="52">
        <v>70100</v>
      </c>
      <c r="F71" s="52">
        <v>60100</v>
      </c>
      <c r="G71" s="52">
        <v>395800</v>
      </c>
      <c r="J71" s="29"/>
      <c r="K71" s="29"/>
      <c r="L71" s="29"/>
      <c r="M71" s="29"/>
      <c r="N71" s="29"/>
      <c r="O71" s="29"/>
      <c r="P71" s="29"/>
      <c r="Q71" s="29"/>
      <c r="R71" s="29"/>
    </row>
    <row r="72" spans="1:18">
      <c r="A72" s="29">
        <v>2024</v>
      </c>
      <c r="B72" s="51" t="s">
        <v>74</v>
      </c>
      <c r="C72" s="52">
        <v>182700</v>
      </c>
      <c r="D72" s="52">
        <v>84700</v>
      </c>
      <c r="E72" s="52">
        <v>71600</v>
      </c>
      <c r="F72" s="52">
        <v>62100</v>
      </c>
      <c r="G72" s="52">
        <v>401100</v>
      </c>
      <c r="J72" s="29"/>
      <c r="K72" s="29"/>
      <c r="L72" s="29"/>
      <c r="M72" s="29"/>
      <c r="N72" s="29"/>
      <c r="O72" s="29"/>
      <c r="P72" s="29"/>
      <c r="Q72" s="29"/>
      <c r="R72" s="29"/>
    </row>
    <row r="73" spans="1:18">
      <c r="A73" s="29">
        <v>2025</v>
      </c>
      <c r="B73" s="51" t="s">
        <v>74</v>
      </c>
      <c r="C73" s="52">
        <v>185000</v>
      </c>
      <c r="D73" s="52">
        <v>84200</v>
      </c>
      <c r="E73" s="52">
        <v>73300</v>
      </c>
      <c r="F73" s="52">
        <v>64100</v>
      </c>
      <c r="G73" s="52">
        <v>406600</v>
      </c>
      <c r="J73" s="29"/>
      <c r="K73" s="29"/>
      <c r="L73" s="29"/>
      <c r="M73" s="29"/>
      <c r="N73" s="29"/>
      <c r="O73" s="29"/>
      <c r="P73" s="29"/>
      <c r="Q73" s="29"/>
      <c r="R73" s="29"/>
    </row>
    <row r="74" spans="1:18">
      <c r="A74" s="29">
        <v>2026</v>
      </c>
      <c r="B74" s="51" t="s">
        <v>74</v>
      </c>
      <c r="C74" s="52">
        <v>187400</v>
      </c>
      <c r="D74" s="52">
        <v>83500</v>
      </c>
      <c r="E74" s="52">
        <v>75000</v>
      </c>
      <c r="F74" s="52">
        <v>66300</v>
      </c>
      <c r="G74" s="52">
        <v>412200</v>
      </c>
      <c r="J74" s="29"/>
      <c r="K74" s="29"/>
      <c r="L74" s="29"/>
      <c r="M74" s="29"/>
      <c r="N74" s="29"/>
      <c r="O74" s="29"/>
      <c r="P74" s="29"/>
      <c r="Q74" s="29"/>
      <c r="R74" s="29"/>
    </row>
    <row r="75" spans="1:18">
      <c r="A75" s="29">
        <v>2027</v>
      </c>
      <c r="B75" s="51" t="s">
        <v>74</v>
      </c>
      <c r="C75" s="52">
        <v>189600</v>
      </c>
      <c r="D75" s="52">
        <v>82900</v>
      </c>
      <c r="E75" s="52">
        <v>76800</v>
      </c>
      <c r="F75" s="52">
        <v>68500</v>
      </c>
      <c r="G75" s="52">
        <v>417800</v>
      </c>
      <c r="J75" s="29"/>
      <c r="K75" s="29"/>
      <c r="L75" s="29"/>
      <c r="M75" s="29"/>
      <c r="N75" s="29"/>
      <c r="O75" s="29"/>
      <c r="P75" s="29"/>
      <c r="Q75" s="29"/>
      <c r="R75" s="29"/>
    </row>
    <row r="76" spans="1:18">
      <c r="A76" s="29">
        <v>2028</v>
      </c>
      <c r="B76" s="51" t="s">
        <v>74</v>
      </c>
      <c r="C76" s="52">
        <v>191800</v>
      </c>
      <c r="D76" s="52">
        <v>82200</v>
      </c>
      <c r="E76" s="52">
        <v>78000</v>
      </c>
      <c r="F76" s="52">
        <v>71000</v>
      </c>
      <c r="G76" s="52">
        <v>423000</v>
      </c>
      <c r="J76" s="29"/>
      <c r="K76" s="29"/>
      <c r="L76" s="29"/>
      <c r="M76" s="29"/>
      <c r="N76" s="29"/>
      <c r="O76" s="29"/>
      <c r="P76" s="29"/>
      <c r="Q76" s="29"/>
      <c r="R76" s="29"/>
    </row>
    <row r="77" spans="1:18">
      <c r="A77" s="29">
        <v>2029</v>
      </c>
      <c r="B77" s="51" t="s">
        <v>74</v>
      </c>
      <c r="C77" s="52">
        <v>194400</v>
      </c>
      <c r="D77" s="52">
        <v>81400</v>
      </c>
      <c r="E77" s="52">
        <v>79100</v>
      </c>
      <c r="F77" s="52">
        <v>73700</v>
      </c>
      <c r="G77" s="52">
        <v>428600</v>
      </c>
      <c r="J77" s="29"/>
      <c r="K77" s="29"/>
      <c r="L77" s="29"/>
      <c r="M77" s="29"/>
      <c r="N77" s="29"/>
      <c r="O77" s="29"/>
      <c r="P77" s="29"/>
      <c r="Q77" s="29"/>
      <c r="R77" s="29"/>
    </row>
    <row r="78" spans="1:18">
      <c r="A78" s="29">
        <v>2030</v>
      </c>
      <c r="B78" s="51" t="s">
        <v>74</v>
      </c>
      <c r="C78" s="52">
        <v>196400</v>
      </c>
      <c r="D78" s="52">
        <v>81300</v>
      </c>
      <c r="E78" s="52">
        <v>79800</v>
      </c>
      <c r="F78" s="52">
        <v>76400</v>
      </c>
      <c r="G78" s="52">
        <v>433900</v>
      </c>
      <c r="J78" s="29"/>
      <c r="K78" s="29"/>
      <c r="L78" s="29"/>
      <c r="M78" s="29"/>
      <c r="N78" s="29"/>
    </row>
    <row r="81" spans="1:15">
      <c r="A81" s="12" t="s">
        <v>42</v>
      </c>
      <c r="B81" s="51"/>
      <c r="C81" s="51"/>
      <c r="D81" s="51"/>
      <c r="E81" s="51"/>
      <c r="F81" s="51"/>
      <c r="G81" s="51"/>
    </row>
    <row r="82" spans="1:15">
      <c r="A82" s="29" t="s">
        <v>8</v>
      </c>
      <c r="B82" s="51" t="s">
        <v>9</v>
      </c>
      <c r="C82" s="54" t="s">
        <v>32</v>
      </c>
      <c r="D82" s="54" t="s">
        <v>33</v>
      </c>
      <c r="E82" s="54" t="s">
        <v>34</v>
      </c>
      <c r="F82" s="54" t="s">
        <v>35</v>
      </c>
      <c r="G82" s="54" t="s">
        <v>37</v>
      </c>
    </row>
    <row r="83" spans="1:15">
      <c r="A83" s="29">
        <v>2015</v>
      </c>
      <c r="B83" s="51" t="s">
        <v>74</v>
      </c>
      <c r="C83" s="52">
        <v>1123800</v>
      </c>
      <c r="D83" s="52">
        <v>586500</v>
      </c>
      <c r="E83" s="52">
        <v>428500</v>
      </c>
      <c r="F83" s="52">
        <v>369500</v>
      </c>
      <c r="G83" s="52">
        <v>2508300</v>
      </c>
      <c r="J83" s="29"/>
      <c r="K83" s="29"/>
      <c r="L83" s="29"/>
      <c r="M83" s="29"/>
      <c r="N83" s="29"/>
      <c r="O83" s="29"/>
    </row>
    <row r="84" spans="1:15">
      <c r="A84" s="29">
        <v>2016</v>
      </c>
      <c r="B84" s="51" t="s">
        <v>74</v>
      </c>
      <c r="C84" s="52">
        <v>1119800</v>
      </c>
      <c r="D84" s="52">
        <v>596800</v>
      </c>
      <c r="E84" s="52">
        <v>441800</v>
      </c>
      <c r="F84" s="52">
        <v>378700</v>
      </c>
      <c r="G84" s="52">
        <v>2537100</v>
      </c>
      <c r="I84" s="29"/>
      <c r="J84" s="29"/>
      <c r="K84" s="29"/>
      <c r="L84" s="29"/>
      <c r="M84" s="29"/>
      <c r="N84" s="29"/>
      <c r="O84" s="29"/>
    </row>
    <row r="85" spans="1:15">
      <c r="A85" s="29">
        <v>2017</v>
      </c>
      <c r="B85" s="51" t="s">
        <v>74</v>
      </c>
      <c r="C85" s="52">
        <v>1115800</v>
      </c>
      <c r="D85" s="52">
        <v>605200</v>
      </c>
      <c r="E85" s="52">
        <v>453900</v>
      </c>
      <c r="F85" s="52">
        <v>388700</v>
      </c>
      <c r="G85" s="52">
        <v>2563600</v>
      </c>
      <c r="I85" s="29"/>
      <c r="J85" s="29"/>
      <c r="K85" s="29"/>
      <c r="L85" s="29"/>
      <c r="M85" s="29"/>
      <c r="N85" s="29"/>
      <c r="O85" s="29"/>
    </row>
    <row r="86" spans="1:15">
      <c r="A86" s="29">
        <v>2018</v>
      </c>
      <c r="B86" s="51" t="s">
        <v>74</v>
      </c>
      <c r="C86" s="52">
        <v>1110600</v>
      </c>
      <c r="D86" s="52">
        <v>612800</v>
      </c>
      <c r="E86" s="52">
        <v>465500</v>
      </c>
      <c r="F86" s="52">
        <v>399900</v>
      </c>
      <c r="G86" s="52">
        <v>2588800</v>
      </c>
      <c r="I86" s="29"/>
      <c r="J86" s="29"/>
      <c r="K86" s="29"/>
      <c r="L86" s="29"/>
      <c r="M86" s="29"/>
      <c r="N86" s="29"/>
      <c r="O86" s="29"/>
    </row>
    <row r="87" spans="1:15">
      <c r="A87" s="29">
        <v>2019</v>
      </c>
      <c r="B87" s="51" t="s">
        <v>74</v>
      </c>
      <c r="C87" s="52">
        <v>1106300</v>
      </c>
      <c r="D87" s="52">
        <v>617100</v>
      </c>
      <c r="E87" s="52">
        <v>477700</v>
      </c>
      <c r="F87" s="52">
        <v>412200</v>
      </c>
      <c r="G87" s="52">
        <v>2613300</v>
      </c>
      <c r="I87" s="29"/>
      <c r="J87" s="29"/>
      <c r="K87" s="29"/>
      <c r="L87" s="29"/>
      <c r="M87" s="29"/>
      <c r="N87" s="29"/>
      <c r="O87" s="29"/>
    </row>
    <row r="88" spans="1:15">
      <c r="A88" s="29">
        <v>2020</v>
      </c>
      <c r="B88" s="51" t="s">
        <v>74</v>
      </c>
      <c r="C88" s="52">
        <v>1102900</v>
      </c>
      <c r="D88" s="52">
        <v>618300</v>
      </c>
      <c r="E88" s="52">
        <v>490400</v>
      </c>
      <c r="F88" s="52">
        <v>425200</v>
      </c>
      <c r="G88" s="52">
        <v>2636800</v>
      </c>
      <c r="I88" s="29"/>
      <c r="J88" s="29"/>
      <c r="K88" s="29"/>
      <c r="L88" s="29"/>
      <c r="M88" s="29"/>
      <c r="N88" s="29"/>
      <c r="O88" s="29"/>
    </row>
    <row r="89" spans="1:15">
      <c r="A89" s="29">
        <v>2021</v>
      </c>
      <c r="B89" s="51" t="s">
        <v>74</v>
      </c>
      <c r="C89" s="52">
        <v>1104100</v>
      </c>
      <c r="D89" s="52">
        <v>615000</v>
      </c>
      <c r="E89" s="52">
        <v>501100</v>
      </c>
      <c r="F89" s="52">
        <v>439600</v>
      </c>
      <c r="G89" s="52">
        <v>2659800</v>
      </c>
      <c r="I89" s="29"/>
      <c r="J89" s="29"/>
      <c r="K89" s="29"/>
      <c r="L89" s="29"/>
      <c r="M89" s="29"/>
      <c r="N89" s="29"/>
      <c r="O89" s="29"/>
    </row>
    <row r="90" spans="1:15">
      <c r="A90" s="29">
        <v>2022</v>
      </c>
      <c r="B90" s="51" t="s">
        <v>74</v>
      </c>
      <c r="C90" s="52">
        <v>1107400</v>
      </c>
      <c r="D90" s="52">
        <v>606400</v>
      </c>
      <c r="E90" s="52">
        <v>511200</v>
      </c>
      <c r="F90" s="52">
        <v>456300</v>
      </c>
      <c r="G90" s="52">
        <v>2681300</v>
      </c>
      <c r="I90" s="29"/>
      <c r="J90" s="29"/>
      <c r="K90" s="29"/>
      <c r="L90" s="29"/>
      <c r="M90" s="29"/>
      <c r="N90" s="29"/>
      <c r="O90" s="29"/>
    </row>
    <row r="91" spans="1:15">
      <c r="A91" s="29">
        <v>2023</v>
      </c>
      <c r="B91" s="51" t="s">
        <v>74</v>
      </c>
      <c r="C91" s="52">
        <v>1112500</v>
      </c>
      <c r="D91" s="52">
        <v>595100</v>
      </c>
      <c r="E91" s="52">
        <v>522400</v>
      </c>
      <c r="F91" s="52">
        <v>472800</v>
      </c>
      <c r="G91" s="52">
        <v>2702800</v>
      </c>
      <c r="I91" s="29"/>
      <c r="J91" s="29"/>
      <c r="K91" s="29"/>
      <c r="L91" s="29"/>
      <c r="M91" s="29"/>
      <c r="N91" s="29"/>
      <c r="O91" s="29"/>
    </row>
    <row r="92" spans="1:15">
      <c r="A92" s="29">
        <v>2024</v>
      </c>
      <c r="B92" s="51" t="s">
        <v>74</v>
      </c>
      <c r="C92" s="52">
        <v>1120400</v>
      </c>
      <c r="D92" s="52">
        <v>582600</v>
      </c>
      <c r="E92" s="52">
        <v>533500</v>
      </c>
      <c r="F92" s="52">
        <v>489400</v>
      </c>
      <c r="G92" s="52">
        <v>2725900</v>
      </c>
      <c r="I92" s="29"/>
      <c r="J92" s="29"/>
      <c r="K92" s="29"/>
      <c r="L92" s="29"/>
      <c r="M92" s="29"/>
      <c r="N92" s="29"/>
      <c r="O92" s="29"/>
    </row>
    <row r="93" spans="1:15">
      <c r="A93" s="29">
        <v>2025</v>
      </c>
      <c r="B93" s="51" t="s">
        <v>74</v>
      </c>
      <c r="C93" s="52">
        <v>1131700</v>
      </c>
      <c r="D93" s="52">
        <v>570300</v>
      </c>
      <c r="E93" s="52">
        <v>544700</v>
      </c>
      <c r="F93" s="52">
        <v>505300</v>
      </c>
      <c r="G93" s="52">
        <v>2752000</v>
      </c>
      <c r="I93" s="29"/>
      <c r="J93" s="29"/>
      <c r="K93" s="29"/>
      <c r="L93" s="29"/>
      <c r="M93" s="29"/>
      <c r="N93" s="29"/>
      <c r="O93" s="29"/>
    </row>
    <row r="94" spans="1:15">
      <c r="A94" s="29">
        <v>2026</v>
      </c>
      <c r="B94" s="51" t="s">
        <v>74</v>
      </c>
      <c r="C94" s="52">
        <v>1144400</v>
      </c>
      <c r="D94" s="52">
        <v>557600</v>
      </c>
      <c r="E94" s="52">
        <v>554900</v>
      </c>
      <c r="F94" s="52">
        <v>521600</v>
      </c>
      <c r="G94" s="52">
        <v>2778500</v>
      </c>
      <c r="I94" s="29"/>
      <c r="J94" s="29"/>
      <c r="K94" s="29"/>
      <c r="L94" s="29"/>
      <c r="M94" s="29"/>
      <c r="N94" s="29"/>
      <c r="O94" s="29"/>
    </row>
    <row r="95" spans="1:15">
      <c r="A95" s="29">
        <v>2027</v>
      </c>
      <c r="B95" s="51" t="s">
        <v>74</v>
      </c>
      <c r="C95" s="52">
        <v>1158400</v>
      </c>
      <c r="D95" s="52">
        <v>545300</v>
      </c>
      <c r="E95" s="52">
        <v>563100</v>
      </c>
      <c r="F95" s="52">
        <v>537900</v>
      </c>
      <c r="G95" s="52">
        <v>2804700</v>
      </c>
      <c r="I95" s="29"/>
      <c r="J95" s="29"/>
      <c r="K95" s="29"/>
      <c r="L95" s="29"/>
      <c r="M95" s="29"/>
      <c r="N95" s="29"/>
      <c r="O95" s="29"/>
    </row>
    <row r="96" spans="1:15">
      <c r="A96" s="29">
        <v>2028</v>
      </c>
      <c r="B96" s="51" t="s">
        <v>74</v>
      </c>
      <c r="C96" s="52">
        <v>1171100</v>
      </c>
      <c r="D96" s="52">
        <v>532300</v>
      </c>
      <c r="E96" s="52">
        <v>570900</v>
      </c>
      <c r="F96" s="52">
        <v>554400</v>
      </c>
      <c r="G96" s="52">
        <v>2828700</v>
      </c>
      <c r="I96" s="29"/>
      <c r="J96" s="29"/>
      <c r="K96" s="29"/>
      <c r="L96" s="29"/>
      <c r="M96" s="29"/>
      <c r="N96" s="29"/>
      <c r="O96" s="29"/>
    </row>
    <row r="97" spans="1:19">
      <c r="A97" s="29">
        <v>2029</v>
      </c>
      <c r="B97" s="51" t="s">
        <v>74</v>
      </c>
      <c r="C97" s="52">
        <v>1180800</v>
      </c>
      <c r="D97" s="52">
        <v>522000</v>
      </c>
      <c r="E97" s="52">
        <v>575400</v>
      </c>
      <c r="F97" s="52">
        <v>572700</v>
      </c>
      <c r="G97" s="52">
        <v>2850900</v>
      </c>
      <c r="I97" s="29"/>
      <c r="J97" s="29"/>
      <c r="K97" s="29"/>
      <c r="L97" s="29"/>
      <c r="M97" s="29"/>
      <c r="N97" s="29"/>
      <c r="O97" s="29"/>
    </row>
    <row r="98" spans="1:19">
      <c r="A98" s="29">
        <v>2030</v>
      </c>
      <c r="B98" s="51" t="s">
        <v>74</v>
      </c>
      <c r="C98" s="52">
        <v>1187200</v>
      </c>
      <c r="D98" s="52">
        <v>515300</v>
      </c>
      <c r="E98" s="52">
        <v>577100</v>
      </c>
      <c r="F98" s="52">
        <v>592100</v>
      </c>
      <c r="G98" s="52">
        <v>2871700</v>
      </c>
      <c r="I98" s="29"/>
      <c r="J98" s="29"/>
      <c r="K98" s="29"/>
      <c r="L98" s="29"/>
      <c r="M98" s="29"/>
      <c r="N98" s="29"/>
      <c r="O98" s="29"/>
    </row>
    <row r="100" spans="1:19">
      <c r="B100" s="51"/>
      <c r="C100" s="51"/>
      <c r="D100" s="51"/>
      <c r="E100" s="51"/>
      <c r="F100" s="51"/>
      <c r="G100" s="51"/>
      <c r="I100" s="30"/>
      <c r="J100" s="30"/>
      <c r="K100" s="30"/>
      <c r="L100" s="30"/>
      <c r="P100" s="29"/>
      <c r="Q100" s="29"/>
      <c r="R100" s="29"/>
      <c r="S100" s="29"/>
    </row>
    <row r="101" spans="1:19">
      <c r="A101" s="29" t="s">
        <v>43</v>
      </c>
      <c r="B101" s="51"/>
      <c r="C101" s="51"/>
      <c r="D101" s="51"/>
      <c r="E101" s="51"/>
      <c r="F101" s="51"/>
      <c r="G101" s="51"/>
      <c r="I101" s="30"/>
      <c r="J101" s="30"/>
      <c r="K101" s="30"/>
      <c r="L101" s="30"/>
      <c r="M101" s="29"/>
      <c r="O101" s="29"/>
      <c r="P101" s="29"/>
      <c r="Q101" s="29"/>
      <c r="R101" s="29"/>
      <c r="S101" s="29"/>
    </row>
    <row r="102" spans="1:19">
      <c r="A102" s="29" t="s">
        <v>8</v>
      </c>
      <c r="B102" s="51" t="s">
        <v>9</v>
      </c>
      <c r="C102" s="54" t="s">
        <v>32</v>
      </c>
      <c r="D102" s="54" t="s">
        <v>33</v>
      </c>
      <c r="E102" s="54" t="s">
        <v>34</v>
      </c>
      <c r="F102" s="54" t="s">
        <v>35</v>
      </c>
      <c r="G102" s="54" t="s">
        <v>37</v>
      </c>
      <c r="I102" s="30"/>
      <c r="J102" s="30"/>
      <c r="K102" s="30"/>
      <c r="L102" s="30"/>
      <c r="M102" s="29"/>
      <c r="O102" s="29"/>
      <c r="P102" s="29"/>
      <c r="Q102" s="29"/>
      <c r="R102" s="29"/>
      <c r="S102" s="29"/>
    </row>
    <row r="103" spans="1:19">
      <c r="A103" s="29">
        <v>2015</v>
      </c>
      <c r="B103" s="51" t="s">
        <v>74</v>
      </c>
      <c r="C103" s="52">
        <v>138900</v>
      </c>
      <c r="D103" s="52">
        <v>70800</v>
      </c>
      <c r="E103" s="52">
        <v>45300</v>
      </c>
      <c r="F103" s="52">
        <v>45900</v>
      </c>
      <c r="G103" s="52">
        <v>300900</v>
      </c>
      <c r="I103" s="30"/>
      <c r="J103" s="30"/>
      <c r="K103" s="30"/>
      <c r="L103" s="30"/>
      <c r="M103" s="29"/>
      <c r="O103" s="29"/>
      <c r="P103" s="29"/>
      <c r="Q103" s="29"/>
      <c r="R103" s="29"/>
      <c r="S103" s="29"/>
    </row>
    <row r="104" spans="1:19">
      <c r="A104" s="29">
        <v>2016</v>
      </c>
      <c r="B104" s="51" t="s">
        <v>74</v>
      </c>
      <c r="C104" s="52">
        <v>138900</v>
      </c>
      <c r="D104" s="52">
        <v>72200</v>
      </c>
      <c r="E104" s="52">
        <v>47100</v>
      </c>
      <c r="F104" s="52">
        <v>46100</v>
      </c>
      <c r="G104" s="52">
        <v>304300</v>
      </c>
      <c r="I104" s="30"/>
      <c r="J104" s="30"/>
      <c r="K104" s="30"/>
      <c r="L104" s="30"/>
      <c r="M104" s="29"/>
      <c r="O104" s="29"/>
      <c r="P104" s="29"/>
      <c r="Q104" s="29"/>
      <c r="R104" s="29"/>
      <c r="S104" s="29"/>
    </row>
    <row r="105" spans="1:19">
      <c r="A105" s="29">
        <v>2017</v>
      </c>
      <c r="B105" s="51" t="s">
        <v>74</v>
      </c>
      <c r="C105" s="52">
        <v>139100</v>
      </c>
      <c r="D105" s="52">
        <v>73600</v>
      </c>
      <c r="E105" s="52">
        <v>48900</v>
      </c>
      <c r="F105" s="52">
        <v>46200</v>
      </c>
      <c r="G105" s="52">
        <v>307800</v>
      </c>
      <c r="I105" s="30"/>
      <c r="J105" s="30"/>
      <c r="K105" s="30"/>
      <c r="L105" s="30"/>
      <c r="M105" s="29"/>
      <c r="O105" s="29"/>
      <c r="P105" s="29"/>
      <c r="Q105" s="29"/>
      <c r="R105" s="29"/>
      <c r="S105" s="29"/>
    </row>
    <row r="106" spans="1:19">
      <c r="A106" s="29">
        <v>2018</v>
      </c>
      <c r="B106" s="51" t="s">
        <v>74</v>
      </c>
      <c r="C106" s="52">
        <v>139900</v>
      </c>
      <c r="D106" s="52">
        <v>74700</v>
      </c>
      <c r="E106" s="52">
        <v>50900</v>
      </c>
      <c r="F106" s="52">
        <v>46500</v>
      </c>
      <c r="G106" s="52">
        <v>312000</v>
      </c>
      <c r="I106" s="30"/>
      <c r="J106" s="30"/>
      <c r="K106" s="30"/>
      <c r="L106" s="30"/>
      <c r="M106" s="29"/>
      <c r="O106" s="29"/>
      <c r="P106" s="29"/>
      <c r="Q106" s="29"/>
      <c r="R106" s="29"/>
      <c r="S106" s="29"/>
    </row>
    <row r="107" spans="1:19">
      <c r="A107" s="29">
        <v>2019</v>
      </c>
      <c r="B107" s="51" t="s">
        <v>74</v>
      </c>
      <c r="C107" s="52">
        <v>140900</v>
      </c>
      <c r="D107" s="52">
        <v>75200</v>
      </c>
      <c r="E107" s="52">
        <v>53400</v>
      </c>
      <c r="F107" s="52">
        <v>47000</v>
      </c>
      <c r="G107" s="52">
        <v>316500</v>
      </c>
      <c r="I107" s="30"/>
      <c r="J107" s="30"/>
      <c r="K107" s="30"/>
      <c r="L107" s="30"/>
      <c r="M107" s="29"/>
      <c r="O107" s="29"/>
      <c r="P107" s="29"/>
      <c r="Q107" s="29"/>
      <c r="R107" s="29"/>
      <c r="S107" s="29"/>
    </row>
    <row r="108" spans="1:19">
      <c r="A108" s="29">
        <v>2020</v>
      </c>
      <c r="B108" s="51" t="s">
        <v>74</v>
      </c>
      <c r="C108" s="52">
        <v>142200</v>
      </c>
      <c r="D108" s="52">
        <v>75000</v>
      </c>
      <c r="E108" s="52">
        <v>56000</v>
      </c>
      <c r="F108" s="52">
        <v>47300</v>
      </c>
      <c r="G108" s="52">
        <v>320500</v>
      </c>
      <c r="I108" s="30"/>
      <c r="J108" s="30"/>
      <c r="K108" s="30"/>
      <c r="L108" s="30"/>
      <c r="M108" s="29"/>
      <c r="O108" s="29"/>
      <c r="P108" s="29"/>
      <c r="Q108" s="29"/>
      <c r="R108" s="29"/>
      <c r="S108" s="29"/>
    </row>
    <row r="109" spans="1:19">
      <c r="A109" s="29">
        <v>2021</v>
      </c>
      <c r="B109" s="51" t="s">
        <v>74</v>
      </c>
      <c r="C109" s="52">
        <v>144100</v>
      </c>
      <c r="D109" s="52">
        <v>74100</v>
      </c>
      <c r="E109" s="52">
        <v>58300</v>
      </c>
      <c r="F109" s="52">
        <v>47900</v>
      </c>
      <c r="G109" s="52">
        <v>324400</v>
      </c>
      <c r="I109" s="30"/>
      <c r="J109" s="30"/>
      <c r="K109" s="30"/>
      <c r="L109" s="30"/>
      <c r="M109" s="29"/>
      <c r="O109" s="29"/>
      <c r="P109" s="29"/>
      <c r="Q109" s="29"/>
      <c r="R109" s="29"/>
      <c r="S109" s="29"/>
    </row>
    <row r="110" spans="1:19">
      <c r="A110" s="29">
        <v>2022</v>
      </c>
      <c r="B110" s="51" t="s">
        <v>74</v>
      </c>
      <c r="C110" s="52">
        <v>146300</v>
      </c>
      <c r="D110" s="52">
        <v>72900</v>
      </c>
      <c r="E110" s="52">
        <v>59800</v>
      </c>
      <c r="F110" s="52">
        <v>49500</v>
      </c>
      <c r="G110" s="52">
        <v>328500</v>
      </c>
      <c r="I110" s="30"/>
      <c r="J110" s="30"/>
      <c r="K110" s="30"/>
      <c r="L110" s="30"/>
      <c r="M110" s="29"/>
      <c r="O110" s="29"/>
      <c r="P110" s="29"/>
      <c r="Q110" s="29"/>
      <c r="R110" s="29"/>
      <c r="S110" s="29"/>
    </row>
    <row r="111" spans="1:19">
      <c r="A111" s="29">
        <v>2023</v>
      </c>
      <c r="B111" s="51" t="s">
        <v>74</v>
      </c>
      <c r="C111" s="52">
        <v>148300</v>
      </c>
      <c r="D111" s="52">
        <v>71600</v>
      </c>
      <c r="E111" s="52">
        <v>61500</v>
      </c>
      <c r="F111" s="52">
        <v>50900</v>
      </c>
      <c r="G111" s="52">
        <v>332300</v>
      </c>
      <c r="I111" s="30"/>
      <c r="J111" s="30"/>
      <c r="K111" s="30"/>
      <c r="L111" s="30"/>
      <c r="M111" s="29"/>
      <c r="O111" s="29"/>
      <c r="P111" s="29"/>
      <c r="Q111" s="29"/>
      <c r="R111" s="29"/>
      <c r="S111" s="29"/>
    </row>
    <row r="112" spans="1:19">
      <c r="A112" s="29">
        <v>2024</v>
      </c>
      <c r="B112" s="51" t="s">
        <v>74</v>
      </c>
      <c r="C112" s="52">
        <v>150200</v>
      </c>
      <c r="D112" s="52">
        <v>70300</v>
      </c>
      <c r="E112" s="52">
        <v>63200</v>
      </c>
      <c r="F112" s="52">
        <v>52300</v>
      </c>
      <c r="G112" s="52">
        <v>336000</v>
      </c>
      <c r="I112" s="30"/>
      <c r="J112" s="30"/>
      <c r="K112" s="30"/>
      <c r="L112" s="30"/>
      <c r="M112" s="29"/>
      <c r="O112" s="29"/>
      <c r="P112" s="29"/>
      <c r="Q112" s="29"/>
      <c r="R112" s="29"/>
      <c r="S112" s="29"/>
    </row>
    <row r="113" spans="1:19">
      <c r="A113" s="29">
        <v>2025</v>
      </c>
      <c r="B113" s="51" t="s">
        <v>74</v>
      </c>
      <c r="C113" s="52">
        <v>152200</v>
      </c>
      <c r="D113" s="52">
        <v>69100</v>
      </c>
      <c r="E113" s="52">
        <v>64900</v>
      </c>
      <c r="F113" s="52">
        <v>53900</v>
      </c>
      <c r="G113" s="52">
        <v>340100</v>
      </c>
      <c r="I113" s="30"/>
      <c r="J113" s="30"/>
      <c r="K113" s="30"/>
      <c r="L113" s="30"/>
      <c r="M113" s="29"/>
      <c r="O113" s="29"/>
      <c r="P113" s="29"/>
      <c r="Q113" s="29"/>
      <c r="R113" s="29"/>
      <c r="S113" s="29"/>
    </row>
    <row r="114" spans="1:19">
      <c r="A114" s="29">
        <v>2026</v>
      </c>
      <c r="B114" s="51" t="s">
        <v>74</v>
      </c>
      <c r="C114" s="52">
        <v>153900</v>
      </c>
      <c r="D114" s="52">
        <v>67900</v>
      </c>
      <c r="E114" s="52">
        <v>66200</v>
      </c>
      <c r="F114" s="52">
        <v>55700</v>
      </c>
      <c r="G114" s="52">
        <v>343700</v>
      </c>
      <c r="I114" s="30"/>
      <c r="J114" s="30"/>
      <c r="K114" s="30"/>
      <c r="L114" s="30"/>
      <c r="M114" s="29"/>
      <c r="O114" s="29"/>
      <c r="P114" s="29"/>
      <c r="Q114" s="29"/>
      <c r="R114" s="29"/>
      <c r="S114" s="29"/>
    </row>
    <row r="115" spans="1:19">
      <c r="A115" s="29">
        <v>2027</v>
      </c>
      <c r="B115" s="51" t="s">
        <v>74</v>
      </c>
      <c r="C115" s="52">
        <v>155100</v>
      </c>
      <c r="D115" s="52">
        <v>66700</v>
      </c>
      <c r="E115" s="52">
        <v>67500</v>
      </c>
      <c r="F115" s="52">
        <v>57500</v>
      </c>
      <c r="G115" s="52">
        <v>346800</v>
      </c>
      <c r="I115" s="30"/>
      <c r="J115" s="30"/>
      <c r="K115" s="30"/>
      <c r="L115" s="30"/>
      <c r="M115" s="29"/>
      <c r="O115" s="29"/>
      <c r="P115" s="29"/>
      <c r="Q115" s="29"/>
      <c r="R115" s="29"/>
      <c r="S115" s="29"/>
    </row>
    <row r="116" spans="1:19">
      <c r="A116" s="29">
        <v>2028</v>
      </c>
      <c r="B116" s="51" t="s">
        <v>74</v>
      </c>
      <c r="C116" s="52">
        <v>156500</v>
      </c>
      <c r="D116" s="52">
        <v>65500</v>
      </c>
      <c r="E116" s="52">
        <v>68600</v>
      </c>
      <c r="F116" s="52">
        <v>59400</v>
      </c>
      <c r="G116" s="52">
        <v>350000</v>
      </c>
    </row>
    <row r="117" spans="1:19">
      <c r="A117" s="29">
        <v>2029</v>
      </c>
      <c r="B117" s="51" t="s">
        <v>74</v>
      </c>
      <c r="C117" s="52">
        <v>157600</v>
      </c>
      <c r="D117" s="52">
        <v>64300</v>
      </c>
      <c r="E117" s="52">
        <v>69100</v>
      </c>
      <c r="F117" s="52">
        <v>61900</v>
      </c>
      <c r="G117" s="52">
        <v>352900</v>
      </c>
    </row>
    <row r="118" spans="1:19">
      <c r="A118" s="29">
        <v>2030</v>
      </c>
      <c r="B118" s="51" t="s">
        <v>74</v>
      </c>
      <c r="C118" s="52">
        <v>158700</v>
      </c>
      <c r="D118" s="52">
        <v>63800</v>
      </c>
      <c r="E118" s="52">
        <v>69000</v>
      </c>
      <c r="F118" s="52">
        <v>64600</v>
      </c>
      <c r="G118" s="52">
        <v>356100</v>
      </c>
    </row>
    <row r="121" spans="1:19">
      <c r="A121" s="29" t="s">
        <v>45</v>
      </c>
      <c r="B121" s="51"/>
      <c r="C121" s="51"/>
      <c r="D121" s="51"/>
      <c r="E121" s="51"/>
      <c r="F121" s="51"/>
      <c r="G121" s="51"/>
    </row>
    <row r="122" spans="1:19">
      <c r="A122" s="29" t="s">
        <v>8</v>
      </c>
      <c r="B122" s="51" t="s">
        <v>9</v>
      </c>
      <c r="C122" s="54" t="s">
        <v>32</v>
      </c>
      <c r="D122" s="54" t="s">
        <v>33</v>
      </c>
      <c r="E122" s="54" t="s">
        <v>34</v>
      </c>
      <c r="F122" s="54" t="s">
        <v>35</v>
      </c>
      <c r="G122" s="54" t="s">
        <v>37</v>
      </c>
    </row>
    <row r="123" spans="1:19">
      <c r="A123" s="29">
        <v>2015</v>
      </c>
      <c r="B123" s="51" t="s">
        <v>74</v>
      </c>
      <c r="C123" s="52">
        <v>20700</v>
      </c>
      <c r="D123" s="52">
        <v>11200</v>
      </c>
      <c r="E123" s="52">
        <v>8400</v>
      </c>
      <c r="F123" s="52">
        <v>6500</v>
      </c>
      <c r="G123" s="52">
        <v>46800</v>
      </c>
      <c r="K123" s="29"/>
      <c r="L123" s="29"/>
      <c r="M123" s="29"/>
      <c r="N123" s="29"/>
    </row>
    <row r="124" spans="1:19">
      <c r="A124" s="29">
        <v>2016</v>
      </c>
      <c r="B124" s="51" t="s">
        <v>74</v>
      </c>
      <c r="C124" s="52">
        <v>20600</v>
      </c>
      <c r="D124" s="52">
        <v>11400</v>
      </c>
      <c r="E124" s="52">
        <v>8700</v>
      </c>
      <c r="F124" s="52">
        <v>6700</v>
      </c>
      <c r="G124" s="52">
        <v>47400</v>
      </c>
      <c r="J124" s="29"/>
      <c r="K124" s="29"/>
      <c r="L124" s="29"/>
      <c r="M124" s="29"/>
      <c r="N124" s="29"/>
    </row>
    <row r="125" spans="1:19">
      <c r="A125" s="29">
        <v>2017</v>
      </c>
      <c r="B125" s="51" t="s">
        <v>74</v>
      </c>
      <c r="C125" s="52">
        <v>20500</v>
      </c>
      <c r="D125" s="52">
        <v>11600</v>
      </c>
      <c r="E125" s="52">
        <v>9000</v>
      </c>
      <c r="F125" s="52">
        <v>6900</v>
      </c>
      <c r="G125" s="52">
        <v>48000</v>
      </c>
      <c r="J125" s="29"/>
      <c r="K125" s="29"/>
      <c r="L125" s="29"/>
      <c r="M125" s="29"/>
      <c r="N125" s="29"/>
    </row>
    <row r="126" spans="1:19">
      <c r="A126" s="29">
        <v>2018</v>
      </c>
      <c r="B126" s="51" t="s">
        <v>74</v>
      </c>
      <c r="C126" s="52">
        <v>20400</v>
      </c>
      <c r="D126" s="52">
        <v>11800</v>
      </c>
      <c r="E126" s="52">
        <v>9300</v>
      </c>
      <c r="F126" s="52">
        <v>7000</v>
      </c>
      <c r="G126" s="52">
        <v>48500</v>
      </c>
      <c r="J126" s="29"/>
      <c r="K126" s="29"/>
      <c r="L126" s="29"/>
      <c r="M126" s="29"/>
      <c r="N126" s="29"/>
    </row>
    <row r="127" spans="1:19">
      <c r="A127" s="29">
        <v>2019</v>
      </c>
      <c r="B127" s="51" t="s">
        <v>74</v>
      </c>
      <c r="C127" s="52">
        <v>20200</v>
      </c>
      <c r="D127" s="52">
        <v>12000</v>
      </c>
      <c r="E127" s="52">
        <v>9600</v>
      </c>
      <c r="F127" s="52">
        <v>7400</v>
      </c>
      <c r="G127" s="52">
        <v>49200</v>
      </c>
      <c r="J127" s="29"/>
      <c r="K127" s="29"/>
      <c r="L127" s="29"/>
      <c r="M127" s="29"/>
      <c r="N127" s="29"/>
    </row>
    <row r="128" spans="1:19">
      <c r="A128" s="29">
        <v>2020</v>
      </c>
      <c r="B128" s="51" t="s">
        <v>74</v>
      </c>
      <c r="C128" s="52">
        <v>20000</v>
      </c>
      <c r="D128" s="52">
        <v>12100</v>
      </c>
      <c r="E128" s="52">
        <v>10000</v>
      </c>
      <c r="F128" s="52">
        <v>7600</v>
      </c>
      <c r="G128" s="52">
        <v>49700</v>
      </c>
      <c r="J128" s="29"/>
      <c r="K128" s="29"/>
      <c r="L128" s="29"/>
      <c r="M128" s="29"/>
      <c r="N128" s="29"/>
    </row>
    <row r="129" spans="1:14">
      <c r="A129" s="29">
        <v>2021</v>
      </c>
      <c r="B129" s="51" t="s">
        <v>74</v>
      </c>
      <c r="C129" s="52">
        <v>20100</v>
      </c>
      <c r="D129" s="52">
        <v>12000</v>
      </c>
      <c r="E129" s="52">
        <v>10300</v>
      </c>
      <c r="F129" s="52">
        <v>8000</v>
      </c>
      <c r="G129" s="52">
        <v>50400</v>
      </c>
      <c r="J129" s="29"/>
      <c r="K129" s="29"/>
      <c r="L129" s="29"/>
      <c r="M129" s="29"/>
      <c r="N129" s="29"/>
    </row>
    <row r="130" spans="1:14">
      <c r="A130" s="29">
        <v>2022</v>
      </c>
      <c r="B130" s="51" t="s">
        <v>74</v>
      </c>
      <c r="C130" s="52">
        <v>20300</v>
      </c>
      <c r="D130" s="52">
        <v>11900</v>
      </c>
      <c r="E130" s="52">
        <v>10400</v>
      </c>
      <c r="F130" s="52">
        <v>8400</v>
      </c>
      <c r="G130" s="52">
        <v>51000</v>
      </c>
      <c r="J130" s="29"/>
      <c r="K130" s="29"/>
      <c r="L130" s="29"/>
      <c r="M130" s="29"/>
      <c r="N130" s="29"/>
    </row>
    <row r="131" spans="1:14">
      <c r="A131" s="29">
        <v>2023</v>
      </c>
      <c r="B131" s="51" t="s">
        <v>74</v>
      </c>
      <c r="C131" s="52">
        <v>20200</v>
      </c>
      <c r="D131" s="52">
        <v>12000</v>
      </c>
      <c r="E131" s="52">
        <v>10600</v>
      </c>
      <c r="F131" s="52">
        <v>8900</v>
      </c>
      <c r="G131" s="52">
        <v>51700</v>
      </c>
      <c r="J131" s="29"/>
      <c r="K131" s="29"/>
      <c r="L131" s="29"/>
      <c r="M131" s="29"/>
      <c r="N131" s="29"/>
    </row>
    <row r="132" spans="1:14">
      <c r="A132" s="29">
        <v>2024</v>
      </c>
      <c r="B132" s="51" t="s">
        <v>74</v>
      </c>
      <c r="C132" s="52">
        <v>20300</v>
      </c>
      <c r="D132" s="52">
        <v>11900</v>
      </c>
      <c r="E132" s="52">
        <v>10700</v>
      </c>
      <c r="F132" s="52">
        <v>9400</v>
      </c>
      <c r="G132" s="52">
        <v>52300</v>
      </c>
      <c r="J132" s="29"/>
      <c r="K132" s="29"/>
      <c r="L132" s="29"/>
      <c r="M132" s="29"/>
      <c r="N132" s="29"/>
    </row>
    <row r="133" spans="1:14">
      <c r="A133" s="29">
        <v>2025</v>
      </c>
      <c r="B133" s="51" t="s">
        <v>74</v>
      </c>
      <c r="C133" s="52">
        <v>20500</v>
      </c>
      <c r="D133" s="52">
        <v>11800</v>
      </c>
      <c r="E133" s="52">
        <v>10800</v>
      </c>
      <c r="F133" s="52">
        <v>9800</v>
      </c>
      <c r="G133" s="52">
        <v>52900</v>
      </c>
      <c r="J133" s="29"/>
      <c r="K133" s="29"/>
      <c r="L133" s="29"/>
      <c r="M133" s="29"/>
      <c r="N133" s="29"/>
    </row>
    <row r="134" spans="1:14">
      <c r="A134" s="29">
        <v>2026</v>
      </c>
      <c r="B134" s="51" t="s">
        <v>74</v>
      </c>
      <c r="C134" s="52">
        <v>20600</v>
      </c>
      <c r="D134" s="52">
        <v>11900</v>
      </c>
      <c r="E134" s="52">
        <v>11100</v>
      </c>
      <c r="F134" s="52">
        <v>10200</v>
      </c>
      <c r="G134" s="52">
        <v>53800</v>
      </c>
      <c r="J134" s="29"/>
      <c r="K134" s="29"/>
      <c r="L134" s="29"/>
      <c r="M134" s="29"/>
      <c r="N134" s="29"/>
    </row>
    <row r="135" spans="1:14">
      <c r="A135" s="29">
        <v>2027</v>
      </c>
      <c r="B135" s="51" t="s">
        <v>74</v>
      </c>
      <c r="C135" s="52">
        <v>20800</v>
      </c>
      <c r="D135" s="52">
        <v>11800</v>
      </c>
      <c r="E135" s="52">
        <v>11300</v>
      </c>
      <c r="F135" s="52">
        <v>10600</v>
      </c>
      <c r="G135" s="52">
        <v>54500</v>
      </c>
      <c r="J135" s="29"/>
      <c r="K135" s="29"/>
      <c r="L135" s="29"/>
      <c r="M135" s="29"/>
      <c r="N135" s="29"/>
    </row>
    <row r="136" spans="1:14">
      <c r="A136" s="29">
        <v>2028</v>
      </c>
      <c r="B136" s="51" t="s">
        <v>74</v>
      </c>
      <c r="C136" s="52">
        <v>20900</v>
      </c>
      <c r="D136" s="52">
        <v>11500</v>
      </c>
      <c r="E136" s="52">
        <v>11500</v>
      </c>
      <c r="F136" s="52">
        <v>11000</v>
      </c>
      <c r="G136" s="52">
        <v>54900</v>
      </c>
      <c r="J136" s="29"/>
      <c r="K136" s="29"/>
      <c r="L136" s="29"/>
      <c r="M136" s="29"/>
      <c r="N136" s="29"/>
    </row>
    <row r="137" spans="1:14">
      <c r="A137" s="29">
        <v>2029</v>
      </c>
      <c r="B137" s="51" t="s">
        <v>74</v>
      </c>
      <c r="C137" s="52">
        <v>21000</v>
      </c>
      <c r="D137" s="52">
        <v>11300</v>
      </c>
      <c r="E137" s="52">
        <v>11700</v>
      </c>
      <c r="F137" s="52">
        <v>11400</v>
      </c>
      <c r="G137" s="52">
        <v>55400</v>
      </c>
      <c r="J137" s="29"/>
      <c r="K137" s="29"/>
      <c r="L137" s="29"/>
      <c r="M137" s="29"/>
      <c r="N137" s="29"/>
    </row>
    <row r="138" spans="1:14">
      <c r="A138" s="29">
        <v>2030</v>
      </c>
      <c r="B138" s="51" t="s">
        <v>74</v>
      </c>
      <c r="C138" s="52">
        <v>21300</v>
      </c>
      <c r="D138" s="52">
        <v>11200</v>
      </c>
      <c r="E138" s="52">
        <v>11800</v>
      </c>
      <c r="F138" s="52">
        <v>11900</v>
      </c>
      <c r="G138" s="52">
        <v>56200</v>
      </c>
      <c r="J138" s="29"/>
      <c r="K138" s="29"/>
      <c r="L138" s="29"/>
      <c r="M138" s="29"/>
      <c r="N138" s="29"/>
    </row>
    <row r="141" spans="1:14">
      <c r="A141" s="29" t="s">
        <v>46</v>
      </c>
      <c r="B141" s="51"/>
      <c r="C141" s="51"/>
      <c r="D141" s="51"/>
      <c r="E141" s="51"/>
      <c r="F141" s="51"/>
      <c r="G141" s="51"/>
    </row>
    <row r="142" spans="1:14">
      <c r="A142" s="29" t="s">
        <v>8</v>
      </c>
      <c r="B142" s="51" t="s">
        <v>9</v>
      </c>
      <c r="C142" s="54" t="s">
        <v>32</v>
      </c>
      <c r="D142" s="54" t="s">
        <v>33</v>
      </c>
      <c r="E142" s="54" t="s">
        <v>34</v>
      </c>
      <c r="F142" s="54" t="s">
        <v>35</v>
      </c>
      <c r="G142" s="54" t="s">
        <v>37</v>
      </c>
    </row>
    <row r="143" spans="1:14">
      <c r="A143" s="29">
        <v>2015</v>
      </c>
      <c r="B143" s="51" t="s">
        <v>74</v>
      </c>
      <c r="C143" s="52">
        <v>132700</v>
      </c>
      <c r="D143" s="52">
        <v>74100</v>
      </c>
      <c r="E143" s="52">
        <v>54200</v>
      </c>
      <c r="F143" s="52">
        <v>43300</v>
      </c>
      <c r="G143" s="52">
        <v>304300</v>
      </c>
      <c r="K143" s="29"/>
      <c r="L143" s="29"/>
      <c r="M143" s="29"/>
      <c r="N143" s="29"/>
    </row>
    <row r="144" spans="1:14">
      <c r="A144" s="29">
        <v>2016</v>
      </c>
      <c r="B144" s="51" t="s">
        <v>74</v>
      </c>
      <c r="C144" s="52">
        <v>130500</v>
      </c>
      <c r="D144" s="52">
        <v>75300</v>
      </c>
      <c r="E144" s="52">
        <v>56300</v>
      </c>
      <c r="F144" s="52">
        <v>44200</v>
      </c>
      <c r="G144" s="52">
        <v>306300</v>
      </c>
      <c r="J144" s="29"/>
      <c r="K144" s="29"/>
      <c r="L144" s="29"/>
      <c r="M144" s="29"/>
      <c r="N144" s="29"/>
    </row>
    <row r="145" spans="1:14">
      <c r="A145" s="29">
        <v>2017</v>
      </c>
      <c r="B145" s="51" t="s">
        <v>74</v>
      </c>
      <c r="C145" s="52">
        <v>128200</v>
      </c>
      <c r="D145" s="52">
        <v>76600</v>
      </c>
      <c r="E145" s="52">
        <v>58000</v>
      </c>
      <c r="F145" s="52">
        <v>45300</v>
      </c>
      <c r="G145" s="52">
        <v>308100</v>
      </c>
      <c r="J145" s="29"/>
      <c r="K145" s="29"/>
      <c r="L145" s="29"/>
      <c r="M145" s="29"/>
      <c r="N145" s="29"/>
    </row>
    <row r="146" spans="1:14">
      <c r="A146" s="29">
        <v>2018</v>
      </c>
      <c r="B146" s="51" t="s">
        <v>74</v>
      </c>
      <c r="C146" s="52">
        <v>126100</v>
      </c>
      <c r="D146" s="52">
        <v>77500</v>
      </c>
      <c r="E146" s="52">
        <v>59700</v>
      </c>
      <c r="F146" s="52">
        <v>46800</v>
      </c>
      <c r="G146" s="52">
        <v>310100</v>
      </c>
      <c r="J146" s="29"/>
      <c r="K146" s="29"/>
      <c r="L146" s="29"/>
      <c r="M146" s="29"/>
      <c r="N146" s="29"/>
    </row>
    <row r="147" spans="1:14">
      <c r="A147" s="29">
        <v>2019</v>
      </c>
      <c r="B147" s="51" t="s">
        <v>74</v>
      </c>
      <c r="C147" s="52">
        <v>123900</v>
      </c>
      <c r="D147" s="52">
        <v>78000</v>
      </c>
      <c r="E147" s="52">
        <v>61600</v>
      </c>
      <c r="F147" s="52">
        <v>48200</v>
      </c>
      <c r="G147" s="52">
        <v>311700</v>
      </c>
      <c r="J147" s="29"/>
      <c r="K147" s="29"/>
      <c r="L147" s="29"/>
      <c r="M147" s="29"/>
      <c r="N147" s="29"/>
    </row>
    <row r="148" spans="1:14">
      <c r="A148" s="29">
        <v>2020</v>
      </c>
      <c r="B148" s="51" t="s">
        <v>74</v>
      </c>
      <c r="C148" s="52">
        <v>122100</v>
      </c>
      <c r="D148" s="52">
        <v>78100</v>
      </c>
      <c r="E148" s="52">
        <v>63600</v>
      </c>
      <c r="F148" s="52">
        <v>49600</v>
      </c>
      <c r="G148" s="52">
        <v>313400</v>
      </c>
      <c r="J148" s="29"/>
      <c r="K148" s="29"/>
      <c r="L148" s="29"/>
      <c r="M148" s="29"/>
      <c r="N148" s="29"/>
    </row>
    <row r="149" spans="1:14">
      <c r="A149" s="29">
        <v>2021</v>
      </c>
      <c r="B149" s="51" t="s">
        <v>74</v>
      </c>
      <c r="C149" s="52">
        <v>121000</v>
      </c>
      <c r="D149" s="52">
        <v>77600</v>
      </c>
      <c r="E149" s="52">
        <v>65300</v>
      </c>
      <c r="F149" s="52">
        <v>51300</v>
      </c>
      <c r="G149" s="52">
        <v>315200</v>
      </c>
      <c r="J149" s="29"/>
      <c r="K149" s="29"/>
      <c r="L149" s="29"/>
      <c r="M149" s="29"/>
      <c r="N149" s="29"/>
    </row>
    <row r="150" spans="1:14">
      <c r="A150" s="29">
        <v>2022</v>
      </c>
      <c r="B150" s="51" t="s">
        <v>74</v>
      </c>
      <c r="C150" s="52">
        <v>120300</v>
      </c>
      <c r="D150" s="52">
        <v>76500</v>
      </c>
      <c r="E150" s="52">
        <v>66000</v>
      </c>
      <c r="F150" s="52">
        <v>54000</v>
      </c>
      <c r="G150" s="52">
        <v>316800</v>
      </c>
      <c r="J150" s="29"/>
      <c r="K150" s="29"/>
      <c r="L150" s="29"/>
      <c r="M150" s="29"/>
      <c r="N150" s="29"/>
    </row>
    <row r="151" spans="1:14">
      <c r="A151" s="29">
        <v>2023</v>
      </c>
      <c r="B151" s="51" t="s">
        <v>74</v>
      </c>
      <c r="C151" s="52">
        <v>119800</v>
      </c>
      <c r="D151" s="52">
        <v>75100</v>
      </c>
      <c r="E151" s="52">
        <v>66900</v>
      </c>
      <c r="F151" s="52">
        <v>56700</v>
      </c>
      <c r="G151" s="52">
        <v>318500</v>
      </c>
      <c r="J151" s="29"/>
      <c r="K151" s="29"/>
      <c r="L151" s="29"/>
      <c r="M151" s="29"/>
      <c r="N151" s="29"/>
    </row>
    <row r="152" spans="1:14">
      <c r="A152" s="29">
        <v>2024</v>
      </c>
      <c r="B152" s="51" t="s">
        <v>74</v>
      </c>
      <c r="C152" s="52">
        <v>119400</v>
      </c>
      <c r="D152" s="52">
        <v>73600</v>
      </c>
      <c r="E152" s="52">
        <v>68100</v>
      </c>
      <c r="F152" s="52">
        <v>58900</v>
      </c>
      <c r="G152" s="52">
        <v>320000</v>
      </c>
      <c r="J152" s="29"/>
      <c r="K152" s="29"/>
      <c r="L152" s="29"/>
      <c r="M152" s="29"/>
      <c r="N152" s="29"/>
    </row>
    <row r="153" spans="1:14">
      <c r="A153" s="29">
        <v>2025</v>
      </c>
      <c r="B153" s="51" t="s">
        <v>74</v>
      </c>
      <c r="C153" s="52">
        <v>119200</v>
      </c>
      <c r="D153" s="52">
        <v>72100</v>
      </c>
      <c r="E153" s="52">
        <v>69300</v>
      </c>
      <c r="F153" s="52">
        <v>61100</v>
      </c>
      <c r="G153" s="52">
        <v>321700</v>
      </c>
      <c r="J153" s="29"/>
      <c r="K153" s="29"/>
      <c r="L153" s="29"/>
      <c r="M153" s="29"/>
      <c r="N153" s="29"/>
    </row>
    <row r="154" spans="1:14">
      <c r="A154" s="29">
        <v>2026</v>
      </c>
      <c r="B154" s="51" t="s">
        <v>74</v>
      </c>
      <c r="C154" s="52">
        <v>118700</v>
      </c>
      <c r="D154" s="52">
        <v>70600</v>
      </c>
      <c r="E154" s="52">
        <v>70500</v>
      </c>
      <c r="F154" s="52">
        <v>63500</v>
      </c>
      <c r="G154" s="52">
        <v>323300</v>
      </c>
      <c r="J154" s="29"/>
      <c r="K154" s="29"/>
      <c r="L154" s="29"/>
      <c r="M154" s="29"/>
      <c r="N154" s="29"/>
    </row>
    <row r="155" spans="1:14">
      <c r="A155" s="29">
        <v>2027</v>
      </c>
      <c r="B155" s="51" t="s">
        <v>74</v>
      </c>
      <c r="C155" s="52">
        <v>118300</v>
      </c>
      <c r="D155" s="52">
        <v>69000</v>
      </c>
      <c r="E155" s="52">
        <v>71700</v>
      </c>
      <c r="F155" s="52">
        <v>65600</v>
      </c>
      <c r="G155" s="52">
        <v>324600</v>
      </c>
      <c r="J155" s="29"/>
      <c r="K155" s="29"/>
      <c r="L155" s="29"/>
      <c r="M155" s="29"/>
      <c r="N155" s="29"/>
    </row>
    <row r="156" spans="1:14">
      <c r="A156" s="29">
        <v>2028</v>
      </c>
      <c r="B156" s="51" t="s">
        <v>74</v>
      </c>
      <c r="C156" s="52">
        <v>118000</v>
      </c>
      <c r="D156" s="52">
        <v>67100</v>
      </c>
      <c r="E156" s="52">
        <v>72700</v>
      </c>
      <c r="F156" s="52">
        <v>67900</v>
      </c>
      <c r="G156" s="52">
        <v>325700</v>
      </c>
      <c r="J156" s="29"/>
      <c r="K156" s="29"/>
      <c r="L156" s="29"/>
      <c r="M156" s="29"/>
      <c r="N156" s="29"/>
    </row>
    <row r="157" spans="1:14">
      <c r="A157" s="29">
        <v>2029</v>
      </c>
      <c r="B157" s="51" t="s">
        <v>74</v>
      </c>
      <c r="C157" s="52">
        <v>117700</v>
      </c>
      <c r="D157" s="52">
        <v>65300</v>
      </c>
      <c r="E157" s="52">
        <v>73300</v>
      </c>
      <c r="F157" s="52">
        <v>70600</v>
      </c>
      <c r="G157" s="52">
        <v>326900</v>
      </c>
      <c r="J157" s="29"/>
      <c r="K157" s="29"/>
      <c r="L157" s="29"/>
      <c r="M157" s="29"/>
      <c r="N157" s="29"/>
    </row>
    <row r="158" spans="1:14">
      <c r="A158" s="29">
        <v>2030</v>
      </c>
      <c r="B158" s="51" t="s">
        <v>74</v>
      </c>
      <c r="C158" s="52">
        <v>117400</v>
      </c>
      <c r="D158" s="52">
        <v>63700</v>
      </c>
      <c r="E158" s="52">
        <v>73500</v>
      </c>
      <c r="F158" s="52">
        <v>73000</v>
      </c>
      <c r="G158" s="52">
        <v>327600</v>
      </c>
      <c r="J158" s="29"/>
      <c r="K158" s="29"/>
      <c r="L158" s="29"/>
      <c r="M158" s="29"/>
      <c r="N158" s="29"/>
    </row>
    <row r="161" spans="1:14">
      <c r="A161" s="29" t="s">
        <v>49</v>
      </c>
      <c r="B161" s="51"/>
      <c r="C161" s="51"/>
      <c r="D161" s="51"/>
      <c r="E161" s="51"/>
      <c r="F161" s="51"/>
      <c r="G161" s="51"/>
    </row>
    <row r="162" spans="1:14">
      <c r="A162" s="29" t="s">
        <v>8</v>
      </c>
      <c r="B162" s="51" t="s">
        <v>9</v>
      </c>
      <c r="C162" s="54" t="s">
        <v>32</v>
      </c>
      <c r="D162" s="54" t="s">
        <v>33</v>
      </c>
      <c r="E162" s="54" t="s">
        <v>34</v>
      </c>
      <c r="F162" s="54" t="s">
        <v>35</v>
      </c>
      <c r="G162" s="54" t="s">
        <v>37</v>
      </c>
    </row>
    <row r="163" spans="1:14">
      <c r="A163" s="29">
        <v>2015</v>
      </c>
      <c r="B163" s="51" t="s">
        <v>74</v>
      </c>
      <c r="C163" s="52">
        <v>76300</v>
      </c>
      <c r="D163" s="52">
        <v>42200</v>
      </c>
      <c r="E163" s="52">
        <v>31000</v>
      </c>
      <c r="F163" s="52">
        <v>21200</v>
      </c>
      <c r="G163" s="52">
        <v>170700</v>
      </c>
      <c r="K163" s="29"/>
      <c r="L163" s="29"/>
      <c r="M163" s="29"/>
      <c r="N163" s="29"/>
    </row>
    <row r="164" spans="1:14">
      <c r="A164" s="29">
        <v>2016</v>
      </c>
      <c r="B164" s="51" t="s">
        <v>74</v>
      </c>
      <c r="C164" s="52">
        <v>74800</v>
      </c>
      <c r="D164" s="52">
        <v>42300</v>
      </c>
      <c r="E164" s="52">
        <v>32400</v>
      </c>
      <c r="F164" s="52">
        <v>21700</v>
      </c>
      <c r="G164" s="52">
        <v>171200</v>
      </c>
      <c r="J164" s="29"/>
      <c r="K164" s="29"/>
      <c r="L164" s="29"/>
      <c r="M164" s="29"/>
      <c r="N164" s="29"/>
    </row>
    <row r="165" spans="1:14">
      <c r="A165" s="29">
        <v>2017</v>
      </c>
      <c r="B165" s="51" t="s">
        <v>74</v>
      </c>
      <c r="C165" s="52">
        <v>73500</v>
      </c>
      <c r="D165" s="52">
        <v>42400</v>
      </c>
      <c r="E165" s="52">
        <v>33800</v>
      </c>
      <c r="F165" s="52">
        <v>22400</v>
      </c>
      <c r="G165" s="52">
        <v>172100</v>
      </c>
      <c r="J165" s="29"/>
      <c r="K165" s="29"/>
      <c r="L165" s="29"/>
      <c r="M165" s="29"/>
      <c r="N165" s="29"/>
    </row>
    <row r="166" spans="1:14">
      <c r="A166" s="29">
        <v>2018</v>
      </c>
      <c r="B166" s="51" t="s">
        <v>74</v>
      </c>
      <c r="C166" s="52">
        <v>72100</v>
      </c>
      <c r="D166" s="52">
        <v>42400</v>
      </c>
      <c r="E166" s="52">
        <v>35000</v>
      </c>
      <c r="F166" s="52">
        <v>23300</v>
      </c>
      <c r="G166" s="52">
        <v>172800</v>
      </c>
      <c r="J166" s="29"/>
      <c r="K166" s="29"/>
      <c r="L166" s="29"/>
      <c r="M166" s="29"/>
      <c r="N166" s="29"/>
    </row>
    <row r="167" spans="1:14">
      <c r="A167" s="29">
        <v>2019</v>
      </c>
      <c r="B167" s="51" t="s">
        <v>74</v>
      </c>
      <c r="C167" s="52">
        <v>70800</v>
      </c>
      <c r="D167" s="52">
        <v>42400</v>
      </c>
      <c r="E167" s="52">
        <v>36100</v>
      </c>
      <c r="F167" s="52">
        <v>24200</v>
      </c>
      <c r="G167" s="52">
        <v>173500</v>
      </c>
      <c r="J167" s="29"/>
      <c r="K167" s="29"/>
      <c r="L167" s="29"/>
      <c r="M167" s="29"/>
      <c r="N167" s="29"/>
    </row>
    <row r="168" spans="1:14">
      <c r="A168" s="29">
        <v>2020</v>
      </c>
      <c r="B168" s="51" t="s">
        <v>74</v>
      </c>
      <c r="C168" s="52">
        <v>69400</v>
      </c>
      <c r="D168" s="52">
        <v>42400</v>
      </c>
      <c r="E168" s="52">
        <v>37200</v>
      </c>
      <c r="F168" s="52">
        <v>25200</v>
      </c>
      <c r="G168" s="52">
        <v>174200</v>
      </c>
      <c r="J168" s="29"/>
      <c r="K168" s="29"/>
      <c r="L168" s="29"/>
      <c r="M168" s="29"/>
      <c r="N168" s="29"/>
    </row>
    <row r="169" spans="1:14">
      <c r="A169" s="29">
        <v>2021</v>
      </c>
      <c r="B169" s="51" t="s">
        <v>74</v>
      </c>
      <c r="C169" s="52">
        <v>68100</v>
      </c>
      <c r="D169" s="52">
        <v>42200</v>
      </c>
      <c r="E169" s="52">
        <v>37600</v>
      </c>
      <c r="F169" s="52">
        <v>26600</v>
      </c>
      <c r="G169" s="52">
        <v>174500</v>
      </c>
      <c r="J169" s="29"/>
      <c r="K169" s="29"/>
      <c r="L169" s="29"/>
      <c r="M169" s="29"/>
      <c r="N169" s="29"/>
    </row>
    <row r="170" spans="1:14">
      <c r="A170" s="29">
        <v>2022</v>
      </c>
      <c r="B170" s="51" t="s">
        <v>74</v>
      </c>
      <c r="C170" s="52">
        <v>66700</v>
      </c>
      <c r="D170" s="52">
        <v>41900</v>
      </c>
      <c r="E170" s="52">
        <v>38000</v>
      </c>
      <c r="F170" s="52">
        <v>28000</v>
      </c>
      <c r="G170" s="52">
        <v>174600</v>
      </c>
      <c r="J170" s="29"/>
      <c r="K170" s="29"/>
      <c r="L170" s="29"/>
      <c r="M170" s="29"/>
      <c r="N170" s="29"/>
    </row>
    <row r="171" spans="1:14">
      <c r="A171" s="29">
        <v>2023</v>
      </c>
      <c r="B171" s="51" t="s">
        <v>74</v>
      </c>
      <c r="C171" s="52">
        <v>65600</v>
      </c>
      <c r="D171" s="52">
        <v>41300</v>
      </c>
      <c r="E171" s="52">
        <v>38500</v>
      </c>
      <c r="F171" s="52">
        <v>29500</v>
      </c>
      <c r="G171" s="52">
        <v>174900</v>
      </c>
      <c r="J171" s="29"/>
      <c r="K171" s="29"/>
      <c r="L171" s="29"/>
      <c r="M171" s="29"/>
      <c r="N171" s="29"/>
    </row>
    <row r="172" spans="1:14">
      <c r="A172" s="29">
        <v>2024</v>
      </c>
      <c r="B172" s="51" t="s">
        <v>74</v>
      </c>
      <c r="C172" s="52">
        <v>64700</v>
      </c>
      <c r="D172" s="52">
        <v>40700</v>
      </c>
      <c r="E172" s="52">
        <v>38800</v>
      </c>
      <c r="F172" s="52">
        <v>31000</v>
      </c>
      <c r="G172" s="52">
        <v>175200</v>
      </c>
      <c r="J172" s="29"/>
      <c r="K172" s="29"/>
      <c r="L172" s="29"/>
      <c r="M172" s="29"/>
      <c r="N172" s="29"/>
    </row>
    <row r="173" spans="1:14">
      <c r="A173" s="29">
        <v>2025</v>
      </c>
      <c r="B173" s="51" t="s">
        <v>74</v>
      </c>
      <c r="C173" s="52">
        <v>63600</v>
      </c>
      <c r="D173" s="52">
        <v>40100</v>
      </c>
      <c r="E173" s="52">
        <v>39100</v>
      </c>
      <c r="F173" s="52">
        <v>32600</v>
      </c>
      <c r="G173" s="52">
        <v>175400</v>
      </c>
      <c r="J173" s="29"/>
      <c r="K173" s="29"/>
      <c r="L173" s="29"/>
      <c r="M173" s="29"/>
      <c r="N173" s="29"/>
    </row>
    <row r="174" spans="1:14">
      <c r="A174" s="29">
        <v>2026</v>
      </c>
      <c r="B174" s="51" t="s">
        <v>74</v>
      </c>
      <c r="C174" s="52">
        <v>62700</v>
      </c>
      <c r="D174" s="52">
        <v>39400</v>
      </c>
      <c r="E174" s="52">
        <v>39200</v>
      </c>
      <c r="F174" s="52">
        <v>34000</v>
      </c>
      <c r="G174" s="52">
        <v>175300</v>
      </c>
      <c r="J174" s="29"/>
      <c r="K174" s="29"/>
      <c r="L174" s="29"/>
      <c r="M174" s="29"/>
      <c r="N174" s="29"/>
    </row>
    <row r="175" spans="1:14">
      <c r="A175" s="29">
        <v>2027</v>
      </c>
      <c r="B175" s="51" t="s">
        <v>74</v>
      </c>
      <c r="C175" s="52">
        <v>61700</v>
      </c>
      <c r="D175" s="52">
        <v>38800</v>
      </c>
      <c r="E175" s="52">
        <v>39300</v>
      </c>
      <c r="F175" s="52">
        <v>35400</v>
      </c>
      <c r="G175" s="52">
        <v>175200</v>
      </c>
      <c r="J175" s="29"/>
      <c r="K175" s="29"/>
      <c r="L175" s="29"/>
      <c r="M175" s="29"/>
      <c r="N175" s="29"/>
    </row>
    <row r="176" spans="1:14">
      <c r="A176" s="29">
        <v>2028</v>
      </c>
      <c r="B176" s="51" t="s">
        <v>74</v>
      </c>
      <c r="C176" s="52">
        <v>60600</v>
      </c>
      <c r="D176" s="52">
        <v>37900</v>
      </c>
      <c r="E176" s="52">
        <v>39500</v>
      </c>
      <c r="F176" s="52">
        <v>36900</v>
      </c>
      <c r="G176" s="52">
        <v>174900</v>
      </c>
      <c r="J176" s="29"/>
      <c r="K176" s="29"/>
      <c r="L176" s="29"/>
      <c r="M176" s="29"/>
      <c r="N176" s="29"/>
    </row>
    <row r="177" spans="1:18">
      <c r="A177" s="29">
        <v>2029</v>
      </c>
      <c r="B177" s="51" t="s">
        <v>74</v>
      </c>
      <c r="C177" s="52">
        <v>59700</v>
      </c>
      <c r="D177" s="52">
        <v>37100</v>
      </c>
      <c r="E177" s="52">
        <v>39500</v>
      </c>
      <c r="F177" s="52">
        <v>38200</v>
      </c>
      <c r="G177" s="52">
        <v>174500</v>
      </c>
      <c r="J177" s="29"/>
      <c r="K177" s="29"/>
      <c r="L177" s="29"/>
      <c r="M177" s="29"/>
      <c r="N177" s="29"/>
    </row>
    <row r="178" spans="1:18">
      <c r="A178" s="29">
        <v>2030</v>
      </c>
      <c r="B178" s="51" t="s">
        <v>74</v>
      </c>
      <c r="C178" s="52">
        <v>58800</v>
      </c>
      <c r="D178" s="52">
        <v>36100</v>
      </c>
      <c r="E178" s="52">
        <v>39500</v>
      </c>
      <c r="F178" s="52">
        <v>39700</v>
      </c>
      <c r="G178" s="52">
        <v>174100</v>
      </c>
      <c r="J178" s="29"/>
      <c r="K178" s="29"/>
      <c r="L178" s="29"/>
      <c r="M178" s="29"/>
      <c r="N178" s="29"/>
    </row>
    <row r="181" spans="1:18">
      <c r="A181" s="29" t="s">
        <v>50</v>
      </c>
      <c r="B181" s="51"/>
      <c r="C181" s="51"/>
      <c r="D181" s="51"/>
      <c r="E181" s="51"/>
      <c r="F181" s="51"/>
      <c r="G181" s="51"/>
    </row>
    <row r="182" spans="1:18">
      <c r="A182" s="29" t="s">
        <v>8</v>
      </c>
      <c r="B182" s="51" t="s">
        <v>9</v>
      </c>
      <c r="C182" s="54" t="s">
        <v>32</v>
      </c>
      <c r="D182" s="54" t="s">
        <v>33</v>
      </c>
      <c r="E182" s="54" t="s">
        <v>34</v>
      </c>
      <c r="F182" s="54" t="s">
        <v>35</v>
      </c>
      <c r="G182" s="54" t="s">
        <v>37</v>
      </c>
      <c r="J182" s="29"/>
      <c r="K182" s="29"/>
      <c r="L182" s="30"/>
      <c r="M182" s="29"/>
      <c r="N182" s="29"/>
      <c r="O182" s="30"/>
      <c r="P182" s="30"/>
      <c r="Q182" s="30"/>
      <c r="R182" s="30"/>
    </row>
    <row r="183" spans="1:18">
      <c r="A183" s="29">
        <v>2015</v>
      </c>
      <c r="B183" s="51" t="s">
        <v>74</v>
      </c>
      <c r="C183" s="52">
        <v>107500</v>
      </c>
      <c r="D183" s="52">
        <v>59000</v>
      </c>
      <c r="E183" s="52">
        <v>42600</v>
      </c>
      <c r="F183" s="52">
        <v>34800</v>
      </c>
      <c r="G183" s="52">
        <v>243900</v>
      </c>
      <c r="J183" s="29"/>
      <c r="K183" s="29"/>
      <c r="L183" s="29"/>
      <c r="M183" s="29"/>
      <c r="N183" s="29"/>
      <c r="O183" s="29"/>
      <c r="P183" s="30"/>
      <c r="Q183" s="30"/>
      <c r="R183" s="30"/>
    </row>
    <row r="184" spans="1:18">
      <c r="A184" s="29">
        <v>2016</v>
      </c>
      <c r="B184" s="51" t="s">
        <v>74</v>
      </c>
      <c r="C184" s="52">
        <v>105600</v>
      </c>
      <c r="D184" s="52">
        <v>59900</v>
      </c>
      <c r="E184" s="52">
        <v>44100</v>
      </c>
      <c r="F184" s="52">
        <v>35700</v>
      </c>
      <c r="G184" s="52">
        <v>245300</v>
      </c>
      <c r="J184" s="29"/>
      <c r="K184" s="29"/>
      <c r="L184" s="29"/>
      <c r="M184" s="29"/>
      <c r="N184" s="29"/>
      <c r="O184" s="29"/>
      <c r="P184" s="30"/>
      <c r="Q184" s="30"/>
      <c r="R184" s="30"/>
    </row>
    <row r="185" spans="1:18">
      <c r="A185" s="29">
        <v>2017</v>
      </c>
      <c r="B185" s="51" t="s">
        <v>74</v>
      </c>
      <c r="C185" s="52">
        <v>103800</v>
      </c>
      <c r="D185" s="52">
        <v>60800</v>
      </c>
      <c r="E185" s="52">
        <v>45700</v>
      </c>
      <c r="F185" s="52">
        <v>36700</v>
      </c>
      <c r="G185" s="52">
        <v>247000</v>
      </c>
      <c r="J185" s="29"/>
      <c r="K185" s="29"/>
      <c r="L185" s="29"/>
      <c r="M185" s="29"/>
      <c r="N185" s="29"/>
      <c r="O185" s="29"/>
      <c r="P185" s="30"/>
      <c r="Q185" s="30"/>
      <c r="R185" s="30"/>
    </row>
    <row r="186" spans="1:18">
      <c r="A186" s="29">
        <v>2018</v>
      </c>
      <c r="B186" s="51" t="s">
        <v>74</v>
      </c>
      <c r="C186" s="52">
        <v>102100</v>
      </c>
      <c r="D186" s="52">
        <v>61100</v>
      </c>
      <c r="E186" s="52">
        <v>47500</v>
      </c>
      <c r="F186" s="52">
        <v>37400</v>
      </c>
      <c r="G186" s="52">
        <v>248100</v>
      </c>
      <c r="J186" s="29"/>
      <c r="K186" s="29"/>
      <c r="L186" s="29"/>
      <c r="M186" s="29"/>
      <c r="N186" s="29"/>
      <c r="O186" s="29"/>
      <c r="P186" s="30"/>
      <c r="Q186" s="30"/>
      <c r="R186" s="30"/>
    </row>
    <row r="187" spans="1:18">
      <c r="A187" s="29">
        <v>2019</v>
      </c>
      <c r="B187" s="51" t="s">
        <v>74</v>
      </c>
      <c r="C187" s="52">
        <v>100400</v>
      </c>
      <c r="D187" s="52">
        <v>61500</v>
      </c>
      <c r="E187" s="52">
        <v>49000</v>
      </c>
      <c r="F187" s="52">
        <v>38600</v>
      </c>
      <c r="G187" s="52">
        <v>249500</v>
      </c>
      <c r="J187" s="29"/>
      <c r="K187" s="29"/>
      <c r="L187" s="29"/>
      <c r="M187" s="29"/>
      <c r="N187" s="29"/>
      <c r="O187" s="29"/>
      <c r="P187" s="30"/>
      <c r="Q187" s="30"/>
      <c r="R187" s="30"/>
    </row>
    <row r="188" spans="1:18">
      <c r="A188" s="29">
        <v>2020</v>
      </c>
      <c r="B188" s="51" t="s">
        <v>74</v>
      </c>
      <c r="C188" s="52">
        <v>98700</v>
      </c>
      <c r="D188" s="52">
        <v>61700</v>
      </c>
      <c r="E188" s="52">
        <v>50700</v>
      </c>
      <c r="F188" s="52">
        <v>39700</v>
      </c>
      <c r="G188" s="52">
        <v>250800</v>
      </c>
      <c r="J188" s="29"/>
      <c r="K188" s="29"/>
      <c r="L188" s="29"/>
      <c r="M188" s="29"/>
      <c r="N188" s="29"/>
      <c r="O188" s="29"/>
      <c r="P188" s="30"/>
      <c r="Q188" s="30"/>
      <c r="R188" s="30"/>
    </row>
    <row r="189" spans="1:18">
      <c r="A189" s="29">
        <v>2021</v>
      </c>
      <c r="B189" s="51" t="s">
        <v>74</v>
      </c>
      <c r="C189" s="52">
        <v>97400</v>
      </c>
      <c r="D189" s="52">
        <v>61400</v>
      </c>
      <c r="E189" s="52">
        <v>52000</v>
      </c>
      <c r="F189" s="52">
        <v>41200</v>
      </c>
      <c r="G189" s="52">
        <v>252000</v>
      </c>
      <c r="J189" s="29"/>
      <c r="K189" s="29"/>
      <c r="L189" s="29"/>
      <c r="M189" s="29"/>
      <c r="N189" s="29"/>
      <c r="O189" s="29"/>
      <c r="P189" s="30"/>
      <c r="Q189" s="30"/>
      <c r="R189" s="30"/>
    </row>
    <row r="190" spans="1:18">
      <c r="A190" s="29">
        <v>2022</v>
      </c>
      <c r="B190" s="51" t="s">
        <v>74</v>
      </c>
      <c r="C190" s="52">
        <v>96500</v>
      </c>
      <c r="D190" s="52">
        <v>60600</v>
      </c>
      <c r="E190" s="52">
        <v>52700</v>
      </c>
      <c r="F190" s="52">
        <v>43200</v>
      </c>
      <c r="G190" s="52">
        <v>253000</v>
      </c>
      <c r="J190" s="29"/>
      <c r="K190" s="29"/>
      <c r="L190" s="29"/>
      <c r="M190" s="29"/>
      <c r="N190" s="29"/>
      <c r="O190" s="29"/>
      <c r="P190" s="30"/>
      <c r="Q190" s="30"/>
      <c r="R190" s="30"/>
    </row>
    <row r="191" spans="1:18">
      <c r="A191" s="29">
        <v>2023</v>
      </c>
      <c r="B191" s="51" t="s">
        <v>74</v>
      </c>
      <c r="C191" s="52">
        <v>95600</v>
      </c>
      <c r="D191" s="52">
        <v>59600</v>
      </c>
      <c r="E191" s="52">
        <v>53600</v>
      </c>
      <c r="F191" s="52">
        <v>45200</v>
      </c>
      <c r="G191" s="52">
        <v>254000</v>
      </c>
      <c r="J191" s="29"/>
      <c r="K191" s="29"/>
      <c r="L191" s="29"/>
      <c r="M191" s="29"/>
      <c r="N191" s="29"/>
      <c r="O191" s="29"/>
      <c r="P191" s="30"/>
      <c r="Q191" s="30"/>
      <c r="R191" s="30"/>
    </row>
    <row r="192" spans="1:18">
      <c r="A192" s="29">
        <v>2024</v>
      </c>
      <c r="B192" s="51" t="s">
        <v>74</v>
      </c>
      <c r="C192" s="52">
        <v>95100</v>
      </c>
      <c r="D192" s="52">
        <v>58600</v>
      </c>
      <c r="E192" s="52">
        <v>54300</v>
      </c>
      <c r="F192" s="52">
        <v>47100</v>
      </c>
      <c r="G192" s="52">
        <v>255100</v>
      </c>
      <c r="J192" s="29"/>
      <c r="K192" s="29"/>
      <c r="L192" s="29"/>
      <c r="M192" s="29"/>
      <c r="N192" s="29"/>
      <c r="O192" s="29"/>
      <c r="P192" s="30"/>
      <c r="Q192" s="30"/>
      <c r="R192" s="30"/>
    </row>
    <row r="193" spans="1:18">
      <c r="A193" s="29">
        <v>2025</v>
      </c>
      <c r="B193" s="51" t="s">
        <v>74</v>
      </c>
      <c r="C193" s="52">
        <v>94700</v>
      </c>
      <c r="D193" s="52">
        <v>57400</v>
      </c>
      <c r="E193" s="52">
        <v>55300</v>
      </c>
      <c r="F193" s="52">
        <v>49100</v>
      </c>
      <c r="G193" s="52">
        <v>256500</v>
      </c>
      <c r="J193" s="29"/>
      <c r="K193" s="29"/>
      <c r="L193" s="29"/>
      <c r="M193" s="29"/>
      <c r="N193" s="29"/>
      <c r="O193" s="29"/>
      <c r="P193" s="30"/>
      <c r="Q193" s="30"/>
      <c r="R193" s="30"/>
    </row>
    <row r="194" spans="1:18">
      <c r="A194" s="29">
        <v>2026</v>
      </c>
      <c r="B194" s="51" t="s">
        <v>74</v>
      </c>
      <c r="C194" s="52">
        <v>94000</v>
      </c>
      <c r="D194" s="52">
        <v>56500</v>
      </c>
      <c r="E194" s="52">
        <v>56200</v>
      </c>
      <c r="F194" s="52">
        <v>50900</v>
      </c>
      <c r="G194" s="52">
        <v>257600</v>
      </c>
      <c r="J194" s="29"/>
      <c r="K194" s="29"/>
      <c r="L194" s="29"/>
      <c r="M194" s="29"/>
      <c r="N194" s="29"/>
      <c r="O194" s="29"/>
      <c r="P194" s="30"/>
      <c r="Q194" s="30"/>
      <c r="R194" s="30"/>
    </row>
    <row r="195" spans="1:18">
      <c r="A195" s="29">
        <v>2027</v>
      </c>
      <c r="B195" s="51" t="s">
        <v>74</v>
      </c>
      <c r="C195" s="52">
        <v>93600</v>
      </c>
      <c r="D195" s="52">
        <v>55300</v>
      </c>
      <c r="E195" s="52">
        <v>56900</v>
      </c>
      <c r="F195" s="52">
        <v>52900</v>
      </c>
      <c r="G195" s="52">
        <v>258700</v>
      </c>
      <c r="J195" s="29"/>
      <c r="K195" s="29"/>
      <c r="L195" s="29"/>
      <c r="M195" s="29"/>
      <c r="N195" s="29"/>
      <c r="O195" s="29"/>
      <c r="P195" s="30"/>
      <c r="Q195" s="30"/>
      <c r="R195" s="30"/>
    </row>
    <row r="196" spans="1:18">
      <c r="A196" s="29">
        <v>2028</v>
      </c>
      <c r="B196" s="51" t="s">
        <v>74</v>
      </c>
      <c r="C196" s="52">
        <v>93300</v>
      </c>
      <c r="D196" s="52">
        <v>54100</v>
      </c>
      <c r="E196" s="52">
        <v>57400</v>
      </c>
      <c r="F196" s="52">
        <v>54900</v>
      </c>
      <c r="G196" s="52">
        <v>259700</v>
      </c>
      <c r="J196" s="29"/>
      <c r="K196" s="29"/>
      <c r="L196" s="29"/>
      <c r="M196" s="29"/>
      <c r="N196" s="29"/>
      <c r="O196" s="29"/>
      <c r="P196" s="30"/>
      <c r="Q196" s="30"/>
      <c r="R196" s="30"/>
    </row>
    <row r="197" spans="1:18">
      <c r="A197" s="29">
        <v>2029</v>
      </c>
      <c r="B197" s="51" t="s">
        <v>74</v>
      </c>
      <c r="C197" s="52">
        <v>92800</v>
      </c>
      <c r="D197" s="52">
        <v>53000</v>
      </c>
      <c r="E197" s="52">
        <v>57800</v>
      </c>
      <c r="F197" s="52">
        <v>57000</v>
      </c>
      <c r="G197" s="52">
        <v>260600</v>
      </c>
      <c r="J197" s="29"/>
      <c r="K197" s="29"/>
      <c r="L197" s="29"/>
      <c r="M197" s="29"/>
      <c r="N197" s="29"/>
      <c r="O197" s="29"/>
      <c r="P197" s="30"/>
      <c r="Q197" s="30"/>
      <c r="R197" s="30"/>
    </row>
    <row r="198" spans="1:18">
      <c r="A198" s="29">
        <v>2030</v>
      </c>
      <c r="B198" s="51" t="s">
        <v>74</v>
      </c>
      <c r="C198" s="52">
        <v>92100</v>
      </c>
      <c r="D198" s="52">
        <v>51900</v>
      </c>
      <c r="E198" s="52">
        <v>58000</v>
      </c>
      <c r="F198" s="52">
        <v>59100</v>
      </c>
      <c r="G198" s="52">
        <v>261100</v>
      </c>
      <c r="J198" s="29"/>
      <c r="K198" s="29"/>
      <c r="L198" s="29"/>
      <c r="M198" s="29"/>
      <c r="N198" s="29"/>
      <c r="O198" s="29"/>
    </row>
    <row r="201" spans="1:18">
      <c r="A201" s="29" t="s">
        <v>48</v>
      </c>
      <c r="B201" s="51"/>
      <c r="C201" s="51"/>
      <c r="D201" s="51"/>
      <c r="E201" s="51"/>
      <c r="F201" s="51"/>
      <c r="G201" s="51"/>
    </row>
    <row r="202" spans="1:18">
      <c r="A202" s="29" t="s">
        <v>8</v>
      </c>
      <c r="B202" s="51" t="s">
        <v>9</v>
      </c>
      <c r="C202" s="54" t="s">
        <v>32</v>
      </c>
      <c r="D202" s="54" t="s">
        <v>33</v>
      </c>
      <c r="E202" s="54" t="s">
        <v>34</v>
      </c>
      <c r="F202" s="54" t="s">
        <v>35</v>
      </c>
      <c r="G202" s="54" t="s">
        <v>37</v>
      </c>
    </row>
    <row r="203" spans="1:18">
      <c r="A203" s="29">
        <v>2015</v>
      </c>
      <c r="B203" s="51" t="s">
        <v>11</v>
      </c>
      <c r="C203" s="52"/>
      <c r="D203" s="52"/>
      <c r="E203" s="52"/>
      <c r="F203" s="52"/>
      <c r="G203" s="51"/>
      <c r="K203" s="29"/>
      <c r="L203" s="29"/>
      <c r="M203" s="29"/>
      <c r="N203" s="29"/>
    </row>
    <row r="204" spans="1:18">
      <c r="A204" s="29">
        <v>2016</v>
      </c>
      <c r="B204" s="51" t="s">
        <v>11</v>
      </c>
      <c r="C204" s="52"/>
      <c r="D204" s="52"/>
      <c r="E204" s="52"/>
      <c r="F204" s="52"/>
      <c r="G204" s="51"/>
      <c r="J204" s="29"/>
      <c r="K204" s="29"/>
      <c r="L204" s="29"/>
      <c r="M204" s="29"/>
      <c r="N204" s="29"/>
    </row>
    <row r="205" spans="1:18">
      <c r="A205" s="29">
        <v>2017</v>
      </c>
      <c r="B205" s="51" t="s">
        <v>11</v>
      </c>
      <c r="C205" s="52"/>
      <c r="D205" s="52"/>
      <c r="E205" s="52"/>
      <c r="F205" s="52"/>
      <c r="G205" s="51"/>
      <c r="J205" s="29"/>
      <c r="K205" s="29"/>
      <c r="L205" s="29"/>
      <c r="M205" s="29"/>
      <c r="N205" s="29"/>
    </row>
    <row r="206" spans="1:18">
      <c r="A206" s="29">
        <v>2018</v>
      </c>
      <c r="B206" s="51" t="s">
        <v>11</v>
      </c>
      <c r="C206" s="52"/>
      <c r="D206" s="52"/>
      <c r="E206" s="52"/>
      <c r="F206" s="52"/>
      <c r="G206" s="51"/>
      <c r="J206" s="29"/>
      <c r="K206" s="29"/>
      <c r="L206" s="29"/>
      <c r="M206" s="29"/>
      <c r="N206" s="29"/>
    </row>
    <row r="207" spans="1:18">
      <c r="A207" s="29">
        <v>2019</v>
      </c>
      <c r="B207" s="51" t="s">
        <v>11</v>
      </c>
      <c r="C207" s="52"/>
      <c r="D207" s="52"/>
      <c r="E207" s="52"/>
      <c r="F207" s="52"/>
      <c r="G207" s="51"/>
      <c r="J207" s="29"/>
      <c r="K207" s="29"/>
      <c r="L207" s="29"/>
      <c r="M207" s="29"/>
      <c r="N207" s="29"/>
    </row>
    <row r="208" spans="1:18">
      <c r="A208" s="29">
        <v>2020</v>
      </c>
      <c r="B208" s="51" t="s">
        <v>11</v>
      </c>
      <c r="C208" s="52"/>
      <c r="D208" s="52"/>
      <c r="E208" s="52"/>
      <c r="F208" s="52"/>
      <c r="G208" s="51"/>
      <c r="J208" s="29"/>
      <c r="K208" s="29"/>
      <c r="L208" s="29"/>
      <c r="M208" s="29"/>
      <c r="N208" s="29"/>
    </row>
    <row r="209" spans="1:14">
      <c r="A209" s="29">
        <v>2021</v>
      </c>
      <c r="B209" s="51" t="s">
        <v>11</v>
      </c>
      <c r="C209" s="52"/>
      <c r="D209" s="52"/>
      <c r="E209" s="52"/>
      <c r="F209" s="52"/>
      <c r="G209" s="51"/>
      <c r="J209" s="29"/>
      <c r="K209" s="29"/>
      <c r="L209" s="29"/>
      <c r="M209" s="29"/>
      <c r="N209" s="29"/>
    </row>
    <row r="210" spans="1:14">
      <c r="A210" s="29">
        <v>2022</v>
      </c>
      <c r="B210" s="51" t="s">
        <v>11</v>
      </c>
      <c r="C210" s="52"/>
      <c r="D210" s="52"/>
      <c r="E210" s="52"/>
      <c r="F210" s="52"/>
      <c r="G210" s="51"/>
      <c r="J210" s="29"/>
      <c r="K210" s="29"/>
      <c r="L210" s="29"/>
      <c r="M210" s="29"/>
      <c r="N210" s="29"/>
    </row>
    <row r="211" spans="1:14">
      <c r="A211" s="29">
        <v>2023</v>
      </c>
      <c r="B211" s="51" t="s">
        <v>11</v>
      </c>
      <c r="C211" s="52"/>
      <c r="D211" s="52"/>
      <c r="E211" s="52"/>
      <c r="F211" s="52"/>
      <c r="G211" s="51"/>
      <c r="J211" s="29"/>
      <c r="K211" s="29"/>
      <c r="L211" s="29"/>
      <c r="M211" s="29"/>
      <c r="N211" s="29"/>
    </row>
    <row r="212" spans="1:14">
      <c r="A212" s="29">
        <v>2024</v>
      </c>
      <c r="B212" s="51" t="s">
        <v>11</v>
      </c>
      <c r="C212" s="52"/>
      <c r="D212" s="52"/>
      <c r="E212" s="52"/>
      <c r="F212" s="52"/>
      <c r="G212" s="51"/>
      <c r="J212" s="29"/>
      <c r="K212" s="29"/>
      <c r="L212" s="29"/>
      <c r="M212" s="29"/>
      <c r="N212" s="29"/>
    </row>
    <row r="213" spans="1:14">
      <c r="A213" s="29">
        <v>2025</v>
      </c>
      <c r="B213" s="51" t="s">
        <v>11</v>
      </c>
      <c r="C213" s="52"/>
      <c r="D213" s="52"/>
      <c r="E213" s="52"/>
      <c r="F213" s="52"/>
      <c r="G213" s="51"/>
      <c r="J213" s="29"/>
      <c r="K213" s="29"/>
      <c r="L213" s="29"/>
      <c r="M213" s="29"/>
      <c r="N213" s="29"/>
    </row>
    <row r="214" spans="1:14">
      <c r="A214" s="29">
        <v>2026</v>
      </c>
      <c r="B214" s="51" t="s">
        <v>11</v>
      </c>
      <c r="C214" s="52"/>
      <c r="D214" s="52"/>
      <c r="E214" s="52"/>
      <c r="F214" s="52"/>
      <c r="G214" s="51"/>
      <c r="J214" s="29"/>
      <c r="K214" s="29"/>
      <c r="L214" s="29"/>
      <c r="M214" s="29"/>
      <c r="N214" s="29"/>
    </row>
    <row r="215" spans="1:14">
      <c r="A215" s="29">
        <v>2027</v>
      </c>
      <c r="B215" s="51" t="s">
        <v>11</v>
      </c>
      <c r="C215" s="52"/>
      <c r="D215" s="52"/>
      <c r="E215" s="52"/>
      <c r="F215" s="52"/>
      <c r="G215" s="51"/>
      <c r="J215" s="29"/>
      <c r="K215" s="29"/>
      <c r="L215" s="29"/>
      <c r="M215" s="29"/>
      <c r="N215" s="29"/>
    </row>
    <row r="216" spans="1:14">
      <c r="A216" s="29">
        <v>2028</v>
      </c>
      <c r="B216" s="51" t="s">
        <v>11</v>
      </c>
      <c r="C216" s="52"/>
      <c r="D216" s="52"/>
      <c r="E216" s="52"/>
      <c r="F216" s="52"/>
      <c r="G216" s="51"/>
      <c r="J216" s="29"/>
      <c r="K216" s="29"/>
      <c r="L216" s="29"/>
      <c r="M216" s="29"/>
      <c r="N216" s="29"/>
    </row>
    <row r="217" spans="1:14">
      <c r="A217" s="29">
        <v>2029</v>
      </c>
      <c r="B217" s="51" t="s">
        <v>11</v>
      </c>
      <c r="C217" s="52"/>
      <c r="D217" s="52"/>
      <c r="E217" s="52"/>
      <c r="F217" s="52"/>
      <c r="G217" s="51"/>
      <c r="J217" s="29"/>
      <c r="K217" s="29"/>
      <c r="L217" s="29"/>
      <c r="M217" s="29"/>
      <c r="N217" s="29"/>
    </row>
    <row r="218" spans="1:14">
      <c r="A218" s="29">
        <v>2030</v>
      </c>
      <c r="B218" s="51" t="s">
        <v>11</v>
      </c>
      <c r="C218" s="52"/>
      <c r="D218" s="52"/>
      <c r="E218" s="52"/>
      <c r="F218" s="52"/>
      <c r="G218" s="51"/>
      <c r="J218" s="29"/>
      <c r="K218" s="29"/>
      <c r="L218" s="29"/>
      <c r="M218" s="29"/>
      <c r="N218" s="29"/>
    </row>
    <row r="221" spans="1:14">
      <c r="A221" s="29" t="s">
        <v>47</v>
      </c>
      <c r="B221" s="51"/>
      <c r="C221" s="51"/>
      <c r="D221" s="51"/>
      <c r="E221" s="51"/>
      <c r="F221" s="51"/>
      <c r="G221" s="51"/>
    </row>
    <row r="222" spans="1:14">
      <c r="A222" s="29" t="s">
        <v>8</v>
      </c>
      <c r="B222" s="51" t="s">
        <v>9</v>
      </c>
      <c r="C222" s="54" t="s">
        <v>32</v>
      </c>
      <c r="D222" s="54" t="s">
        <v>33</v>
      </c>
      <c r="E222" s="54" t="s">
        <v>34</v>
      </c>
      <c r="F222" s="54" t="s">
        <v>35</v>
      </c>
      <c r="G222" s="54" t="s">
        <v>37</v>
      </c>
    </row>
    <row r="223" spans="1:14">
      <c r="A223" s="29">
        <v>2015</v>
      </c>
      <c r="B223" s="51" t="s">
        <v>11</v>
      </c>
      <c r="C223" s="52"/>
      <c r="D223" s="52"/>
      <c r="E223" s="52"/>
      <c r="F223" s="52"/>
      <c r="G223" s="51"/>
      <c r="J223" s="29"/>
      <c r="K223" s="29"/>
      <c r="L223" s="29"/>
      <c r="M223" s="29"/>
    </row>
    <row r="224" spans="1:14">
      <c r="A224" s="29">
        <v>2016</v>
      </c>
      <c r="B224" s="51" t="s">
        <v>11</v>
      </c>
      <c r="C224" s="52"/>
      <c r="D224" s="52"/>
      <c r="E224" s="52"/>
      <c r="F224" s="52"/>
      <c r="G224" s="51"/>
      <c r="I224" s="29"/>
      <c r="J224" s="29"/>
      <c r="K224" s="29"/>
      <c r="L224" s="29"/>
      <c r="M224" s="29"/>
    </row>
    <row r="225" spans="1:13">
      <c r="A225" s="29">
        <v>2017</v>
      </c>
      <c r="B225" s="51" t="s">
        <v>11</v>
      </c>
      <c r="C225" s="52"/>
      <c r="D225" s="52"/>
      <c r="E225" s="52"/>
      <c r="F225" s="52"/>
      <c r="G225" s="51"/>
      <c r="I225" s="29"/>
      <c r="J225" s="29"/>
      <c r="K225" s="29"/>
      <c r="L225" s="29"/>
      <c r="M225" s="29"/>
    </row>
    <row r="226" spans="1:13">
      <c r="A226" s="29">
        <v>2018</v>
      </c>
      <c r="B226" s="51" t="s">
        <v>11</v>
      </c>
      <c r="C226" s="52"/>
      <c r="D226" s="52"/>
      <c r="E226" s="52"/>
      <c r="F226" s="52"/>
      <c r="G226" s="51"/>
      <c r="I226" s="29"/>
      <c r="J226" s="29"/>
      <c r="K226" s="29"/>
      <c r="L226" s="29"/>
      <c r="M226" s="29"/>
    </row>
    <row r="227" spans="1:13">
      <c r="A227" s="29">
        <v>2019</v>
      </c>
      <c r="B227" s="51" t="s">
        <v>11</v>
      </c>
      <c r="C227" s="52"/>
      <c r="D227" s="52"/>
      <c r="E227" s="52"/>
      <c r="F227" s="52"/>
      <c r="G227" s="51"/>
      <c r="I227" s="29"/>
      <c r="J227" s="29"/>
      <c r="K227" s="29"/>
      <c r="L227" s="29"/>
      <c r="M227" s="29"/>
    </row>
    <row r="228" spans="1:13">
      <c r="A228" s="29">
        <v>2020</v>
      </c>
      <c r="B228" s="51" t="s">
        <v>11</v>
      </c>
      <c r="C228" s="52"/>
      <c r="D228" s="52"/>
      <c r="E228" s="52"/>
      <c r="F228" s="52"/>
      <c r="G228" s="51"/>
      <c r="I228" s="29"/>
      <c r="J228" s="29"/>
      <c r="K228" s="29"/>
      <c r="L228" s="29"/>
      <c r="M228" s="29"/>
    </row>
    <row r="229" spans="1:13">
      <c r="A229" s="29">
        <v>2021</v>
      </c>
      <c r="B229" s="51" t="s">
        <v>11</v>
      </c>
      <c r="C229" s="52"/>
      <c r="D229" s="52"/>
      <c r="E229" s="52"/>
      <c r="F229" s="52"/>
      <c r="G229" s="51"/>
      <c r="I229" s="29"/>
      <c r="J229" s="29"/>
      <c r="K229" s="29"/>
      <c r="L229" s="29"/>
      <c r="M229" s="29"/>
    </row>
    <row r="230" spans="1:13">
      <c r="A230" s="29">
        <v>2022</v>
      </c>
      <c r="B230" s="51" t="s">
        <v>11</v>
      </c>
      <c r="C230" s="52"/>
      <c r="D230" s="52"/>
      <c r="E230" s="52"/>
      <c r="F230" s="52"/>
      <c r="G230" s="51"/>
      <c r="I230" s="29"/>
      <c r="J230" s="29"/>
      <c r="K230" s="29"/>
      <c r="L230" s="29"/>
      <c r="M230" s="29"/>
    </row>
    <row r="231" spans="1:13">
      <c r="A231" s="29">
        <v>2023</v>
      </c>
      <c r="B231" s="51" t="s">
        <v>11</v>
      </c>
      <c r="C231" s="52"/>
      <c r="D231" s="52"/>
      <c r="E231" s="52"/>
      <c r="F231" s="52"/>
      <c r="G231" s="51"/>
      <c r="I231" s="29"/>
      <c r="J231" s="29"/>
      <c r="K231" s="29"/>
      <c r="L231" s="29"/>
      <c r="M231" s="29"/>
    </row>
    <row r="232" spans="1:13">
      <c r="A232" s="29">
        <v>2024</v>
      </c>
      <c r="B232" s="51" t="s">
        <v>11</v>
      </c>
      <c r="C232" s="52"/>
      <c r="D232" s="52"/>
      <c r="E232" s="52"/>
      <c r="F232" s="52"/>
      <c r="G232" s="51"/>
      <c r="I232" s="29"/>
      <c r="J232" s="29"/>
      <c r="K232" s="29"/>
      <c r="L232" s="29"/>
      <c r="M232" s="29"/>
    </row>
    <row r="233" spans="1:13">
      <c r="A233" s="29">
        <v>2025</v>
      </c>
      <c r="B233" s="51" t="s">
        <v>11</v>
      </c>
      <c r="C233" s="52"/>
      <c r="D233" s="52"/>
      <c r="E233" s="52"/>
      <c r="F233" s="52"/>
      <c r="G233" s="51"/>
      <c r="I233" s="29"/>
      <c r="J233" s="29"/>
      <c r="K233" s="29"/>
      <c r="L233" s="29"/>
      <c r="M233" s="29"/>
    </row>
    <row r="234" spans="1:13">
      <c r="A234" s="29">
        <v>2026</v>
      </c>
      <c r="B234" s="51" t="s">
        <v>11</v>
      </c>
      <c r="C234" s="52"/>
      <c r="D234" s="52"/>
      <c r="E234" s="52"/>
      <c r="F234" s="52"/>
      <c r="G234" s="51"/>
      <c r="I234" s="29"/>
      <c r="J234" s="29"/>
      <c r="K234" s="29"/>
      <c r="L234" s="29"/>
      <c r="M234" s="29"/>
    </row>
    <row r="235" spans="1:13">
      <c r="A235" s="29">
        <v>2027</v>
      </c>
      <c r="B235" s="51" t="s">
        <v>11</v>
      </c>
      <c r="C235" s="52"/>
      <c r="D235" s="52"/>
      <c r="E235" s="52"/>
      <c r="F235" s="52"/>
      <c r="G235" s="51"/>
      <c r="I235" s="29"/>
      <c r="J235" s="29"/>
      <c r="K235" s="29"/>
      <c r="L235" s="29"/>
      <c r="M235" s="29"/>
    </row>
    <row r="236" spans="1:13">
      <c r="A236" s="29">
        <v>2028</v>
      </c>
      <c r="B236" s="51" t="s">
        <v>11</v>
      </c>
      <c r="C236" s="52"/>
      <c r="D236" s="52"/>
      <c r="E236" s="52"/>
      <c r="F236" s="52"/>
      <c r="G236" s="51"/>
      <c r="I236" s="29"/>
      <c r="J236" s="29"/>
      <c r="K236" s="29"/>
      <c r="L236" s="29"/>
      <c r="M236" s="29"/>
    </row>
    <row r="237" spans="1:13">
      <c r="A237" s="29">
        <v>2029</v>
      </c>
      <c r="B237" s="51" t="s">
        <v>11</v>
      </c>
      <c r="C237" s="52"/>
      <c r="D237" s="52"/>
      <c r="E237" s="52"/>
      <c r="F237" s="52"/>
      <c r="G237" s="51"/>
      <c r="I237" s="29"/>
      <c r="J237" s="29"/>
      <c r="K237" s="29"/>
      <c r="L237" s="29"/>
      <c r="M237" s="29"/>
    </row>
    <row r="238" spans="1:13">
      <c r="A238" s="29">
        <v>2030</v>
      </c>
      <c r="B238" s="51" t="s">
        <v>11</v>
      </c>
      <c r="C238" s="52"/>
      <c r="D238" s="52"/>
      <c r="E238" s="52"/>
      <c r="F238" s="52"/>
      <c r="G238" s="51"/>
      <c r="I238" s="29"/>
      <c r="J238" s="29"/>
      <c r="K238" s="29"/>
      <c r="L238" s="29"/>
      <c r="M238" s="29"/>
    </row>
    <row r="241" spans="1:20">
      <c r="A241" s="29" t="s">
        <v>44</v>
      </c>
      <c r="B241" s="51"/>
      <c r="C241" s="51"/>
      <c r="D241" s="51"/>
      <c r="E241" s="51"/>
      <c r="F241" s="51"/>
      <c r="G241" s="51"/>
    </row>
    <row r="242" spans="1:20">
      <c r="A242" s="29" t="s">
        <v>8</v>
      </c>
      <c r="B242" s="51" t="s">
        <v>9</v>
      </c>
      <c r="C242" s="54" t="s">
        <v>32</v>
      </c>
      <c r="D242" s="54" t="s">
        <v>33</v>
      </c>
      <c r="E242" s="54" t="s">
        <v>34</v>
      </c>
      <c r="F242" s="54" t="s">
        <v>35</v>
      </c>
      <c r="G242" s="54" t="s">
        <v>37</v>
      </c>
      <c r="I242" s="30"/>
      <c r="J242" s="30"/>
      <c r="K242" s="30"/>
      <c r="L242" s="30"/>
      <c r="P242" s="29"/>
      <c r="Q242" s="29"/>
      <c r="R242" s="29"/>
      <c r="S242" s="29"/>
      <c r="T242" s="29"/>
    </row>
    <row r="243" spans="1:20">
      <c r="A243" s="29">
        <v>2015</v>
      </c>
      <c r="B243" s="51" t="s">
        <v>11</v>
      </c>
      <c r="C243" s="52"/>
      <c r="D243" s="52"/>
      <c r="E243" s="52"/>
      <c r="F243" s="52"/>
      <c r="G243" s="51"/>
      <c r="I243" s="30"/>
      <c r="J243" s="30"/>
      <c r="K243" s="30"/>
      <c r="L243" s="30"/>
      <c r="M243" s="29"/>
      <c r="O243" s="29"/>
      <c r="P243" s="29"/>
      <c r="Q243" s="29"/>
      <c r="R243" s="29"/>
      <c r="S243" s="29"/>
      <c r="T243" s="29"/>
    </row>
    <row r="244" spans="1:20">
      <c r="A244" s="29">
        <v>2016</v>
      </c>
      <c r="B244" s="51" t="s">
        <v>11</v>
      </c>
      <c r="C244" s="52"/>
      <c r="D244" s="52"/>
      <c r="E244" s="52"/>
      <c r="F244" s="52"/>
      <c r="G244" s="51"/>
      <c r="I244" s="30"/>
      <c r="J244" s="30"/>
      <c r="K244" s="30"/>
      <c r="L244" s="30"/>
      <c r="M244" s="29"/>
      <c r="O244" s="29"/>
      <c r="P244" s="29"/>
      <c r="Q244" s="29"/>
      <c r="R244" s="29"/>
      <c r="S244" s="29"/>
      <c r="T244" s="29"/>
    </row>
    <row r="245" spans="1:20">
      <c r="A245" s="29">
        <v>2017</v>
      </c>
      <c r="B245" s="51" t="s">
        <v>11</v>
      </c>
      <c r="C245" s="52"/>
      <c r="D245" s="52"/>
      <c r="E245" s="52"/>
      <c r="F245" s="52"/>
      <c r="G245" s="51"/>
      <c r="I245" s="30"/>
      <c r="J245" s="30"/>
      <c r="K245" s="30"/>
      <c r="L245" s="30"/>
      <c r="M245" s="29"/>
      <c r="O245" s="29"/>
      <c r="P245" s="29"/>
      <c r="Q245" s="29"/>
      <c r="R245" s="29"/>
      <c r="S245" s="29"/>
      <c r="T245" s="29"/>
    </row>
    <row r="246" spans="1:20">
      <c r="A246" s="29">
        <v>2018</v>
      </c>
      <c r="B246" s="51" t="s">
        <v>11</v>
      </c>
      <c r="C246" s="52"/>
      <c r="D246" s="52"/>
      <c r="E246" s="52"/>
      <c r="F246" s="52"/>
      <c r="G246" s="51"/>
      <c r="I246" s="30"/>
      <c r="J246" s="30"/>
      <c r="K246" s="30"/>
      <c r="L246" s="30"/>
      <c r="M246" s="29"/>
      <c r="O246" s="29"/>
      <c r="P246" s="29"/>
      <c r="Q246" s="29"/>
      <c r="R246" s="29"/>
      <c r="S246" s="29"/>
      <c r="T246" s="29"/>
    </row>
    <row r="247" spans="1:20">
      <c r="A247" s="29">
        <v>2019</v>
      </c>
      <c r="B247" s="51" t="s">
        <v>11</v>
      </c>
      <c r="C247" s="52"/>
      <c r="D247" s="52"/>
      <c r="E247" s="52"/>
      <c r="F247" s="52"/>
      <c r="G247" s="51"/>
      <c r="I247" s="30"/>
      <c r="J247" s="30"/>
      <c r="K247" s="30"/>
      <c r="L247" s="30"/>
      <c r="M247" s="29"/>
      <c r="O247" s="29"/>
      <c r="P247" s="29"/>
      <c r="Q247" s="29"/>
      <c r="R247" s="29"/>
      <c r="S247" s="29"/>
      <c r="T247" s="29"/>
    </row>
    <row r="248" spans="1:20">
      <c r="A248" s="29">
        <v>2020</v>
      </c>
      <c r="B248" s="51" t="s">
        <v>11</v>
      </c>
      <c r="C248" s="52"/>
      <c r="D248" s="52"/>
      <c r="E248" s="52"/>
      <c r="F248" s="52"/>
      <c r="G248" s="51"/>
      <c r="I248" s="30"/>
      <c r="J248" s="30"/>
      <c r="K248" s="30"/>
      <c r="L248" s="30"/>
      <c r="M248" s="29"/>
      <c r="O248" s="29"/>
      <c r="P248" s="29"/>
      <c r="Q248" s="29"/>
      <c r="R248" s="29"/>
      <c r="S248" s="29"/>
      <c r="T248" s="29"/>
    </row>
    <row r="249" spans="1:20">
      <c r="A249" s="29">
        <v>2021</v>
      </c>
      <c r="B249" s="51" t="s">
        <v>11</v>
      </c>
      <c r="C249" s="52"/>
      <c r="D249" s="52"/>
      <c r="E249" s="52"/>
      <c r="F249" s="52"/>
      <c r="G249" s="51"/>
      <c r="I249" s="30"/>
      <c r="J249" s="30"/>
      <c r="K249" s="30"/>
      <c r="L249" s="30"/>
      <c r="M249" s="29"/>
      <c r="O249" s="29"/>
      <c r="P249" s="29"/>
      <c r="Q249" s="29"/>
      <c r="R249" s="29"/>
      <c r="S249" s="29"/>
      <c r="T249" s="29"/>
    </row>
    <row r="250" spans="1:20">
      <c r="A250" s="29">
        <v>2022</v>
      </c>
      <c r="B250" s="51" t="s">
        <v>11</v>
      </c>
      <c r="C250" s="52"/>
      <c r="D250" s="52"/>
      <c r="E250" s="52"/>
      <c r="F250" s="52"/>
      <c r="G250" s="51"/>
      <c r="I250" s="30"/>
      <c r="J250" s="30"/>
      <c r="K250" s="30"/>
      <c r="L250" s="30"/>
      <c r="M250" s="29"/>
      <c r="O250" s="29"/>
      <c r="P250" s="29"/>
      <c r="Q250" s="29"/>
      <c r="R250" s="29"/>
      <c r="S250" s="29"/>
      <c r="T250" s="29"/>
    </row>
    <row r="251" spans="1:20">
      <c r="A251" s="29">
        <v>2023</v>
      </c>
      <c r="B251" s="51" t="s">
        <v>11</v>
      </c>
      <c r="C251" s="52"/>
      <c r="D251" s="52"/>
      <c r="E251" s="52"/>
      <c r="F251" s="52"/>
      <c r="G251" s="51"/>
      <c r="I251" s="30"/>
      <c r="J251" s="30"/>
      <c r="K251" s="30"/>
      <c r="L251" s="30"/>
      <c r="M251" s="29"/>
      <c r="O251" s="29"/>
      <c r="P251" s="29"/>
      <c r="Q251" s="29"/>
      <c r="R251" s="29"/>
      <c r="S251" s="29"/>
      <c r="T251" s="29"/>
    </row>
    <row r="252" spans="1:20">
      <c r="A252" s="29">
        <v>2024</v>
      </c>
      <c r="B252" s="51" t="s">
        <v>11</v>
      </c>
      <c r="C252" s="52"/>
      <c r="D252" s="52"/>
      <c r="E252" s="52"/>
      <c r="F252" s="52"/>
      <c r="G252" s="51"/>
      <c r="I252" s="30"/>
      <c r="J252" s="30"/>
      <c r="K252" s="30"/>
      <c r="L252" s="30"/>
      <c r="M252" s="29"/>
      <c r="O252" s="29"/>
      <c r="P252" s="29"/>
      <c r="Q252" s="29"/>
      <c r="R252" s="29"/>
      <c r="S252" s="29"/>
      <c r="T252" s="29"/>
    </row>
    <row r="253" spans="1:20">
      <c r="A253" s="29">
        <v>2025</v>
      </c>
      <c r="B253" s="51" t="s">
        <v>11</v>
      </c>
      <c r="C253" s="52"/>
      <c r="D253" s="52"/>
      <c r="E253" s="52"/>
      <c r="F253" s="52"/>
      <c r="G253" s="51"/>
      <c r="I253" s="30"/>
      <c r="J253" s="30"/>
      <c r="K253" s="30"/>
      <c r="L253" s="30"/>
      <c r="M253" s="29"/>
      <c r="O253" s="29"/>
      <c r="P253" s="29"/>
      <c r="Q253" s="29"/>
      <c r="R253" s="29"/>
      <c r="S253" s="29"/>
      <c r="T253" s="29"/>
    </row>
    <row r="254" spans="1:20">
      <c r="A254" s="29">
        <v>2026</v>
      </c>
      <c r="B254" s="51" t="s">
        <v>11</v>
      </c>
      <c r="C254" s="52"/>
      <c r="D254" s="52"/>
      <c r="E254" s="52"/>
      <c r="F254" s="52"/>
      <c r="G254" s="51"/>
      <c r="I254" s="30"/>
      <c r="J254" s="30"/>
      <c r="K254" s="30"/>
      <c r="L254" s="30"/>
      <c r="M254" s="29"/>
      <c r="O254" s="29"/>
      <c r="P254" s="29"/>
      <c r="Q254" s="29"/>
      <c r="R254" s="29"/>
      <c r="S254" s="29"/>
      <c r="T254" s="29"/>
    </row>
    <row r="255" spans="1:20">
      <c r="A255" s="29">
        <v>2027</v>
      </c>
      <c r="B255" s="51" t="s">
        <v>11</v>
      </c>
      <c r="C255" s="52"/>
      <c r="D255" s="52"/>
      <c r="E255" s="52"/>
      <c r="F255" s="52"/>
      <c r="G255" s="51"/>
      <c r="I255" s="30"/>
      <c r="J255" s="30"/>
      <c r="K255" s="30"/>
      <c r="L255" s="30"/>
      <c r="M255" s="29"/>
      <c r="O255" s="29"/>
      <c r="P255" s="29"/>
      <c r="Q255" s="29"/>
      <c r="R255" s="29"/>
      <c r="S255" s="29"/>
      <c r="T255" s="29"/>
    </row>
    <row r="256" spans="1:20">
      <c r="A256" s="29">
        <v>2028</v>
      </c>
      <c r="B256" s="51" t="s">
        <v>11</v>
      </c>
      <c r="C256" s="52"/>
      <c r="D256" s="52"/>
      <c r="E256" s="52"/>
      <c r="F256" s="52"/>
      <c r="G256" s="51"/>
      <c r="I256" s="30"/>
      <c r="J256" s="30"/>
      <c r="K256" s="30"/>
      <c r="L256" s="30"/>
      <c r="M256" s="29"/>
      <c r="O256" s="29"/>
      <c r="P256" s="29"/>
      <c r="Q256" s="29"/>
      <c r="R256" s="29"/>
      <c r="S256" s="29"/>
      <c r="T256" s="29"/>
    </row>
    <row r="257" spans="1:20">
      <c r="A257" s="29">
        <v>2029</v>
      </c>
      <c r="B257" s="51" t="s">
        <v>11</v>
      </c>
      <c r="C257" s="52"/>
      <c r="D257" s="52"/>
      <c r="E257" s="52"/>
      <c r="F257" s="52"/>
      <c r="G257" s="51"/>
      <c r="I257" s="30"/>
      <c r="J257" s="30"/>
      <c r="K257" s="30"/>
      <c r="L257" s="30"/>
      <c r="M257" s="29"/>
      <c r="O257" s="29"/>
      <c r="P257" s="29"/>
      <c r="Q257" s="29"/>
      <c r="R257" s="29"/>
      <c r="S257" s="29"/>
      <c r="T257" s="29"/>
    </row>
    <row r="258" spans="1:20">
      <c r="A258" s="29">
        <v>2030</v>
      </c>
      <c r="B258" s="51" t="s">
        <v>11</v>
      </c>
      <c r="C258" s="52"/>
      <c r="D258" s="52"/>
      <c r="E258" s="52"/>
      <c r="F258" s="52"/>
      <c r="G258" s="5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258"/>
  <sheetViews>
    <sheetView workbookViewId="0">
      <selection activeCell="C3" sqref="C3:G258"/>
    </sheetView>
  </sheetViews>
  <sheetFormatPr defaultRowHeight="14.4"/>
  <cols>
    <col min="10" max="10" width="20.109375" customWidth="1"/>
    <col min="11" max="11" width="7.6640625" style="4" customWidth="1"/>
    <col min="12" max="19" width="9.109375" style="4"/>
  </cols>
  <sheetData>
    <row r="1" spans="1:24">
      <c r="A1" t="s">
        <v>30</v>
      </c>
      <c r="J1" s="11" t="s">
        <v>62</v>
      </c>
      <c r="K1" s="11"/>
      <c r="L1" s="11"/>
      <c r="M1" s="11"/>
      <c r="N1" s="11"/>
      <c r="O1" s="11"/>
      <c r="P1" s="11"/>
    </row>
    <row r="2" spans="1:24" s="11" customFormat="1">
      <c r="A2" s="11" t="s">
        <v>8</v>
      </c>
      <c r="B2" s="11" t="s">
        <v>9</v>
      </c>
      <c r="C2" s="12" t="s">
        <v>32</v>
      </c>
      <c r="D2" s="12" t="s">
        <v>33</v>
      </c>
      <c r="E2" s="12" t="s">
        <v>34</v>
      </c>
      <c r="F2" s="12" t="s">
        <v>35</v>
      </c>
      <c r="G2" s="12" t="s">
        <v>37</v>
      </c>
      <c r="H2" s="12"/>
      <c r="J2" s="11" t="s">
        <v>8</v>
      </c>
      <c r="K2" s="11" t="s">
        <v>9</v>
      </c>
      <c r="L2" s="12" t="s">
        <v>32</v>
      </c>
      <c r="M2" s="12" t="s">
        <v>33</v>
      </c>
      <c r="N2" s="12" t="s">
        <v>34</v>
      </c>
      <c r="O2" s="12" t="s">
        <v>35</v>
      </c>
      <c r="P2" s="12" t="s">
        <v>37</v>
      </c>
    </row>
    <row r="3" spans="1:24">
      <c r="A3" s="29">
        <v>2015</v>
      </c>
      <c r="B3" s="29" t="s">
        <v>12</v>
      </c>
      <c r="C3" s="47">
        <v>643400</v>
      </c>
      <c r="D3" s="47">
        <v>323500</v>
      </c>
      <c r="E3" s="47">
        <v>227100</v>
      </c>
      <c r="F3" s="47">
        <v>153600</v>
      </c>
      <c r="G3" s="47">
        <v>1347600</v>
      </c>
      <c r="H3" s="29"/>
      <c r="I3" s="4"/>
      <c r="J3" s="11">
        <v>2015</v>
      </c>
      <c r="K3" s="11" t="s">
        <v>12</v>
      </c>
      <c r="L3" s="11">
        <f>C3+C23+C43+C63+C103+C123+C143+C163+C183</f>
        <v>3808100</v>
      </c>
      <c r="M3" s="11">
        <f t="shared" ref="M3:P3" si="0">D3+D23+D43+D63+D103+D123+D143+D163+D183</f>
        <v>1808200</v>
      </c>
      <c r="N3" s="11">
        <f t="shared" si="0"/>
        <v>1178300</v>
      </c>
      <c r="O3" s="11">
        <f t="shared" si="0"/>
        <v>784100</v>
      </c>
      <c r="P3" s="11">
        <f t="shared" si="0"/>
        <v>7578700</v>
      </c>
      <c r="T3" s="4"/>
      <c r="U3" s="4"/>
      <c r="X3" s="29"/>
    </row>
    <row r="4" spans="1:24">
      <c r="A4" s="29">
        <v>2016</v>
      </c>
      <c r="B4" s="29" t="s">
        <v>12</v>
      </c>
      <c r="C4" s="47">
        <v>643300</v>
      </c>
      <c r="D4" s="47">
        <v>329100</v>
      </c>
      <c r="E4" s="47">
        <v>236800</v>
      </c>
      <c r="F4" s="47">
        <v>158900</v>
      </c>
      <c r="G4" s="47">
        <v>1368100</v>
      </c>
      <c r="H4" s="29"/>
      <c r="I4" s="4"/>
      <c r="J4" s="11">
        <v>2016</v>
      </c>
      <c r="K4" s="11" t="s">
        <v>12</v>
      </c>
      <c r="L4" s="11">
        <f t="shared" ref="L4:L18" si="1">C4+C24+C44+C64+C104+C124+C144+C164+C184</f>
        <v>3796700</v>
      </c>
      <c r="M4" s="11">
        <f t="shared" ref="M4:M18" si="2">D4+D24+D44+D64+D104+D124+D144+D164+D184</f>
        <v>1856200</v>
      </c>
      <c r="N4" s="11">
        <f t="shared" ref="N4:N18" si="3">E4+E24+E44+E64+E104+E124+E144+E164+E184</f>
        <v>1229200</v>
      </c>
      <c r="O4" s="11">
        <f t="shared" ref="O4:O18" si="4">F4+F24+F44+F64+F104+F124+F144+F164+F184</f>
        <v>809500</v>
      </c>
      <c r="P4" s="11">
        <f t="shared" ref="P4:P18" si="5">G4+G24+G44+G64+G104+G124+G144+G164+G184</f>
        <v>7691600</v>
      </c>
      <c r="T4" s="4"/>
      <c r="U4" s="4"/>
      <c r="X4" s="29"/>
    </row>
    <row r="5" spans="1:24">
      <c r="A5" s="29">
        <v>2017</v>
      </c>
      <c r="B5" s="29" t="s">
        <v>12</v>
      </c>
      <c r="C5" s="47">
        <v>643600</v>
      </c>
      <c r="D5" s="47">
        <v>333700</v>
      </c>
      <c r="E5" s="47">
        <v>246100</v>
      </c>
      <c r="F5" s="47">
        <v>164600</v>
      </c>
      <c r="G5" s="47">
        <v>1388000</v>
      </c>
      <c r="H5" s="29"/>
      <c r="I5" s="4"/>
      <c r="J5" s="11">
        <v>2017</v>
      </c>
      <c r="K5" s="11" t="s">
        <v>12</v>
      </c>
      <c r="L5" s="11">
        <f t="shared" si="1"/>
        <v>3787600</v>
      </c>
      <c r="M5" s="11">
        <f t="shared" si="2"/>
        <v>1899800</v>
      </c>
      <c r="N5" s="11">
        <f t="shared" si="3"/>
        <v>1278700</v>
      </c>
      <c r="O5" s="11">
        <f t="shared" si="4"/>
        <v>836300</v>
      </c>
      <c r="P5" s="11">
        <f t="shared" si="5"/>
        <v>7802400</v>
      </c>
      <c r="T5" s="4"/>
      <c r="U5" s="4"/>
      <c r="X5" s="29"/>
    </row>
    <row r="6" spans="1:24">
      <c r="A6" s="29">
        <v>2018</v>
      </c>
      <c r="B6" s="29" t="s">
        <v>12</v>
      </c>
      <c r="C6" s="47">
        <v>643000</v>
      </c>
      <c r="D6" s="47">
        <v>339000</v>
      </c>
      <c r="E6" s="47">
        <v>254600</v>
      </c>
      <c r="F6" s="47">
        <v>171200</v>
      </c>
      <c r="G6" s="47">
        <v>1407800</v>
      </c>
      <c r="H6" s="29"/>
      <c r="I6" s="4"/>
      <c r="J6" s="11">
        <v>2018</v>
      </c>
      <c r="K6" s="11" t="s">
        <v>12</v>
      </c>
      <c r="L6" s="11">
        <f t="shared" si="1"/>
        <v>3777600</v>
      </c>
      <c r="M6" s="11">
        <f t="shared" si="2"/>
        <v>1942400</v>
      </c>
      <c r="N6" s="11">
        <f t="shared" si="3"/>
        <v>1327400</v>
      </c>
      <c r="O6" s="11">
        <f t="shared" si="4"/>
        <v>868200</v>
      </c>
      <c r="P6" s="11">
        <f t="shared" si="5"/>
        <v>7915600</v>
      </c>
      <c r="T6" s="4"/>
      <c r="U6" s="4"/>
      <c r="X6" s="29"/>
    </row>
    <row r="7" spans="1:24">
      <c r="A7" s="29">
        <v>2019</v>
      </c>
      <c r="B7" s="29" t="s">
        <v>12</v>
      </c>
      <c r="C7" s="47">
        <v>643600</v>
      </c>
      <c r="D7" s="47">
        <v>342400</v>
      </c>
      <c r="E7" s="47">
        <v>263200</v>
      </c>
      <c r="F7" s="47">
        <v>178400</v>
      </c>
      <c r="G7" s="47">
        <v>1427600</v>
      </c>
      <c r="H7" s="29"/>
      <c r="I7" s="4"/>
      <c r="J7" s="11">
        <v>2019</v>
      </c>
      <c r="K7" s="11" t="s">
        <v>12</v>
      </c>
      <c r="L7" s="11">
        <f t="shared" si="1"/>
        <v>3771400</v>
      </c>
      <c r="M7" s="11">
        <f t="shared" si="2"/>
        <v>1976100</v>
      </c>
      <c r="N7" s="11">
        <f t="shared" si="3"/>
        <v>1379200</v>
      </c>
      <c r="O7" s="11">
        <f t="shared" si="4"/>
        <v>902100</v>
      </c>
      <c r="P7" s="11">
        <f t="shared" si="5"/>
        <v>8028800</v>
      </c>
      <c r="T7" s="4"/>
      <c r="U7" s="4"/>
      <c r="X7" s="29"/>
    </row>
    <row r="8" spans="1:24">
      <c r="A8" s="29">
        <v>2020</v>
      </c>
      <c r="B8" s="29" t="s">
        <v>12</v>
      </c>
      <c r="C8" s="47">
        <v>645900</v>
      </c>
      <c r="D8" s="47">
        <v>343800</v>
      </c>
      <c r="E8" s="47">
        <v>272700</v>
      </c>
      <c r="F8" s="47">
        <v>185400</v>
      </c>
      <c r="G8" s="47">
        <v>1447800</v>
      </c>
      <c r="H8" s="29"/>
      <c r="I8" s="4"/>
      <c r="J8" s="11">
        <v>2020</v>
      </c>
      <c r="K8" s="11" t="s">
        <v>12</v>
      </c>
      <c r="L8" s="11">
        <f t="shared" si="1"/>
        <v>3775200</v>
      </c>
      <c r="M8" s="11">
        <f t="shared" si="2"/>
        <v>1995800</v>
      </c>
      <c r="N8" s="11">
        <f t="shared" si="3"/>
        <v>1436100</v>
      </c>
      <c r="O8" s="11">
        <f t="shared" si="4"/>
        <v>936600</v>
      </c>
      <c r="P8" s="11">
        <f t="shared" si="5"/>
        <v>8143700</v>
      </c>
      <c r="T8" s="4"/>
      <c r="U8" s="4"/>
      <c r="X8" s="29"/>
    </row>
    <row r="9" spans="1:24">
      <c r="A9" s="29">
        <v>2021</v>
      </c>
      <c r="B9" s="29" t="s">
        <v>12</v>
      </c>
      <c r="C9" s="47">
        <v>649600</v>
      </c>
      <c r="D9" s="47">
        <v>342800</v>
      </c>
      <c r="E9" s="47">
        <v>281500</v>
      </c>
      <c r="F9" s="47">
        <v>193400</v>
      </c>
      <c r="G9" s="47">
        <v>1467300</v>
      </c>
      <c r="H9" s="29"/>
      <c r="I9" s="4"/>
      <c r="J9" s="11">
        <v>2021</v>
      </c>
      <c r="K9" s="11" t="s">
        <v>12</v>
      </c>
      <c r="L9" s="11">
        <f t="shared" si="1"/>
        <v>3790500</v>
      </c>
      <c r="M9" s="11">
        <f t="shared" si="2"/>
        <v>2001300</v>
      </c>
      <c r="N9" s="11">
        <f t="shared" si="3"/>
        <v>1487000</v>
      </c>
      <c r="O9" s="11">
        <f t="shared" si="4"/>
        <v>977300</v>
      </c>
      <c r="P9" s="11">
        <f t="shared" si="5"/>
        <v>8256100</v>
      </c>
      <c r="T9" s="4"/>
      <c r="U9" s="4"/>
      <c r="X9" s="29"/>
    </row>
    <row r="10" spans="1:24">
      <c r="A10" s="29">
        <v>2022</v>
      </c>
      <c r="B10" s="29" t="s">
        <v>12</v>
      </c>
      <c r="C10" s="47">
        <v>653000</v>
      </c>
      <c r="D10" s="47">
        <v>341200</v>
      </c>
      <c r="E10" s="47">
        <v>286500</v>
      </c>
      <c r="F10" s="47">
        <v>204800</v>
      </c>
      <c r="G10" s="47">
        <v>1485500</v>
      </c>
      <c r="H10" s="29"/>
      <c r="I10" s="4"/>
      <c r="J10" s="11">
        <v>2022</v>
      </c>
      <c r="K10" s="11" t="s">
        <v>12</v>
      </c>
      <c r="L10" s="11">
        <f t="shared" si="1"/>
        <v>3813300</v>
      </c>
      <c r="M10" s="11">
        <f t="shared" si="2"/>
        <v>1992200</v>
      </c>
      <c r="N10" s="11">
        <f t="shared" si="3"/>
        <v>1522700</v>
      </c>
      <c r="O10" s="11">
        <f t="shared" si="4"/>
        <v>1035600</v>
      </c>
      <c r="P10" s="11">
        <f t="shared" si="5"/>
        <v>8363800</v>
      </c>
      <c r="T10" s="4"/>
      <c r="U10" s="4"/>
      <c r="X10" s="29"/>
    </row>
    <row r="11" spans="1:24">
      <c r="A11" s="29">
        <v>2023</v>
      </c>
      <c r="B11" s="29" t="s">
        <v>12</v>
      </c>
      <c r="C11" s="47">
        <v>656400</v>
      </c>
      <c r="D11" s="47">
        <v>339200</v>
      </c>
      <c r="E11" s="47">
        <v>292100</v>
      </c>
      <c r="F11" s="47">
        <v>216300</v>
      </c>
      <c r="G11" s="47">
        <v>1504000</v>
      </c>
      <c r="H11" s="29"/>
      <c r="I11" s="4"/>
      <c r="J11" s="11">
        <v>2023</v>
      </c>
      <c r="K11" s="11" t="s">
        <v>12</v>
      </c>
      <c r="L11" s="11">
        <f t="shared" si="1"/>
        <v>3836900</v>
      </c>
      <c r="M11" s="11">
        <f t="shared" si="2"/>
        <v>1978100</v>
      </c>
      <c r="N11" s="11">
        <f t="shared" si="3"/>
        <v>1563100</v>
      </c>
      <c r="O11" s="11">
        <f t="shared" si="4"/>
        <v>1092700</v>
      </c>
      <c r="P11" s="11">
        <f t="shared" si="5"/>
        <v>8470800</v>
      </c>
      <c r="T11" s="4"/>
      <c r="U11" s="4"/>
      <c r="X11" s="29"/>
    </row>
    <row r="12" spans="1:24">
      <c r="A12" s="29">
        <v>2024</v>
      </c>
      <c r="B12" s="29" t="s">
        <v>12</v>
      </c>
      <c r="C12" s="47">
        <v>660000</v>
      </c>
      <c r="D12" s="47">
        <v>338400</v>
      </c>
      <c r="E12" s="47">
        <v>297700</v>
      </c>
      <c r="F12" s="47">
        <v>226900</v>
      </c>
      <c r="G12" s="47">
        <v>1523000</v>
      </c>
      <c r="H12" s="29"/>
      <c r="I12" s="4"/>
      <c r="J12" s="11">
        <v>2024</v>
      </c>
      <c r="K12" s="11" t="s">
        <v>12</v>
      </c>
      <c r="L12" s="11">
        <f t="shared" si="1"/>
        <v>3863900</v>
      </c>
      <c r="M12" s="11">
        <f t="shared" si="2"/>
        <v>1964200</v>
      </c>
      <c r="N12" s="11">
        <f t="shared" si="3"/>
        <v>1606700</v>
      </c>
      <c r="O12" s="11">
        <f t="shared" si="4"/>
        <v>1146000</v>
      </c>
      <c r="P12" s="11">
        <f t="shared" si="5"/>
        <v>8580800</v>
      </c>
      <c r="T12" s="4"/>
      <c r="U12" s="4"/>
      <c r="X12" s="29"/>
    </row>
    <row r="13" spans="1:24">
      <c r="A13" s="29">
        <v>2025</v>
      </c>
      <c r="B13" s="29" t="s">
        <v>12</v>
      </c>
      <c r="C13" s="47">
        <v>663800</v>
      </c>
      <c r="D13" s="47">
        <v>337300</v>
      </c>
      <c r="E13" s="47">
        <v>303500</v>
      </c>
      <c r="F13" s="47">
        <v>237900</v>
      </c>
      <c r="G13" s="47">
        <v>1542500</v>
      </c>
      <c r="H13" s="29"/>
      <c r="I13" s="4"/>
      <c r="J13" s="11">
        <v>2025</v>
      </c>
      <c r="K13" s="11" t="s">
        <v>12</v>
      </c>
      <c r="L13" s="11">
        <f t="shared" si="1"/>
        <v>3896300</v>
      </c>
      <c r="M13" s="11">
        <f t="shared" si="2"/>
        <v>1947100</v>
      </c>
      <c r="N13" s="11">
        <f t="shared" si="3"/>
        <v>1652500</v>
      </c>
      <c r="O13" s="11">
        <f t="shared" si="4"/>
        <v>1200500</v>
      </c>
      <c r="P13" s="11">
        <f t="shared" si="5"/>
        <v>8696400</v>
      </c>
      <c r="T13" s="4"/>
      <c r="U13" s="4"/>
      <c r="X13" s="29"/>
    </row>
    <row r="14" spans="1:24">
      <c r="A14" s="29">
        <v>2026</v>
      </c>
      <c r="B14" s="29" t="s">
        <v>12</v>
      </c>
      <c r="C14" s="47">
        <v>668000</v>
      </c>
      <c r="D14" s="47">
        <v>336000</v>
      </c>
      <c r="E14" s="47">
        <v>309700</v>
      </c>
      <c r="F14" s="47">
        <v>248700</v>
      </c>
      <c r="G14" s="47">
        <v>1562400</v>
      </c>
      <c r="H14" s="29"/>
      <c r="I14" s="4"/>
      <c r="J14" s="11">
        <v>2026</v>
      </c>
      <c r="K14" s="11" t="s">
        <v>12</v>
      </c>
      <c r="L14" s="11">
        <f t="shared" si="1"/>
        <v>3927400</v>
      </c>
      <c r="M14" s="11">
        <f t="shared" si="2"/>
        <v>1928800</v>
      </c>
      <c r="N14" s="11">
        <f t="shared" si="3"/>
        <v>1700200</v>
      </c>
      <c r="O14" s="11">
        <f t="shared" si="4"/>
        <v>1254900</v>
      </c>
      <c r="P14" s="11">
        <f t="shared" si="5"/>
        <v>8811300</v>
      </c>
      <c r="T14" s="4"/>
      <c r="U14" s="4"/>
      <c r="X14" s="29"/>
    </row>
    <row r="15" spans="1:24">
      <c r="A15" s="29">
        <v>2027</v>
      </c>
      <c r="B15" s="29" t="s">
        <v>12</v>
      </c>
      <c r="C15" s="47">
        <v>674900</v>
      </c>
      <c r="D15" s="47">
        <v>333300</v>
      </c>
      <c r="E15" s="47">
        <v>314900</v>
      </c>
      <c r="F15" s="47">
        <v>259600</v>
      </c>
      <c r="G15" s="47">
        <v>1582700</v>
      </c>
      <c r="H15" s="29"/>
      <c r="I15" s="4"/>
      <c r="J15" s="11">
        <v>2027</v>
      </c>
      <c r="K15" s="11" t="s">
        <v>12</v>
      </c>
      <c r="L15" s="11">
        <f t="shared" si="1"/>
        <v>3966600</v>
      </c>
      <c r="M15" s="11">
        <f t="shared" si="2"/>
        <v>1905300</v>
      </c>
      <c r="N15" s="11">
        <f t="shared" si="3"/>
        <v>1743100</v>
      </c>
      <c r="O15" s="11">
        <f t="shared" si="4"/>
        <v>1310400</v>
      </c>
      <c r="P15" s="11">
        <f t="shared" si="5"/>
        <v>8925400</v>
      </c>
      <c r="T15" s="4"/>
      <c r="U15" s="4"/>
      <c r="X15" s="29"/>
    </row>
    <row r="16" spans="1:24">
      <c r="A16" s="29">
        <v>2028</v>
      </c>
      <c r="B16" s="29" t="s">
        <v>12</v>
      </c>
      <c r="C16" s="47">
        <v>682900</v>
      </c>
      <c r="D16" s="47">
        <v>329200</v>
      </c>
      <c r="E16" s="47">
        <v>320700</v>
      </c>
      <c r="F16" s="47">
        <v>270500</v>
      </c>
      <c r="G16" s="47">
        <v>1603300</v>
      </c>
      <c r="H16" s="29"/>
      <c r="I16" s="4"/>
      <c r="J16" s="11">
        <v>2028</v>
      </c>
      <c r="K16" s="11" t="s">
        <v>12</v>
      </c>
      <c r="L16" s="11">
        <f t="shared" si="1"/>
        <v>4009700</v>
      </c>
      <c r="M16" s="11">
        <f t="shared" si="2"/>
        <v>1874700</v>
      </c>
      <c r="N16" s="11">
        <f t="shared" si="3"/>
        <v>1785900</v>
      </c>
      <c r="O16" s="11">
        <f t="shared" si="4"/>
        <v>1367800</v>
      </c>
      <c r="P16" s="11">
        <f t="shared" si="5"/>
        <v>9038100</v>
      </c>
      <c r="T16" s="4"/>
      <c r="U16" s="4"/>
      <c r="X16" s="29"/>
    </row>
    <row r="17" spans="1:24">
      <c r="A17" s="29">
        <v>2029</v>
      </c>
      <c r="B17" s="29" t="s">
        <v>12</v>
      </c>
      <c r="C17" s="47">
        <v>691800</v>
      </c>
      <c r="D17" s="47">
        <v>325900</v>
      </c>
      <c r="E17" s="47">
        <v>324800</v>
      </c>
      <c r="F17" s="47">
        <v>281800</v>
      </c>
      <c r="G17" s="47">
        <v>1624300</v>
      </c>
      <c r="H17" s="29"/>
      <c r="I17" s="4"/>
      <c r="J17" s="11">
        <v>2029</v>
      </c>
      <c r="K17" s="11" t="s">
        <v>12</v>
      </c>
      <c r="L17" s="11">
        <f t="shared" si="1"/>
        <v>4055700</v>
      </c>
      <c r="M17" s="11">
        <f t="shared" si="2"/>
        <v>1845000</v>
      </c>
      <c r="N17" s="11">
        <f t="shared" si="3"/>
        <v>1820600</v>
      </c>
      <c r="O17" s="11">
        <f t="shared" si="4"/>
        <v>1429400</v>
      </c>
      <c r="P17" s="11">
        <f t="shared" si="5"/>
        <v>9150700</v>
      </c>
      <c r="T17" s="4"/>
      <c r="U17" s="4"/>
      <c r="X17" s="29"/>
    </row>
    <row r="18" spans="1:24">
      <c r="A18" s="29">
        <v>2030</v>
      </c>
      <c r="B18" s="29" t="s">
        <v>12</v>
      </c>
      <c r="C18" s="47">
        <v>699900</v>
      </c>
      <c r="D18" s="47">
        <v>324400</v>
      </c>
      <c r="E18" s="47">
        <v>326900</v>
      </c>
      <c r="F18" s="47">
        <v>293500</v>
      </c>
      <c r="G18" s="47">
        <v>1644700</v>
      </c>
      <c r="I18" s="4"/>
      <c r="J18" s="11">
        <v>2030</v>
      </c>
      <c r="K18" s="11" t="s">
        <v>12</v>
      </c>
      <c r="L18" s="11">
        <f t="shared" si="1"/>
        <v>4099200</v>
      </c>
      <c r="M18" s="11">
        <f t="shared" si="2"/>
        <v>1825700</v>
      </c>
      <c r="N18" s="11">
        <f t="shared" si="3"/>
        <v>1842300</v>
      </c>
      <c r="O18" s="11">
        <f t="shared" si="4"/>
        <v>1495000</v>
      </c>
      <c r="P18" s="11">
        <f t="shared" si="5"/>
        <v>9262200</v>
      </c>
      <c r="T18" s="4"/>
      <c r="U18" s="29"/>
    </row>
    <row r="19" spans="1:24">
      <c r="C19" s="46"/>
      <c r="D19" s="46"/>
      <c r="E19" s="46"/>
      <c r="F19" s="46"/>
      <c r="G19" s="46"/>
      <c r="I19" s="4"/>
      <c r="K19" s="29"/>
      <c r="L19" s="29"/>
      <c r="T19" s="4"/>
      <c r="U19" s="4"/>
    </row>
    <row r="20" spans="1:24" s="29" customFormat="1">
      <c r="C20" s="46"/>
      <c r="D20" s="46"/>
      <c r="E20" s="46"/>
      <c r="F20" s="46"/>
      <c r="G20" s="46"/>
    </row>
    <row r="21" spans="1:24" s="29" customFormat="1">
      <c r="A21" s="12" t="s">
        <v>31</v>
      </c>
      <c r="C21" s="46"/>
      <c r="D21" s="46"/>
      <c r="E21" s="46"/>
      <c r="F21" s="46"/>
      <c r="G21" s="46"/>
    </row>
    <row r="22" spans="1:24" s="29" customFormat="1">
      <c r="A22" s="29" t="s">
        <v>8</v>
      </c>
      <c r="B22" s="29" t="s">
        <v>9</v>
      </c>
      <c r="C22" s="48" t="s">
        <v>32</v>
      </c>
      <c r="D22" s="48" t="s">
        <v>33</v>
      </c>
      <c r="E22" s="48" t="s">
        <v>34</v>
      </c>
      <c r="F22" s="48" t="s">
        <v>35</v>
      </c>
      <c r="G22" s="48" t="s">
        <v>37</v>
      </c>
    </row>
    <row r="23" spans="1:24" s="29" customFormat="1">
      <c r="A23" s="29">
        <v>2015</v>
      </c>
      <c r="B23" s="29" t="s">
        <v>12</v>
      </c>
      <c r="C23" s="47">
        <v>1910700</v>
      </c>
      <c r="D23" s="47">
        <v>893300</v>
      </c>
      <c r="E23" s="47">
        <v>587600</v>
      </c>
      <c r="F23" s="47">
        <v>402200</v>
      </c>
      <c r="G23" s="47">
        <v>3793800</v>
      </c>
    </row>
    <row r="24" spans="1:24" s="29" customFormat="1">
      <c r="A24" s="29">
        <v>2016</v>
      </c>
      <c r="B24" s="29" t="s">
        <v>12</v>
      </c>
      <c r="C24" s="47">
        <v>1897500</v>
      </c>
      <c r="D24" s="47">
        <v>919900</v>
      </c>
      <c r="E24" s="47">
        <v>612100</v>
      </c>
      <c r="F24" s="47">
        <v>414800</v>
      </c>
      <c r="G24" s="47">
        <v>3844300</v>
      </c>
    </row>
    <row r="25" spans="1:24" s="29" customFormat="1">
      <c r="A25" s="29">
        <v>2017</v>
      </c>
      <c r="B25" s="29" t="s">
        <v>12</v>
      </c>
      <c r="C25" s="47">
        <v>1883900</v>
      </c>
      <c r="D25" s="47">
        <v>945200</v>
      </c>
      <c r="E25" s="47">
        <v>635200</v>
      </c>
      <c r="F25" s="47">
        <v>428400</v>
      </c>
      <c r="G25" s="47">
        <v>3892700</v>
      </c>
    </row>
    <row r="26" spans="1:24" s="29" customFormat="1">
      <c r="A26" s="29">
        <v>2018</v>
      </c>
      <c r="B26" s="29" t="s">
        <v>12</v>
      </c>
      <c r="C26" s="47">
        <v>1870000</v>
      </c>
      <c r="D26" s="47">
        <v>970800</v>
      </c>
      <c r="E26" s="47">
        <v>658000</v>
      </c>
      <c r="F26" s="47">
        <v>444300</v>
      </c>
      <c r="G26" s="47">
        <v>3943100</v>
      </c>
    </row>
    <row r="27" spans="1:24" s="29" customFormat="1">
      <c r="A27" s="29">
        <v>2019</v>
      </c>
      <c r="B27" s="29" t="s">
        <v>12</v>
      </c>
      <c r="C27" s="47">
        <v>1856900</v>
      </c>
      <c r="D27" s="47">
        <v>993100</v>
      </c>
      <c r="E27" s="47">
        <v>682100</v>
      </c>
      <c r="F27" s="47">
        <v>460900</v>
      </c>
      <c r="G27" s="47">
        <v>3993000</v>
      </c>
    </row>
    <row r="28" spans="1:24" s="29" customFormat="1">
      <c r="A28" s="29">
        <v>2020</v>
      </c>
      <c r="B28" s="29" t="s">
        <v>12</v>
      </c>
      <c r="C28" s="47">
        <v>1849300</v>
      </c>
      <c r="D28" s="47">
        <v>1008100</v>
      </c>
      <c r="E28" s="47">
        <v>709000</v>
      </c>
      <c r="F28" s="47">
        <v>477600</v>
      </c>
      <c r="G28" s="47">
        <v>4044000</v>
      </c>
    </row>
    <row r="29" spans="1:24" s="29" customFormat="1">
      <c r="A29" s="29">
        <v>2021</v>
      </c>
      <c r="B29" s="29" t="s">
        <v>12</v>
      </c>
      <c r="C29" s="47">
        <v>1848100</v>
      </c>
      <c r="D29" s="47">
        <v>1015600</v>
      </c>
      <c r="E29" s="47">
        <v>732800</v>
      </c>
      <c r="F29" s="47">
        <v>497600</v>
      </c>
      <c r="G29" s="47">
        <v>4094100</v>
      </c>
    </row>
    <row r="30" spans="1:24" s="29" customFormat="1">
      <c r="A30" s="29">
        <v>2022</v>
      </c>
      <c r="B30" s="29" t="s">
        <v>12</v>
      </c>
      <c r="C30" s="47">
        <v>1853400</v>
      </c>
      <c r="D30" s="47">
        <v>1013000</v>
      </c>
      <c r="E30" s="47">
        <v>749600</v>
      </c>
      <c r="F30" s="47">
        <v>526900</v>
      </c>
      <c r="G30" s="47">
        <v>4142900</v>
      </c>
    </row>
    <row r="31" spans="1:24" s="29" customFormat="1">
      <c r="A31" s="29">
        <v>2023</v>
      </c>
      <c r="B31" s="29" t="s">
        <v>12</v>
      </c>
      <c r="C31" s="47">
        <v>1859800</v>
      </c>
      <c r="D31" s="47">
        <v>1007200</v>
      </c>
      <c r="E31" s="47">
        <v>769500</v>
      </c>
      <c r="F31" s="47">
        <v>554600</v>
      </c>
      <c r="G31" s="47">
        <v>4191100</v>
      </c>
    </row>
    <row r="32" spans="1:24" s="29" customFormat="1">
      <c r="A32" s="29">
        <v>2024</v>
      </c>
      <c r="B32" s="29" t="s">
        <v>12</v>
      </c>
      <c r="C32" s="47">
        <v>1868900</v>
      </c>
      <c r="D32" s="47">
        <v>1000200</v>
      </c>
      <c r="E32" s="47">
        <v>792200</v>
      </c>
      <c r="F32" s="47">
        <v>580500</v>
      </c>
      <c r="G32" s="47">
        <v>4241800</v>
      </c>
    </row>
    <row r="33" spans="1:7" s="29" customFormat="1">
      <c r="A33" s="29">
        <v>2025</v>
      </c>
      <c r="B33" s="29" t="s">
        <v>12</v>
      </c>
      <c r="C33" s="47">
        <v>1881300</v>
      </c>
      <c r="D33" s="47">
        <v>990500</v>
      </c>
      <c r="E33" s="47">
        <v>817200</v>
      </c>
      <c r="F33" s="47">
        <v>606100</v>
      </c>
      <c r="G33" s="47">
        <v>4295100</v>
      </c>
    </row>
    <row r="34" spans="1:7" s="29" customFormat="1">
      <c r="A34" s="29">
        <v>2026</v>
      </c>
      <c r="B34" s="29" t="s">
        <v>12</v>
      </c>
      <c r="C34" s="47">
        <v>1894200</v>
      </c>
      <c r="D34" s="47">
        <v>979200</v>
      </c>
      <c r="E34" s="47">
        <v>843000</v>
      </c>
      <c r="F34" s="47">
        <v>632300</v>
      </c>
      <c r="G34" s="47">
        <v>4348700</v>
      </c>
    </row>
    <row r="35" spans="1:7" s="29" customFormat="1">
      <c r="A35" s="29">
        <v>2027</v>
      </c>
      <c r="B35" s="29" t="s">
        <v>12</v>
      </c>
      <c r="C35" s="47">
        <v>1911600</v>
      </c>
      <c r="D35" s="47">
        <v>964300</v>
      </c>
      <c r="E35" s="47">
        <v>867500</v>
      </c>
      <c r="F35" s="47">
        <v>658400</v>
      </c>
      <c r="G35" s="47">
        <v>4401800</v>
      </c>
    </row>
    <row r="36" spans="1:7" s="29" customFormat="1">
      <c r="A36" s="29">
        <v>2028</v>
      </c>
      <c r="B36" s="29" t="s">
        <v>12</v>
      </c>
      <c r="C36" s="47">
        <v>1930900</v>
      </c>
      <c r="D36" s="47">
        <v>945200</v>
      </c>
      <c r="E36" s="47">
        <v>892400</v>
      </c>
      <c r="F36" s="47">
        <v>685800</v>
      </c>
      <c r="G36" s="47">
        <v>4454300</v>
      </c>
    </row>
    <row r="37" spans="1:7" s="29" customFormat="1">
      <c r="A37" s="29">
        <v>2029</v>
      </c>
      <c r="B37" s="29" t="s">
        <v>12</v>
      </c>
      <c r="C37" s="47">
        <v>1951800</v>
      </c>
      <c r="D37" s="47">
        <v>925500</v>
      </c>
      <c r="E37" s="47">
        <v>914400</v>
      </c>
      <c r="F37" s="47">
        <v>714700</v>
      </c>
      <c r="G37" s="47">
        <v>4506400</v>
      </c>
    </row>
    <row r="38" spans="1:7" s="29" customFormat="1">
      <c r="A38" s="29">
        <v>2030</v>
      </c>
      <c r="B38" s="29" t="s">
        <v>12</v>
      </c>
      <c r="C38" s="47">
        <v>1971900</v>
      </c>
      <c r="D38" s="47">
        <v>910800</v>
      </c>
      <c r="E38" s="47">
        <v>929600</v>
      </c>
      <c r="F38" s="47">
        <v>746000</v>
      </c>
      <c r="G38" s="47">
        <v>4558300</v>
      </c>
    </row>
    <row r="41" spans="1:7" s="29" customFormat="1">
      <c r="A41" s="12" t="s">
        <v>40</v>
      </c>
      <c r="C41" s="46"/>
      <c r="D41" s="46"/>
      <c r="E41" s="46"/>
      <c r="F41" s="46"/>
      <c r="G41" s="46"/>
    </row>
    <row r="42" spans="1:7" s="29" customFormat="1">
      <c r="A42" s="29" t="s">
        <v>8</v>
      </c>
      <c r="B42" s="29" t="s">
        <v>9</v>
      </c>
      <c r="C42" s="48" t="s">
        <v>32</v>
      </c>
      <c r="D42" s="48" t="s">
        <v>33</v>
      </c>
      <c r="E42" s="48" t="s">
        <v>34</v>
      </c>
      <c r="F42" s="48" t="s">
        <v>35</v>
      </c>
      <c r="G42" s="48" t="s">
        <v>37</v>
      </c>
    </row>
    <row r="43" spans="1:7" s="29" customFormat="1">
      <c r="A43" s="29">
        <v>2015</v>
      </c>
      <c r="B43" s="29" t="s">
        <v>12</v>
      </c>
      <c r="C43" s="47">
        <v>613700</v>
      </c>
      <c r="D43" s="47">
        <v>257500</v>
      </c>
      <c r="E43" s="47">
        <v>138700</v>
      </c>
      <c r="F43" s="47">
        <v>86600</v>
      </c>
      <c r="G43" s="47">
        <v>1096500</v>
      </c>
    </row>
    <row r="44" spans="1:7" s="29" customFormat="1">
      <c r="A44" s="29">
        <v>2016</v>
      </c>
      <c r="B44" s="29" t="s">
        <v>12</v>
      </c>
      <c r="C44" s="47">
        <v>621500</v>
      </c>
      <c r="D44" s="47">
        <v>267100</v>
      </c>
      <c r="E44" s="47">
        <v>146800</v>
      </c>
      <c r="F44" s="47">
        <v>89800</v>
      </c>
      <c r="G44" s="47">
        <v>1125200</v>
      </c>
    </row>
    <row r="45" spans="1:7" s="29" customFormat="1">
      <c r="A45" s="29">
        <v>2017</v>
      </c>
      <c r="B45" s="29" t="s">
        <v>12</v>
      </c>
      <c r="C45" s="47">
        <v>630500</v>
      </c>
      <c r="D45" s="47">
        <v>275400</v>
      </c>
      <c r="E45" s="47">
        <v>155200</v>
      </c>
      <c r="F45" s="47">
        <v>93100</v>
      </c>
      <c r="G45" s="47">
        <v>1154200</v>
      </c>
    </row>
    <row r="46" spans="1:7" s="29" customFormat="1">
      <c r="A46" s="29">
        <v>2018</v>
      </c>
      <c r="B46" s="29" t="s">
        <v>12</v>
      </c>
      <c r="C46" s="47">
        <v>640100</v>
      </c>
      <c r="D46" s="47">
        <v>282400</v>
      </c>
      <c r="E46" s="47">
        <v>164400</v>
      </c>
      <c r="F46" s="47">
        <v>97000</v>
      </c>
      <c r="G46" s="47">
        <v>1183900</v>
      </c>
    </row>
    <row r="47" spans="1:7" s="29" customFormat="1">
      <c r="A47" s="29">
        <v>2019</v>
      </c>
      <c r="B47" s="29" t="s">
        <v>12</v>
      </c>
      <c r="C47" s="47">
        <v>650100</v>
      </c>
      <c r="D47" s="47">
        <v>288100</v>
      </c>
      <c r="E47" s="47">
        <v>174600</v>
      </c>
      <c r="F47" s="47">
        <v>101200</v>
      </c>
      <c r="G47" s="47">
        <v>1214000</v>
      </c>
    </row>
    <row r="48" spans="1:7" s="29" customFormat="1">
      <c r="A48" s="29">
        <v>2020</v>
      </c>
      <c r="B48" s="29" t="s">
        <v>12</v>
      </c>
      <c r="C48" s="47">
        <v>661200</v>
      </c>
      <c r="D48" s="47">
        <v>291100</v>
      </c>
      <c r="E48" s="47">
        <v>185900</v>
      </c>
      <c r="F48" s="47">
        <v>105800</v>
      </c>
      <c r="G48" s="47">
        <v>1244000</v>
      </c>
    </row>
    <row r="49" spans="1:14" s="29" customFormat="1">
      <c r="A49" s="29">
        <v>2021</v>
      </c>
      <c r="B49" s="29" t="s">
        <v>12</v>
      </c>
      <c r="C49" s="47">
        <v>674000</v>
      </c>
      <c r="D49" s="47">
        <v>292000</v>
      </c>
      <c r="E49" s="47">
        <v>196600</v>
      </c>
      <c r="F49" s="47">
        <v>111100</v>
      </c>
      <c r="G49" s="47">
        <v>1273700</v>
      </c>
    </row>
    <row r="50" spans="1:14" s="29" customFormat="1">
      <c r="A50" s="29">
        <v>2022</v>
      </c>
      <c r="B50" s="29" t="s">
        <v>12</v>
      </c>
      <c r="C50" s="47">
        <v>686900</v>
      </c>
      <c r="D50" s="47">
        <v>291400</v>
      </c>
      <c r="E50" s="47">
        <v>205400</v>
      </c>
      <c r="F50" s="47">
        <v>118500</v>
      </c>
      <c r="G50" s="47">
        <v>1302200</v>
      </c>
    </row>
    <row r="51" spans="1:14" s="29" customFormat="1">
      <c r="A51" s="29">
        <v>2023</v>
      </c>
      <c r="B51" s="29" t="s">
        <v>12</v>
      </c>
      <c r="C51" s="47">
        <v>699100</v>
      </c>
      <c r="D51" s="47">
        <v>290100</v>
      </c>
      <c r="E51" s="47">
        <v>214600</v>
      </c>
      <c r="F51" s="47">
        <v>126100</v>
      </c>
      <c r="G51" s="47">
        <v>1329900</v>
      </c>
    </row>
    <row r="52" spans="1:14" s="29" customFormat="1">
      <c r="A52" s="29">
        <v>2024</v>
      </c>
      <c r="B52" s="29" t="s">
        <v>12</v>
      </c>
      <c r="C52" s="47">
        <v>712100</v>
      </c>
      <c r="D52" s="47">
        <v>289200</v>
      </c>
      <c r="E52" s="47">
        <v>224100</v>
      </c>
      <c r="F52" s="47">
        <v>133600</v>
      </c>
      <c r="G52" s="47">
        <v>1359000</v>
      </c>
    </row>
    <row r="53" spans="1:14" s="29" customFormat="1">
      <c r="A53" s="29">
        <v>2025</v>
      </c>
      <c r="B53" s="29" t="s">
        <v>12</v>
      </c>
      <c r="C53" s="47">
        <v>725400</v>
      </c>
      <c r="D53" s="47">
        <v>288400</v>
      </c>
      <c r="E53" s="47">
        <v>233500</v>
      </c>
      <c r="F53" s="47">
        <v>141400</v>
      </c>
      <c r="G53" s="47">
        <v>1388700</v>
      </c>
    </row>
    <row r="54" spans="1:14" s="29" customFormat="1">
      <c r="A54" s="29">
        <v>2026</v>
      </c>
      <c r="B54" s="29" t="s">
        <v>12</v>
      </c>
      <c r="C54" s="47">
        <v>737600</v>
      </c>
      <c r="D54" s="47">
        <v>288400</v>
      </c>
      <c r="E54" s="47">
        <v>242700</v>
      </c>
      <c r="F54" s="47">
        <v>149700</v>
      </c>
      <c r="G54" s="47">
        <v>1418400</v>
      </c>
    </row>
    <row r="55" spans="1:14" s="29" customFormat="1">
      <c r="A55" s="29">
        <v>2027</v>
      </c>
      <c r="B55" s="29" t="s">
        <v>12</v>
      </c>
      <c r="C55" s="47">
        <v>750600</v>
      </c>
      <c r="D55" s="47">
        <v>288100</v>
      </c>
      <c r="E55" s="47">
        <v>250600</v>
      </c>
      <c r="F55" s="47">
        <v>158300</v>
      </c>
      <c r="G55" s="47">
        <v>1447600</v>
      </c>
    </row>
    <row r="56" spans="1:14" s="29" customFormat="1">
      <c r="A56" s="29">
        <v>2028</v>
      </c>
      <c r="B56" s="29" t="s">
        <v>12</v>
      </c>
      <c r="C56" s="47">
        <v>764100</v>
      </c>
      <c r="D56" s="47">
        <v>287300</v>
      </c>
      <c r="E56" s="47">
        <v>257600</v>
      </c>
      <c r="F56" s="47">
        <v>168100</v>
      </c>
      <c r="G56" s="47">
        <v>1477100</v>
      </c>
    </row>
    <row r="57" spans="1:14" s="29" customFormat="1">
      <c r="A57" s="29">
        <v>2029</v>
      </c>
      <c r="B57" s="29" t="s">
        <v>12</v>
      </c>
      <c r="C57" s="47">
        <v>777500</v>
      </c>
      <c r="D57" s="47">
        <v>286900</v>
      </c>
      <c r="E57" s="47">
        <v>263300</v>
      </c>
      <c r="F57" s="47">
        <v>178800</v>
      </c>
      <c r="G57" s="47">
        <v>1506500</v>
      </c>
    </row>
    <row r="58" spans="1:14" s="29" customFormat="1">
      <c r="A58" s="29">
        <v>2030</v>
      </c>
      <c r="B58" s="29" t="s">
        <v>12</v>
      </c>
      <c r="C58" s="47">
        <v>790400</v>
      </c>
      <c r="D58" s="47">
        <v>288600</v>
      </c>
      <c r="E58" s="47">
        <v>266700</v>
      </c>
      <c r="F58" s="47">
        <v>190600</v>
      </c>
      <c r="G58" s="47">
        <v>1536300</v>
      </c>
    </row>
    <row r="61" spans="1:14">
      <c r="A61" s="12" t="s">
        <v>41</v>
      </c>
      <c r="B61" s="29"/>
      <c r="C61" s="46"/>
      <c r="D61" s="46"/>
      <c r="E61" s="46"/>
      <c r="F61" s="46"/>
      <c r="G61" s="46"/>
    </row>
    <row r="62" spans="1:14">
      <c r="A62" s="29" t="s">
        <v>8</v>
      </c>
      <c r="B62" s="29" t="s">
        <v>9</v>
      </c>
      <c r="C62" s="48" t="s">
        <v>32</v>
      </c>
      <c r="D62" s="48" t="s">
        <v>33</v>
      </c>
      <c r="E62" s="48" t="s">
        <v>34</v>
      </c>
      <c r="F62" s="48" t="s">
        <v>35</v>
      </c>
      <c r="G62" s="48" t="s">
        <v>37</v>
      </c>
    </row>
    <row r="63" spans="1:14">
      <c r="A63" s="29">
        <v>2015</v>
      </c>
      <c r="B63" s="29" t="s">
        <v>12</v>
      </c>
      <c r="C63" s="47">
        <v>169800</v>
      </c>
      <c r="D63" s="47">
        <v>81500</v>
      </c>
      <c r="E63" s="47">
        <v>52100</v>
      </c>
      <c r="F63" s="47">
        <v>34400</v>
      </c>
      <c r="G63" s="47">
        <v>337800</v>
      </c>
      <c r="K63" s="29"/>
      <c r="L63" s="29"/>
      <c r="M63" s="29"/>
      <c r="N63" s="29"/>
    </row>
    <row r="64" spans="1:14">
      <c r="A64" s="29">
        <v>2016</v>
      </c>
      <c r="B64" s="29" t="s">
        <v>12</v>
      </c>
      <c r="C64" s="47">
        <v>169400</v>
      </c>
      <c r="D64" s="47">
        <v>83700</v>
      </c>
      <c r="E64" s="47">
        <v>54100</v>
      </c>
      <c r="F64" s="47">
        <v>35200</v>
      </c>
      <c r="G64" s="47">
        <v>342400</v>
      </c>
      <c r="J64" s="29"/>
      <c r="K64" s="29"/>
      <c r="L64" s="29"/>
      <c r="M64" s="29"/>
      <c r="N64" s="29"/>
    </row>
    <row r="65" spans="1:14">
      <c r="A65" s="29">
        <v>2017</v>
      </c>
      <c r="B65" s="29" t="s">
        <v>12</v>
      </c>
      <c r="C65" s="47">
        <v>169500</v>
      </c>
      <c r="D65" s="47">
        <v>85600</v>
      </c>
      <c r="E65" s="47">
        <v>56200</v>
      </c>
      <c r="F65" s="47">
        <v>36100</v>
      </c>
      <c r="G65" s="47">
        <v>347400</v>
      </c>
      <c r="J65" s="29"/>
      <c r="K65" s="29"/>
      <c r="L65" s="29"/>
      <c r="M65" s="29"/>
      <c r="N65" s="29"/>
    </row>
    <row r="66" spans="1:14">
      <c r="A66" s="29">
        <v>2018</v>
      </c>
      <c r="B66" s="29" t="s">
        <v>12</v>
      </c>
      <c r="C66" s="47">
        <v>169800</v>
      </c>
      <c r="D66" s="47">
        <v>87400</v>
      </c>
      <c r="E66" s="47">
        <v>58100</v>
      </c>
      <c r="F66" s="47">
        <v>37300</v>
      </c>
      <c r="G66" s="47">
        <v>352600</v>
      </c>
      <c r="J66" s="29"/>
      <c r="K66" s="29"/>
      <c r="L66" s="29"/>
      <c r="M66" s="29"/>
      <c r="N66" s="29"/>
    </row>
    <row r="67" spans="1:14">
      <c r="A67" s="29">
        <v>2019</v>
      </c>
      <c r="B67" s="29" t="s">
        <v>12</v>
      </c>
      <c r="C67" s="47">
        <v>170300</v>
      </c>
      <c r="D67" s="47">
        <v>88500</v>
      </c>
      <c r="E67" s="47">
        <v>60200</v>
      </c>
      <c r="F67" s="47">
        <v>38600</v>
      </c>
      <c r="G67" s="47">
        <v>357600</v>
      </c>
      <c r="J67" s="29"/>
      <c r="K67" s="29"/>
      <c r="L67" s="29"/>
      <c r="M67" s="29"/>
      <c r="N67" s="29"/>
    </row>
    <row r="68" spans="1:14">
      <c r="A68" s="29">
        <v>2020</v>
      </c>
      <c r="B68" s="29" t="s">
        <v>12</v>
      </c>
      <c r="C68" s="47">
        <v>171300</v>
      </c>
      <c r="D68" s="47">
        <v>89200</v>
      </c>
      <c r="E68" s="47">
        <v>62400</v>
      </c>
      <c r="F68" s="47">
        <v>40000</v>
      </c>
      <c r="G68" s="47">
        <v>362900</v>
      </c>
      <c r="J68" s="29"/>
      <c r="K68" s="29"/>
      <c r="L68" s="29"/>
      <c r="M68" s="29"/>
      <c r="N68" s="29"/>
    </row>
    <row r="69" spans="1:14">
      <c r="A69" s="29">
        <v>2021</v>
      </c>
      <c r="B69" s="29" t="s">
        <v>12</v>
      </c>
      <c r="C69" s="47">
        <v>172900</v>
      </c>
      <c r="D69" s="47">
        <v>89100</v>
      </c>
      <c r="E69" s="47">
        <v>64500</v>
      </c>
      <c r="F69" s="47">
        <v>41500</v>
      </c>
      <c r="G69" s="47">
        <v>368000</v>
      </c>
      <c r="J69" s="29"/>
      <c r="K69" s="29"/>
      <c r="L69" s="29"/>
      <c r="M69" s="29"/>
      <c r="N69" s="29"/>
    </row>
    <row r="70" spans="1:14">
      <c r="A70" s="29">
        <v>2022</v>
      </c>
      <c r="B70" s="29" t="s">
        <v>12</v>
      </c>
      <c r="C70" s="47">
        <v>175000</v>
      </c>
      <c r="D70" s="47">
        <v>88300</v>
      </c>
      <c r="E70" s="47">
        <v>65900</v>
      </c>
      <c r="F70" s="47">
        <v>43900</v>
      </c>
      <c r="G70" s="47">
        <v>373100</v>
      </c>
      <c r="J70" s="29"/>
      <c r="K70" s="29"/>
      <c r="L70" s="29"/>
      <c r="M70" s="29"/>
      <c r="N70" s="29"/>
    </row>
    <row r="71" spans="1:14">
      <c r="A71" s="29">
        <v>2023</v>
      </c>
      <c r="B71" s="29" t="s">
        <v>12</v>
      </c>
      <c r="C71" s="47">
        <v>177000</v>
      </c>
      <c r="D71" s="47">
        <v>87500</v>
      </c>
      <c r="E71" s="47">
        <v>67600</v>
      </c>
      <c r="F71" s="47">
        <v>46100</v>
      </c>
      <c r="G71" s="47">
        <v>378200</v>
      </c>
      <c r="J71" s="29"/>
      <c r="K71" s="29"/>
      <c r="L71" s="29"/>
      <c r="M71" s="29"/>
      <c r="N71" s="29"/>
    </row>
    <row r="72" spans="1:14">
      <c r="A72" s="29">
        <v>2024</v>
      </c>
      <c r="B72" s="29" t="s">
        <v>12</v>
      </c>
      <c r="C72" s="47">
        <v>179100</v>
      </c>
      <c r="D72" s="47">
        <v>86500</v>
      </c>
      <c r="E72" s="47">
        <v>69500</v>
      </c>
      <c r="F72" s="47">
        <v>48200</v>
      </c>
      <c r="G72" s="47">
        <v>383300</v>
      </c>
      <c r="J72" s="29"/>
      <c r="K72" s="29"/>
      <c r="L72" s="29"/>
      <c r="M72" s="29"/>
      <c r="N72" s="29"/>
    </row>
    <row r="73" spans="1:14">
      <c r="A73" s="29">
        <v>2025</v>
      </c>
      <c r="B73" s="29" t="s">
        <v>12</v>
      </c>
      <c r="C73" s="47">
        <v>181300</v>
      </c>
      <c r="D73" s="47">
        <v>85400</v>
      </c>
      <c r="E73" s="47">
        <v>71500</v>
      </c>
      <c r="F73" s="47">
        <v>50400</v>
      </c>
      <c r="G73" s="47">
        <v>388600</v>
      </c>
      <c r="J73" s="29"/>
      <c r="K73" s="29"/>
      <c r="L73" s="29"/>
      <c r="M73" s="29"/>
      <c r="N73" s="29"/>
    </row>
    <row r="74" spans="1:14">
      <c r="A74" s="29">
        <v>2026</v>
      </c>
      <c r="B74" s="29" t="s">
        <v>12</v>
      </c>
      <c r="C74" s="47">
        <v>183400</v>
      </c>
      <c r="D74" s="47">
        <v>84300</v>
      </c>
      <c r="E74" s="47">
        <v>73700</v>
      </c>
      <c r="F74" s="47">
        <v>52700</v>
      </c>
      <c r="G74" s="47">
        <v>394100</v>
      </c>
      <c r="J74" s="29"/>
      <c r="K74" s="29"/>
      <c r="L74" s="29"/>
      <c r="M74" s="29"/>
      <c r="N74" s="29"/>
    </row>
    <row r="75" spans="1:14">
      <c r="A75" s="29">
        <v>2027</v>
      </c>
      <c r="B75" s="29" t="s">
        <v>12</v>
      </c>
      <c r="C75" s="47">
        <v>185600</v>
      </c>
      <c r="D75" s="47">
        <v>83300</v>
      </c>
      <c r="E75" s="47">
        <v>75500</v>
      </c>
      <c r="F75" s="47">
        <v>54900</v>
      </c>
      <c r="G75" s="47">
        <v>399300</v>
      </c>
      <c r="J75" s="29"/>
      <c r="K75" s="29"/>
      <c r="L75" s="29"/>
      <c r="M75" s="29"/>
      <c r="N75" s="29"/>
    </row>
    <row r="76" spans="1:14">
      <c r="A76" s="29">
        <v>2028</v>
      </c>
      <c r="B76" s="29" t="s">
        <v>12</v>
      </c>
      <c r="C76" s="47">
        <v>188100</v>
      </c>
      <c r="D76" s="47">
        <v>82200</v>
      </c>
      <c r="E76" s="47">
        <v>77200</v>
      </c>
      <c r="F76" s="47">
        <v>57100</v>
      </c>
      <c r="G76" s="47">
        <v>404600</v>
      </c>
      <c r="J76" s="29"/>
      <c r="K76" s="29"/>
      <c r="L76" s="29"/>
      <c r="M76" s="29"/>
      <c r="N76" s="29"/>
    </row>
    <row r="77" spans="1:14">
      <c r="A77" s="29">
        <v>2029</v>
      </c>
      <c r="B77" s="29" t="s">
        <v>12</v>
      </c>
      <c r="C77" s="47">
        <v>190600</v>
      </c>
      <c r="D77" s="47">
        <v>81200</v>
      </c>
      <c r="E77" s="47">
        <v>78400</v>
      </c>
      <c r="F77" s="47">
        <v>59700</v>
      </c>
      <c r="G77" s="47">
        <v>409900</v>
      </c>
      <c r="J77" s="29"/>
      <c r="K77" s="29"/>
      <c r="L77" s="29"/>
      <c r="M77" s="29"/>
      <c r="N77" s="29"/>
    </row>
    <row r="78" spans="1:14">
      <c r="A78" s="29">
        <v>2030</v>
      </c>
      <c r="B78" s="29" t="s">
        <v>12</v>
      </c>
      <c r="C78" s="47">
        <v>193000</v>
      </c>
      <c r="D78" s="47">
        <v>80600</v>
      </c>
      <c r="E78" s="47">
        <v>79200</v>
      </c>
      <c r="F78" s="47">
        <v>62400</v>
      </c>
      <c r="G78" s="47">
        <v>415200</v>
      </c>
      <c r="J78" s="29"/>
      <c r="K78" s="29"/>
      <c r="L78" s="29"/>
      <c r="M78" s="29"/>
      <c r="N78" s="29"/>
    </row>
    <row r="81" spans="1:13">
      <c r="A81" s="12" t="s">
        <v>42</v>
      </c>
      <c r="B81" s="29"/>
      <c r="C81" s="46"/>
      <c r="D81" s="46"/>
      <c r="E81" s="46"/>
      <c r="F81" s="46"/>
      <c r="G81" s="46"/>
    </row>
    <row r="82" spans="1:13">
      <c r="A82" s="29" t="s">
        <v>8</v>
      </c>
      <c r="B82" s="29" t="s">
        <v>9</v>
      </c>
      <c r="C82" s="48" t="s">
        <v>32</v>
      </c>
      <c r="D82" s="48" t="s">
        <v>33</v>
      </c>
      <c r="E82" s="48" t="s">
        <v>34</v>
      </c>
      <c r="F82" s="48" t="s">
        <v>35</v>
      </c>
      <c r="G82" s="48" t="s">
        <v>37</v>
      </c>
    </row>
    <row r="83" spans="1:13">
      <c r="A83" s="29">
        <v>2015</v>
      </c>
      <c r="B83" s="29" t="s">
        <v>12</v>
      </c>
      <c r="C83" s="47">
        <v>1163500</v>
      </c>
      <c r="D83" s="47">
        <v>589600</v>
      </c>
      <c r="E83" s="47">
        <v>401600</v>
      </c>
      <c r="F83" s="47">
        <v>247600</v>
      </c>
      <c r="G83" s="47">
        <v>2402300</v>
      </c>
      <c r="J83" s="29"/>
      <c r="K83" s="29"/>
      <c r="L83" s="29"/>
      <c r="M83" s="29"/>
    </row>
    <row r="84" spans="1:13">
      <c r="A84" s="29">
        <v>2016</v>
      </c>
      <c r="B84" s="29" t="s">
        <v>12</v>
      </c>
      <c r="C84" s="47">
        <v>1160400</v>
      </c>
      <c r="D84" s="47">
        <v>599900</v>
      </c>
      <c r="E84" s="47">
        <v>416400</v>
      </c>
      <c r="F84" s="47">
        <v>257300</v>
      </c>
      <c r="G84" s="47">
        <v>2434000</v>
      </c>
      <c r="I84" s="29"/>
      <c r="J84" s="29"/>
      <c r="K84" s="29"/>
      <c r="L84" s="29"/>
      <c r="M84" s="29"/>
    </row>
    <row r="85" spans="1:13">
      <c r="A85" s="29">
        <v>2017</v>
      </c>
      <c r="B85" s="29" t="s">
        <v>12</v>
      </c>
      <c r="C85" s="47">
        <v>1157600</v>
      </c>
      <c r="D85" s="47">
        <v>608500</v>
      </c>
      <c r="E85" s="47">
        <v>430300</v>
      </c>
      <c r="F85" s="47">
        <v>267800</v>
      </c>
      <c r="G85" s="47">
        <v>2464200</v>
      </c>
      <c r="I85" s="29"/>
      <c r="J85" s="29"/>
      <c r="K85" s="29"/>
      <c r="L85" s="29"/>
      <c r="M85" s="29"/>
    </row>
    <row r="86" spans="1:13">
      <c r="A86" s="29">
        <v>2018</v>
      </c>
      <c r="B86" s="29" t="s">
        <v>12</v>
      </c>
      <c r="C86" s="47">
        <v>1152400</v>
      </c>
      <c r="D86" s="47">
        <v>616400</v>
      </c>
      <c r="E86" s="47">
        <v>443000</v>
      </c>
      <c r="F86" s="47">
        <v>279900</v>
      </c>
      <c r="G86" s="47">
        <v>2491700</v>
      </c>
      <c r="I86" s="29"/>
      <c r="J86" s="29"/>
      <c r="K86" s="29"/>
      <c r="L86" s="29"/>
      <c r="M86" s="29"/>
    </row>
    <row r="87" spans="1:13">
      <c r="A87" s="29">
        <v>2019</v>
      </c>
      <c r="B87" s="29" t="s">
        <v>12</v>
      </c>
      <c r="C87" s="47">
        <v>1148000</v>
      </c>
      <c r="D87" s="47">
        <v>621200</v>
      </c>
      <c r="E87" s="47">
        <v>456900</v>
      </c>
      <c r="F87" s="47">
        <v>292500</v>
      </c>
      <c r="G87" s="47">
        <v>2518600</v>
      </c>
      <c r="I87" s="29"/>
      <c r="J87" s="29"/>
      <c r="K87" s="29"/>
      <c r="L87" s="29"/>
      <c r="M87" s="29"/>
    </row>
    <row r="88" spans="1:13">
      <c r="A88" s="29">
        <v>2020</v>
      </c>
      <c r="B88" s="29" t="s">
        <v>12</v>
      </c>
      <c r="C88" s="47">
        <v>1144500</v>
      </c>
      <c r="D88" s="47">
        <v>622700</v>
      </c>
      <c r="E88" s="47">
        <v>470800</v>
      </c>
      <c r="F88" s="47">
        <v>306300</v>
      </c>
      <c r="G88" s="47">
        <v>2544300</v>
      </c>
      <c r="I88" s="29"/>
      <c r="J88" s="29"/>
      <c r="K88" s="29"/>
      <c r="L88" s="29"/>
      <c r="M88" s="29"/>
    </row>
    <row r="89" spans="1:13">
      <c r="A89" s="29">
        <v>2021</v>
      </c>
      <c r="B89" s="29" t="s">
        <v>12</v>
      </c>
      <c r="C89" s="47">
        <v>1145000</v>
      </c>
      <c r="D89" s="47">
        <v>619600</v>
      </c>
      <c r="E89" s="47">
        <v>483000</v>
      </c>
      <c r="F89" s="47">
        <v>321400</v>
      </c>
      <c r="G89" s="47">
        <v>2569000</v>
      </c>
      <c r="I89" s="29"/>
      <c r="J89" s="29"/>
      <c r="K89" s="29"/>
      <c r="L89" s="29"/>
      <c r="M89" s="29"/>
    </row>
    <row r="90" spans="1:13">
      <c r="A90" s="29">
        <v>2022</v>
      </c>
      <c r="B90" s="29" t="s">
        <v>12</v>
      </c>
      <c r="C90" s="47">
        <v>1147400</v>
      </c>
      <c r="D90" s="47">
        <v>611400</v>
      </c>
      <c r="E90" s="47">
        <v>494400</v>
      </c>
      <c r="F90" s="47">
        <v>338700</v>
      </c>
      <c r="G90" s="47">
        <v>2591900</v>
      </c>
      <c r="I90" s="29"/>
      <c r="J90" s="29"/>
      <c r="K90" s="29"/>
      <c r="L90" s="29"/>
      <c r="M90" s="29"/>
    </row>
    <row r="91" spans="1:13">
      <c r="A91" s="29">
        <v>2023</v>
      </c>
      <c r="B91" s="29" t="s">
        <v>12</v>
      </c>
      <c r="C91" s="47">
        <v>1152200</v>
      </c>
      <c r="D91" s="47">
        <v>600300</v>
      </c>
      <c r="E91" s="47">
        <v>506600</v>
      </c>
      <c r="F91" s="47">
        <v>355500</v>
      </c>
      <c r="G91" s="47">
        <v>2614600</v>
      </c>
      <c r="I91" s="29"/>
      <c r="J91" s="29"/>
      <c r="K91" s="29"/>
      <c r="L91" s="29"/>
      <c r="M91" s="29"/>
    </row>
    <row r="92" spans="1:13">
      <c r="A92" s="29">
        <v>2024</v>
      </c>
      <c r="B92" s="29" t="s">
        <v>12</v>
      </c>
      <c r="C92" s="47">
        <v>1159600</v>
      </c>
      <c r="D92" s="47">
        <v>589200</v>
      </c>
      <c r="E92" s="47">
        <v>518000</v>
      </c>
      <c r="F92" s="47">
        <v>372500</v>
      </c>
      <c r="G92" s="47">
        <v>2639300</v>
      </c>
      <c r="I92" s="29"/>
      <c r="J92" s="29"/>
      <c r="K92" s="29"/>
      <c r="L92" s="29"/>
      <c r="M92" s="29"/>
    </row>
    <row r="93" spans="1:13">
      <c r="A93" s="29">
        <v>2025</v>
      </c>
      <c r="B93" s="29" t="s">
        <v>12</v>
      </c>
      <c r="C93" s="47">
        <v>1168900</v>
      </c>
      <c r="D93" s="47">
        <v>578700</v>
      </c>
      <c r="E93" s="47">
        <v>529200</v>
      </c>
      <c r="F93" s="47">
        <v>389000</v>
      </c>
      <c r="G93" s="47">
        <v>2665800</v>
      </c>
      <c r="I93" s="29"/>
      <c r="J93" s="29"/>
      <c r="K93" s="29"/>
      <c r="L93" s="29"/>
      <c r="M93" s="29"/>
    </row>
    <row r="94" spans="1:13">
      <c r="A94" s="29">
        <v>2026</v>
      </c>
      <c r="B94" s="29" t="s">
        <v>12</v>
      </c>
      <c r="C94" s="47">
        <v>1179600</v>
      </c>
      <c r="D94" s="47">
        <v>567400</v>
      </c>
      <c r="E94" s="47">
        <v>539800</v>
      </c>
      <c r="F94" s="47">
        <v>405900</v>
      </c>
      <c r="G94" s="47">
        <v>2692700</v>
      </c>
      <c r="I94" s="29"/>
      <c r="J94" s="29"/>
      <c r="K94" s="29"/>
      <c r="L94" s="29"/>
      <c r="M94" s="29"/>
    </row>
    <row r="95" spans="1:13">
      <c r="A95" s="29">
        <v>2027</v>
      </c>
      <c r="B95" s="29" t="s">
        <v>12</v>
      </c>
      <c r="C95" s="47">
        <v>1191100</v>
      </c>
      <c r="D95" s="47">
        <v>555700</v>
      </c>
      <c r="E95" s="47">
        <v>548600</v>
      </c>
      <c r="F95" s="47">
        <v>422500</v>
      </c>
      <c r="G95" s="47">
        <v>2717900</v>
      </c>
      <c r="I95" s="29"/>
      <c r="J95" s="29"/>
      <c r="K95" s="29"/>
      <c r="L95" s="29"/>
      <c r="M95" s="29"/>
    </row>
    <row r="96" spans="1:13">
      <c r="A96" s="29">
        <v>2028</v>
      </c>
      <c r="B96" s="29" t="s">
        <v>12</v>
      </c>
      <c r="C96" s="47">
        <v>1201700</v>
      </c>
      <c r="D96" s="47">
        <v>543600</v>
      </c>
      <c r="E96" s="47">
        <v>556900</v>
      </c>
      <c r="F96" s="47">
        <v>439400</v>
      </c>
      <c r="G96" s="47">
        <v>2741600</v>
      </c>
      <c r="I96" s="29"/>
      <c r="J96" s="29"/>
      <c r="K96" s="29"/>
      <c r="L96" s="29"/>
      <c r="M96" s="29"/>
    </row>
    <row r="97" spans="1:15">
      <c r="A97" s="29">
        <v>2029</v>
      </c>
      <c r="B97" s="29" t="s">
        <v>12</v>
      </c>
      <c r="C97" s="47">
        <v>1210300</v>
      </c>
      <c r="D97" s="47">
        <v>533400</v>
      </c>
      <c r="E97" s="47">
        <v>562400</v>
      </c>
      <c r="F97" s="47">
        <v>457500</v>
      </c>
      <c r="G97" s="47">
        <v>2763600</v>
      </c>
      <c r="I97" s="29"/>
      <c r="J97" s="29"/>
      <c r="K97" s="29"/>
      <c r="L97" s="29"/>
      <c r="M97" s="29"/>
    </row>
    <row r="98" spans="1:15">
      <c r="A98" s="29">
        <v>2030</v>
      </c>
      <c r="B98" s="29" t="s">
        <v>12</v>
      </c>
      <c r="C98" s="47">
        <v>1215200</v>
      </c>
      <c r="D98" s="47">
        <v>527500</v>
      </c>
      <c r="E98" s="47">
        <v>564900</v>
      </c>
      <c r="F98" s="47">
        <v>476600</v>
      </c>
      <c r="G98" s="47">
        <v>2784200</v>
      </c>
      <c r="I98" s="29"/>
      <c r="J98" s="29"/>
      <c r="K98" s="29"/>
      <c r="L98" s="29"/>
      <c r="M98" s="29"/>
    </row>
    <row r="101" spans="1:15">
      <c r="A101" s="29" t="s">
        <v>43</v>
      </c>
      <c r="B101" s="29"/>
      <c r="C101" s="46"/>
      <c r="D101" s="46"/>
      <c r="E101" s="46"/>
      <c r="F101" s="46"/>
      <c r="G101" s="46"/>
    </row>
    <row r="102" spans="1:15">
      <c r="A102" s="29" t="s">
        <v>8</v>
      </c>
      <c r="B102" s="29" t="s">
        <v>9</v>
      </c>
      <c r="C102" s="48" t="s">
        <v>32</v>
      </c>
      <c r="D102" s="48" t="s">
        <v>33</v>
      </c>
      <c r="E102" s="48" t="s">
        <v>34</v>
      </c>
      <c r="F102" s="48" t="s">
        <v>35</v>
      </c>
      <c r="G102" s="48" t="s">
        <v>37</v>
      </c>
    </row>
    <row r="103" spans="1:15">
      <c r="A103" s="29">
        <v>2015</v>
      </c>
      <c r="B103" s="29" t="s">
        <v>12</v>
      </c>
      <c r="C103" s="47">
        <v>146300</v>
      </c>
      <c r="D103" s="47">
        <v>73400</v>
      </c>
      <c r="E103" s="47">
        <v>43600</v>
      </c>
      <c r="F103" s="47">
        <v>32400</v>
      </c>
      <c r="G103" s="47">
        <v>295700</v>
      </c>
      <c r="K103" s="29"/>
      <c r="L103" s="29"/>
      <c r="M103" s="29"/>
      <c r="N103" s="29"/>
      <c r="O103" s="29"/>
    </row>
    <row r="104" spans="1:15">
      <c r="A104" s="29">
        <v>2016</v>
      </c>
      <c r="B104" s="29" t="s">
        <v>12</v>
      </c>
      <c r="C104" s="47">
        <v>146400</v>
      </c>
      <c r="D104" s="47">
        <v>75200</v>
      </c>
      <c r="E104" s="47">
        <v>45400</v>
      </c>
      <c r="F104" s="47">
        <v>32900</v>
      </c>
      <c r="G104" s="47">
        <v>299900</v>
      </c>
      <c r="J104" s="29"/>
      <c r="K104" s="29"/>
      <c r="L104" s="29"/>
      <c r="M104" s="29"/>
      <c r="N104" s="29"/>
      <c r="O104" s="29"/>
    </row>
    <row r="105" spans="1:15">
      <c r="A105" s="29">
        <v>2017</v>
      </c>
      <c r="B105" s="29" t="s">
        <v>12</v>
      </c>
      <c r="C105" s="47">
        <v>146500</v>
      </c>
      <c r="D105" s="47">
        <v>76600</v>
      </c>
      <c r="E105" s="47">
        <v>47600</v>
      </c>
      <c r="F105" s="47">
        <v>33100</v>
      </c>
      <c r="G105" s="47">
        <v>303800</v>
      </c>
      <c r="J105" s="29"/>
      <c r="K105" s="29"/>
      <c r="L105" s="29"/>
      <c r="M105" s="29"/>
      <c r="N105" s="29"/>
      <c r="O105" s="29"/>
    </row>
    <row r="106" spans="1:15">
      <c r="A106" s="29">
        <v>2018</v>
      </c>
      <c r="B106" s="29" t="s">
        <v>12</v>
      </c>
      <c r="C106" s="47">
        <v>146600</v>
      </c>
      <c r="D106" s="47">
        <v>77700</v>
      </c>
      <c r="E106" s="47">
        <v>49900</v>
      </c>
      <c r="F106" s="47">
        <v>33700</v>
      </c>
      <c r="G106" s="47">
        <v>307900</v>
      </c>
      <c r="J106" s="29"/>
      <c r="K106" s="29"/>
      <c r="L106" s="29"/>
      <c r="M106" s="29"/>
      <c r="N106" s="29"/>
      <c r="O106" s="29"/>
    </row>
    <row r="107" spans="1:15">
      <c r="A107" s="29">
        <v>2019</v>
      </c>
      <c r="B107" s="29" t="s">
        <v>12</v>
      </c>
      <c r="C107" s="47">
        <v>147400</v>
      </c>
      <c r="D107" s="47">
        <v>78000</v>
      </c>
      <c r="E107" s="47">
        <v>52400</v>
      </c>
      <c r="F107" s="47">
        <v>34500</v>
      </c>
      <c r="G107" s="47">
        <v>312300</v>
      </c>
      <c r="J107" s="29"/>
      <c r="K107" s="29"/>
      <c r="L107" s="29"/>
      <c r="M107" s="29"/>
      <c r="N107" s="29"/>
      <c r="O107" s="29"/>
    </row>
    <row r="108" spans="1:15">
      <c r="A108" s="29">
        <v>2020</v>
      </c>
      <c r="B108" s="29" t="s">
        <v>12</v>
      </c>
      <c r="C108" s="47">
        <v>148700</v>
      </c>
      <c r="D108" s="47">
        <v>77800</v>
      </c>
      <c r="E108" s="47">
        <v>55100</v>
      </c>
      <c r="F108" s="47">
        <v>35200</v>
      </c>
      <c r="G108" s="47">
        <v>316800</v>
      </c>
      <c r="J108" s="29"/>
      <c r="K108" s="29"/>
      <c r="L108" s="29"/>
      <c r="M108" s="29"/>
      <c r="N108" s="29"/>
      <c r="O108" s="29"/>
    </row>
    <row r="109" spans="1:15">
      <c r="A109" s="29">
        <v>2021</v>
      </c>
      <c r="B109" s="29" t="s">
        <v>12</v>
      </c>
      <c r="C109" s="47">
        <v>150300</v>
      </c>
      <c r="D109" s="47">
        <v>77000</v>
      </c>
      <c r="E109" s="47">
        <v>57400</v>
      </c>
      <c r="F109" s="47">
        <v>36200</v>
      </c>
      <c r="G109" s="47">
        <v>320900</v>
      </c>
      <c r="J109" s="29"/>
      <c r="K109" s="29"/>
      <c r="L109" s="29"/>
      <c r="M109" s="29"/>
      <c r="N109" s="29"/>
      <c r="O109" s="29"/>
    </row>
    <row r="110" spans="1:15">
      <c r="A110" s="29">
        <v>2022</v>
      </c>
      <c r="B110" s="29" t="s">
        <v>12</v>
      </c>
      <c r="C110" s="47">
        <v>152200</v>
      </c>
      <c r="D110" s="47">
        <v>75800</v>
      </c>
      <c r="E110" s="47">
        <v>59200</v>
      </c>
      <c r="F110" s="47">
        <v>37700</v>
      </c>
      <c r="G110" s="47">
        <v>324900</v>
      </c>
      <c r="J110" s="29"/>
      <c r="K110" s="29"/>
      <c r="L110" s="29"/>
      <c r="M110" s="29"/>
      <c r="N110" s="29"/>
      <c r="O110" s="29"/>
    </row>
    <row r="111" spans="1:15">
      <c r="A111" s="29">
        <v>2023</v>
      </c>
      <c r="B111" s="29" t="s">
        <v>12</v>
      </c>
      <c r="C111" s="47">
        <v>153900</v>
      </c>
      <c r="D111" s="47">
        <v>74300</v>
      </c>
      <c r="E111" s="47">
        <v>61300</v>
      </c>
      <c r="F111" s="47">
        <v>39500</v>
      </c>
      <c r="G111" s="47">
        <v>329000</v>
      </c>
      <c r="J111" s="29"/>
      <c r="K111" s="29"/>
      <c r="L111" s="29"/>
      <c r="M111" s="29"/>
      <c r="N111" s="29"/>
      <c r="O111" s="29"/>
    </row>
    <row r="112" spans="1:15">
      <c r="A112" s="29">
        <v>2024</v>
      </c>
      <c r="B112" s="29" t="s">
        <v>12</v>
      </c>
      <c r="C112" s="47">
        <v>155500</v>
      </c>
      <c r="D112" s="47">
        <v>72800</v>
      </c>
      <c r="E112" s="47">
        <v>63300</v>
      </c>
      <c r="F112" s="47">
        <v>41100</v>
      </c>
      <c r="G112" s="47">
        <v>332700</v>
      </c>
      <c r="J112" s="29"/>
      <c r="K112" s="29"/>
      <c r="L112" s="29"/>
      <c r="M112" s="29"/>
      <c r="N112" s="29"/>
      <c r="O112" s="29"/>
    </row>
    <row r="113" spans="1:15">
      <c r="A113" s="29">
        <v>2025</v>
      </c>
      <c r="B113" s="29" t="s">
        <v>12</v>
      </c>
      <c r="C113" s="47">
        <v>157300</v>
      </c>
      <c r="D113" s="47">
        <v>71300</v>
      </c>
      <c r="E113" s="47">
        <v>64900</v>
      </c>
      <c r="F113" s="47">
        <v>43100</v>
      </c>
      <c r="G113" s="47">
        <v>336600</v>
      </c>
      <c r="J113" s="29"/>
      <c r="K113" s="29"/>
      <c r="L113" s="29"/>
      <c r="M113" s="29"/>
      <c r="N113" s="29"/>
      <c r="O113" s="29"/>
    </row>
    <row r="114" spans="1:15">
      <c r="A114" s="29">
        <v>2026</v>
      </c>
      <c r="B114" s="29" t="s">
        <v>12</v>
      </c>
      <c r="C114" s="47">
        <v>158800</v>
      </c>
      <c r="D114" s="47">
        <v>69900</v>
      </c>
      <c r="E114" s="47">
        <v>66800</v>
      </c>
      <c r="F114" s="47">
        <v>44900</v>
      </c>
      <c r="G114" s="47">
        <v>340400</v>
      </c>
      <c r="J114" s="29"/>
      <c r="K114" s="29"/>
      <c r="L114" s="29"/>
      <c r="M114" s="29"/>
      <c r="N114" s="29"/>
      <c r="O114" s="29"/>
    </row>
    <row r="115" spans="1:15">
      <c r="A115" s="29">
        <v>2027</v>
      </c>
      <c r="B115" s="29" t="s">
        <v>12</v>
      </c>
      <c r="C115" s="47">
        <v>160200</v>
      </c>
      <c r="D115" s="47">
        <v>68600</v>
      </c>
      <c r="E115" s="47">
        <v>68100</v>
      </c>
      <c r="F115" s="47">
        <v>46900</v>
      </c>
      <c r="G115" s="47">
        <v>343800</v>
      </c>
      <c r="J115" s="29"/>
      <c r="K115" s="29"/>
      <c r="L115" s="29"/>
      <c r="M115" s="29"/>
      <c r="N115" s="29"/>
      <c r="O115" s="29"/>
    </row>
    <row r="116" spans="1:15">
      <c r="A116" s="29">
        <v>2028</v>
      </c>
      <c r="B116" s="29" t="s">
        <v>12</v>
      </c>
      <c r="C116" s="47">
        <v>161600</v>
      </c>
      <c r="D116" s="47">
        <v>67200</v>
      </c>
      <c r="E116" s="47">
        <v>69300</v>
      </c>
      <c r="F116" s="47">
        <v>49200</v>
      </c>
      <c r="G116" s="47">
        <v>347300</v>
      </c>
      <c r="J116" s="29"/>
      <c r="K116" s="29"/>
      <c r="L116" s="29"/>
      <c r="M116" s="29"/>
      <c r="N116" s="29"/>
      <c r="O116" s="29"/>
    </row>
    <row r="117" spans="1:15">
      <c r="A117" s="29">
        <v>2029</v>
      </c>
      <c r="B117" s="29" t="s">
        <v>12</v>
      </c>
      <c r="C117" s="47">
        <v>162700</v>
      </c>
      <c r="D117" s="47">
        <v>66400</v>
      </c>
      <c r="E117" s="47">
        <v>69800</v>
      </c>
      <c r="F117" s="47">
        <v>51700</v>
      </c>
      <c r="G117" s="47">
        <v>350600</v>
      </c>
      <c r="J117" s="29"/>
      <c r="K117" s="29"/>
      <c r="L117" s="29"/>
      <c r="M117" s="29"/>
      <c r="N117" s="29"/>
      <c r="O117" s="29"/>
    </row>
    <row r="118" spans="1:15">
      <c r="A118" s="29">
        <v>2030</v>
      </c>
      <c r="B118" s="29" t="s">
        <v>12</v>
      </c>
      <c r="C118" s="47">
        <v>163700</v>
      </c>
      <c r="D118" s="47">
        <v>65900</v>
      </c>
      <c r="E118" s="47">
        <v>69700</v>
      </c>
      <c r="F118" s="47">
        <v>54400</v>
      </c>
      <c r="G118" s="47">
        <v>353700</v>
      </c>
      <c r="J118" s="29"/>
      <c r="K118" s="29"/>
      <c r="L118" s="29"/>
      <c r="M118" s="29"/>
      <c r="N118" s="29"/>
      <c r="O118" s="29"/>
    </row>
    <row r="121" spans="1:15">
      <c r="A121" s="29" t="s">
        <v>45</v>
      </c>
      <c r="C121" s="46"/>
      <c r="D121" s="46"/>
      <c r="E121" s="46"/>
      <c r="F121" s="46"/>
      <c r="G121" s="46"/>
    </row>
    <row r="122" spans="1:15">
      <c r="A122" s="29" t="s">
        <v>8</v>
      </c>
      <c r="B122" s="29" t="s">
        <v>9</v>
      </c>
      <c r="C122" s="48" t="s">
        <v>32</v>
      </c>
      <c r="D122" s="48" t="s">
        <v>33</v>
      </c>
      <c r="E122" s="48" t="s">
        <v>34</v>
      </c>
      <c r="F122" s="48" t="s">
        <v>35</v>
      </c>
      <c r="G122" s="48" t="s">
        <v>37</v>
      </c>
    </row>
    <row r="123" spans="1:15">
      <c r="A123" s="29">
        <v>2015</v>
      </c>
      <c r="B123" s="29" t="s">
        <v>12</v>
      </c>
      <c r="C123" s="47">
        <v>19800</v>
      </c>
      <c r="D123" s="47">
        <v>10500</v>
      </c>
      <c r="E123" s="47">
        <v>7800</v>
      </c>
      <c r="F123" s="47">
        <v>4700</v>
      </c>
      <c r="G123" s="47">
        <v>42800</v>
      </c>
      <c r="K123" s="29"/>
      <c r="L123" s="29"/>
      <c r="M123" s="29"/>
      <c r="N123" s="29"/>
    </row>
    <row r="124" spans="1:15">
      <c r="A124" s="29">
        <v>2016</v>
      </c>
      <c r="B124" s="29" t="s">
        <v>12</v>
      </c>
      <c r="C124" s="47">
        <v>19700</v>
      </c>
      <c r="D124" s="47">
        <v>10800</v>
      </c>
      <c r="E124" s="47">
        <v>8100</v>
      </c>
      <c r="F124" s="47">
        <v>4700</v>
      </c>
      <c r="G124" s="47">
        <v>43300</v>
      </c>
      <c r="J124" s="29"/>
      <c r="K124" s="29"/>
      <c r="L124" s="29"/>
      <c r="M124" s="29"/>
      <c r="N124" s="29"/>
    </row>
    <row r="125" spans="1:15">
      <c r="A125" s="29">
        <v>2017</v>
      </c>
      <c r="B125" s="29" t="s">
        <v>12</v>
      </c>
      <c r="C125" s="47">
        <v>19600</v>
      </c>
      <c r="D125" s="47">
        <v>11000</v>
      </c>
      <c r="E125" s="47">
        <v>8400</v>
      </c>
      <c r="F125" s="47">
        <v>4900</v>
      </c>
      <c r="G125" s="47">
        <v>43900</v>
      </c>
      <c r="J125" s="29"/>
      <c r="K125" s="29"/>
      <c r="L125" s="29"/>
      <c r="M125" s="29"/>
      <c r="N125" s="29"/>
    </row>
    <row r="126" spans="1:15">
      <c r="A126" s="29">
        <v>2018</v>
      </c>
      <c r="B126" s="29" t="s">
        <v>12</v>
      </c>
      <c r="C126" s="47">
        <v>19300</v>
      </c>
      <c r="D126" s="47">
        <v>11300</v>
      </c>
      <c r="E126" s="47">
        <v>8700</v>
      </c>
      <c r="F126" s="47">
        <v>5100</v>
      </c>
      <c r="G126" s="47">
        <v>44400</v>
      </c>
      <c r="J126" s="29"/>
      <c r="K126" s="29"/>
      <c r="L126" s="29"/>
      <c r="M126" s="29"/>
      <c r="N126" s="29"/>
    </row>
    <row r="127" spans="1:15">
      <c r="A127" s="29">
        <v>2019</v>
      </c>
      <c r="B127" s="29" t="s">
        <v>12</v>
      </c>
      <c r="C127" s="47">
        <v>19200</v>
      </c>
      <c r="D127" s="47">
        <v>11500</v>
      </c>
      <c r="E127" s="47">
        <v>8900</v>
      </c>
      <c r="F127" s="47">
        <v>5300</v>
      </c>
      <c r="G127" s="47">
        <v>44900</v>
      </c>
      <c r="J127" s="29"/>
      <c r="K127" s="29"/>
      <c r="L127" s="29"/>
      <c r="M127" s="29"/>
      <c r="N127" s="29"/>
    </row>
    <row r="128" spans="1:15">
      <c r="A128" s="29">
        <v>2020</v>
      </c>
      <c r="B128" s="29" t="s">
        <v>12</v>
      </c>
      <c r="C128" s="47">
        <v>19100</v>
      </c>
      <c r="D128" s="47">
        <v>11700</v>
      </c>
      <c r="E128" s="47">
        <v>9200</v>
      </c>
      <c r="F128" s="47">
        <v>5600</v>
      </c>
      <c r="G128" s="47">
        <v>45600</v>
      </c>
      <c r="J128" s="29"/>
      <c r="K128" s="29"/>
      <c r="L128" s="29"/>
      <c r="M128" s="29"/>
      <c r="N128" s="29"/>
    </row>
    <row r="129" spans="1:14">
      <c r="A129" s="29">
        <v>2021</v>
      </c>
      <c r="B129" s="29" t="s">
        <v>12</v>
      </c>
      <c r="C129" s="47">
        <v>19100</v>
      </c>
      <c r="D129" s="47">
        <v>11800</v>
      </c>
      <c r="E129" s="47">
        <v>9500</v>
      </c>
      <c r="F129" s="47">
        <v>5900</v>
      </c>
      <c r="G129" s="47">
        <v>46300</v>
      </c>
      <c r="J129" s="29"/>
      <c r="K129" s="29"/>
      <c r="L129" s="29"/>
      <c r="M129" s="29"/>
      <c r="N129" s="29"/>
    </row>
    <row r="130" spans="1:14">
      <c r="A130" s="29">
        <v>2022</v>
      </c>
      <c r="B130" s="29" t="s">
        <v>12</v>
      </c>
      <c r="C130" s="47">
        <v>19000</v>
      </c>
      <c r="D130" s="47">
        <v>11900</v>
      </c>
      <c r="E130" s="47">
        <v>9400</v>
      </c>
      <c r="F130" s="47">
        <v>6400</v>
      </c>
      <c r="G130" s="47">
        <v>46700</v>
      </c>
      <c r="J130" s="29"/>
      <c r="K130" s="29"/>
      <c r="L130" s="29"/>
      <c r="M130" s="29"/>
      <c r="N130" s="29"/>
    </row>
    <row r="131" spans="1:14">
      <c r="A131" s="29">
        <v>2023</v>
      </c>
      <c r="B131" s="29" t="s">
        <v>12</v>
      </c>
      <c r="C131" s="47">
        <v>19100</v>
      </c>
      <c r="D131" s="47">
        <v>11800</v>
      </c>
      <c r="E131" s="47">
        <v>9600</v>
      </c>
      <c r="F131" s="47">
        <v>6800</v>
      </c>
      <c r="G131" s="47">
        <v>47300</v>
      </c>
      <c r="J131" s="29"/>
      <c r="K131" s="29"/>
      <c r="L131" s="29"/>
      <c r="M131" s="29"/>
      <c r="N131" s="29"/>
    </row>
    <row r="132" spans="1:14">
      <c r="A132" s="29">
        <v>2024</v>
      </c>
      <c r="B132" s="29" t="s">
        <v>12</v>
      </c>
      <c r="C132" s="47">
        <v>19100</v>
      </c>
      <c r="D132" s="47">
        <v>11900</v>
      </c>
      <c r="E132" s="47">
        <v>9700</v>
      </c>
      <c r="F132" s="47">
        <v>7200</v>
      </c>
      <c r="G132" s="47">
        <v>47900</v>
      </c>
      <c r="J132" s="29"/>
      <c r="K132" s="29"/>
      <c r="L132" s="29"/>
      <c r="M132" s="29"/>
      <c r="N132" s="29"/>
    </row>
    <row r="133" spans="1:14">
      <c r="A133" s="29">
        <v>2025</v>
      </c>
      <c r="B133" s="29" t="s">
        <v>12</v>
      </c>
      <c r="C133" s="47">
        <v>19100</v>
      </c>
      <c r="D133" s="47">
        <v>11900</v>
      </c>
      <c r="E133" s="47">
        <v>9900</v>
      </c>
      <c r="F133" s="47">
        <v>7500</v>
      </c>
      <c r="G133" s="47">
        <v>48400</v>
      </c>
      <c r="J133" s="29"/>
      <c r="K133" s="29"/>
      <c r="L133" s="29"/>
      <c r="M133" s="29"/>
      <c r="N133" s="29"/>
    </row>
    <row r="134" spans="1:14">
      <c r="A134" s="29">
        <v>2026</v>
      </c>
      <c r="B134" s="29" t="s">
        <v>12</v>
      </c>
      <c r="C134" s="47">
        <v>19300</v>
      </c>
      <c r="D134" s="47">
        <v>11800</v>
      </c>
      <c r="E134" s="47">
        <v>10200</v>
      </c>
      <c r="F134" s="47">
        <v>7800</v>
      </c>
      <c r="G134" s="47">
        <v>49100</v>
      </c>
      <c r="J134" s="29"/>
      <c r="K134" s="29"/>
      <c r="L134" s="29"/>
      <c r="M134" s="29"/>
      <c r="N134" s="29"/>
    </row>
    <row r="135" spans="1:14">
      <c r="A135" s="29">
        <v>2027</v>
      </c>
      <c r="B135" s="29" t="s">
        <v>12</v>
      </c>
      <c r="C135" s="47">
        <v>19300</v>
      </c>
      <c r="D135" s="47">
        <v>11700</v>
      </c>
      <c r="E135" s="47">
        <v>10300</v>
      </c>
      <c r="F135" s="47">
        <v>8300</v>
      </c>
      <c r="G135" s="47">
        <v>49600</v>
      </c>
      <c r="J135" s="29"/>
      <c r="K135" s="29"/>
      <c r="L135" s="29"/>
      <c r="M135" s="29"/>
      <c r="N135" s="29"/>
    </row>
    <row r="136" spans="1:14">
      <c r="A136" s="29">
        <v>2028</v>
      </c>
      <c r="B136" s="29" t="s">
        <v>12</v>
      </c>
      <c r="C136" s="47">
        <v>19400</v>
      </c>
      <c r="D136" s="47">
        <v>11600</v>
      </c>
      <c r="E136" s="47">
        <v>10700</v>
      </c>
      <c r="F136" s="47">
        <v>8500</v>
      </c>
      <c r="G136" s="47">
        <v>50200</v>
      </c>
      <c r="J136" s="29"/>
      <c r="K136" s="29"/>
      <c r="L136" s="29"/>
      <c r="M136" s="29"/>
      <c r="N136" s="29"/>
    </row>
    <row r="137" spans="1:14">
      <c r="A137" s="29">
        <v>2029</v>
      </c>
      <c r="B137" s="29" t="s">
        <v>12</v>
      </c>
      <c r="C137" s="47">
        <v>19500</v>
      </c>
      <c r="D137" s="47">
        <v>11400</v>
      </c>
      <c r="E137" s="47">
        <v>10900</v>
      </c>
      <c r="F137" s="47">
        <v>8700</v>
      </c>
      <c r="G137" s="47">
        <v>50500</v>
      </c>
      <c r="J137" s="29"/>
      <c r="K137" s="29"/>
      <c r="L137" s="29"/>
      <c r="M137" s="29"/>
      <c r="N137" s="29"/>
    </row>
    <row r="138" spans="1:14">
      <c r="A138" s="29">
        <v>2030</v>
      </c>
      <c r="B138" s="29" t="s">
        <v>12</v>
      </c>
      <c r="C138" s="47">
        <v>19700</v>
      </c>
      <c r="D138" s="47">
        <v>11200</v>
      </c>
      <c r="E138" s="47">
        <v>11100</v>
      </c>
      <c r="F138" s="47">
        <v>9100</v>
      </c>
      <c r="G138" s="47">
        <v>51100</v>
      </c>
      <c r="J138" s="29"/>
      <c r="K138" s="29"/>
      <c r="L138" s="29"/>
      <c r="M138" s="29"/>
      <c r="N138" s="29"/>
    </row>
    <row r="141" spans="1:14">
      <c r="A141" s="29" t="s">
        <v>46</v>
      </c>
      <c r="C141" s="46"/>
      <c r="D141" s="46"/>
      <c r="E141" s="46"/>
      <c r="F141" s="46"/>
      <c r="G141" s="46"/>
    </row>
    <row r="142" spans="1:14">
      <c r="A142" s="29" t="s">
        <v>8</v>
      </c>
      <c r="B142" s="29" t="s">
        <v>9</v>
      </c>
      <c r="C142" s="48" t="s">
        <v>32</v>
      </c>
      <c r="D142" s="48" t="s">
        <v>33</v>
      </c>
      <c r="E142" s="48" t="s">
        <v>34</v>
      </c>
      <c r="F142" s="48" t="s">
        <v>35</v>
      </c>
      <c r="G142" s="48" t="s">
        <v>37</v>
      </c>
    </row>
    <row r="143" spans="1:14">
      <c r="A143" s="29">
        <v>2015</v>
      </c>
      <c r="B143" s="29" t="s">
        <v>12</v>
      </c>
      <c r="C143" s="47">
        <v>127000</v>
      </c>
      <c r="D143" s="47">
        <v>69800</v>
      </c>
      <c r="E143" s="47">
        <v>50600</v>
      </c>
      <c r="F143" s="47">
        <v>30100</v>
      </c>
      <c r="G143" s="47">
        <v>277500</v>
      </c>
      <c r="K143" s="29"/>
      <c r="L143" s="29"/>
      <c r="M143" s="29"/>
      <c r="N143" s="29"/>
    </row>
    <row r="144" spans="1:14">
      <c r="A144" s="29">
        <v>2016</v>
      </c>
      <c r="B144" s="29" t="s">
        <v>12</v>
      </c>
      <c r="C144" s="47">
        <v>124800</v>
      </c>
      <c r="D144" s="47">
        <v>70900</v>
      </c>
      <c r="E144" s="47">
        <v>52300</v>
      </c>
      <c r="F144" s="47">
        <v>31400</v>
      </c>
      <c r="G144" s="47">
        <v>279400</v>
      </c>
      <c r="J144" s="29"/>
      <c r="K144" s="29"/>
      <c r="L144" s="29"/>
      <c r="M144" s="29"/>
      <c r="N144" s="29"/>
    </row>
    <row r="145" spans="1:14">
      <c r="A145" s="29">
        <v>2017</v>
      </c>
      <c r="B145" s="29" t="s">
        <v>12</v>
      </c>
      <c r="C145" s="47">
        <v>122500</v>
      </c>
      <c r="D145" s="47">
        <v>72200</v>
      </c>
      <c r="E145" s="47">
        <v>53700</v>
      </c>
      <c r="F145" s="47">
        <v>32600</v>
      </c>
      <c r="G145" s="47">
        <v>281000</v>
      </c>
      <c r="J145" s="29"/>
      <c r="K145" s="29"/>
      <c r="L145" s="29"/>
      <c r="M145" s="29"/>
      <c r="N145" s="29"/>
    </row>
    <row r="146" spans="1:14">
      <c r="A146" s="29">
        <v>2018</v>
      </c>
      <c r="B146" s="29" t="s">
        <v>12</v>
      </c>
      <c r="C146" s="47">
        <v>120500</v>
      </c>
      <c r="D146" s="47">
        <v>73100</v>
      </c>
      <c r="E146" s="47">
        <v>55100</v>
      </c>
      <c r="F146" s="47">
        <v>34000</v>
      </c>
      <c r="G146" s="47">
        <v>282700</v>
      </c>
      <c r="J146" s="29"/>
      <c r="K146" s="29"/>
      <c r="L146" s="29"/>
      <c r="M146" s="29"/>
      <c r="N146" s="29"/>
    </row>
    <row r="147" spans="1:14">
      <c r="A147" s="29">
        <v>2019</v>
      </c>
      <c r="B147" s="29" t="s">
        <v>12</v>
      </c>
      <c r="C147" s="47">
        <v>118500</v>
      </c>
      <c r="D147" s="47">
        <v>73700</v>
      </c>
      <c r="E147" s="47">
        <v>56600</v>
      </c>
      <c r="F147" s="47">
        <v>35500</v>
      </c>
      <c r="G147" s="47">
        <v>284300</v>
      </c>
      <c r="J147" s="29"/>
      <c r="K147" s="29"/>
      <c r="L147" s="29"/>
      <c r="M147" s="29"/>
      <c r="N147" s="29"/>
    </row>
    <row r="148" spans="1:14">
      <c r="A148" s="29">
        <v>2020</v>
      </c>
      <c r="B148" s="29" t="s">
        <v>12</v>
      </c>
      <c r="C148" s="47">
        <v>117000</v>
      </c>
      <c r="D148" s="47">
        <v>73700</v>
      </c>
      <c r="E148" s="47">
        <v>58300</v>
      </c>
      <c r="F148" s="47">
        <v>36900</v>
      </c>
      <c r="G148" s="47">
        <v>285900</v>
      </c>
      <c r="J148" s="29"/>
      <c r="K148" s="29"/>
      <c r="L148" s="29"/>
      <c r="M148" s="29"/>
      <c r="N148" s="29"/>
    </row>
    <row r="149" spans="1:14">
      <c r="A149" s="29">
        <v>2021</v>
      </c>
      <c r="B149" s="29" t="s">
        <v>12</v>
      </c>
      <c r="C149" s="47">
        <v>116100</v>
      </c>
      <c r="D149" s="47">
        <v>73100</v>
      </c>
      <c r="E149" s="47">
        <v>59600</v>
      </c>
      <c r="F149" s="47">
        <v>38800</v>
      </c>
      <c r="G149" s="47">
        <v>287600</v>
      </c>
      <c r="J149" s="29"/>
      <c r="K149" s="29"/>
      <c r="L149" s="29"/>
      <c r="M149" s="29"/>
      <c r="N149" s="29"/>
    </row>
    <row r="150" spans="1:14">
      <c r="A150" s="29">
        <v>2022</v>
      </c>
      <c r="B150" s="29" t="s">
        <v>12</v>
      </c>
      <c r="C150" s="47">
        <v>115300</v>
      </c>
      <c r="D150" s="47">
        <v>72100</v>
      </c>
      <c r="E150" s="47">
        <v>60400</v>
      </c>
      <c r="F150" s="47">
        <v>41100</v>
      </c>
      <c r="G150" s="47">
        <v>288900</v>
      </c>
      <c r="J150" s="29"/>
      <c r="K150" s="29"/>
      <c r="L150" s="29"/>
      <c r="M150" s="29"/>
      <c r="N150" s="29"/>
    </row>
    <row r="151" spans="1:14">
      <c r="A151" s="29">
        <v>2023</v>
      </c>
      <c r="B151" s="29" t="s">
        <v>12</v>
      </c>
      <c r="C151" s="47">
        <v>114800</v>
      </c>
      <c r="D151" s="47">
        <v>70900</v>
      </c>
      <c r="E151" s="47">
        <v>61200</v>
      </c>
      <c r="F151" s="47">
        <v>43600</v>
      </c>
      <c r="G151" s="47">
        <v>290500</v>
      </c>
      <c r="J151" s="29"/>
      <c r="K151" s="29"/>
      <c r="L151" s="29"/>
      <c r="M151" s="29"/>
      <c r="N151" s="29"/>
    </row>
    <row r="152" spans="1:14">
      <c r="A152" s="29">
        <v>2024</v>
      </c>
      <c r="B152" s="29" t="s">
        <v>12</v>
      </c>
      <c r="C152" s="47">
        <v>114200</v>
      </c>
      <c r="D152" s="47">
        <v>69700</v>
      </c>
      <c r="E152" s="47">
        <v>62100</v>
      </c>
      <c r="F152" s="47">
        <v>45600</v>
      </c>
      <c r="G152" s="47">
        <v>291600</v>
      </c>
      <c r="J152" s="29"/>
      <c r="K152" s="29"/>
      <c r="L152" s="29"/>
      <c r="M152" s="29"/>
      <c r="N152" s="29"/>
    </row>
    <row r="153" spans="1:14">
      <c r="A153" s="29">
        <v>2025</v>
      </c>
      <c r="B153" s="29" t="s">
        <v>12</v>
      </c>
      <c r="C153" s="47">
        <v>114100</v>
      </c>
      <c r="D153" s="47">
        <v>68500</v>
      </c>
      <c r="E153" s="47">
        <v>63000</v>
      </c>
      <c r="F153" s="47">
        <v>47900</v>
      </c>
      <c r="G153" s="47">
        <v>293500</v>
      </c>
      <c r="J153" s="29"/>
      <c r="K153" s="29"/>
      <c r="L153" s="29"/>
      <c r="M153" s="29"/>
      <c r="N153" s="29"/>
    </row>
    <row r="154" spans="1:14">
      <c r="A154" s="29">
        <v>2026</v>
      </c>
      <c r="B154" s="29" t="s">
        <v>12</v>
      </c>
      <c r="C154" s="47">
        <v>113600</v>
      </c>
      <c r="D154" s="47">
        <v>67100</v>
      </c>
      <c r="E154" s="47">
        <v>64200</v>
      </c>
      <c r="F154" s="47">
        <v>49600</v>
      </c>
      <c r="G154" s="47">
        <v>294500</v>
      </c>
      <c r="J154" s="29"/>
      <c r="K154" s="29"/>
      <c r="L154" s="29"/>
      <c r="M154" s="29"/>
      <c r="N154" s="29"/>
    </row>
    <row r="155" spans="1:14">
      <c r="A155" s="29">
        <v>2027</v>
      </c>
      <c r="B155" s="29" t="s">
        <v>12</v>
      </c>
      <c r="C155" s="47">
        <v>113300</v>
      </c>
      <c r="D155" s="47">
        <v>65600</v>
      </c>
      <c r="E155" s="47">
        <v>65400</v>
      </c>
      <c r="F155" s="47">
        <v>51600</v>
      </c>
      <c r="G155" s="47">
        <v>295900</v>
      </c>
      <c r="J155" s="29"/>
      <c r="K155" s="29"/>
      <c r="L155" s="29"/>
      <c r="M155" s="29"/>
      <c r="N155" s="29"/>
    </row>
    <row r="156" spans="1:14">
      <c r="A156" s="29">
        <v>2028</v>
      </c>
      <c r="B156" s="29" t="s">
        <v>12</v>
      </c>
      <c r="C156" s="47">
        <v>112900</v>
      </c>
      <c r="D156" s="47">
        <v>63700</v>
      </c>
      <c r="E156" s="47">
        <v>66400</v>
      </c>
      <c r="F156" s="47">
        <v>53400</v>
      </c>
      <c r="G156" s="47">
        <v>296400</v>
      </c>
      <c r="J156" s="29"/>
      <c r="K156" s="29"/>
      <c r="L156" s="29"/>
      <c r="M156" s="29"/>
      <c r="N156" s="29"/>
    </row>
    <row r="157" spans="1:14">
      <c r="A157" s="29">
        <v>2029</v>
      </c>
      <c r="B157" s="29" t="s">
        <v>12</v>
      </c>
      <c r="C157" s="47">
        <v>112700</v>
      </c>
      <c r="D157" s="47">
        <v>61900</v>
      </c>
      <c r="E157" s="47">
        <v>67100</v>
      </c>
      <c r="F157" s="47">
        <v>55500</v>
      </c>
      <c r="G157" s="47">
        <v>297200</v>
      </c>
      <c r="J157" s="29"/>
      <c r="K157" s="29"/>
      <c r="L157" s="29"/>
      <c r="M157" s="29"/>
      <c r="N157" s="29"/>
    </row>
    <row r="158" spans="1:14">
      <c r="A158" s="29">
        <v>2030</v>
      </c>
      <c r="B158" s="29" t="s">
        <v>12</v>
      </c>
      <c r="C158" s="47">
        <v>112600</v>
      </c>
      <c r="D158" s="47">
        <v>60400</v>
      </c>
      <c r="E158" s="47">
        <v>67300</v>
      </c>
      <c r="F158" s="47">
        <v>57500</v>
      </c>
      <c r="G158" s="47">
        <v>297800</v>
      </c>
      <c r="J158" s="29"/>
      <c r="K158" s="29"/>
      <c r="L158" s="29"/>
      <c r="M158" s="29"/>
      <c r="N158" s="29"/>
    </row>
    <row r="161" spans="1:26">
      <c r="A161" s="29" t="s">
        <v>49</v>
      </c>
      <c r="B161" s="29"/>
      <c r="C161" s="46"/>
      <c r="D161" s="46"/>
      <c r="E161" s="46"/>
      <c r="F161" s="46"/>
      <c r="G161" s="46"/>
      <c r="J161" s="29"/>
      <c r="K161" s="29"/>
      <c r="L161" s="30"/>
      <c r="M161" s="29"/>
      <c r="N161" s="29"/>
      <c r="O161" s="30"/>
      <c r="P161" s="30"/>
      <c r="Q161" s="30"/>
      <c r="R161" s="30"/>
      <c r="W161" s="29"/>
      <c r="X161" s="29"/>
      <c r="Y161" s="29"/>
      <c r="Z161" s="29"/>
    </row>
    <row r="162" spans="1:26">
      <c r="A162" s="29" t="s">
        <v>8</v>
      </c>
      <c r="B162" s="29" t="s">
        <v>9</v>
      </c>
      <c r="C162" s="48" t="s">
        <v>32</v>
      </c>
      <c r="D162" s="48" t="s">
        <v>33</v>
      </c>
      <c r="E162" s="48" t="s">
        <v>34</v>
      </c>
      <c r="F162" s="48" t="s">
        <v>35</v>
      </c>
      <c r="G162" s="48" t="s">
        <v>37</v>
      </c>
      <c r="J162" s="29"/>
      <c r="K162" s="29"/>
      <c r="L162" s="30"/>
      <c r="M162" s="29"/>
      <c r="N162" s="29"/>
      <c r="O162" s="30"/>
      <c r="P162" s="30"/>
      <c r="Q162" s="30"/>
      <c r="R162" s="30"/>
      <c r="S162" s="29"/>
      <c r="V162" s="29"/>
      <c r="W162" s="29"/>
      <c r="X162" s="29"/>
      <c r="Y162" s="29"/>
      <c r="Z162" s="29"/>
    </row>
    <row r="163" spans="1:26">
      <c r="A163" s="29">
        <v>2015</v>
      </c>
      <c r="B163" s="29" t="s">
        <v>12</v>
      </c>
      <c r="C163" s="47">
        <v>73300</v>
      </c>
      <c r="D163" s="47">
        <v>41300</v>
      </c>
      <c r="E163" s="47">
        <v>29600</v>
      </c>
      <c r="F163" s="47">
        <v>15700</v>
      </c>
      <c r="G163" s="47">
        <v>159900</v>
      </c>
      <c r="J163" s="29"/>
      <c r="K163" s="29"/>
      <c r="L163" s="30"/>
      <c r="M163" s="29"/>
      <c r="N163" s="29"/>
      <c r="O163" s="30"/>
      <c r="P163" s="30"/>
      <c r="Q163" s="30"/>
      <c r="R163" s="30"/>
      <c r="S163" s="29"/>
      <c r="V163" s="29"/>
      <c r="W163" s="29"/>
      <c r="X163" s="29"/>
      <c r="Y163" s="29"/>
      <c r="Z163" s="29"/>
    </row>
    <row r="164" spans="1:26">
      <c r="A164" s="29">
        <v>2016</v>
      </c>
      <c r="B164" s="29" t="s">
        <v>12</v>
      </c>
      <c r="C164" s="47">
        <v>71600</v>
      </c>
      <c r="D164" s="47">
        <v>41400</v>
      </c>
      <c r="E164" s="47">
        <v>31000</v>
      </c>
      <c r="F164" s="47">
        <v>16500</v>
      </c>
      <c r="G164" s="47">
        <v>160500</v>
      </c>
      <c r="J164" s="29"/>
      <c r="K164" s="29"/>
      <c r="L164" s="30"/>
      <c r="M164" s="29"/>
      <c r="N164" s="29"/>
      <c r="O164" s="30"/>
      <c r="P164" s="30"/>
      <c r="Q164" s="30"/>
      <c r="R164" s="30"/>
      <c r="S164" s="29"/>
      <c r="V164" s="29"/>
      <c r="W164" s="29"/>
      <c r="X164" s="29"/>
      <c r="Y164" s="29"/>
      <c r="Z164" s="29"/>
    </row>
    <row r="165" spans="1:26">
      <c r="A165" s="29">
        <v>2017</v>
      </c>
      <c r="B165" s="29" t="s">
        <v>12</v>
      </c>
      <c r="C165" s="47">
        <v>70300</v>
      </c>
      <c r="D165" s="47">
        <v>41500</v>
      </c>
      <c r="E165" s="47">
        <v>32200</v>
      </c>
      <c r="F165" s="47">
        <v>17000</v>
      </c>
      <c r="G165" s="47">
        <v>161000</v>
      </c>
      <c r="J165" s="29"/>
      <c r="K165" s="29"/>
      <c r="L165" s="30"/>
      <c r="M165" s="29"/>
      <c r="N165" s="29"/>
      <c r="O165" s="30"/>
      <c r="P165" s="30"/>
      <c r="Q165" s="30"/>
      <c r="R165" s="30"/>
      <c r="S165" s="29"/>
      <c r="V165" s="29"/>
      <c r="W165" s="29"/>
      <c r="X165" s="29"/>
      <c r="Y165" s="29"/>
      <c r="Z165" s="29"/>
    </row>
    <row r="166" spans="1:26">
      <c r="A166" s="29">
        <v>2018</v>
      </c>
      <c r="B166" s="29" t="s">
        <v>12</v>
      </c>
      <c r="C166" s="47">
        <v>68800</v>
      </c>
      <c r="D166" s="47">
        <v>41500</v>
      </c>
      <c r="E166" s="47">
        <v>33200</v>
      </c>
      <c r="F166" s="47">
        <v>17900</v>
      </c>
      <c r="G166" s="47">
        <v>161400</v>
      </c>
      <c r="J166" s="29"/>
      <c r="K166" s="29"/>
      <c r="L166" s="30"/>
      <c r="M166" s="29"/>
      <c r="N166" s="29"/>
      <c r="O166" s="30"/>
      <c r="P166" s="30"/>
      <c r="Q166" s="30"/>
      <c r="R166" s="30"/>
      <c r="S166" s="29"/>
      <c r="V166" s="29"/>
      <c r="W166" s="29"/>
      <c r="X166" s="29"/>
      <c r="Y166" s="29"/>
      <c r="Z166" s="29"/>
    </row>
    <row r="167" spans="1:26">
      <c r="A167" s="29">
        <v>2019</v>
      </c>
      <c r="B167" s="29" t="s">
        <v>12</v>
      </c>
      <c r="C167" s="47">
        <v>67600</v>
      </c>
      <c r="D167" s="47">
        <v>41400</v>
      </c>
      <c r="E167" s="47">
        <v>34300</v>
      </c>
      <c r="F167" s="47">
        <v>18800</v>
      </c>
      <c r="G167" s="47">
        <v>162100</v>
      </c>
      <c r="J167" s="29"/>
      <c r="K167" s="29"/>
      <c r="L167" s="30"/>
      <c r="M167" s="29"/>
      <c r="N167" s="29"/>
      <c r="O167" s="30"/>
      <c r="P167" s="30"/>
      <c r="Q167" s="30"/>
      <c r="R167" s="30"/>
      <c r="S167" s="29"/>
      <c r="V167" s="29"/>
      <c r="W167" s="29"/>
      <c r="X167" s="29"/>
      <c r="Y167" s="29"/>
      <c r="Z167" s="29"/>
    </row>
    <row r="168" spans="1:26">
      <c r="A168" s="29">
        <v>2020</v>
      </c>
      <c r="B168" s="29" t="s">
        <v>12</v>
      </c>
      <c r="C168" s="47">
        <v>66200</v>
      </c>
      <c r="D168" s="47">
        <v>41200</v>
      </c>
      <c r="E168" s="47">
        <v>35100</v>
      </c>
      <c r="F168" s="47">
        <v>19900</v>
      </c>
      <c r="G168" s="47">
        <v>162400</v>
      </c>
      <c r="J168" s="29"/>
      <c r="K168" s="29"/>
      <c r="L168" s="30"/>
      <c r="M168" s="29"/>
      <c r="N168" s="29"/>
      <c r="O168" s="30"/>
      <c r="P168" s="30"/>
      <c r="Q168" s="30"/>
      <c r="R168" s="30"/>
      <c r="S168" s="29"/>
      <c r="V168" s="29"/>
      <c r="W168" s="29"/>
      <c r="X168" s="29"/>
      <c r="Y168" s="29"/>
      <c r="Z168" s="29"/>
    </row>
    <row r="169" spans="1:26">
      <c r="A169" s="29">
        <v>2021</v>
      </c>
      <c r="B169" s="29" t="s">
        <v>12</v>
      </c>
      <c r="C169" s="47">
        <v>65000</v>
      </c>
      <c r="D169" s="47">
        <v>41000</v>
      </c>
      <c r="E169" s="47">
        <v>35500</v>
      </c>
      <c r="F169" s="47">
        <v>21100</v>
      </c>
      <c r="G169" s="47">
        <v>162600</v>
      </c>
      <c r="J169" s="29"/>
      <c r="K169" s="29"/>
      <c r="L169" s="30"/>
      <c r="M169" s="29"/>
      <c r="N169" s="29"/>
      <c r="O169" s="30"/>
      <c r="P169" s="30"/>
      <c r="Q169" s="30"/>
      <c r="R169" s="30"/>
      <c r="S169" s="29"/>
      <c r="V169" s="29"/>
      <c r="W169" s="29"/>
      <c r="X169" s="29"/>
      <c r="Y169" s="29"/>
      <c r="Z169" s="29"/>
    </row>
    <row r="170" spans="1:26">
      <c r="A170" s="29">
        <v>2022</v>
      </c>
      <c r="B170" s="29" t="s">
        <v>12</v>
      </c>
      <c r="C170" s="47">
        <v>63900</v>
      </c>
      <c r="D170" s="47">
        <v>40600</v>
      </c>
      <c r="E170" s="47">
        <v>35900</v>
      </c>
      <c r="F170" s="47">
        <v>22500</v>
      </c>
      <c r="G170" s="47">
        <v>162900</v>
      </c>
      <c r="J170" s="29"/>
      <c r="K170" s="29"/>
      <c r="L170" s="30"/>
      <c r="M170" s="29"/>
      <c r="N170" s="29"/>
      <c r="O170" s="30"/>
      <c r="P170" s="30"/>
      <c r="Q170" s="30"/>
      <c r="R170" s="30"/>
      <c r="S170" s="29"/>
      <c r="V170" s="29"/>
      <c r="W170" s="29"/>
      <c r="X170" s="29"/>
      <c r="Y170" s="29"/>
      <c r="Z170" s="29"/>
    </row>
    <row r="171" spans="1:26">
      <c r="A171" s="29">
        <v>2023</v>
      </c>
      <c r="B171" s="29" t="s">
        <v>12</v>
      </c>
      <c r="C171" s="47">
        <v>62700</v>
      </c>
      <c r="D171" s="47">
        <v>40200</v>
      </c>
      <c r="E171" s="47">
        <v>36200</v>
      </c>
      <c r="F171" s="47">
        <v>23800</v>
      </c>
      <c r="G171" s="47">
        <v>162900</v>
      </c>
      <c r="J171" s="29"/>
      <c r="K171" s="29"/>
      <c r="L171" s="30"/>
      <c r="M171" s="29"/>
      <c r="N171" s="29"/>
      <c r="O171" s="30"/>
      <c r="P171" s="30"/>
      <c r="Q171" s="30"/>
      <c r="R171" s="30"/>
      <c r="S171" s="29"/>
      <c r="V171" s="29"/>
      <c r="W171" s="29"/>
      <c r="X171" s="29"/>
      <c r="Y171" s="29"/>
      <c r="Z171" s="29"/>
    </row>
    <row r="172" spans="1:26">
      <c r="A172" s="29">
        <v>2024</v>
      </c>
      <c r="B172" s="29" t="s">
        <v>12</v>
      </c>
      <c r="C172" s="47">
        <v>61500</v>
      </c>
      <c r="D172" s="47">
        <v>39600</v>
      </c>
      <c r="E172" s="47">
        <v>36500</v>
      </c>
      <c r="F172" s="47">
        <v>25000</v>
      </c>
      <c r="G172" s="47">
        <v>162600</v>
      </c>
      <c r="J172" s="29"/>
      <c r="K172" s="29"/>
      <c r="L172" s="30"/>
      <c r="M172" s="29"/>
      <c r="N172" s="29"/>
      <c r="O172" s="30"/>
      <c r="P172" s="30"/>
      <c r="Q172" s="30"/>
      <c r="R172" s="30"/>
      <c r="S172" s="29"/>
      <c r="V172" s="29"/>
      <c r="W172" s="29"/>
      <c r="X172" s="29"/>
      <c r="Y172" s="29"/>
      <c r="Z172" s="29"/>
    </row>
    <row r="173" spans="1:26">
      <c r="A173" s="29">
        <v>2025</v>
      </c>
      <c r="B173" s="29" t="s">
        <v>12</v>
      </c>
      <c r="C173" s="47">
        <v>60700</v>
      </c>
      <c r="D173" s="47">
        <v>38900</v>
      </c>
      <c r="E173" s="47">
        <v>36700</v>
      </c>
      <c r="F173" s="47">
        <v>26500</v>
      </c>
      <c r="G173" s="47">
        <v>162800</v>
      </c>
      <c r="J173" s="29"/>
      <c r="K173" s="29"/>
      <c r="L173" s="30"/>
      <c r="M173" s="29"/>
      <c r="N173" s="29"/>
      <c r="O173" s="30"/>
      <c r="P173" s="30"/>
      <c r="Q173" s="30"/>
      <c r="R173" s="30"/>
      <c r="S173" s="29"/>
      <c r="V173" s="29"/>
      <c r="W173" s="29"/>
      <c r="X173" s="29"/>
      <c r="Y173" s="29"/>
      <c r="Z173" s="29"/>
    </row>
    <row r="174" spans="1:26">
      <c r="A174" s="29">
        <v>2026</v>
      </c>
      <c r="B174" s="29" t="s">
        <v>12</v>
      </c>
      <c r="C174" s="47">
        <v>59700</v>
      </c>
      <c r="D174" s="47">
        <v>38100</v>
      </c>
      <c r="E174" s="47">
        <v>36900</v>
      </c>
      <c r="F174" s="47">
        <v>27900</v>
      </c>
      <c r="G174" s="47">
        <v>162600</v>
      </c>
      <c r="J174" s="29"/>
      <c r="K174" s="29"/>
      <c r="L174" s="30"/>
      <c r="M174" s="29"/>
      <c r="N174" s="29"/>
      <c r="O174" s="30"/>
      <c r="P174" s="30"/>
      <c r="Q174" s="30"/>
      <c r="R174" s="30"/>
      <c r="S174" s="29"/>
      <c r="V174" s="29"/>
      <c r="W174" s="29"/>
      <c r="X174" s="29"/>
      <c r="Y174" s="29"/>
      <c r="Z174" s="29"/>
    </row>
    <row r="175" spans="1:26">
      <c r="A175" s="29">
        <v>2027</v>
      </c>
      <c r="B175" s="29" t="s">
        <v>12</v>
      </c>
      <c r="C175" s="47">
        <v>58800</v>
      </c>
      <c r="D175" s="47">
        <v>37400</v>
      </c>
      <c r="E175" s="47">
        <v>37200</v>
      </c>
      <c r="F175" s="47">
        <v>29200</v>
      </c>
      <c r="G175" s="47">
        <v>162600</v>
      </c>
      <c r="J175" s="29"/>
      <c r="K175" s="29"/>
      <c r="L175" s="30"/>
      <c r="M175" s="29"/>
      <c r="N175" s="29"/>
      <c r="O175" s="30"/>
      <c r="P175" s="30"/>
      <c r="Q175" s="30"/>
      <c r="R175" s="30"/>
      <c r="S175" s="29"/>
      <c r="V175" s="29"/>
      <c r="W175" s="29"/>
      <c r="X175" s="29"/>
      <c r="Y175" s="29"/>
      <c r="Z175" s="29"/>
    </row>
    <row r="176" spans="1:26">
      <c r="A176" s="29">
        <v>2028</v>
      </c>
      <c r="B176" s="29" t="s">
        <v>12</v>
      </c>
      <c r="C176" s="47">
        <v>57900</v>
      </c>
      <c r="D176" s="47">
        <v>36400</v>
      </c>
      <c r="E176" s="47">
        <v>37300</v>
      </c>
      <c r="F176" s="47">
        <v>30300</v>
      </c>
      <c r="G176" s="47">
        <v>161900</v>
      </c>
      <c r="J176" s="29"/>
      <c r="K176" s="29"/>
      <c r="L176" s="30"/>
      <c r="M176" s="29"/>
      <c r="N176" s="29"/>
      <c r="O176" s="30"/>
      <c r="P176" s="30"/>
      <c r="Q176" s="30"/>
      <c r="R176" s="30"/>
      <c r="S176" s="29"/>
      <c r="V176" s="29"/>
      <c r="W176" s="29"/>
      <c r="X176" s="29"/>
      <c r="Y176" s="29"/>
      <c r="Z176" s="29"/>
    </row>
    <row r="177" spans="1:26">
      <c r="A177" s="29">
        <v>2029</v>
      </c>
      <c r="B177" s="29" t="s">
        <v>12</v>
      </c>
      <c r="C177" s="47">
        <v>57300</v>
      </c>
      <c r="D177" s="47">
        <v>35300</v>
      </c>
      <c r="E177" s="47">
        <v>37300</v>
      </c>
      <c r="F177" s="47">
        <v>31600</v>
      </c>
      <c r="G177" s="47">
        <v>161500</v>
      </c>
    </row>
    <row r="178" spans="1:26">
      <c r="A178" s="29">
        <v>2030</v>
      </c>
      <c r="B178" s="29" t="s">
        <v>12</v>
      </c>
      <c r="C178" s="47">
        <v>56500</v>
      </c>
      <c r="D178" s="47">
        <v>34400</v>
      </c>
      <c r="E178" s="47">
        <v>37200</v>
      </c>
      <c r="F178" s="47">
        <v>32800</v>
      </c>
      <c r="G178" s="47">
        <v>160900</v>
      </c>
    </row>
    <row r="181" spans="1:26">
      <c r="A181" s="29" t="s">
        <v>50</v>
      </c>
      <c r="B181" s="37"/>
      <c r="C181" s="49"/>
      <c r="D181" s="49"/>
      <c r="E181" s="49"/>
      <c r="F181" s="49"/>
      <c r="G181" s="49"/>
      <c r="J181" s="29"/>
      <c r="K181" s="29"/>
      <c r="L181" s="30"/>
      <c r="M181" s="29"/>
      <c r="N181" s="29"/>
      <c r="O181" s="30"/>
      <c r="P181" s="30"/>
      <c r="Q181" s="30"/>
      <c r="R181" s="30"/>
      <c r="W181" s="29"/>
      <c r="X181" s="29"/>
      <c r="Y181" s="29"/>
      <c r="Z181" s="29"/>
    </row>
    <row r="182" spans="1:26">
      <c r="A182" s="37" t="s">
        <v>8</v>
      </c>
      <c r="B182" s="37" t="s">
        <v>9</v>
      </c>
      <c r="C182" s="50" t="s">
        <v>32</v>
      </c>
      <c r="D182" s="50" t="s">
        <v>33</v>
      </c>
      <c r="E182" s="50" t="s">
        <v>34</v>
      </c>
      <c r="F182" s="50" t="s">
        <v>35</v>
      </c>
      <c r="G182" s="50" t="s">
        <v>37</v>
      </c>
      <c r="J182" s="29"/>
      <c r="K182" s="29"/>
      <c r="L182" s="30"/>
      <c r="M182" s="29"/>
      <c r="N182" s="29"/>
      <c r="O182" s="30"/>
      <c r="P182" s="30"/>
      <c r="Q182" s="30"/>
      <c r="R182" s="30"/>
      <c r="S182" s="29"/>
      <c r="V182" s="29"/>
      <c r="W182" s="29"/>
      <c r="X182" s="29"/>
      <c r="Y182" s="29"/>
      <c r="Z182" s="29"/>
    </row>
    <row r="183" spans="1:26">
      <c r="A183" s="37">
        <v>2015</v>
      </c>
      <c r="B183" s="37" t="s">
        <v>12</v>
      </c>
      <c r="C183" s="47">
        <v>104100</v>
      </c>
      <c r="D183" s="47">
        <v>57400</v>
      </c>
      <c r="E183" s="47">
        <v>41200</v>
      </c>
      <c r="F183" s="47">
        <v>24400</v>
      </c>
      <c r="G183" s="47">
        <v>227100</v>
      </c>
      <c r="J183" s="29"/>
      <c r="K183" s="29"/>
      <c r="L183" s="30"/>
      <c r="M183" s="29"/>
      <c r="N183" s="29"/>
      <c r="O183" s="30"/>
      <c r="P183" s="30"/>
      <c r="Q183" s="30"/>
      <c r="R183" s="30"/>
      <c r="S183" s="29"/>
      <c r="V183" s="29"/>
      <c r="W183" s="29"/>
      <c r="X183" s="29"/>
      <c r="Y183" s="29"/>
      <c r="Z183" s="29"/>
    </row>
    <row r="184" spans="1:26">
      <c r="A184" s="37">
        <v>2016</v>
      </c>
      <c r="B184" s="37" t="s">
        <v>12</v>
      </c>
      <c r="C184" s="47">
        <v>102500</v>
      </c>
      <c r="D184" s="47">
        <v>58100</v>
      </c>
      <c r="E184" s="47">
        <v>42600</v>
      </c>
      <c r="F184" s="47">
        <v>25300</v>
      </c>
      <c r="G184" s="47">
        <v>228500</v>
      </c>
      <c r="J184" s="29"/>
      <c r="K184" s="29"/>
      <c r="L184" s="30"/>
      <c r="M184" s="29"/>
      <c r="N184" s="29"/>
      <c r="O184" s="30"/>
      <c r="P184" s="30"/>
      <c r="Q184" s="30"/>
      <c r="R184" s="30"/>
      <c r="S184" s="29"/>
      <c r="V184" s="29"/>
      <c r="W184" s="29"/>
      <c r="X184" s="29"/>
      <c r="Y184" s="29"/>
      <c r="Z184" s="29"/>
    </row>
    <row r="185" spans="1:26">
      <c r="A185" s="37">
        <v>2017</v>
      </c>
      <c r="B185" s="37" t="s">
        <v>12</v>
      </c>
      <c r="C185" s="47">
        <v>101200</v>
      </c>
      <c r="D185" s="47">
        <v>58600</v>
      </c>
      <c r="E185" s="47">
        <v>44100</v>
      </c>
      <c r="F185" s="47">
        <v>26500</v>
      </c>
      <c r="G185" s="47">
        <v>230400</v>
      </c>
      <c r="J185" s="29"/>
      <c r="K185" s="29"/>
      <c r="L185" s="30"/>
      <c r="M185" s="29"/>
      <c r="N185" s="29"/>
      <c r="O185" s="30"/>
      <c r="P185" s="30"/>
      <c r="Q185" s="30"/>
      <c r="R185" s="30"/>
      <c r="S185" s="29"/>
      <c r="V185" s="29"/>
      <c r="W185" s="29"/>
      <c r="X185" s="29"/>
      <c r="Y185" s="29"/>
      <c r="Z185" s="29"/>
    </row>
    <row r="186" spans="1:26">
      <c r="A186" s="37">
        <v>2018</v>
      </c>
      <c r="B186" s="37" t="s">
        <v>12</v>
      </c>
      <c r="C186" s="47">
        <v>99500</v>
      </c>
      <c r="D186" s="47">
        <v>59200</v>
      </c>
      <c r="E186" s="47">
        <v>45400</v>
      </c>
      <c r="F186" s="47">
        <v>27700</v>
      </c>
      <c r="G186" s="47">
        <v>231800</v>
      </c>
      <c r="J186" s="29"/>
      <c r="K186" s="29"/>
      <c r="L186" s="30"/>
      <c r="M186" s="29"/>
      <c r="N186" s="29"/>
      <c r="O186" s="30"/>
      <c r="P186" s="30"/>
      <c r="Q186" s="30"/>
      <c r="R186" s="30"/>
      <c r="S186" s="29"/>
      <c r="V186" s="29"/>
      <c r="W186" s="29"/>
      <c r="X186" s="29"/>
      <c r="Y186" s="29"/>
      <c r="Z186" s="29"/>
    </row>
    <row r="187" spans="1:26">
      <c r="A187" s="37">
        <v>2019</v>
      </c>
      <c r="B187" s="37" t="s">
        <v>12</v>
      </c>
      <c r="C187" s="47">
        <v>97800</v>
      </c>
      <c r="D187" s="47">
        <v>59400</v>
      </c>
      <c r="E187" s="47">
        <v>46900</v>
      </c>
      <c r="F187" s="47">
        <v>28900</v>
      </c>
      <c r="G187" s="47">
        <v>233000</v>
      </c>
      <c r="J187" s="29"/>
      <c r="K187" s="29"/>
      <c r="L187" s="30"/>
      <c r="M187" s="29"/>
      <c r="N187" s="29"/>
      <c r="O187" s="30"/>
      <c r="P187" s="30"/>
      <c r="Q187" s="30"/>
      <c r="R187" s="30"/>
      <c r="S187" s="29"/>
      <c r="V187" s="29"/>
      <c r="W187" s="29"/>
      <c r="X187" s="29"/>
      <c r="Y187" s="29"/>
      <c r="Z187" s="29"/>
    </row>
    <row r="188" spans="1:26">
      <c r="A188" s="37">
        <v>2020</v>
      </c>
      <c r="B188" s="37" t="s">
        <v>12</v>
      </c>
      <c r="C188" s="47">
        <v>96500</v>
      </c>
      <c r="D188" s="47">
        <v>59200</v>
      </c>
      <c r="E188" s="47">
        <v>48400</v>
      </c>
      <c r="F188" s="47">
        <v>30200</v>
      </c>
      <c r="G188" s="47">
        <v>234300</v>
      </c>
      <c r="J188" s="29"/>
      <c r="K188" s="29"/>
      <c r="L188" s="30"/>
      <c r="M188" s="29"/>
      <c r="N188" s="29"/>
      <c r="O188" s="30"/>
      <c r="P188" s="30"/>
      <c r="Q188" s="30"/>
      <c r="R188" s="30"/>
      <c r="S188" s="29"/>
      <c r="V188" s="29"/>
      <c r="W188" s="29"/>
      <c r="X188" s="29"/>
      <c r="Y188" s="29"/>
      <c r="Z188" s="29"/>
    </row>
    <row r="189" spans="1:26">
      <c r="A189" s="37">
        <v>2021</v>
      </c>
      <c r="B189" s="37" t="s">
        <v>12</v>
      </c>
      <c r="C189" s="47">
        <v>95400</v>
      </c>
      <c r="D189" s="47">
        <v>58900</v>
      </c>
      <c r="E189" s="47">
        <v>49600</v>
      </c>
      <c r="F189" s="47">
        <v>31700</v>
      </c>
      <c r="G189" s="47">
        <v>235600</v>
      </c>
      <c r="J189" s="29"/>
      <c r="K189" s="29"/>
      <c r="L189" s="30"/>
      <c r="M189" s="29"/>
      <c r="N189" s="29"/>
      <c r="O189" s="30"/>
      <c r="P189" s="30"/>
      <c r="Q189" s="30"/>
      <c r="R189" s="30"/>
      <c r="S189" s="29"/>
      <c r="V189" s="29"/>
      <c r="W189" s="29"/>
      <c r="X189" s="29"/>
      <c r="Y189" s="29"/>
      <c r="Z189" s="29"/>
    </row>
    <row r="190" spans="1:26">
      <c r="A190" s="37">
        <v>2022</v>
      </c>
      <c r="B190" s="37" t="s">
        <v>12</v>
      </c>
      <c r="C190" s="47">
        <v>94600</v>
      </c>
      <c r="D190" s="47">
        <v>57900</v>
      </c>
      <c r="E190" s="47">
        <v>50400</v>
      </c>
      <c r="F190" s="47">
        <v>33800</v>
      </c>
      <c r="G190" s="47">
        <v>236700</v>
      </c>
      <c r="J190" s="29"/>
      <c r="K190" s="29"/>
      <c r="L190" s="30"/>
      <c r="M190" s="29"/>
      <c r="N190" s="29"/>
      <c r="O190" s="30"/>
      <c r="P190" s="30"/>
      <c r="Q190" s="30"/>
      <c r="R190" s="30"/>
      <c r="S190" s="29"/>
      <c r="V190" s="29"/>
      <c r="W190" s="29"/>
      <c r="X190" s="29"/>
      <c r="Y190" s="29"/>
      <c r="Z190" s="29"/>
    </row>
    <row r="191" spans="1:26">
      <c r="A191" s="37">
        <v>2023</v>
      </c>
      <c r="B191" s="37" t="s">
        <v>12</v>
      </c>
      <c r="C191" s="47">
        <v>94100</v>
      </c>
      <c r="D191" s="47">
        <v>56900</v>
      </c>
      <c r="E191" s="47">
        <v>51000</v>
      </c>
      <c r="F191" s="47">
        <v>35900</v>
      </c>
      <c r="G191" s="47">
        <v>237900</v>
      </c>
      <c r="J191" s="29"/>
      <c r="K191" s="29"/>
      <c r="L191" s="30"/>
      <c r="M191" s="29"/>
      <c r="N191" s="29"/>
      <c r="O191" s="30"/>
      <c r="P191" s="30"/>
      <c r="Q191" s="30"/>
      <c r="R191" s="30"/>
      <c r="S191" s="29"/>
      <c r="V191" s="29"/>
      <c r="W191" s="29"/>
      <c r="X191" s="29"/>
      <c r="Y191" s="29"/>
      <c r="Z191" s="29"/>
    </row>
    <row r="192" spans="1:26">
      <c r="A192" s="37">
        <v>2024</v>
      </c>
      <c r="B192" s="37" t="s">
        <v>12</v>
      </c>
      <c r="C192" s="47">
        <v>93500</v>
      </c>
      <c r="D192" s="47">
        <v>55900</v>
      </c>
      <c r="E192" s="47">
        <v>51600</v>
      </c>
      <c r="F192" s="47">
        <v>37900</v>
      </c>
      <c r="G192" s="47">
        <v>238900</v>
      </c>
      <c r="J192" s="29"/>
      <c r="K192" s="29"/>
      <c r="L192" s="30"/>
      <c r="M192" s="29"/>
      <c r="N192" s="29"/>
      <c r="O192" s="30"/>
      <c r="P192" s="30"/>
      <c r="Q192" s="30"/>
      <c r="R192" s="30"/>
      <c r="S192" s="29"/>
      <c r="V192" s="29"/>
      <c r="W192" s="29"/>
      <c r="X192" s="29"/>
      <c r="Y192" s="29"/>
      <c r="Z192" s="29"/>
    </row>
    <row r="193" spans="1:27">
      <c r="A193" s="37">
        <v>2025</v>
      </c>
      <c r="B193" s="37" t="s">
        <v>12</v>
      </c>
      <c r="C193" s="47">
        <v>93300</v>
      </c>
      <c r="D193" s="47">
        <v>54900</v>
      </c>
      <c r="E193" s="47">
        <v>52300</v>
      </c>
      <c r="F193" s="47">
        <v>39700</v>
      </c>
      <c r="G193" s="47">
        <v>240200</v>
      </c>
      <c r="J193" s="29"/>
      <c r="K193" s="29"/>
      <c r="L193" s="30"/>
      <c r="M193" s="29"/>
      <c r="N193" s="29"/>
      <c r="O193" s="30"/>
      <c r="P193" s="30"/>
      <c r="Q193" s="30"/>
      <c r="R193" s="30"/>
      <c r="S193" s="29"/>
      <c r="V193" s="29"/>
      <c r="W193" s="29"/>
      <c r="X193" s="29"/>
      <c r="Y193" s="29"/>
      <c r="Z193" s="29"/>
    </row>
    <row r="194" spans="1:27">
      <c r="A194" s="37">
        <v>2026</v>
      </c>
      <c r="B194" s="37" t="s">
        <v>12</v>
      </c>
      <c r="C194" s="47">
        <v>92800</v>
      </c>
      <c r="D194" s="47">
        <v>54000</v>
      </c>
      <c r="E194" s="47">
        <v>53000</v>
      </c>
      <c r="F194" s="47">
        <v>41300</v>
      </c>
      <c r="G194" s="47">
        <v>241100</v>
      </c>
      <c r="J194" s="29"/>
      <c r="K194" s="29"/>
      <c r="L194" s="30"/>
      <c r="M194" s="29"/>
      <c r="N194" s="29"/>
      <c r="O194" s="30"/>
      <c r="P194" s="30"/>
      <c r="Q194" s="30"/>
      <c r="R194" s="30"/>
      <c r="S194" s="29"/>
      <c r="V194" s="29"/>
      <c r="W194" s="29"/>
      <c r="X194" s="29"/>
      <c r="Y194" s="29"/>
      <c r="Z194" s="29"/>
    </row>
    <row r="195" spans="1:27">
      <c r="A195" s="37">
        <v>2027</v>
      </c>
      <c r="B195" s="37" t="s">
        <v>12</v>
      </c>
      <c r="C195" s="47">
        <v>92300</v>
      </c>
      <c r="D195" s="47">
        <v>53000</v>
      </c>
      <c r="E195" s="47">
        <v>53600</v>
      </c>
      <c r="F195" s="47">
        <v>43200</v>
      </c>
      <c r="G195" s="47">
        <v>242100</v>
      </c>
      <c r="J195" s="29"/>
      <c r="K195" s="29"/>
      <c r="L195" s="30"/>
      <c r="M195" s="29"/>
      <c r="N195" s="29"/>
      <c r="O195" s="30"/>
      <c r="P195" s="30"/>
      <c r="Q195" s="30"/>
      <c r="R195" s="30"/>
      <c r="S195" s="29"/>
      <c r="V195" s="29"/>
      <c r="W195" s="29"/>
      <c r="X195" s="29"/>
      <c r="Y195" s="29"/>
      <c r="Z195" s="29"/>
    </row>
    <row r="196" spans="1:27">
      <c r="A196" s="37">
        <v>2028</v>
      </c>
      <c r="B196" s="37" t="s">
        <v>12</v>
      </c>
      <c r="C196" s="47">
        <v>91900</v>
      </c>
      <c r="D196" s="47">
        <v>51900</v>
      </c>
      <c r="E196" s="47">
        <v>54300</v>
      </c>
      <c r="F196" s="47">
        <v>44900</v>
      </c>
      <c r="G196" s="47">
        <v>243000</v>
      </c>
      <c r="J196" s="29"/>
      <c r="K196" s="29"/>
      <c r="L196" s="30"/>
      <c r="M196" s="29"/>
      <c r="N196" s="29"/>
      <c r="O196" s="30"/>
      <c r="P196" s="30"/>
      <c r="Q196" s="30"/>
      <c r="R196" s="30"/>
      <c r="S196" s="29"/>
      <c r="V196" s="29"/>
      <c r="W196" s="29"/>
      <c r="X196" s="29"/>
      <c r="Y196" s="29"/>
      <c r="Z196" s="29"/>
      <c r="AA196" s="29"/>
    </row>
    <row r="197" spans="1:27">
      <c r="A197" s="37">
        <v>2029</v>
      </c>
      <c r="B197" s="37" t="s">
        <v>12</v>
      </c>
      <c r="C197" s="47">
        <v>91800</v>
      </c>
      <c r="D197" s="47">
        <v>50500</v>
      </c>
      <c r="E197" s="47">
        <v>54600</v>
      </c>
      <c r="F197" s="47">
        <v>46900</v>
      </c>
      <c r="G197" s="47">
        <v>243800</v>
      </c>
      <c r="V197" s="29"/>
      <c r="W197" s="29"/>
      <c r="X197" s="29"/>
      <c r="Y197" s="29"/>
      <c r="Z197" s="29"/>
      <c r="AA197" s="29"/>
    </row>
    <row r="198" spans="1:27">
      <c r="A198" s="37">
        <v>2030</v>
      </c>
      <c r="B198" s="37" t="s">
        <v>12</v>
      </c>
      <c r="C198" s="47">
        <v>91500</v>
      </c>
      <c r="D198" s="47">
        <v>49400</v>
      </c>
      <c r="E198" s="47">
        <v>54600</v>
      </c>
      <c r="F198" s="47">
        <v>48700</v>
      </c>
      <c r="G198" s="47">
        <v>244200</v>
      </c>
    </row>
    <row r="201" spans="1:27">
      <c r="A201" s="29" t="s">
        <v>48</v>
      </c>
      <c r="B201" s="29"/>
      <c r="C201" s="46"/>
      <c r="D201" s="46"/>
      <c r="E201" s="46"/>
      <c r="F201" s="46"/>
      <c r="G201" s="46"/>
    </row>
    <row r="202" spans="1:27">
      <c r="A202" s="29" t="s">
        <v>8</v>
      </c>
      <c r="B202" s="29" t="s">
        <v>9</v>
      </c>
      <c r="C202" s="48" t="s">
        <v>32</v>
      </c>
      <c r="D202" s="48" t="s">
        <v>33</v>
      </c>
      <c r="E202" s="48" t="s">
        <v>34</v>
      </c>
      <c r="F202" s="48" t="s">
        <v>35</v>
      </c>
      <c r="G202" s="48" t="s">
        <v>37</v>
      </c>
    </row>
    <row r="203" spans="1:27">
      <c r="A203" s="29">
        <v>2015</v>
      </c>
      <c r="B203" s="29" t="s">
        <v>12</v>
      </c>
      <c r="C203" s="47"/>
      <c r="D203" s="47"/>
      <c r="E203" s="47"/>
      <c r="F203" s="47"/>
      <c r="G203" s="46"/>
      <c r="J203" s="29"/>
      <c r="K203" s="29"/>
      <c r="L203" s="29"/>
      <c r="M203" s="29"/>
    </row>
    <row r="204" spans="1:27">
      <c r="A204" s="29">
        <v>2016</v>
      </c>
      <c r="B204" s="29" t="s">
        <v>12</v>
      </c>
      <c r="C204" s="47"/>
      <c r="D204" s="47"/>
      <c r="E204" s="47"/>
      <c r="F204" s="47"/>
      <c r="G204" s="46"/>
      <c r="I204" s="29"/>
      <c r="J204" s="29"/>
      <c r="K204" s="29"/>
      <c r="L204" s="29"/>
      <c r="M204" s="29"/>
    </row>
    <row r="205" spans="1:27">
      <c r="A205" s="29">
        <v>2017</v>
      </c>
      <c r="B205" s="29" t="s">
        <v>12</v>
      </c>
      <c r="C205" s="47"/>
      <c r="D205" s="47"/>
      <c r="E205" s="47"/>
      <c r="F205" s="47"/>
      <c r="G205" s="46"/>
      <c r="I205" s="29"/>
      <c r="J205" s="29"/>
      <c r="K205" s="29"/>
      <c r="L205" s="29"/>
      <c r="M205" s="29"/>
    </row>
    <row r="206" spans="1:27">
      <c r="A206" s="29">
        <v>2018</v>
      </c>
      <c r="B206" s="29" t="s">
        <v>12</v>
      </c>
      <c r="C206" s="47"/>
      <c r="D206" s="47"/>
      <c r="E206" s="47"/>
      <c r="F206" s="47"/>
      <c r="G206" s="46"/>
      <c r="I206" s="29"/>
      <c r="J206" s="29"/>
      <c r="K206" s="29"/>
      <c r="L206" s="29"/>
      <c r="M206" s="29"/>
    </row>
    <row r="207" spans="1:27">
      <c r="A207" s="29">
        <v>2019</v>
      </c>
      <c r="B207" s="29" t="s">
        <v>12</v>
      </c>
      <c r="C207" s="47"/>
      <c r="D207" s="47"/>
      <c r="E207" s="47"/>
      <c r="F207" s="47"/>
      <c r="G207" s="46"/>
      <c r="I207" s="29"/>
      <c r="J207" s="29"/>
      <c r="K207" s="29"/>
      <c r="L207" s="29"/>
      <c r="M207" s="29"/>
    </row>
    <row r="208" spans="1:27">
      <c r="A208" s="29">
        <v>2020</v>
      </c>
      <c r="B208" s="29" t="s">
        <v>12</v>
      </c>
      <c r="C208" s="47"/>
      <c r="D208" s="47"/>
      <c r="E208" s="47"/>
      <c r="F208" s="47"/>
      <c r="G208" s="46"/>
      <c r="I208" s="29"/>
      <c r="J208" s="29"/>
      <c r="K208" s="29"/>
      <c r="L208" s="29"/>
      <c r="M208" s="29"/>
    </row>
    <row r="209" spans="1:14">
      <c r="A209" s="29">
        <v>2021</v>
      </c>
      <c r="B209" s="29" t="s">
        <v>12</v>
      </c>
      <c r="C209" s="47"/>
      <c r="D209" s="47"/>
      <c r="E209" s="47"/>
      <c r="F209" s="47"/>
      <c r="G209" s="46"/>
      <c r="I209" s="29"/>
      <c r="J209" s="29"/>
      <c r="K209" s="29"/>
      <c r="L209" s="29"/>
      <c r="M209" s="29"/>
    </row>
    <row r="210" spans="1:14">
      <c r="A210" s="29">
        <v>2022</v>
      </c>
      <c r="B210" s="29" t="s">
        <v>12</v>
      </c>
      <c r="C210" s="47"/>
      <c r="D210" s="47"/>
      <c r="E210" s="47"/>
      <c r="F210" s="47"/>
      <c r="G210" s="46"/>
      <c r="I210" s="29"/>
      <c r="J210" s="29"/>
      <c r="K210" s="29"/>
      <c r="L210" s="29"/>
      <c r="M210" s="29"/>
    </row>
    <row r="211" spans="1:14">
      <c r="A211" s="29">
        <v>2023</v>
      </c>
      <c r="B211" s="29" t="s">
        <v>12</v>
      </c>
      <c r="C211" s="47"/>
      <c r="D211" s="47"/>
      <c r="E211" s="47"/>
      <c r="F211" s="47"/>
      <c r="G211" s="46"/>
      <c r="I211" s="29"/>
      <c r="J211" s="29"/>
      <c r="K211" s="29"/>
      <c r="L211" s="29"/>
      <c r="M211" s="29"/>
    </row>
    <row r="212" spans="1:14">
      <c r="A212" s="29">
        <v>2024</v>
      </c>
      <c r="B212" s="29" t="s">
        <v>12</v>
      </c>
      <c r="C212" s="47"/>
      <c r="D212" s="47"/>
      <c r="E212" s="47"/>
      <c r="F212" s="47"/>
      <c r="G212" s="46"/>
      <c r="I212" s="29"/>
      <c r="J212" s="29"/>
      <c r="K212" s="29"/>
      <c r="L212" s="29"/>
      <c r="M212" s="29"/>
    </row>
    <row r="213" spans="1:14">
      <c r="A213" s="29">
        <v>2025</v>
      </c>
      <c r="B213" s="29" t="s">
        <v>12</v>
      </c>
      <c r="C213" s="47"/>
      <c r="D213" s="47"/>
      <c r="E213" s="47"/>
      <c r="F213" s="47"/>
      <c r="G213" s="46"/>
      <c r="I213" s="29"/>
      <c r="J213" s="29"/>
      <c r="K213" s="29"/>
      <c r="L213" s="29"/>
      <c r="M213" s="29"/>
    </row>
    <row r="214" spans="1:14">
      <c r="A214" s="29">
        <v>2026</v>
      </c>
      <c r="B214" s="29" t="s">
        <v>12</v>
      </c>
      <c r="C214" s="47"/>
      <c r="D214" s="47"/>
      <c r="E214" s="47"/>
      <c r="F214" s="47"/>
      <c r="G214" s="46"/>
      <c r="I214" s="29"/>
      <c r="J214" s="29"/>
      <c r="K214" s="29"/>
      <c r="L214" s="29"/>
      <c r="M214" s="29"/>
    </row>
    <row r="215" spans="1:14">
      <c r="A215" s="29">
        <v>2027</v>
      </c>
      <c r="B215" s="29" t="s">
        <v>12</v>
      </c>
      <c r="C215" s="47"/>
      <c r="D215" s="47"/>
      <c r="E215" s="47"/>
      <c r="F215" s="47"/>
      <c r="G215" s="46"/>
      <c r="I215" s="29"/>
      <c r="J215" s="29"/>
      <c r="K215" s="29"/>
      <c r="L215" s="29"/>
      <c r="M215" s="29"/>
    </row>
    <row r="216" spans="1:14">
      <c r="A216" s="29">
        <v>2028</v>
      </c>
      <c r="B216" s="29" t="s">
        <v>12</v>
      </c>
      <c r="C216" s="47"/>
      <c r="D216" s="47"/>
      <c r="E216" s="47"/>
      <c r="F216" s="47"/>
      <c r="G216" s="46"/>
      <c r="I216" s="29"/>
      <c r="J216" s="29"/>
      <c r="K216" s="29"/>
      <c r="L216" s="29"/>
      <c r="M216" s="29"/>
    </row>
    <row r="217" spans="1:14">
      <c r="A217" s="29">
        <v>2029</v>
      </c>
      <c r="B217" s="29" t="s">
        <v>12</v>
      </c>
      <c r="C217" s="47"/>
      <c r="D217" s="47"/>
      <c r="E217" s="47"/>
      <c r="F217" s="47"/>
      <c r="G217" s="46"/>
      <c r="I217" s="29"/>
      <c r="J217" s="29"/>
      <c r="K217" s="29"/>
      <c r="L217" s="29"/>
      <c r="M217" s="29"/>
    </row>
    <row r="218" spans="1:14">
      <c r="A218" s="29">
        <v>2030</v>
      </c>
      <c r="B218" s="29" t="s">
        <v>12</v>
      </c>
      <c r="C218" s="47"/>
      <c r="D218" s="47"/>
      <c r="E218" s="47"/>
      <c r="F218" s="47"/>
      <c r="G218" s="46"/>
      <c r="I218" s="29"/>
      <c r="J218" s="29"/>
      <c r="K218" s="29"/>
      <c r="L218" s="29"/>
      <c r="M218" s="29"/>
    </row>
    <row r="221" spans="1:14">
      <c r="A221" s="29" t="s">
        <v>47</v>
      </c>
      <c r="B221" s="29"/>
      <c r="C221" s="46"/>
      <c r="D221" s="46"/>
      <c r="E221" s="46"/>
      <c r="F221" s="46"/>
      <c r="G221" s="46"/>
    </row>
    <row r="222" spans="1:14">
      <c r="A222" s="29" t="s">
        <v>8</v>
      </c>
      <c r="B222" s="29" t="s">
        <v>9</v>
      </c>
      <c r="C222" s="48" t="s">
        <v>32</v>
      </c>
      <c r="D222" s="48" t="s">
        <v>33</v>
      </c>
      <c r="E222" s="48" t="s">
        <v>34</v>
      </c>
      <c r="F222" s="48" t="s">
        <v>35</v>
      </c>
      <c r="G222" s="48" t="s">
        <v>37</v>
      </c>
    </row>
    <row r="223" spans="1:14">
      <c r="A223" s="29">
        <v>2015</v>
      </c>
      <c r="B223" s="29" t="s">
        <v>12</v>
      </c>
      <c r="C223" s="47"/>
      <c r="D223" s="47"/>
      <c r="E223" s="47"/>
      <c r="F223" s="47"/>
      <c r="G223" s="46"/>
      <c r="J223" s="29"/>
      <c r="K223" s="29"/>
      <c r="L223" s="29"/>
      <c r="M223" s="29"/>
      <c r="N223" s="29"/>
    </row>
    <row r="224" spans="1:14">
      <c r="A224" s="29">
        <v>2016</v>
      </c>
      <c r="B224" s="29" t="s">
        <v>12</v>
      </c>
      <c r="C224" s="47"/>
      <c r="D224" s="47"/>
      <c r="E224" s="47"/>
      <c r="F224" s="47"/>
      <c r="G224" s="46"/>
      <c r="I224" s="29"/>
      <c r="J224" s="29"/>
      <c r="K224" s="29"/>
      <c r="L224" s="29"/>
      <c r="M224" s="29"/>
      <c r="N224" s="29"/>
    </row>
    <row r="225" spans="1:14">
      <c r="A225" s="29">
        <v>2017</v>
      </c>
      <c r="B225" s="29" t="s">
        <v>12</v>
      </c>
      <c r="C225" s="47"/>
      <c r="D225" s="47"/>
      <c r="E225" s="47"/>
      <c r="F225" s="47"/>
      <c r="G225" s="46"/>
      <c r="I225" s="29"/>
      <c r="J225" s="29"/>
      <c r="K225" s="29"/>
      <c r="L225" s="29"/>
      <c r="M225" s="29"/>
      <c r="N225" s="29"/>
    </row>
    <row r="226" spans="1:14">
      <c r="A226" s="29">
        <v>2018</v>
      </c>
      <c r="B226" s="29" t="s">
        <v>12</v>
      </c>
      <c r="C226" s="47"/>
      <c r="D226" s="47"/>
      <c r="E226" s="47"/>
      <c r="F226" s="47"/>
      <c r="G226" s="46"/>
      <c r="I226" s="29"/>
      <c r="J226" s="29"/>
      <c r="K226" s="29"/>
      <c r="L226" s="29"/>
      <c r="M226" s="29"/>
      <c r="N226" s="29"/>
    </row>
    <row r="227" spans="1:14">
      <c r="A227" s="29">
        <v>2019</v>
      </c>
      <c r="B227" s="29" t="s">
        <v>12</v>
      </c>
      <c r="C227" s="47"/>
      <c r="D227" s="47"/>
      <c r="E227" s="47"/>
      <c r="F227" s="47"/>
      <c r="G227" s="46"/>
      <c r="I227" s="29"/>
      <c r="J227" s="29"/>
      <c r="K227" s="29"/>
      <c r="L227" s="29"/>
      <c r="M227" s="29"/>
      <c r="N227" s="29"/>
    </row>
    <row r="228" spans="1:14">
      <c r="A228" s="29">
        <v>2020</v>
      </c>
      <c r="B228" s="29" t="s">
        <v>12</v>
      </c>
      <c r="C228" s="47"/>
      <c r="D228" s="47"/>
      <c r="E228" s="47"/>
      <c r="F228" s="47"/>
      <c r="G228" s="46"/>
      <c r="I228" s="29"/>
      <c r="J228" s="29"/>
      <c r="K228" s="29"/>
      <c r="L228" s="29"/>
      <c r="M228" s="29"/>
      <c r="N228" s="29"/>
    </row>
    <row r="229" spans="1:14">
      <c r="A229" s="29">
        <v>2021</v>
      </c>
      <c r="B229" s="29" t="s">
        <v>12</v>
      </c>
      <c r="C229" s="47"/>
      <c r="D229" s="47"/>
      <c r="E229" s="47"/>
      <c r="F229" s="47"/>
      <c r="G229" s="46"/>
      <c r="I229" s="29"/>
      <c r="J229" s="29"/>
      <c r="K229" s="29"/>
      <c r="L229" s="29"/>
      <c r="M229" s="29"/>
      <c r="N229" s="29"/>
    </row>
    <row r="230" spans="1:14">
      <c r="A230" s="29">
        <v>2022</v>
      </c>
      <c r="B230" s="29" t="s">
        <v>12</v>
      </c>
      <c r="C230" s="47"/>
      <c r="D230" s="47"/>
      <c r="E230" s="47"/>
      <c r="F230" s="47"/>
      <c r="G230" s="46"/>
      <c r="I230" s="29"/>
      <c r="J230" s="29"/>
      <c r="K230" s="29"/>
      <c r="L230" s="29"/>
      <c r="M230" s="29"/>
      <c r="N230" s="29"/>
    </row>
    <row r="231" spans="1:14">
      <c r="A231" s="29">
        <v>2023</v>
      </c>
      <c r="B231" s="29" t="s">
        <v>12</v>
      </c>
      <c r="C231" s="47"/>
      <c r="D231" s="47"/>
      <c r="E231" s="47"/>
      <c r="F231" s="47"/>
      <c r="G231" s="46"/>
      <c r="I231" s="29"/>
      <c r="J231" s="29"/>
      <c r="K231" s="29"/>
      <c r="L231" s="29"/>
      <c r="M231" s="29"/>
      <c r="N231" s="29"/>
    </row>
    <row r="232" spans="1:14">
      <c r="A232" s="29">
        <v>2024</v>
      </c>
      <c r="B232" s="29" t="s">
        <v>12</v>
      </c>
      <c r="C232" s="47"/>
      <c r="D232" s="47"/>
      <c r="E232" s="47"/>
      <c r="F232" s="47"/>
      <c r="G232" s="46"/>
      <c r="I232" s="29"/>
      <c r="J232" s="29"/>
      <c r="K232" s="29"/>
      <c r="L232" s="29"/>
      <c r="M232" s="29"/>
      <c r="N232" s="29"/>
    </row>
    <row r="233" spans="1:14">
      <c r="A233" s="29">
        <v>2025</v>
      </c>
      <c r="B233" s="29" t="s">
        <v>12</v>
      </c>
      <c r="C233" s="47"/>
      <c r="D233" s="47"/>
      <c r="E233" s="47"/>
      <c r="F233" s="47"/>
      <c r="G233" s="46"/>
      <c r="I233" s="29"/>
      <c r="J233" s="29"/>
      <c r="K233" s="29"/>
      <c r="L233" s="29"/>
      <c r="M233" s="29"/>
      <c r="N233" s="29"/>
    </row>
    <row r="234" spans="1:14">
      <c r="A234" s="29">
        <v>2026</v>
      </c>
      <c r="B234" s="29" t="s">
        <v>12</v>
      </c>
      <c r="C234" s="47"/>
      <c r="D234" s="47"/>
      <c r="E234" s="47"/>
      <c r="F234" s="47"/>
      <c r="G234" s="46"/>
      <c r="I234" s="29"/>
      <c r="J234" s="29"/>
      <c r="K234" s="29"/>
      <c r="L234" s="29"/>
      <c r="M234" s="29"/>
      <c r="N234" s="29"/>
    </row>
    <row r="235" spans="1:14">
      <c r="A235" s="29">
        <v>2027</v>
      </c>
      <c r="B235" s="29" t="s">
        <v>12</v>
      </c>
      <c r="C235" s="47"/>
      <c r="D235" s="47"/>
      <c r="E235" s="47"/>
      <c r="F235" s="47"/>
      <c r="G235" s="46"/>
      <c r="I235" s="29"/>
      <c r="J235" s="29"/>
      <c r="K235" s="29"/>
      <c r="L235" s="29"/>
      <c r="M235" s="29"/>
      <c r="N235" s="29"/>
    </row>
    <row r="236" spans="1:14">
      <c r="A236" s="29">
        <v>2028</v>
      </c>
      <c r="B236" s="29" t="s">
        <v>12</v>
      </c>
      <c r="C236" s="47"/>
      <c r="D236" s="47"/>
      <c r="E236" s="47"/>
      <c r="F236" s="47"/>
      <c r="G236" s="46"/>
      <c r="I236" s="29"/>
      <c r="J236" s="29"/>
      <c r="K236" s="29"/>
      <c r="L236" s="29"/>
      <c r="M236" s="29"/>
      <c r="N236" s="29"/>
    </row>
    <row r="237" spans="1:14">
      <c r="A237" s="29">
        <v>2029</v>
      </c>
      <c r="B237" s="29" t="s">
        <v>12</v>
      </c>
      <c r="C237" s="47"/>
      <c r="D237" s="47"/>
      <c r="E237" s="47"/>
      <c r="F237" s="47"/>
      <c r="G237" s="46"/>
      <c r="I237" s="29"/>
      <c r="J237" s="29"/>
      <c r="K237" s="29"/>
      <c r="L237" s="29"/>
      <c r="M237" s="29"/>
      <c r="N237" s="29"/>
    </row>
    <row r="238" spans="1:14">
      <c r="A238" s="29">
        <v>2030</v>
      </c>
      <c r="B238" s="29" t="s">
        <v>12</v>
      </c>
      <c r="C238" s="47"/>
      <c r="D238" s="47"/>
      <c r="E238" s="47"/>
      <c r="F238" s="47"/>
      <c r="G238" s="46"/>
      <c r="I238" s="29"/>
      <c r="J238" s="29"/>
      <c r="K238" s="29"/>
      <c r="L238" s="29"/>
      <c r="M238" s="29"/>
      <c r="N238" s="29"/>
    </row>
    <row r="241" spans="1:20">
      <c r="A241" s="29" t="s">
        <v>44</v>
      </c>
      <c r="B241" s="29"/>
      <c r="C241" s="46"/>
      <c r="D241" s="46"/>
      <c r="E241" s="46"/>
      <c r="F241" s="46"/>
      <c r="G241" s="46"/>
    </row>
    <row r="242" spans="1:20">
      <c r="A242" s="29" t="s">
        <v>8</v>
      </c>
      <c r="B242" s="29" t="s">
        <v>9</v>
      </c>
      <c r="C242" s="48" t="s">
        <v>32</v>
      </c>
      <c r="D242" s="48" t="s">
        <v>33</v>
      </c>
      <c r="E242" s="48" t="s">
        <v>34</v>
      </c>
      <c r="F242" s="48" t="s">
        <v>35</v>
      </c>
      <c r="G242" s="48" t="s">
        <v>37</v>
      </c>
      <c r="I242" s="30"/>
      <c r="J242" s="30"/>
      <c r="K242" s="30"/>
      <c r="L242" s="30"/>
      <c r="Q242" s="29"/>
      <c r="R242" s="29"/>
      <c r="S242" s="29"/>
      <c r="T242" s="29"/>
    </row>
    <row r="243" spans="1:20">
      <c r="A243" s="29">
        <v>2015</v>
      </c>
      <c r="B243" s="29" t="s">
        <v>12</v>
      </c>
      <c r="C243" s="47"/>
      <c r="D243" s="47"/>
      <c r="E243" s="47"/>
      <c r="F243" s="47"/>
      <c r="G243" s="46"/>
      <c r="I243" s="30"/>
      <c r="J243" s="30"/>
      <c r="K243" s="30"/>
      <c r="L243" s="30"/>
      <c r="M243" s="29"/>
      <c r="P243" s="29"/>
      <c r="Q243" s="29"/>
      <c r="R243" s="29"/>
      <c r="S243" s="29"/>
      <c r="T243" s="29"/>
    </row>
    <row r="244" spans="1:20">
      <c r="A244" s="29">
        <v>2016</v>
      </c>
      <c r="B244" s="29" t="s">
        <v>12</v>
      </c>
      <c r="C244" s="47"/>
      <c r="D244" s="47"/>
      <c r="E244" s="47"/>
      <c r="F244" s="47"/>
      <c r="G244" s="46"/>
      <c r="I244" s="30"/>
      <c r="J244" s="30"/>
      <c r="K244" s="30"/>
      <c r="L244" s="30"/>
      <c r="M244" s="29"/>
      <c r="P244" s="29"/>
      <c r="Q244" s="29"/>
      <c r="R244" s="29"/>
      <c r="S244" s="29"/>
      <c r="T244" s="29"/>
    </row>
    <row r="245" spans="1:20">
      <c r="A245" s="29">
        <v>2017</v>
      </c>
      <c r="B245" s="29" t="s">
        <v>12</v>
      </c>
      <c r="C245" s="47"/>
      <c r="D245" s="47"/>
      <c r="E245" s="47"/>
      <c r="F245" s="47"/>
      <c r="G245" s="46"/>
      <c r="I245" s="30"/>
      <c r="J245" s="30"/>
      <c r="K245" s="30"/>
      <c r="L245" s="30"/>
      <c r="M245" s="29"/>
      <c r="P245" s="29"/>
      <c r="Q245" s="29"/>
      <c r="R245" s="29"/>
      <c r="S245" s="29"/>
      <c r="T245" s="29"/>
    </row>
    <row r="246" spans="1:20">
      <c r="A246" s="29">
        <v>2018</v>
      </c>
      <c r="B246" s="29" t="s">
        <v>12</v>
      </c>
      <c r="C246" s="47"/>
      <c r="D246" s="47"/>
      <c r="E246" s="47"/>
      <c r="F246" s="47"/>
      <c r="G246" s="46"/>
      <c r="I246" s="30"/>
      <c r="J246" s="30"/>
      <c r="K246" s="30"/>
      <c r="L246" s="30"/>
      <c r="M246" s="29"/>
      <c r="P246" s="29"/>
      <c r="Q246" s="29"/>
      <c r="R246" s="29"/>
      <c r="S246" s="29"/>
      <c r="T246" s="29"/>
    </row>
    <row r="247" spans="1:20">
      <c r="A247" s="29">
        <v>2019</v>
      </c>
      <c r="B247" s="29" t="s">
        <v>12</v>
      </c>
      <c r="C247" s="47"/>
      <c r="D247" s="47"/>
      <c r="E247" s="47"/>
      <c r="F247" s="47"/>
      <c r="G247" s="46"/>
      <c r="I247" s="30"/>
      <c r="J247" s="30"/>
      <c r="K247" s="30"/>
      <c r="L247" s="30"/>
      <c r="M247" s="29"/>
      <c r="P247" s="29"/>
      <c r="Q247" s="29"/>
      <c r="R247" s="29"/>
      <c r="S247" s="29"/>
      <c r="T247" s="29"/>
    </row>
    <row r="248" spans="1:20">
      <c r="A248" s="29">
        <v>2020</v>
      </c>
      <c r="B248" s="29" t="s">
        <v>12</v>
      </c>
      <c r="C248" s="47"/>
      <c r="D248" s="47"/>
      <c r="E248" s="47"/>
      <c r="F248" s="47"/>
      <c r="G248" s="46"/>
      <c r="I248" s="30"/>
      <c r="J248" s="30"/>
      <c r="K248" s="30"/>
      <c r="L248" s="30"/>
      <c r="M248" s="29"/>
      <c r="P248" s="29"/>
      <c r="Q248" s="29"/>
      <c r="R248" s="29"/>
      <c r="S248" s="29"/>
      <c r="T248" s="29"/>
    </row>
    <row r="249" spans="1:20">
      <c r="A249" s="29">
        <v>2021</v>
      </c>
      <c r="B249" s="29" t="s">
        <v>12</v>
      </c>
      <c r="C249" s="47"/>
      <c r="D249" s="47"/>
      <c r="E249" s="47"/>
      <c r="F249" s="47"/>
      <c r="G249" s="46"/>
      <c r="I249" s="30"/>
      <c r="J249" s="30"/>
      <c r="K249" s="30"/>
      <c r="L249" s="30"/>
      <c r="M249" s="29"/>
      <c r="P249" s="29"/>
      <c r="Q249" s="29"/>
      <c r="R249" s="29"/>
      <c r="S249" s="29"/>
      <c r="T249" s="29"/>
    </row>
    <row r="250" spans="1:20">
      <c r="A250" s="29">
        <v>2022</v>
      </c>
      <c r="B250" s="29" t="s">
        <v>12</v>
      </c>
      <c r="C250" s="47"/>
      <c r="D250" s="47"/>
      <c r="E250" s="47"/>
      <c r="F250" s="47"/>
      <c r="G250" s="46"/>
      <c r="I250" s="30"/>
      <c r="J250" s="30"/>
      <c r="K250" s="30"/>
      <c r="L250" s="30"/>
      <c r="M250" s="29"/>
      <c r="P250" s="29"/>
      <c r="Q250" s="29"/>
      <c r="R250" s="29"/>
      <c r="S250" s="29"/>
      <c r="T250" s="29"/>
    </row>
    <row r="251" spans="1:20">
      <c r="A251" s="29">
        <v>2023</v>
      </c>
      <c r="B251" s="29" t="s">
        <v>12</v>
      </c>
      <c r="C251" s="47"/>
      <c r="D251" s="47"/>
      <c r="E251" s="47"/>
      <c r="F251" s="47"/>
      <c r="G251" s="46"/>
      <c r="I251" s="30"/>
      <c r="J251" s="30"/>
      <c r="K251" s="30"/>
      <c r="L251" s="30"/>
      <c r="M251" s="29"/>
      <c r="P251" s="29"/>
      <c r="Q251" s="29"/>
      <c r="R251" s="29"/>
      <c r="S251" s="29"/>
      <c r="T251" s="29"/>
    </row>
    <row r="252" spans="1:20">
      <c r="A252" s="29">
        <v>2024</v>
      </c>
      <c r="B252" s="29" t="s">
        <v>12</v>
      </c>
      <c r="C252" s="47"/>
      <c r="D252" s="47"/>
      <c r="E252" s="47"/>
      <c r="F252" s="47"/>
      <c r="G252" s="46"/>
      <c r="I252" s="30"/>
      <c r="J252" s="30"/>
      <c r="K252" s="30"/>
      <c r="L252" s="30"/>
      <c r="M252" s="29"/>
      <c r="P252" s="29"/>
      <c r="Q252" s="29"/>
      <c r="R252" s="29"/>
      <c r="S252" s="29"/>
      <c r="T252" s="29"/>
    </row>
    <row r="253" spans="1:20">
      <c r="A253" s="29">
        <v>2025</v>
      </c>
      <c r="B253" s="29" t="s">
        <v>12</v>
      </c>
      <c r="C253" s="47"/>
      <c r="D253" s="47"/>
      <c r="E253" s="47"/>
      <c r="F253" s="47"/>
      <c r="G253" s="46"/>
      <c r="I253" s="30"/>
      <c r="J253" s="30"/>
      <c r="K253" s="30"/>
      <c r="L253" s="30"/>
      <c r="M253" s="29"/>
      <c r="P253" s="29"/>
      <c r="Q253" s="29"/>
      <c r="R253" s="29"/>
      <c r="S253" s="29"/>
      <c r="T253" s="29"/>
    </row>
    <row r="254" spans="1:20">
      <c r="A254" s="29">
        <v>2026</v>
      </c>
      <c r="B254" s="29" t="s">
        <v>12</v>
      </c>
      <c r="C254" s="47"/>
      <c r="D254" s="47"/>
      <c r="E254" s="47"/>
      <c r="F254" s="47"/>
      <c r="G254" s="46"/>
      <c r="I254" s="30"/>
      <c r="J254" s="30"/>
      <c r="K254" s="30"/>
      <c r="L254" s="30"/>
      <c r="M254" s="29"/>
      <c r="P254" s="29"/>
      <c r="Q254" s="29"/>
      <c r="R254" s="29"/>
      <c r="S254" s="29"/>
      <c r="T254" s="29"/>
    </row>
    <row r="255" spans="1:20">
      <c r="A255" s="29">
        <v>2027</v>
      </c>
      <c r="B255" s="29" t="s">
        <v>12</v>
      </c>
      <c r="C255" s="47"/>
      <c r="D255" s="47"/>
      <c r="E255" s="47"/>
      <c r="F255" s="47"/>
      <c r="G255" s="46"/>
      <c r="I255" s="30"/>
      <c r="J255" s="30"/>
      <c r="K255" s="30"/>
      <c r="L255" s="30"/>
      <c r="M255" s="29"/>
      <c r="P255" s="29"/>
      <c r="Q255" s="29"/>
      <c r="R255" s="29"/>
      <c r="S255" s="29"/>
      <c r="T255" s="29"/>
    </row>
    <row r="256" spans="1:20">
      <c r="A256" s="29">
        <v>2028</v>
      </c>
      <c r="B256" s="29" t="s">
        <v>12</v>
      </c>
      <c r="C256" s="47"/>
      <c r="D256" s="47"/>
      <c r="E256" s="47"/>
      <c r="F256" s="47"/>
      <c r="G256" s="46"/>
      <c r="I256" s="30"/>
      <c r="J256" s="30"/>
      <c r="K256" s="30"/>
      <c r="L256" s="30"/>
      <c r="M256" s="29"/>
      <c r="P256" s="29"/>
      <c r="Q256" s="29"/>
      <c r="R256" s="29"/>
      <c r="S256" s="29"/>
      <c r="T256" s="29"/>
    </row>
    <row r="257" spans="1:20">
      <c r="A257" s="29">
        <v>2029</v>
      </c>
      <c r="B257" s="29" t="s">
        <v>12</v>
      </c>
      <c r="C257" s="47"/>
      <c r="D257" s="47"/>
      <c r="E257" s="47"/>
      <c r="F257" s="47"/>
      <c r="G257" s="46"/>
      <c r="I257" s="30"/>
      <c r="J257" s="30"/>
      <c r="K257" s="30"/>
      <c r="L257" s="30"/>
      <c r="M257" s="29"/>
      <c r="P257" s="29"/>
      <c r="Q257" s="29"/>
      <c r="R257" s="29"/>
      <c r="S257" s="29"/>
      <c r="T257" s="29"/>
    </row>
    <row r="258" spans="1:20">
      <c r="A258" s="29">
        <v>2030</v>
      </c>
      <c r="B258" s="29" t="s">
        <v>12</v>
      </c>
      <c r="C258" s="47"/>
      <c r="D258" s="47"/>
      <c r="E258" s="47"/>
      <c r="F258" s="47"/>
      <c r="G258" s="46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195"/>
  <sheetViews>
    <sheetView topLeftCell="G1" workbookViewId="0">
      <selection activeCell="U23" sqref="U23"/>
    </sheetView>
  </sheetViews>
  <sheetFormatPr defaultColWidth="9.109375" defaultRowHeight="14.4"/>
  <cols>
    <col min="1" max="1" width="19.6640625" style="11" customWidth="1"/>
    <col min="2" max="2" width="12.33203125" style="11" customWidth="1"/>
    <col min="3" max="3" width="15.88671875" style="11" customWidth="1"/>
    <col min="4" max="4" width="15.6640625" style="11" customWidth="1"/>
    <col min="5" max="5" width="21.109375" style="11" customWidth="1"/>
    <col min="6" max="6" width="15.44140625" style="11" customWidth="1"/>
    <col min="7" max="8" width="9.109375" style="11"/>
    <col min="9" max="9" width="14.109375" style="11" customWidth="1"/>
    <col min="10" max="10" width="15" style="11" customWidth="1"/>
    <col min="11" max="19" width="9.109375" style="11"/>
    <col min="20" max="20" width="15.44140625" style="11" customWidth="1"/>
    <col min="21" max="16384" width="9.109375" style="11"/>
  </cols>
  <sheetData>
    <row r="1" spans="1:28">
      <c r="A1" s="12" t="s">
        <v>30</v>
      </c>
      <c r="I1" s="53" t="s">
        <v>75</v>
      </c>
      <c r="J1" s="51"/>
      <c r="K1" s="51"/>
      <c r="L1" s="51"/>
      <c r="M1" s="51"/>
      <c r="N1" s="51"/>
      <c r="O1" s="51"/>
      <c r="P1" s="51"/>
      <c r="Q1" s="51"/>
      <c r="T1" s="11" t="s">
        <v>76</v>
      </c>
    </row>
    <row r="2" spans="1:28">
      <c r="A2" s="12" t="s">
        <v>55</v>
      </c>
      <c r="B2" s="11">
        <v>1</v>
      </c>
      <c r="E2" s="12" t="s">
        <v>61</v>
      </c>
      <c r="F2" s="11">
        <v>1</v>
      </c>
      <c r="I2" s="51" t="s">
        <v>8</v>
      </c>
      <c r="J2" s="51" t="s">
        <v>0</v>
      </c>
      <c r="K2" s="51" t="s">
        <v>1</v>
      </c>
      <c r="L2" s="51" t="s">
        <v>2</v>
      </c>
      <c r="M2" s="51" t="s">
        <v>3</v>
      </c>
      <c r="N2" s="51" t="s">
        <v>4</v>
      </c>
      <c r="O2" s="51" t="s">
        <v>5</v>
      </c>
      <c r="P2" s="51" t="s">
        <v>6</v>
      </c>
      <c r="Q2" s="51" t="s">
        <v>7</v>
      </c>
      <c r="T2" s="15" t="s">
        <v>8</v>
      </c>
      <c r="U2" s="15" t="s">
        <v>0</v>
      </c>
      <c r="V2" s="15" t="s">
        <v>1</v>
      </c>
      <c r="W2" s="15" t="s">
        <v>2</v>
      </c>
      <c r="X2" s="15" t="s">
        <v>3</v>
      </c>
      <c r="Y2" s="15" t="s">
        <v>4</v>
      </c>
      <c r="Z2" s="15" t="s">
        <v>5</v>
      </c>
      <c r="AA2" s="15" t="s">
        <v>6</v>
      </c>
      <c r="AB2" s="15" t="s">
        <v>7</v>
      </c>
    </row>
    <row r="3" spans="1:28">
      <c r="A3" s="12" t="s">
        <v>56</v>
      </c>
      <c r="B3" s="11">
        <v>4.6310000000000002</v>
      </c>
      <c r="E3" s="11" t="s">
        <v>69</v>
      </c>
      <c r="F3" s="11">
        <v>6078</v>
      </c>
      <c r="I3" s="51">
        <v>2015</v>
      </c>
      <c r="J3" s="51">
        <v>1.4097315383811199E-2</v>
      </c>
      <c r="K3" s="51">
        <v>1.07988365631619E-2</v>
      </c>
      <c r="L3" s="51">
        <v>2.7411352851680202E-2</v>
      </c>
      <c r="M3" s="51">
        <v>1.73491820882768E-2</v>
      </c>
      <c r="N3" s="51">
        <v>4.4330071394335598E-2</v>
      </c>
      <c r="O3" s="51">
        <v>2.9507814681487797E-2</v>
      </c>
      <c r="P3" s="51">
        <v>0.10129791512469601</v>
      </c>
      <c r="Q3" s="51">
        <v>9.2173999780119698E-2</v>
      </c>
      <c r="T3" s="15">
        <v>2015</v>
      </c>
      <c r="U3" s="31">
        <v>1.162094695798E-3</v>
      </c>
      <c r="V3" s="31">
        <v>1.0939616768385601E-3</v>
      </c>
      <c r="W3" s="31">
        <v>4.0044518035387E-3</v>
      </c>
      <c r="X3" s="31">
        <v>3.2580777415492502E-3</v>
      </c>
      <c r="Y3" s="31">
        <v>7.6905330531729602E-3</v>
      </c>
      <c r="Z3" s="31">
        <v>6.0980987895192995E-3</v>
      </c>
      <c r="AA3" s="31">
        <v>1.23300465234973E-2</v>
      </c>
      <c r="AB3" s="31">
        <v>9.3169962044506709E-3</v>
      </c>
    </row>
    <row r="4" spans="1:28">
      <c r="A4" s="12" t="s">
        <v>36</v>
      </c>
      <c r="B4" s="12" t="s">
        <v>20</v>
      </c>
      <c r="C4" s="12" t="s">
        <v>19</v>
      </c>
      <c r="D4" s="12" t="s">
        <v>10</v>
      </c>
      <c r="I4" s="51">
        <v>2016</v>
      </c>
      <c r="J4" s="23">
        <v>1.4259996059377899E-2</v>
      </c>
      <c r="K4" s="23">
        <v>1.0814932443771299E-2</v>
      </c>
      <c r="L4" s="23">
        <v>2.82671477129957E-2</v>
      </c>
      <c r="M4" s="23">
        <v>1.8777361020654901E-2</v>
      </c>
      <c r="N4" s="23">
        <v>4.60538019414082E-2</v>
      </c>
      <c r="O4" s="23">
        <v>3.04691925984743E-2</v>
      </c>
      <c r="P4" s="23">
        <v>0.101828395825631</v>
      </c>
      <c r="Q4" s="23">
        <v>9.4170374844629895E-2</v>
      </c>
      <c r="T4" s="55">
        <v>2016</v>
      </c>
      <c r="U4" s="31">
        <v>1.20024142080258E-3</v>
      </c>
      <c r="V4" s="31">
        <v>1.15943432615239E-3</v>
      </c>
      <c r="W4" s="31">
        <v>4.2603002715869897E-3</v>
      </c>
      <c r="X4" s="31">
        <v>3.5523638119660198E-3</v>
      </c>
      <c r="Y4" s="31">
        <v>8.4590811871848807E-3</v>
      </c>
      <c r="Z4" s="31">
        <v>6.8129420720865197E-3</v>
      </c>
      <c r="AA4" s="31">
        <v>1.3707523770568998E-2</v>
      </c>
      <c r="AB4" s="31">
        <v>1.0120267173552999E-2</v>
      </c>
    </row>
    <row r="5" spans="1:28">
      <c r="A5" s="11" t="s">
        <v>16</v>
      </c>
      <c r="B5" s="12">
        <v>5847</v>
      </c>
      <c r="C5" s="12">
        <v>5686</v>
      </c>
      <c r="D5" s="39">
        <f>SUM(B5:C5)</f>
        <v>11533</v>
      </c>
      <c r="I5" s="51">
        <v>2017</v>
      </c>
      <c r="J5" s="23">
        <v>1.43627600202577E-2</v>
      </c>
      <c r="K5" s="23">
        <v>1.08164540393157E-2</v>
      </c>
      <c r="L5" s="23">
        <v>2.8534603227101399E-2</v>
      </c>
      <c r="M5" s="23">
        <v>1.95990046856259E-2</v>
      </c>
      <c r="N5" s="23">
        <v>4.73006593121411E-2</v>
      </c>
      <c r="O5" s="23">
        <v>3.1342827946625296E-2</v>
      </c>
      <c r="P5" s="23">
        <v>0.10347999345724199</v>
      </c>
      <c r="Q5" s="23">
        <v>9.589077025671211E-2</v>
      </c>
      <c r="T5" s="15">
        <v>2017</v>
      </c>
      <c r="U5" s="31">
        <v>1.2220270502421699E-3</v>
      </c>
      <c r="V5" s="31">
        <v>1.1920449503173499E-3</v>
      </c>
      <c r="W5" s="31">
        <v>4.3937216726991999E-3</v>
      </c>
      <c r="X5" s="31">
        <v>3.7156010291464498E-3</v>
      </c>
      <c r="Y5" s="31">
        <v>8.8237966091694806E-3</v>
      </c>
      <c r="Z5" s="31">
        <v>7.1296514013594802E-3</v>
      </c>
      <c r="AA5" s="31">
        <v>1.4342468614754699E-2</v>
      </c>
      <c r="AB5" s="31">
        <v>1.05106108088922E-2</v>
      </c>
    </row>
    <row r="6" spans="1:28">
      <c r="A6" s="11" t="s">
        <v>17</v>
      </c>
      <c r="B6" s="12">
        <v>11908</v>
      </c>
      <c r="C6" s="12">
        <v>13190</v>
      </c>
      <c r="D6" s="39">
        <f t="shared" ref="D6:D8" si="0">SUM(B6:C6)</f>
        <v>25098</v>
      </c>
      <c r="I6" s="51">
        <v>2018</v>
      </c>
      <c r="J6" s="23">
        <v>1.4427675116159101E-2</v>
      </c>
      <c r="K6" s="23">
        <v>1.08165978806535E-2</v>
      </c>
      <c r="L6" s="23">
        <v>2.8618189206941903E-2</v>
      </c>
      <c r="M6" s="23">
        <v>2.0071703376862701E-2</v>
      </c>
      <c r="N6" s="23">
        <v>4.8202571334058496E-2</v>
      </c>
      <c r="O6" s="23">
        <v>3.2136728771736102E-2</v>
      </c>
      <c r="P6" s="23">
        <v>0.104390881402341</v>
      </c>
      <c r="Q6" s="23">
        <v>9.73733375490657E-2</v>
      </c>
      <c r="T6" s="55">
        <v>2018</v>
      </c>
      <c r="U6" s="31">
        <v>1.23446884308342E-3</v>
      </c>
      <c r="V6" s="31">
        <v>1.20828765348536E-3</v>
      </c>
      <c r="W6" s="31">
        <v>4.4632990690797094E-3</v>
      </c>
      <c r="X6" s="31">
        <v>3.8061469018582498E-3</v>
      </c>
      <c r="Y6" s="31">
        <v>8.9968727421359893E-3</v>
      </c>
      <c r="Z6" s="31">
        <v>7.2699685893287099E-3</v>
      </c>
      <c r="AA6" s="31">
        <v>1.4635144922849801E-2</v>
      </c>
      <c r="AB6" s="31">
        <v>1.0700295435264399E-2</v>
      </c>
    </row>
    <row r="7" spans="1:28">
      <c r="A7" s="11" t="s">
        <v>18</v>
      </c>
      <c r="B7" s="12">
        <v>17137</v>
      </c>
      <c r="C7" s="12">
        <v>18826</v>
      </c>
      <c r="D7" s="39">
        <f t="shared" si="0"/>
        <v>35963</v>
      </c>
      <c r="I7" s="51">
        <v>2019</v>
      </c>
      <c r="J7" s="23">
        <v>1.4468681414863601E-2</v>
      </c>
      <c r="K7" s="23">
        <v>1.08166114784395E-2</v>
      </c>
      <c r="L7" s="23">
        <v>2.8644311741933503E-2</v>
      </c>
      <c r="M7" s="23">
        <v>2.0343651013317601E-2</v>
      </c>
      <c r="N7" s="23">
        <v>4.8854967762369299E-2</v>
      </c>
      <c r="O7" s="23">
        <v>3.2858172245200899E-2</v>
      </c>
      <c r="P7" s="23">
        <v>0.10561036180089699</v>
      </c>
      <c r="Q7" s="23">
        <v>9.8650954171919103E-2</v>
      </c>
      <c r="T7" s="15">
        <v>2019</v>
      </c>
      <c r="U7" s="31">
        <v>1.2415743623218601E-3</v>
      </c>
      <c r="V7" s="31">
        <v>1.21637782081456E-3</v>
      </c>
      <c r="W7" s="31">
        <v>4.4995827090860106E-3</v>
      </c>
      <c r="X7" s="31">
        <v>3.8563716925447901E-3</v>
      </c>
      <c r="Y7" s="31">
        <v>9.0790062248377601E-3</v>
      </c>
      <c r="Z7" s="31">
        <v>7.3321357294151498E-3</v>
      </c>
      <c r="AA7" s="31">
        <v>1.4770053367425101E-2</v>
      </c>
      <c r="AB7" s="31">
        <v>1.0792471288088801E-2</v>
      </c>
    </row>
    <row r="8" spans="1:28">
      <c r="A8" s="11" t="s">
        <v>15</v>
      </c>
      <c r="B8" s="12">
        <v>26121</v>
      </c>
      <c r="C8" s="12">
        <v>25747</v>
      </c>
      <c r="D8" s="39">
        <f t="shared" si="0"/>
        <v>51868</v>
      </c>
      <c r="I8" s="51">
        <v>2020</v>
      </c>
      <c r="J8" s="23">
        <v>1.44945847353484E-2</v>
      </c>
      <c r="K8" s="23">
        <v>1.0816612763882101E-2</v>
      </c>
      <c r="L8" s="23">
        <v>2.8652475633003299E-2</v>
      </c>
      <c r="M8" s="23">
        <v>2.05001048354762E-2</v>
      </c>
      <c r="N8" s="23">
        <v>4.9326877537746103E-2</v>
      </c>
      <c r="O8" s="23">
        <v>3.3513771369099402E-2</v>
      </c>
      <c r="P8" s="23">
        <v>0.10655689129871</v>
      </c>
      <c r="Q8" s="23">
        <v>9.9751952584206993E-2</v>
      </c>
      <c r="T8" s="55">
        <v>2020</v>
      </c>
      <c r="U8" s="31">
        <v>1.2456323308391E-3</v>
      </c>
      <c r="V8" s="31">
        <v>1.2204073722221901E-3</v>
      </c>
      <c r="W8" s="31">
        <v>4.5185041203573903E-3</v>
      </c>
      <c r="X8" s="31">
        <v>3.8842308265280203E-3</v>
      </c>
      <c r="Y8" s="31">
        <v>9.1179827657686102E-3</v>
      </c>
      <c r="Z8" s="31">
        <v>7.3596787080228302E-3</v>
      </c>
      <c r="AA8" s="31">
        <v>1.48322390924541E-2</v>
      </c>
      <c r="AB8" s="31">
        <v>1.08372634676471E-2</v>
      </c>
    </row>
    <row r="9" spans="1:28">
      <c r="D9" s="38">
        <f>SUM(D5:D8)</f>
        <v>124462</v>
      </c>
      <c r="F9" s="32"/>
      <c r="G9" s="32"/>
      <c r="I9" s="51">
        <v>2021</v>
      </c>
      <c r="J9" s="23">
        <v>1.4510947636496201E-2</v>
      </c>
      <c r="K9" s="23">
        <v>1.0816612885399099E-2</v>
      </c>
      <c r="L9" s="23">
        <v>2.8655027036127899E-2</v>
      </c>
      <c r="M9" s="23">
        <v>2.0590114069559504E-2</v>
      </c>
      <c r="N9" s="23">
        <v>4.9668232619460503E-2</v>
      </c>
      <c r="O9" s="23">
        <v>3.4109535593276501E-2</v>
      </c>
      <c r="P9" s="23">
        <v>0.10756197594038999</v>
      </c>
      <c r="Q9" s="23">
        <v>0.100700748554905</v>
      </c>
      <c r="T9" s="15">
        <v>2021</v>
      </c>
      <c r="U9" s="31">
        <v>1.2479498403601299E-3</v>
      </c>
      <c r="V9" s="31">
        <v>1.2224144116178E-3</v>
      </c>
      <c r="W9" s="31">
        <v>4.5283713719462002E-3</v>
      </c>
      <c r="X9" s="31">
        <v>3.8996839789590598E-3</v>
      </c>
      <c r="Y9" s="31">
        <v>9.1364791291634294E-3</v>
      </c>
      <c r="Z9" s="31">
        <v>7.3718815481330306E-3</v>
      </c>
      <c r="AA9" s="31">
        <v>1.4860903453751599E-2</v>
      </c>
      <c r="AB9" s="31">
        <v>1.0859029898747E-2</v>
      </c>
    </row>
    <row r="10" spans="1:28">
      <c r="I10" s="51">
        <v>2022</v>
      </c>
      <c r="J10" s="23">
        <v>1.4521283938134798E-2</v>
      </c>
      <c r="K10" s="23">
        <v>1.0816612896886499E-2</v>
      </c>
      <c r="L10" s="23">
        <v>2.8655824408097802E-2</v>
      </c>
      <c r="M10" s="23">
        <v>2.0641897158706599E-2</v>
      </c>
      <c r="N10" s="23">
        <v>4.9915151199859002E-2</v>
      </c>
      <c r="O10" s="23">
        <v>3.4650925900052497E-2</v>
      </c>
      <c r="P10" s="23">
        <v>0.10844540483777401</v>
      </c>
      <c r="Q10" s="23">
        <v>0.10151838260774899</v>
      </c>
      <c r="T10" s="55">
        <v>2022</v>
      </c>
      <c r="U10" s="31">
        <v>1.24927337216113E-3</v>
      </c>
      <c r="V10" s="31">
        <v>1.22341407801439E-3</v>
      </c>
      <c r="W10" s="31">
        <v>4.5335170057744997E-3</v>
      </c>
      <c r="X10" s="31">
        <v>3.9082556711085795E-3</v>
      </c>
      <c r="Y10" s="31">
        <v>9.14525660019248E-3</v>
      </c>
      <c r="Z10" s="31">
        <v>7.3772879825232994E-3</v>
      </c>
      <c r="AA10" s="31">
        <v>1.48741162225697E-2</v>
      </c>
      <c r="AB10" s="31">
        <v>1.0869607136280499E-2</v>
      </c>
    </row>
    <row r="11" spans="1:28">
      <c r="A11" s="12" t="s">
        <v>14</v>
      </c>
      <c r="B11" s="12" t="s">
        <v>63</v>
      </c>
      <c r="C11" s="12" t="s">
        <v>67</v>
      </c>
      <c r="D11" s="12" t="s">
        <v>64</v>
      </c>
      <c r="E11" s="12" t="s">
        <v>66</v>
      </c>
      <c r="G11" s="12"/>
      <c r="I11" s="51">
        <v>2023</v>
      </c>
      <c r="J11" s="23">
        <v>1.4527813289537801E-2</v>
      </c>
      <c r="K11" s="23">
        <v>1.0816612897972399E-2</v>
      </c>
      <c r="L11" s="23">
        <v>2.86560736051189E-2</v>
      </c>
      <c r="M11" s="23">
        <v>2.0671688416780597E-2</v>
      </c>
      <c r="N11" s="23">
        <v>5.0093759307990302E-2</v>
      </c>
      <c r="O11" s="23">
        <v>3.5142904861487703E-2</v>
      </c>
      <c r="P11" s="23">
        <v>0.109313253991</v>
      </c>
      <c r="Q11" s="23">
        <v>0.102222986616424</v>
      </c>
      <c r="T11" s="15">
        <v>2023</v>
      </c>
      <c r="U11" s="31">
        <v>1.2500292423797399E-3</v>
      </c>
      <c r="V11" s="31">
        <v>1.2239119919599901E-3</v>
      </c>
      <c r="W11" s="31">
        <v>4.5362003819159301E-3</v>
      </c>
      <c r="X11" s="31">
        <v>3.9130102936125802E-3</v>
      </c>
      <c r="Y11" s="31">
        <v>9.1494219594050602E-3</v>
      </c>
      <c r="Z11" s="31">
        <v>7.3796832882515092E-3</v>
      </c>
      <c r="AA11" s="31">
        <v>1.4880206616771301E-2</v>
      </c>
      <c r="AB11" s="31">
        <v>1.0874747067274499E-2</v>
      </c>
    </row>
    <row r="12" spans="1:28">
      <c r="A12" s="11" t="s">
        <v>16</v>
      </c>
      <c r="B12" s="32">
        <f>4898</f>
        <v>4898</v>
      </c>
      <c r="C12" s="11">
        <v>2461</v>
      </c>
      <c r="D12" s="11">
        <v>925</v>
      </c>
      <c r="E12" s="11">
        <v>1493</v>
      </c>
      <c r="G12" s="33"/>
      <c r="I12" s="51">
        <v>2024</v>
      </c>
      <c r="J12" s="23">
        <v>1.4531937823750601E-2</v>
      </c>
      <c r="K12" s="23">
        <v>1.08166128980751E-2</v>
      </c>
      <c r="L12" s="23">
        <v>2.86561514849011E-2</v>
      </c>
      <c r="M12" s="23">
        <v>2.0688827584649003E-2</v>
      </c>
      <c r="N12" s="23">
        <v>5.0222955159670499E-2</v>
      </c>
      <c r="O12" s="23">
        <v>3.55899821280466E-2</v>
      </c>
      <c r="P12" s="23">
        <v>0.110110957881148</v>
      </c>
      <c r="Q12" s="23">
        <v>0.10283018589746601</v>
      </c>
      <c r="T12" s="55">
        <v>2024</v>
      </c>
      <c r="U12" s="31">
        <v>1.2504609205509301E-3</v>
      </c>
      <c r="V12" s="31">
        <v>1.2241599929912201E-3</v>
      </c>
      <c r="W12" s="31">
        <v>4.5375997250788206E-3</v>
      </c>
      <c r="X12" s="31">
        <v>3.9156476299472501E-3</v>
      </c>
      <c r="Y12" s="31">
        <v>9.1513986355242303E-3</v>
      </c>
      <c r="Z12" s="31">
        <v>7.3807445217960897E-3</v>
      </c>
      <c r="AA12" s="31">
        <v>1.48830139694195E-2</v>
      </c>
      <c r="AB12" s="31">
        <v>1.0877244779038899E-2</v>
      </c>
    </row>
    <row r="13" spans="1:28">
      <c r="A13" s="11" t="s">
        <v>17</v>
      </c>
      <c r="B13" s="11">
        <v>5278</v>
      </c>
      <c r="C13" s="11">
        <v>2949</v>
      </c>
      <c r="D13" s="11">
        <v>940</v>
      </c>
      <c r="E13" s="11">
        <v>1368</v>
      </c>
      <c r="G13" s="34"/>
      <c r="I13" s="51">
        <v>2025</v>
      </c>
      <c r="J13" s="23">
        <v>1.4534543255963199E-2</v>
      </c>
      <c r="K13" s="23">
        <v>1.0816612898084801E-2</v>
      </c>
      <c r="L13" s="23">
        <v>2.8656175824118502E-2</v>
      </c>
      <c r="M13" s="23">
        <v>2.0698687895834501E-2</v>
      </c>
      <c r="N13" s="23">
        <v>5.03164087450984E-2</v>
      </c>
      <c r="O13" s="23">
        <v>3.5996255765623902E-2</v>
      </c>
      <c r="P13" s="23">
        <v>0.110873642765588</v>
      </c>
      <c r="Q13" s="23">
        <v>0.103353445717675</v>
      </c>
      <c r="T13" s="15">
        <v>2025</v>
      </c>
      <c r="U13" s="31">
        <v>1.2507074523481802E-3</v>
      </c>
      <c r="V13" s="31">
        <v>1.22428351737135E-3</v>
      </c>
      <c r="W13" s="31">
        <v>4.5383294629852298E-3</v>
      </c>
      <c r="X13" s="31">
        <v>3.9171105311420901E-3</v>
      </c>
      <c r="Y13" s="31">
        <v>9.15233666950418E-3</v>
      </c>
      <c r="Z13" s="31">
        <v>7.38121469836808E-3</v>
      </c>
      <c r="AA13" s="31">
        <v>1.48843080119117E-2</v>
      </c>
      <c r="AB13" s="31">
        <v>1.0878458523749801E-2</v>
      </c>
    </row>
    <row r="14" spans="1:28">
      <c r="A14" s="11" t="s">
        <v>18</v>
      </c>
      <c r="B14" s="11">
        <v>5622</v>
      </c>
      <c r="C14" s="11">
        <v>3418</v>
      </c>
      <c r="D14" s="11">
        <v>975</v>
      </c>
      <c r="E14" s="11">
        <v>1197</v>
      </c>
      <c r="G14" s="35"/>
      <c r="H14" s="35"/>
      <c r="I14" s="51">
        <v>2026</v>
      </c>
      <c r="J14" s="23">
        <v>1.45361890847197E-2</v>
      </c>
      <c r="K14" s="23">
        <v>1.0816612898085699E-2</v>
      </c>
      <c r="L14" s="23">
        <v>2.8656183430682002E-2</v>
      </c>
      <c r="M14" s="23">
        <v>2.0704360617953999E-2</v>
      </c>
      <c r="N14" s="23">
        <v>5.03840082269374E-2</v>
      </c>
      <c r="O14" s="23">
        <v>3.6365449819843396E-2</v>
      </c>
      <c r="P14" s="23">
        <v>0.11158593601486301</v>
      </c>
      <c r="Q14" s="23">
        <v>0.10380436990021699</v>
      </c>
      <c r="T14" s="55">
        <v>2026</v>
      </c>
      <c r="U14" s="31">
        <v>1.25084824688243E-3</v>
      </c>
      <c r="V14" s="31">
        <v>1.2243450424078001E-3</v>
      </c>
      <c r="W14" s="31">
        <v>4.53871001110678E-3</v>
      </c>
      <c r="X14" s="31">
        <v>3.9179219861991297E-3</v>
      </c>
      <c r="Y14" s="31">
        <v>9.1527818146339302E-3</v>
      </c>
      <c r="Z14" s="31">
        <v>7.3814230087913399E-3</v>
      </c>
      <c r="AA14" s="31">
        <v>1.48849044977051E-2</v>
      </c>
      <c r="AB14" s="31">
        <v>1.0879048334089101E-2</v>
      </c>
    </row>
    <row r="15" spans="1:28">
      <c r="A15" s="11" t="s">
        <v>15</v>
      </c>
      <c r="B15" s="32">
        <v>7067</v>
      </c>
      <c r="C15" s="11">
        <v>4683</v>
      </c>
      <c r="D15" s="11">
        <v>1144</v>
      </c>
      <c r="E15" s="11">
        <v>1127</v>
      </c>
      <c r="G15" s="33"/>
      <c r="H15" s="33"/>
      <c r="I15" s="51">
        <v>2027</v>
      </c>
      <c r="J15" s="23">
        <v>1.4537228740360199E-2</v>
      </c>
      <c r="K15" s="23">
        <v>1.08166128980858E-2</v>
      </c>
      <c r="L15" s="23">
        <v>2.8656185807907398E-2</v>
      </c>
      <c r="M15" s="23">
        <v>2.0707624183944898E-2</v>
      </c>
      <c r="N15" s="23">
        <v>5.0432906189749396E-2</v>
      </c>
      <c r="O15" s="23">
        <v>3.6700948451957302E-2</v>
      </c>
      <c r="P15" s="23">
        <v>0.112260499519566</v>
      </c>
      <c r="Q15" s="23">
        <v>0.10419295815130999</v>
      </c>
      <c r="T15" s="15">
        <v>2027</v>
      </c>
      <c r="U15" s="31">
        <v>1.25092865476934E-3</v>
      </c>
      <c r="V15" s="31">
        <v>1.2243756868045199E-3</v>
      </c>
      <c r="W15" s="31">
        <v>4.5389084616347603E-3</v>
      </c>
      <c r="X15" s="31">
        <v>3.9183720913134905E-3</v>
      </c>
      <c r="Y15" s="31">
        <v>9.1529930587794187E-3</v>
      </c>
      <c r="Z15" s="31">
        <v>7.38151530014532E-3</v>
      </c>
      <c r="AA15" s="31">
        <v>1.4885179446405701E-2</v>
      </c>
      <c r="AB15" s="31">
        <v>1.0879334948097199E-2</v>
      </c>
    </row>
    <row r="16" spans="1:28">
      <c r="B16" s="32"/>
      <c r="H16" s="33"/>
      <c r="I16" s="51">
        <v>2028</v>
      </c>
      <c r="J16" s="23">
        <v>1.45378854817413E-2</v>
      </c>
      <c r="K16" s="23">
        <v>1.08166128980858E-2</v>
      </c>
      <c r="L16" s="23">
        <v>2.8656186550844901E-2</v>
      </c>
      <c r="M16" s="23">
        <v>2.0709501741624E-2</v>
      </c>
      <c r="N16" s="23">
        <v>5.0468276442628898E-2</v>
      </c>
      <c r="O16" s="23">
        <v>3.7005826959245695E-2</v>
      </c>
      <c r="P16" s="23">
        <v>0.112894059038272</v>
      </c>
      <c r="Q16" s="23">
        <v>0.10452782781395699</v>
      </c>
      <c r="T16" s="55">
        <v>2028</v>
      </c>
      <c r="U16" s="31">
        <v>1.2509745757868901E-3</v>
      </c>
      <c r="V16" s="31">
        <v>1.22439095016892E-3</v>
      </c>
      <c r="W16" s="31">
        <v>4.5390119508121503E-3</v>
      </c>
      <c r="X16" s="31">
        <v>3.9186217596250197E-3</v>
      </c>
      <c r="Y16" s="31">
        <v>9.1530933049374097E-3</v>
      </c>
      <c r="Z16" s="31">
        <v>7.3815561895731593E-3</v>
      </c>
      <c r="AA16" s="31">
        <v>1.4885306183352001E-2</v>
      </c>
      <c r="AB16" s="31">
        <v>1.0879474226072E-2</v>
      </c>
    </row>
    <row r="17" spans="1:28">
      <c r="B17" s="32"/>
      <c r="H17" s="33"/>
      <c r="I17" s="51">
        <v>2029</v>
      </c>
      <c r="J17" s="23">
        <v>1.45383003395317E-2</v>
      </c>
      <c r="K17" s="23">
        <v>1.08166128980858E-2</v>
      </c>
      <c r="L17" s="23">
        <v>2.8656186783029901E-2</v>
      </c>
      <c r="M17" s="23">
        <v>2.0710581916760101E-2</v>
      </c>
      <c r="N17" s="23">
        <v>5.0493861451018002E-2</v>
      </c>
      <c r="O17" s="23">
        <v>3.7282879964263299E-2</v>
      </c>
      <c r="P17" s="23">
        <v>0.11349204489489001</v>
      </c>
      <c r="Q17" s="23">
        <v>0.10481640496637</v>
      </c>
      <c r="T17" s="15">
        <v>2029</v>
      </c>
      <c r="U17" s="31">
        <v>1.2510008013218901E-3</v>
      </c>
      <c r="V17" s="31">
        <v>1.2243985525470901E-3</v>
      </c>
      <c r="W17" s="31">
        <v>4.5390659189720999E-3</v>
      </c>
      <c r="X17" s="31">
        <v>3.9187602478665201E-3</v>
      </c>
      <c r="Y17" s="31">
        <v>9.1531408768697302E-3</v>
      </c>
      <c r="Z17" s="31">
        <v>7.3815743055204996E-3</v>
      </c>
      <c r="AA17" s="31">
        <v>1.48853646024444E-2</v>
      </c>
      <c r="AB17" s="31">
        <v>1.0879541907182299E-2</v>
      </c>
    </row>
    <row r="18" spans="1:28">
      <c r="B18" s="32"/>
      <c r="H18" s="33"/>
      <c r="I18" s="51">
        <v>2030</v>
      </c>
      <c r="J18" s="23">
        <v>1.4538562401571999E-2</v>
      </c>
      <c r="K18" s="23">
        <v>1.08166128980858E-2</v>
      </c>
      <c r="L18" s="23">
        <v>2.8656186855592999E-2</v>
      </c>
      <c r="M18" s="23">
        <v>2.0711203350837801E-2</v>
      </c>
      <c r="N18" s="23">
        <v>5.0512368320519398E-2</v>
      </c>
      <c r="O18" s="23">
        <v>3.7534647031322199E-2</v>
      </c>
      <c r="P18" s="23">
        <v>0.11405480398403001</v>
      </c>
      <c r="Q18" s="23">
        <v>0.10506508910286699</v>
      </c>
      <c r="T18" s="55">
        <v>2030</v>
      </c>
      <c r="U18" s="31">
        <v>1.25101577874885E-3</v>
      </c>
      <c r="V18" s="31">
        <v>1.22440233914042E-3</v>
      </c>
      <c r="W18" s="31">
        <v>4.5390940626134201E-3</v>
      </c>
      <c r="X18" s="31">
        <v>3.9188370657571E-3</v>
      </c>
      <c r="Y18" s="31">
        <v>9.1531634521862301E-3</v>
      </c>
      <c r="Z18" s="31">
        <v>7.3815823317406101E-3</v>
      </c>
      <c r="AA18" s="31">
        <v>1.48853915305854E-2</v>
      </c>
      <c r="AB18" s="31">
        <v>1.0879574796321401E-2</v>
      </c>
    </row>
    <row r="20" spans="1:28">
      <c r="A20" s="12"/>
      <c r="O20" s="12"/>
    </row>
    <row r="21" spans="1:28">
      <c r="A21" s="12" t="s">
        <v>31</v>
      </c>
    </row>
    <row r="22" spans="1:28">
      <c r="A22" s="12" t="s">
        <v>55</v>
      </c>
      <c r="B22" s="18">
        <f>(D22-$B$2)*$F$2+$B$2</f>
        <v>1.0578867507813201</v>
      </c>
      <c r="D22" s="18">
        <v>1.0578867507813201</v>
      </c>
      <c r="E22" s="11" t="s">
        <v>68</v>
      </c>
      <c r="F22" s="11">
        <f>F23/F3</f>
        <v>0.88252714708785784</v>
      </c>
    </row>
    <row r="23" spans="1:28">
      <c r="A23" s="12" t="s">
        <v>56</v>
      </c>
      <c r="B23" s="11">
        <v>13.6</v>
      </c>
      <c r="C23" s="12"/>
      <c r="E23" s="11" t="s">
        <v>70</v>
      </c>
      <c r="F23" s="12">
        <v>5364</v>
      </c>
      <c r="G23" s="12"/>
    </row>
    <row r="24" spans="1:28">
      <c r="A24" s="12" t="s">
        <v>36</v>
      </c>
      <c r="B24" s="12" t="s">
        <v>20</v>
      </c>
      <c r="C24" s="12" t="s">
        <v>19</v>
      </c>
      <c r="D24" s="12" t="s">
        <v>10</v>
      </c>
      <c r="F24" s="12"/>
      <c r="G24" s="12"/>
    </row>
    <row r="25" spans="1:28">
      <c r="A25" s="11" t="s">
        <v>16</v>
      </c>
      <c r="B25" s="38">
        <f>B23/$B$3*$B$5*B22</f>
        <v>18165.041700006466</v>
      </c>
      <c r="C25" s="38">
        <f>B23/$B$3*$C$5*B22</f>
        <v>17664.858407086842</v>
      </c>
      <c r="D25" s="39">
        <f>SUM(B25:C25)</f>
        <v>35829.900107093308</v>
      </c>
      <c r="F25" s="12"/>
      <c r="G25" s="12"/>
    </row>
    <row r="26" spans="1:28">
      <c r="A26" s="11" t="s">
        <v>17</v>
      </c>
      <c r="B26" s="38">
        <f>B23/$B$3*$B$6*B22</f>
        <v>36994.923304887459</v>
      </c>
      <c r="C26" s="38">
        <f>B23/$B$3*$C$6*B22</f>
        <v>40977.74927707974</v>
      </c>
      <c r="D26" s="39">
        <f t="shared" ref="D26:D28" si="1">SUM(B26:C26)</f>
        <v>77972.672581967199</v>
      </c>
      <c r="F26" s="12"/>
      <c r="G26" s="12"/>
    </row>
    <row r="27" spans="1:28">
      <c r="A27" s="11" t="s">
        <v>18</v>
      </c>
      <c r="B27" s="38">
        <f>B23/$B$3*$B$7*B22</f>
        <v>53240.006774929156</v>
      </c>
      <c r="C27" s="38">
        <f>B23/$B$3*$C$7*B22</f>
        <v>58487.271257794033</v>
      </c>
      <c r="D27" s="39">
        <f t="shared" si="1"/>
        <v>111727.27803272319</v>
      </c>
      <c r="F27" s="32"/>
      <c r="G27" s="32"/>
      <c r="I27" s="32"/>
      <c r="J27" s="32"/>
    </row>
    <row r="28" spans="1:28">
      <c r="A28" s="11" t="s">
        <v>15</v>
      </c>
      <c r="B28" s="38">
        <f>B23/$B$3*$B$8*B22</f>
        <v>81150.85586554966</v>
      </c>
      <c r="C28" s="38">
        <f>B23/$B$3*$C$8*B22</f>
        <v>79988.939396282964</v>
      </c>
      <c r="D28" s="39">
        <f t="shared" si="1"/>
        <v>161139.79526183262</v>
      </c>
    </row>
    <row r="29" spans="1:28">
      <c r="A29" s="12"/>
      <c r="B29" s="12"/>
      <c r="C29" s="12"/>
      <c r="D29" s="38">
        <f>SUM(D25:D28)</f>
        <v>386669.64598361636</v>
      </c>
      <c r="E29" s="12"/>
      <c r="F29" s="12"/>
      <c r="H29" s="12"/>
      <c r="I29" s="12"/>
    </row>
    <row r="30" spans="1:28">
      <c r="B30" s="32"/>
      <c r="H30" s="33"/>
      <c r="I30" s="33"/>
    </row>
    <row r="31" spans="1:28">
      <c r="A31" s="12" t="s">
        <v>14</v>
      </c>
      <c r="B31" s="12" t="s">
        <v>63</v>
      </c>
      <c r="C31" s="12" t="s">
        <v>67</v>
      </c>
      <c r="D31" s="12" t="s">
        <v>64</v>
      </c>
      <c r="E31" s="12" t="s">
        <v>66</v>
      </c>
      <c r="H31" s="34"/>
      <c r="I31" s="34"/>
    </row>
    <row r="32" spans="1:28">
      <c r="A32" s="11" t="s">
        <v>16</v>
      </c>
      <c r="B32" s="32"/>
      <c r="C32" s="11">
        <f>C12*$F$22</f>
        <v>2171.8993089832184</v>
      </c>
      <c r="D32" s="11">
        <v>925</v>
      </c>
      <c r="E32" s="11">
        <v>1493</v>
      </c>
      <c r="H32" s="35"/>
      <c r="I32" s="35"/>
      <c r="J32" s="36"/>
    </row>
    <row r="33" spans="1:10">
      <c r="A33" s="11" t="s">
        <v>17</v>
      </c>
      <c r="C33" s="11">
        <f t="shared" ref="C33:C35" si="2">C13*$F$22</f>
        <v>2602.572556762093</v>
      </c>
      <c r="D33" s="11">
        <v>940</v>
      </c>
      <c r="E33" s="11">
        <v>1368</v>
      </c>
      <c r="H33" s="33"/>
      <c r="I33" s="33"/>
    </row>
    <row r="34" spans="1:10">
      <c r="A34" s="11" t="s">
        <v>18</v>
      </c>
      <c r="C34" s="11">
        <f t="shared" si="2"/>
        <v>3016.4777887462983</v>
      </c>
      <c r="D34" s="11">
        <v>975</v>
      </c>
      <c r="E34" s="11">
        <v>1197</v>
      </c>
    </row>
    <row r="35" spans="1:10">
      <c r="A35" s="11" t="s">
        <v>15</v>
      </c>
      <c r="B35" s="32"/>
      <c r="C35" s="11">
        <f t="shared" si="2"/>
        <v>4132.8746298124379</v>
      </c>
      <c r="D35" s="11">
        <v>1144</v>
      </c>
      <c r="E35" s="11">
        <v>1127</v>
      </c>
    </row>
    <row r="41" spans="1:10">
      <c r="A41" s="12" t="s">
        <v>40</v>
      </c>
    </row>
    <row r="42" spans="1:10">
      <c r="A42" s="12" t="s">
        <v>55</v>
      </c>
      <c r="B42" s="29">
        <f>(D42-$B$2)*$F$2+$B$2</f>
        <v>1.3924394801143869</v>
      </c>
      <c r="D42" s="29">
        <v>1.3924394801143869</v>
      </c>
      <c r="E42" s="11" t="s">
        <v>68</v>
      </c>
      <c r="F42" s="11">
        <f>F43/F23</f>
        <v>1.4927293064876956</v>
      </c>
    </row>
    <row r="43" spans="1:10">
      <c r="A43" s="12" t="s">
        <v>56</v>
      </c>
      <c r="B43" s="11">
        <v>4.1459999999999999</v>
      </c>
      <c r="C43" s="12"/>
      <c r="E43" s="11" t="s">
        <v>70</v>
      </c>
      <c r="F43" s="12">
        <v>8007</v>
      </c>
      <c r="G43" s="12"/>
    </row>
    <row r="44" spans="1:10">
      <c r="A44" s="12" t="s">
        <v>36</v>
      </c>
      <c r="B44" s="12" t="s">
        <v>20</v>
      </c>
      <c r="C44" s="12" t="s">
        <v>19</v>
      </c>
      <c r="D44" s="12" t="s">
        <v>10</v>
      </c>
      <c r="F44" s="12"/>
      <c r="G44" s="12"/>
    </row>
    <row r="45" spans="1:10">
      <c r="A45" s="11" t="s">
        <v>16</v>
      </c>
      <c r="B45" s="38">
        <f>B43/$B$3*$B$5*B42</f>
        <v>7288.9326781232321</v>
      </c>
      <c r="C45" s="38">
        <f>B43/$B$3*$C$5*B42</f>
        <v>7088.2283577576018</v>
      </c>
      <c r="D45" s="39">
        <f>SUM(B45:C45)</f>
        <v>14377.161035880834</v>
      </c>
      <c r="F45" s="12"/>
      <c r="G45" s="12"/>
    </row>
    <row r="46" spans="1:10">
      <c r="A46" s="11" t="s">
        <v>17</v>
      </c>
      <c r="B46" s="38">
        <f>B43/$B$3*$B$6*B42</f>
        <v>14844.640042943638</v>
      </c>
      <c r="C46" s="38">
        <f>B43/$B$3*$C$6*B42</f>
        <v>16442.794941755674</v>
      </c>
      <c r="D46" s="39">
        <f t="shared" ref="D46:D48" si="3">SUM(B46:C46)</f>
        <v>31287.434984699314</v>
      </c>
      <c r="F46" s="12"/>
      <c r="G46" s="12"/>
    </row>
    <row r="47" spans="1:10">
      <c r="A47" s="11" t="s">
        <v>18</v>
      </c>
      <c r="B47" s="38">
        <f>B43/$B$3*$B$7*B42</f>
        <v>21363.167317427367</v>
      </c>
      <c r="C47" s="38">
        <f>B43/$B$3*$C$7*B42</f>
        <v>23468.692765238236</v>
      </c>
      <c r="D47" s="39">
        <f t="shared" si="3"/>
        <v>44831.860082665604</v>
      </c>
      <c r="F47" s="32"/>
      <c r="G47" s="32"/>
      <c r="I47" s="32"/>
      <c r="J47" s="32"/>
    </row>
    <row r="48" spans="1:10">
      <c r="A48" s="11" t="s">
        <v>15</v>
      </c>
      <c r="B48" s="38">
        <f>B43/$B$3*$B$8*B42</f>
        <v>32562.717715966643</v>
      </c>
      <c r="C48" s="38">
        <f>B43/$B$3*$C$8*B42</f>
        <v>32096.485319589334</v>
      </c>
      <c r="D48" s="39">
        <f t="shared" si="3"/>
        <v>64659.203035555976</v>
      </c>
    </row>
    <row r="49" spans="1:7">
      <c r="A49" s="12"/>
      <c r="B49" s="12"/>
      <c r="C49" s="12"/>
      <c r="D49" s="38">
        <f>SUM(D45:D48)</f>
        <v>155155.65913880174</v>
      </c>
    </row>
    <row r="51" spans="1:7">
      <c r="A51" s="12" t="s">
        <v>14</v>
      </c>
      <c r="B51" s="12" t="s">
        <v>63</v>
      </c>
      <c r="C51" s="12" t="s">
        <v>67</v>
      </c>
      <c r="D51" s="12" t="s">
        <v>64</v>
      </c>
      <c r="E51" s="12" t="s">
        <v>66</v>
      </c>
    </row>
    <row r="52" spans="1:7">
      <c r="A52" s="11" t="s">
        <v>16</v>
      </c>
      <c r="B52" s="32"/>
      <c r="C52" s="11">
        <f>C12*$F$42</f>
        <v>3673.6068232662192</v>
      </c>
      <c r="D52" s="11">
        <v>925</v>
      </c>
      <c r="E52" s="11">
        <v>1493</v>
      </c>
    </row>
    <row r="53" spans="1:7">
      <c r="A53" s="11" t="s">
        <v>17</v>
      </c>
      <c r="C53" s="11">
        <f t="shared" ref="C53:C55" si="4">C13*$F$42</f>
        <v>4402.0587248322145</v>
      </c>
      <c r="D53" s="11">
        <v>940</v>
      </c>
      <c r="E53" s="11">
        <v>1368</v>
      </c>
    </row>
    <row r="54" spans="1:7">
      <c r="A54" s="11" t="s">
        <v>18</v>
      </c>
      <c r="C54" s="11">
        <f t="shared" si="4"/>
        <v>5102.1487695749438</v>
      </c>
      <c r="D54" s="11">
        <v>975</v>
      </c>
      <c r="E54" s="11">
        <v>1197</v>
      </c>
    </row>
    <row r="55" spans="1:7">
      <c r="A55" s="11" t="s">
        <v>15</v>
      </c>
      <c r="B55" s="32"/>
      <c r="C55" s="11">
        <f t="shared" si="4"/>
        <v>6990.4513422818791</v>
      </c>
      <c r="D55" s="11">
        <v>1144</v>
      </c>
      <c r="E55" s="11">
        <v>1127</v>
      </c>
    </row>
    <row r="61" spans="1:7">
      <c r="A61" s="12" t="s">
        <v>41</v>
      </c>
    </row>
    <row r="62" spans="1:7">
      <c r="A62" s="12" t="s">
        <v>39</v>
      </c>
      <c r="B62" s="29">
        <f>(D62-$B$2)*$F$2+$B$2</f>
        <v>1.4224111295107031</v>
      </c>
      <c r="D62" s="29">
        <v>1.4224111295107031</v>
      </c>
      <c r="E62" s="11" t="s">
        <v>68</v>
      </c>
      <c r="F62" s="11">
        <f>F63/F43</f>
        <v>0.79405520169851385</v>
      </c>
    </row>
    <row r="63" spans="1:7">
      <c r="A63" s="12" t="s">
        <v>56</v>
      </c>
      <c r="B63" s="11">
        <v>1.28</v>
      </c>
      <c r="C63" s="12"/>
      <c r="E63" s="11" t="s">
        <v>70</v>
      </c>
      <c r="F63" s="12">
        <v>6358</v>
      </c>
      <c r="G63" s="12"/>
    </row>
    <row r="64" spans="1:7">
      <c r="A64" s="12" t="s">
        <v>36</v>
      </c>
      <c r="B64" s="12" t="s">
        <v>20</v>
      </c>
      <c r="C64" s="12" t="s">
        <v>19</v>
      </c>
      <c r="D64" s="12" t="s">
        <v>10</v>
      </c>
      <c r="F64" s="12"/>
      <c r="G64" s="12"/>
    </row>
    <row r="65" spans="1:10">
      <c r="A65" s="11" t="s">
        <v>16</v>
      </c>
      <c r="B65" s="38">
        <f>B63/$B$3*$B$5*B62</f>
        <v>2298.7589028371463</v>
      </c>
      <c r="C65" s="38">
        <f>B63/$B$3*$C$5*B62</f>
        <v>2235.4614539989761</v>
      </c>
      <c r="D65" s="39">
        <f>SUM(B65:C65)</f>
        <v>4534.2203568361219</v>
      </c>
      <c r="F65" s="12"/>
      <c r="G65" s="12"/>
    </row>
    <row r="66" spans="1:10">
      <c r="A66" s="11" t="s">
        <v>17</v>
      </c>
      <c r="B66" s="38">
        <f>B63/$B$3*$B$6*B62</f>
        <v>4681.6523028877609</v>
      </c>
      <c r="C66" s="38">
        <f>B63/$B$3*$C$6*B62</f>
        <v>5185.6729824562954</v>
      </c>
      <c r="D66" s="39">
        <f t="shared" ref="D66:D68" si="5">SUM(B66:C66)</f>
        <v>9867.3252853440572</v>
      </c>
      <c r="F66" s="12"/>
      <c r="G66" s="12"/>
    </row>
    <row r="67" spans="1:10">
      <c r="A67" s="11" t="s">
        <v>18</v>
      </c>
      <c r="B67" s="38">
        <f>B63/$B$3*$B$7*B62</f>
        <v>6737.4433586318073</v>
      </c>
      <c r="C67" s="38">
        <f>B63/$B$3*$C$7*B62</f>
        <v>7401.4768436483864</v>
      </c>
      <c r="D67" s="39">
        <f t="shared" si="5"/>
        <v>14138.920202280195</v>
      </c>
      <c r="F67" s="32"/>
      <c r="G67" s="32"/>
      <c r="I67" s="32"/>
      <c r="J67" s="32"/>
    </row>
    <row r="68" spans="1:10">
      <c r="A68" s="11" t="s">
        <v>15</v>
      </c>
      <c r="B68" s="38">
        <f>B63/$B$3*$B$8*B62</f>
        <v>10269.519634172926</v>
      </c>
      <c r="C68" s="38">
        <f>B63/$B$3*$C$8*B62</f>
        <v>10122.480839977425</v>
      </c>
      <c r="D68" s="39">
        <f t="shared" si="5"/>
        <v>20392.000474150351</v>
      </c>
    </row>
    <row r="69" spans="1:10">
      <c r="A69" s="12"/>
      <c r="B69" s="12"/>
      <c r="C69" s="12"/>
      <c r="D69" s="38">
        <f>SUM(D65:D68)</f>
        <v>48932.466318610721</v>
      </c>
    </row>
    <row r="71" spans="1:10">
      <c r="A71" s="12" t="s">
        <v>14</v>
      </c>
      <c r="B71" s="12" t="s">
        <v>63</v>
      </c>
      <c r="C71" s="12" t="s">
        <v>67</v>
      </c>
      <c r="D71" s="12" t="s">
        <v>64</v>
      </c>
      <c r="E71" s="12" t="s">
        <v>66</v>
      </c>
    </row>
    <row r="72" spans="1:10">
      <c r="A72" s="11" t="s">
        <v>16</v>
      </c>
      <c r="B72" s="32"/>
      <c r="C72" s="11">
        <f>C12*$F$62</f>
        <v>1954.1698513800425</v>
      </c>
      <c r="D72" s="11">
        <v>925</v>
      </c>
      <c r="E72" s="11">
        <v>1493</v>
      </c>
    </row>
    <row r="73" spans="1:10">
      <c r="A73" s="11" t="s">
        <v>17</v>
      </c>
      <c r="C73" s="11">
        <f t="shared" ref="C73:C75" si="6">C13*$F$62</f>
        <v>2341.6687898089172</v>
      </c>
      <c r="D73" s="11">
        <v>940</v>
      </c>
      <c r="E73" s="11">
        <v>1368</v>
      </c>
    </row>
    <row r="74" spans="1:10">
      <c r="A74" s="11" t="s">
        <v>18</v>
      </c>
      <c r="C74" s="11">
        <f t="shared" si="6"/>
        <v>2714.0806794055202</v>
      </c>
      <c r="D74" s="11">
        <v>975</v>
      </c>
      <c r="E74" s="11">
        <v>1197</v>
      </c>
    </row>
    <row r="75" spans="1:10">
      <c r="A75" s="11" t="s">
        <v>15</v>
      </c>
      <c r="B75" s="32"/>
      <c r="C75" s="11">
        <f t="shared" si="6"/>
        <v>3718.5605095541405</v>
      </c>
      <c r="D75" s="11">
        <v>1144</v>
      </c>
      <c r="E75" s="11">
        <v>1127</v>
      </c>
    </row>
    <row r="81" spans="1:10">
      <c r="A81" s="12" t="s">
        <v>42</v>
      </c>
    </row>
    <row r="82" spans="1:10">
      <c r="A82" s="12" t="s">
        <v>39</v>
      </c>
      <c r="B82" s="29">
        <f>(D82-$B$2)*$F$2+$B$2</f>
        <v>1.4573500671651229</v>
      </c>
      <c r="D82" s="29">
        <v>1.4573500671651229</v>
      </c>
      <c r="E82" s="11" t="s">
        <v>68</v>
      </c>
      <c r="F82" s="11">
        <f>F83/F63</f>
        <v>0.91145014155394777</v>
      </c>
    </row>
    <row r="83" spans="1:10">
      <c r="A83" s="12" t="s">
        <v>56</v>
      </c>
      <c r="B83" s="11">
        <v>8.2149999999999999</v>
      </c>
      <c r="C83" s="12"/>
      <c r="E83" s="11" t="s">
        <v>70</v>
      </c>
      <c r="F83" s="12">
        <v>5795</v>
      </c>
      <c r="G83" s="12"/>
    </row>
    <row r="84" spans="1:10">
      <c r="A84" s="12" t="s">
        <v>36</v>
      </c>
      <c r="B84" s="12" t="s">
        <v>20</v>
      </c>
      <c r="C84" s="12" t="s">
        <v>19</v>
      </c>
      <c r="D84" s="12" t="s">
        <v>10</v>
      </c>
      <c r="F84" s="12"/>
      <c r="G84" s="12"/>
    </row>
    <row r="85" spans="1:10">
      <c r="A85" s="11" t="s">
        <v>16</v>
      </c>
      <c r="B85" s="38">
        <f>B83/$B$3*$B$5*B82</f>
        <v>15115.75227767208</v>
      </c>
      <c r="C85" s="38">
        <f>B83/$B$3*$C$5*B82</f>
        <v>14699.532657917469</v>
      </c>
      <c r="D85" s="39">
        <f>SUM(B85:C85)</f>
        <v>29815.284935589549</v>
      </c>
      <c r="F85" s="12"/>
      <c r="G85" s="12"/>
    </row>
    <row r="86" spans="1:10">
      <c r="A86" s="11" t="s">
        <v>17</v>
      </c>
      <c r="B86" s="38">
        <f>B83/$B$3*$B$6*B82</f>
        <v>30784.740571663951</v>
      </c>
      <c r="C86" s="38">
        <f>B83/$B$3*$C$6*B82</f>
        <v>34098.986239523641</v>
      </c>
      <c r="D86" s="39">
        <f t="shared" ref="D86:D88" si="7">SUM(B86:C86)</f>
        <v>64883.726811187589</v>
      </c>
      <c r="F86" s="12"/>
      <c r="G86" s="12"/>
    </row>
    <row r="87" spans="1:10">
      <c r="A87" s="11" t="s">
        <v>18</v>
      </c>
      <c r="B87" s="38">
        <f>B83/$B$3*$B$7*B82</f>
        <v>44302.829961085416</v>
      </c>
      <c r="C87" s="38">
        <f>B83/$B$3*$C$7*B82</f>
        <v>48669.258145964523</v>
      </c>
      <c r="D87" s="39">
        <f t="shared" si="7"/>
        <v>92972.088107049931</v>
      </c>
      <c r="F87" s="32"/>
      <c r="G87" s="32"/>
      <c r="J87" s="32"/>
    </row>
    <row r="88" spans="1:10">
      <c r="A88" s="11" t="s">
        <v>15</v>
      </c>
      <c r="B88" s="38">
        <f>B83/$B$3*$B$8*B82</f>
        <v>67528.401786398565</v>
      </c>
      <c r="C88" s="38">
        <f>B83/$B$3*$C$8*B82</f>
        <v>66561.531365353687</v>
      </c>
      <c r="D88" s="39">
        <f t="shared" si="7"/>
        <v>134089.93315175225</v>
      </c>
    </row>
    <row r="89" spans="1:10">
      <c r="A89" s="12"/>
      <c r="B89" s="12"/>
      <c r="C89" s="12"/>
      <c r="D89" s="38">
        <f>SUM(D85:D88)</f>
        <v>321761.03300557932</v>
      </c>
    </row>
    <row r="91" spans="1:10">
      <c r="A91" s="12" t="s">
        <v>14</v>
      </c>
      <c r="B91" s="12" t="s">
        <v>63</v>
      </c>
      <c r="C91" s="12" t="s">
        <v>67</v>
      </c>
      <c r="D91" s="12" t="s">
        <v>64</v>
      </c>
      <c r="E91" s="12" t="s">
        <v>66</v>
      </c>
    </row>
    <row r="92" spans="1:10">
      <c r="A92" s="11" t="s">
        <v>16</v>
      </c>
      <c r="B92" s="32"/>
      <c r="C92" s="11">
        <f>C12*$F$82</f>
        <v>2243.0787983642654</v>
      </c>
      <c r="D92" s="11">
        <v>925</v>
      </c>
      <c r="E92" s="11">
        <v>1493</v>
      </c>
    </row>
    <row r="93" spans="1:10">
      <c r="A93" s="11" t="s">
        <v>17</v>
      </c>
      <c r="C93" s="11">
        <f t="shared" ref="C93:C95" si="8">C13*$F$82</f>
        <v>2687.8664674425918</v>
      </c>
      <c r="D93" s="11">
        <v>940</v>
      </c>
      <c r="E93" s="11">
        <v>1368</v>
      </c>
    </row>
    <row r="94" spans="1:10">
      <c r="A94" s="11" t="s">
        <v>18</v>
      </c>
      <c r="C94" s="11">
        <f t="shared" si="8"/>
        <v>3115.3365838313935</v>
      </c>
      <c r="D94" s="11">
        <v>975</v>
      </c>
      <c r="E94" s="11">
        <v>1197</v>
      </c>
    </row>
    <row r="95" spans="1:10">
      <c r="A95" s="11" t="s">
        <v>15</v>
      </c>
      <c r="B95" s="32"/>
      <c r="C95" s="11">
        <f t="shared" si="8"/>
        <v>4268.3210128971377</v>
      </c>
      <c r="D95" s="11">
        <v>1144</v>
      </c>
      <c r="E95" s="11">
        <v>1127</v>
      </c>
    </row>
    <row r="101" spans="1:10">
      <c r="A101" s="29" t="s">
        <v>43</v>
      </c>
    </row>
    <row r="102" spans="1:10">
      <c r="A102" s="12" t="s">
        <v>39</v>
      </c>
      <c r="B102" s="29">
        <f>(D102-$B$2)*$F$2+$B$2</f>
        <v>1.8094884455617677</v>
      </c>
      <c r="D102" s="29">
        <v>1.8094884455617677</v>
      </c>
      <c r="E102" s="11" t="s">
        <v>68</v>
      </c>
      <c r="F102" s="11">
        <f>F103/F83</f>
        <v>1.2816220880069025</v>
      </c>
    </row>
    <row r="103" spans="1:10">
      <c r="A103" s="12" t="s">
        <v>56</v>
      </c>
      <c r="B103" s="11">
        <v>1.1299999999999999</v>
      </c>
      <c r="C103" s="12"/>
      <c r="E103" s="11" t="s">
        <v>70</v>
      </c>
      <c r="F103" s="12">
        <v>7427</v>
      </c>
      <c r="G103" s="12"/>
    </row>
    <row r="104" spans="1:10">
      <c r="A104" s="12" t="s">
        <v>36</v>
      </c>
      <c r="B104" s="12" t="s">
        <v>20</v>
      </c>
      <c r="C104" s="12" t="s">
        <v>19</v>
      </c>
      <c r="D104" s="12" t="s">
        <v>10</v>
      </c>
      <c r="F104" s="12"/>
      <c r="G104" s="12"/>
    </row>
    <row r="105" spans="1:10">
      <c r="A105" s="11" t="s">
        <v>16</v>
      </c>
      <c r="B105" s="38">
        <f>B103/$B$3*$B$5*B102</f>
        <v>2581.6215080016432</v>
      </c>
      <c r="C105" s="38">
        <f>B103/$B$3*$C$5*B102</f>
        <v>2510.5352992128173</v>
      </c>
      <c r="D105" s="39">
        <f>SUM(B105:C105)</f>
        <v>5092.1568072144601</v>
      </c>
      <c r="F105" s="12"/>
      <c r="G105" s="12"/>
    </row>
    <row r="106" spans="1:10">
      <c r="A106" s="11" t="s">
        <v>17</v>
      </c>
      <c r="B106" s="38">
        <f>B103/$B$3*$B$6*B102</f>
        <v>5257.7302748902976</v>
      </c>
      <c r="C106" s="38">
        <f>B103/$B$3*$C$6*B102</f>
        <v>5823.7707697180904</v>
      </c>
      <c r="D106" s="39">
        <f t="shared" ref="D106:D108" si="9">SUM(B106:C106)</f>
        <v>11081.501044608387</v>
      </c>
      <c r="F106" s="12"/>
      <c r="G106" s="12"/>
    </row>
    <row r="107" spans="1:10">
      <c r="A107" s="11" t="s">
        <v>18</v>
      </c>
      <c r="B107" s="38">
        <f>B103/$B$3*$B$7*B102</f>
        <v>7566.4867081621614</v>
      </c>
      <c r="C107" s="38">
        <f>B103/$B$3*$C$7*B102</f>
        <v>8312.2296065741302</v>
      </c>
      <c r="D107" s="39">
        <f t="shared" si="9"/>
        <v>15878.716314736292</v>
      </c>
      <c r="F107" s="32"/>
      <c r="G107" s="32"/>
      <c r="I107" s="32"/>
      <c r="J107" s="32"/>
    </row>
    <row r="108" spans="1:10">
      <c r="A108" s="11" t="s">
        <v>15</v>
      </c>
      <c r="B108" s="38">
        <f>B103/$B$3*$B$8*B102</f>
        <v>11533.18546442807</v>
      </c>
      <c r="C108" s="38">
        <f>B103/$B$3*$C$8*B102</f>
        <v>11368.053525999369</v>
      </c>
      <c r="D108" s="39">
        <f t="shared" si="9"/>
        <v>22901.238990427439</v>
      </c>
    </row>
    <row r="109" spans="1:10">
      <c r="A109" s="12"/>
      <c r="B109" s="12"/>
      <c r="C109" s="12"/>
      <c r="D109" s="38">
        <f>SUM(D105:D108)</f>
        <v>54953.613156986576</v>
      </c>
    </row>
    <row r="111" spans="1:10">
      <c r="A111" s="12" t="s">
        <v>14</v>
      </c>
      <c r="B111" s="12" t="s">
        <v>63</v>
      </c>
      <c r="C111" s="12" t="s">
        <v>67</v>
      </c>
      <c r="D111" s="12" t="s">
        <v>64</v>
      </c>
      <c r="E111" s="12" t="s">
        <v>66</v>
      </c>
    </row>
    <row r="112" spans="1:10">
      <c r="A112" s="11" t="s">
        <v>16</v>
      </c>
      <c r="B112" s="32"/>
      <c r="C112" s="11">
        <f>C12*$F$102</f>
        <v>3154.071958584987</v>
      </c>
      <c r="D112" s="11">
        <v>925</v>
      </c>
      <c r="E112" s="11">
        <v>1493</v>
      </c>
    </row>
    <row r="113" spans="1:10">
      <c r="A113" s="11" t="s">
        <v>17</v>
      </c>
      <c r="C113" s="11">
        <f t="shared" ref="C113:C115" si="10">C13*$F$102</f>
        <v>3779.5035375323555</v>
      </c>
      <c r="D113" s="11">
        <v>940</v>
      </c>
      <c r="E113" s="11">
        <v>1368</v>
      </c>
    </row>
    <row r="114" spans="1:10">
      <c r="A114" s="11" t="s">
        <v>18</v>
      </c>
      <c r="C114" s="11">
        <f t="shared" si="10"/>
        <v>4380.5842968075931</v>
      </c>
      <c r="D114" s="11">
        <v>975</v>
      </c>
      <c r="E114" s="11">
        <v>1197</v>
      </c>
    </row>
    <row r="115" spans="1:10">
      <c r="A115" s="11" t="s">
        <v>15</v>
      </c>
      <c r="B115" s="32"/>
      <c r="C115" s="11">
        <f t="shared" si="10"/>
        <v>6001.836238136324</v>
      </c>
      <c r="D115" s="11">
        <v>1144</v>
      </c>
      <c r="E115" s="11">
        <v>1127</v>
      </c>
    </row>
    <row r="116" spans="1:10">
      <c r="I116" s="29"/>
    </row>
    <row r="117" spans="1:10">
      <c r="I117" s="29"/>
    </row>
    <row r="118" spans="1:10">
      <c r="I118" s="29"/>
    </row>
    <row r="121" spans="1:10">
      <c r="A121" s="29" t="s">
        <v>45</v>
      </c>
    </row>
    <row r="122" spans="1:10">
      <c r="A122" s="12" t="s">
        <v>39</v>
      </c>
      <c r="B122" s="29">
        <f>(D122-$B$2)*$F$2+$B$2</f>
        <v>1.9331766845982912</v>
      </c>
      <c r="D122" s="29">
        <v>1.9331766845982912</v>
      </c>
      <c r="E122" s="11" t="s">
        <v>68</v>
      </c>
      <c r="F122" s="11">
        <f>F123/F103</f>
        <v>0.97132085633499399</v>
      </c>
    </row>
    <row r="123" spans="1:10">
      <c r="A123" s="12" t="s">
        <v>56</v>
      </c>
      <c r="B123" s="11">
        <v>0.14599999999999999</v>
      </c>
      <c r="C123" s="12"/>
      <c r="E123" s="11" t="s">
        <v>70</v>
      </c>
      <c r="F123" s="12">
        <v>7214</v>
      </c>
      <c r="G123" s="12"/>
    </row>
    <row r="124" spans="1:10">
      <c r="A124" s="12" t="s">
        <v>36</v>
      </c>
      <c r="B124" s="12" t="s">
        <v>20</v>
      </c>
      <c r="C124" s="12" t="s">
        <v>19</v>
      </c>
      <c r="D124" s="12" t="s">
        <v>10</v>
      </c>
      <c r="F124" s="12"/>
      <c r="G124" s="12"/>
    </row>
    <row r="125" spans="1:10">
      <c r="A125" s="11" t="s">
        <v>16</v>
      </c>
      <c r="B125" s="38">
        <f>B123/$B$3*$B$5*B122</f>
        <v>356.35488553823069</v>
      </c>
      <c r="C125" s="38">
        <f>B123/$B$3*$C$5*B122</f>
        <v>346.5424797623362</v>
      </c>
      <c r="D125" s="39">
        <f>SUM(B125:C125)</f>
        <v>702.89736530056689</v>
      </c>
      <c r="F125" s="12"/>
      <c r="G125" s="12"/>
    </row>
    <row r="126" spans="1:10">
      <c r="A126" s="11" t="s">
        <v>17</v>
      </c>
      <c r="B126" s="38">
        <f>B123/$B$3*$B$6*B122</f>
        <v>725.75234769783674</v>
      </c>
      <c r="C126" s="38">
        <f>B123/$B$3*$C$6*B122</f>
        <v>803.88591418663634</v>
      </c>
      <c r="D126" s="39">
        <f t="shared" ref="D126:D128" si="11">SUM(B126:C126)</f>
        <v>1529.6382618844732</v>
      </c>
      <c r="F126" s="12"/>
      <c r="G126" s="12"/>
    </row>
    <row r="127" spans="1:10">
      <c r="A127" s="11" t="s">
        <v>18</v>
      </c>
      <c r="B127" s="38">
        <f>B123/$B$3*$B$7*B122</f>
        <v>1044.4422222453668</v>
      </c>
      <c r="C127" s="38">
        <f>B123/$B$3*$C$7*B122</f>
        <v>1147.3810629626698</v>
      </c>
      <c r="D127" s="39">
        <f t="shared" si="11"/>
        <v>2191.8232852080364</v>
      </c>
      <c r="F127" s="32"/>
      <c r="G127" s="32"/>
      <c r="I127" s="32"/>
      <c r="J127" s="32"/>
    </row>
    <row r="128" spans="1:10">
      <c r="A128" s="11" t="s">
        <v>15</v>
      </c>
      <c r="B128" s="38">
        <f>B123/$B$3*$B$8*B122</f>
        <v>1591.9866538642252</v>
      </c>
      <c r="C128" s="38">
        <f>B123/$B$3*$C$8*B122</f>
        <v>1569.1926180866815</v>
      </c>
      <c r="D128" s="39">
        <f t="shared" si="11"/>
        <v>3161.1792719509067</v>
      </c>
    </row>
    <row r="129" spans="1:6">
      <c r="A129" s="12"/>
      <c r="B129" s="12"/>
      <c r="C129" s="12"/>
      <c r="D129" s="38">
        <f>SUM(D125:D128)</f>
        <v>7585.5381843439827</v>
      </c>
    </row>
    <row r="131" spans="1:6">
      <c r="A131" s="12" t="s">
        <v>14</v>
      </c>
      <c r="B131" s="12" t="s">
        <v>63</v>
      </c>
      <c r="C131" s="12" t="s">
        <v>67</v>
      </c>
      <c r="D131" s="12" t="s">
        <v>64</v>
      </c>
      <c r="E131" s="12" t="s">
        <v>66</v>
      </c>
    </row>
    <row r="132" spans="1:6">
      <c r="A132" s="11" t="s">
        <v>16</v>
      </c>
      <c r="B132" s="32"/>
      <c r="C132" s="11">
        <f>C12*$F$122</f>
        <v>2390.42062744042</v>
      </c>
      <c r="D132" s="11">
        <v>925</v>
      </c>
      <c r="E132" s="11">
        <v>1493</v>
      </c>
    </row>
    <row r="133" spans="1:6">
      <c r="A133" s="11" t="s">
        <v>17</v>
      </c>
      <c r="C133" s="11">
        <f t="shared" ref="C133:C135" si="12">C13*$F$122</f>
        <v>2864.4252053318974</v>
      </c>
      <c r="D133" s="11">
        <v>940</v>
      </c>
      <c r="E133" s="11">
        <v>1368</v>
      </c>
    </row>
    <row r="134" spans="1:6">
      <c r="A134" s="11" t="s">
        <v>18</v>
      </c>
      <c r="C134" s="11">
        <f t="shared" si="12"/>
        <v>3319.9746869530095</v>
      </c>
      <c r="D134" s="11">
        <v>975</v>
      </c>
      <c r="E134" s="11">
        <v>1197</v>
      </c>
    </row>
    <row r="135" spans="1:6">
      <c r="A135" s="11" t="s">
        <v>15</v>
      </c>
      <c r="B135" s="32"/>
      <c r="C135" s="11">
        <f t="shared" si="12"/>
        <v>4548.695570216777</v>
      </c>
      <c r="D135" s="11">
        <v>1144</v>
      </c>
      <c r="E135" s="11">
        <v>1127</v>
      </c>
    </row>
    <row r="141" spans="1:6">
      <c r="A141" s="29" t="s">
        <v>46</v>
      </c>
    </row>
    <row r="142" spans="1:6">
      <c r="A142" s="12" t="s">
        <v>39</v>
      </c>
      <c r="B142" s="29">
        <f>(D142-$B$2)*$F$2+$B$2</f>
        <v>1.4272959651864974</v>
      </c>
      <c r="D142" s="29">
        <v>1.4272959651864974</v>
      </c>
      <c r="E142" s="11" t="s">
        <v>68</v>
      </c>
      <c r="F142" s="11">
        <f>F143/F123</f>
        <v>0.8414194621569171</v>
      </c>
    </row>
    <row r="143" spans="1:6">
      <c r="A143" s="12" t="s">
        <v>56</v>
      </c>
      <c r="B143" s="11">
        <v>0.94299999999999995</v>
      </c>
      <c r="C143" s="12"/>
      <c r="E143" s="11" t="s">
        <v>70</v>
      </c>
      <c r="F143" s="12">
        <v>6070</v>
      </c>
    </row>
    <row r="144" spans="1:6">
      <c r="A144" s="12" t="s">
        <v>36</v>
      </c>
      <c r="B144" s="12" t="s">
        <v>20</v>
      </c>
      <c r="C144" s="12" t="s">
        <v>19</v>
      </c>
      <c r="D144" s="12" t="s">
        <v>10</v>
      </c>
      <c r="F144" s="12"/>
    </row>
    <row r="145" spans="1:10">
      <c r="A145" s="11" t="s">
        <v>16</v>
      </c>
      <c r="B145" s="38">
        <f>B143/$B$3*$B$5*B142</f>
        <v>1699.3547260773178</v>
      </c>
      <c r="C145" s="38">
        <f>B143/$B$3*$C$5*B142</f>
        <v>1652.5621639260523</v>
      </c>
      <c r="D145" s="39">
        <f>SUM(B145:C145)</f>
        <v>3351.9168900033701</v>
      </c>
      <c r="F145" s="12"/>
    </row>
    <row r="146" spans="1:10">
      <c r="A146" s="11" t="s">
        <v>17</v>
      </c>
      <c r="B146" s="38">
        <f>B143/$B$3*$B$6*B142</f>
        <v>3460.9057770016589</v>
      </c>
      <c r="C146" s="38">
        <f>B143/$B$3*$C$6*B142</f>
        <v>3833.502452019809</v>
      </c>
      <c r="D146" s="39">
        <f t="shared" ref="D146:D148" si="13">SUM(B146:C146)</f>
        <v>7294.4082290214683</v>
      </c>
      <c r="F146" s="12"/>
    </row>
    <row r="147" spans="1:10">
      <c r="A147" s="11" t="s">
        <v>18</v>
      </c>
      <c r="B147" s="38">
        <f>B143/$B$3*$B$7*B142</f>
        <v>4980.6468173057974</v>
      </c>
      <c r="C147" s="38">
        <f>B143/$B$3*$C$7*B142</f>
        <v>5471.5327643460896</v>
      </c>
      <c r="D147" s="39">
        <f t="shared" si="13"/>
        <v>10452.179581651886</v>
      </c>
      <c r="F147" s="32"/>
      <c r="I147" s="32"/>
      <c r="J147" s="32"/>
    </row>
    <row r="148" spans="1:10">
      <c r="A148" s="11" t="s">
        <v>15</v>
      </c>
      <c r="B148" s="38">
        <f>B143/$B$3*$B$8*B142</f>
        <v>7591.7299127528004</v>
      </c>
      <c r="C148" s="38">
        <f>B143/$B$3*$C$8*B142</f>
        <v>7483.0316627865059</v>
      </c>
      <c r="D148" s="39">
        <f t="shared" si="13"/>
        <v>15074.761575539305</v>
      </c>
    </row>
    <row r="149" spans="1:10">
      <c r="A149" s="12"/>
      <c r="B149" s="12"/>
      <c r="C149" s="12"/>
      <c r="D149" s="38">
        <f>SUM(D145:D148)</f>
        <v>36173.266276216033</v>
      </c>
    </row>
    <row r="151" spans="1:10">
      <c r="A151" s="12" t="s">
        <v>14</v>
      </c>
      <c r="B151" s="12" t="s">
        <v>63</v>
      </c>
      <c r="C151" s="12" t="s">
        <v>67</v>
      </c>
      <c r="D151" s="12" t="s">
        <v>64</v>
      </c>
      <c r="E151" s="12" t="s">
        <v>66</v>
      </c>
    </row>
    <row r="152" spans="1:10">
      <c r="A152" s="11" t="s">
        <v>16</v>
      </c>
      <c r="B152" s="32"/>
      <c r="C152" s="11">
        <f>C12*$F$142</f>
        <v>2070.7332963681729</v>
      </c>
      <c r="D152" s="11">
        <v>925</v>
      </c>
      <c r="E152" s="11">
        <v>1493</v>
      </c>
    </row>
    <row r="153" spans="1:10">
      <c r="A153" s="11" t="s">
        <v>17</v>
      </c>
      <c r="C153" s="11">
        <f t="shared" ref="C153:C155" si="14">C13*$F$142</f>
        <v>2481.3459939007485</v>
      </c>
      <c r="D153" s="11">
        <v>940</v>
      </c>
      <c r="E153" s="11">
        <v>1368</v>
      </c>
    </row>
    <row r="154" spans="1:10">
      <c r="A154" s="11" t="s">
        <v>18</v>
      </c>
      <c r="C154" s="11">
        <f t="shared" si="14"/>
        <v>2875.9717216523427</v>
      </c>
      <c r="D154" s="11">
        <v>975</v>
      </c>
      <c r="E154" s="11">
        <v>1197</v>
      </c>
    </row>
    <row r="155" spans="1:10">
      <c r="A155" s="11" t="s">
        <v>15</v>
      </c>
      <c r="B155" s="32"/>
      <c r="C155" s="11">
        <f t="shared" si="14"/>
        <v>3940.367341280843</v>
      </c>
      <c r="D155" s="11">
        <v>1144</v>
      </c>
      <c r="E155" s="11">
        <v>1127</v>
      </c>
    </row>
    <row r="161" spans="1:10">
      <c r="A161" s="29" t="s">
        <v>49</v>
      </c>
    </row>
    <row r="162" spans="1:10">
      <c r="A162" s="12" t="s">
        <v>39</v>
      </c>
      <c r="B162" s="29">
        <f>(D162-$B$2)*$F$2+$B$2</f>
        <v>1.6587414024077098</v>
      </c>
      <c r="D162" s="29">
        <v>1.6587414024077098</v>
      </c>
      <c r="E162" s="11" t="s">
        <v>68</v>
      </c>
      <c r="F162" s="11">
        <f>F163/F143</f>
        <v>1.0309719934102142</v>
      </c>
    </row>
    <row r="163" spans="1:10">
      <c r="A163" s="12" t="s">
        <v>56</v>
      </c>
      <c r="B163" s="11">
        <v>0.52800000000000002</v>
      </c>
      <c r="C163" s="12"/>
      <c r="E163" s="11" t="s">
        <v>70</v>
      </c>
      <c r="F163" s="12">
        <v>6258</v>
      </c>
      <c r="G163" s="12"/>
    </row>
    <row r="164" spans="1:10">
      <c r="A164" s="12" t="s">
        <v>36</v>
      </c>
      <c r="B164" s="12" t="s">
        <v>20</v>
      </c>
      <c r="C164" s="12" t="s">
        <v>19</v>
      </c>
      <c r="D164" s="12" t="s">
        <v>10</v>
      </c>
      <c r="F164" s="12"/>
      <c r="G164" s="12"/>
    </row>
    <row r="165" spans="1:10">
      <c r="A165" s="11" t="s">
        <v>16</v>
      </c>
      <c r="B165" s="38">
        <f>B163/$B$3*$B$5*B162</f>
        <v>1105.7855749029411</v>
      </c>
      <c r="C165" s="38">
        <f>B163/$B$3*$C$5*B162</f>
        <v>1075.3372291599321</v>
      </c>
      <c r="D165" s="39">
        <f>SUM(B165:C165)</f>
        <v>2181.122804062873</v>
      </c>
      <c r="F165" s="12"/>
      <c r="G165" s="12"/>
    </row>
    <row r="166" spans="1:10">
      <c r="A166" s="11" t="s">
        <v>17</v>
      </c>
      <c r="B166" s="38">
        <f>B163/$B$3*$B$6*B162</f>
        <v>2252.0428640232981</v>
      </c>
      <c r="C166" s="38">
        <f>B163/$B$3*$C$6*B162</f>
        <v>2494.4949090080031</v>
      </c>
      <c r="D166" s="39">
        <f t="shared" ref="D166:D168" si="15">SUM(B166:C166)</f>
        <v>4746.5377730313012</v>
      </c>
      <c r="F166" s="12"/>
      <c r="G166" s="12"/>
    </row>
    <row r="167" spans="1:10">
      <c r="A167" s="11" t="s">
        <v>18</v>
      </c>
      <c r="B167" s="38">
        <f>B163/$B$3*$B$7*B162</f>
        <v>3240.9521801114593</v>
      </c>
      <c r="C167" s="38">
        <f>B163/$B$3*$C$7*B162</f>
        <v>3560.376130173212</v>
      </c>
      <c r="D167" s="39">
        <f t="shared" si="15"/>
        <v>6801.3283102846708</v>
      </c>
      <c r="F167" s="32"/>
      <c r="G167" s="32"/>
      <c r="I167" s="32"/>
      <c r="J167" s="32"/>
    </row>
    <row r="168" spans="1:10">
      <c r="A168" s="11" t="s">
        <v>15</v>
      </c>
      <c r="B168" s="38">
        <f>B163/$B$3*$B$8*B162</f>
        <v>4940.0076966033394</v>
      </c>
      <c r="C168" s="38">
        <f>B163/$B$3*$C$8*B162</f>
        <v>4869.2767568028094</v>
      </c>
      <c r="D168" s="39">
        <f t="shared" si="15"/>
        <v>9809.2844534061478</v>
      </c>
    </row>
    <row r="169" spans="1:10">
      <c r="A169" s="12"/>
      <c r="B169" s="12"/>
      <c r="C169" s="12"/>
      <c r="D169" s="38">
        <f>SUM(D165:D168)</f>
        <v>23538.273340784992</v>
      </c>
    </row>
    <row r="171" spans="1:10">
      <c r="A171" s="12" t="s">
        <v>14</v>
      </c>
      <c r="B171" s="12" t="s">
        <v>63</v>
      </c>
      <c r="C171" s="12" t="s">
        <v>67</v>
      </c>
      <c r="D171" s="12" t="s">
        <v>64</v>
      </c>
      <c r="E171" s="12" t="s">
        <v>66</v>
      </c>
    </row>
    <row r="172" spans="1:10">
      <c r="A172" s="11" t="s">
        <v>16</v>
      </c>
      <c r="B172" s="32"/>
      <c r="C172" s="11">
        <f>C12*$F$162</f>
        <v>2537.2220757825371</v>
      </c>
      <c r="D172" s="11">
        <v>925</v>
      </c>
      <c r="E172" s="11">
        <v>1493</v>
      </c>
    </row>
    <row r="173" spans="1:10">
      <c r="A173" s="11" t="s">
        <v>17</v>
      </c>
      <c r="C173" s="11">
        <f t="shared" ref="C173:C175" si="16">C13*$F$162</f>
        <v>3040.3364085667217</v>
      </c>
      <c r="D173" s="11">
        <v>940</v>
      </c>
      <c r="E173" s="11">
        <v>1368</v>
      </c>
    </row>
    <row r="174" spans="1:10">
      <c r="A174" s="11" t="s">
        <v>18</v>
      </c>
      <c r="C174" s="11">
        <f t="shared" si="16"/>
        <v>3523.862273476112</v>
      </c>
      <c r="D174" s="11">
        <v>975</v>
      </c>
      <c r="E174" s="11">
        <v>1197</v>
      </c>
    </row>
    <row r="175" spans="1:10">
      <c r="A175" s="11" t="s">
        <v>15</v>
      </c>
      <c r="B175" s="32"/>
      <c r="C175" s="11">
        <f t="shared" si="16"/>
        <v>4828.0418451400328</v>
      </c>
      <c r="D175" s="11">
        <v>1144</v>
      </c>
      <c r="E175" s="11">
        <v>1127</v>
      </c>
    </row>
    <row r="176" spans="1:10">
      <c r="F176" s="29"/>
    </row>
    <row r="177" spans="1:10">
      <c r="F177" s="29"/>
    </row>
    <row r="178" spans="1:10">
      <c r="F178" s="29"/>
    </row>
    <row r="179" spans="1:10">
      <c r="F179" s="29"/>
    </row>
    <row r="180" spans="1:10">
      <c r="F180" s="29"/>
    </row>
    <row r="181" spans="1:10">
      <c r="A181" s="29" t="s">
        <v>50</v>
      </c>
      <c r="F181" s="29"/>
    </row>
    <row r="182" spans="1:10">
      <c r="A182" s="12" t="s">
        <v>39</v>
      </c>
      <c r="B182" s="29">
        <f>(D182-$B$2)*$F$2+$B$2</f>
        <v>2.0435739210636972</v>
      </c>
      <c r="D182" s="29">
        <v>2.0435739210636972</v>
      </c>
      <c r="E182" s="11" t="s">
        <v>68</v>
      </c>
      <c r="F182" s="11">
        <f>F183/F163</f>
        <v>0.85314797059763503</v>
      </c>
    </row>
    <row r="183" spans="1:10">
      <c r="A183" s="12" t="s">
        <v>56</v>
      </c>
      <c r="B183" s="11">
        <v>0.754</v>
      </c>
      <c r="C183" s="12"/>
      <c r="E183" s="11" t="s">
        <v>70</v>
      </c>
      <c r="F183" s="12">
        <v>5339</v>
      </c>
      <c r="G183" s="12"/>
    </row>
    <row r="184" spans="1:10">
      <c r="A184" s="12" t="s">
        <v>36</v>
      </c>
      <c r="B184" s="12" t="s">
        <v>20</v>
      </c>
      <c r="C184" s="12" t="s">
        <v>19</v>
      </c>
      <c r="D184" s="12" t="s">
        <v>10</v>
      </c>
      <c r="F184" s="12"/>
      <c r="G184" s="12"/>
    </row>
    <row r="185" spans="1:10">
      <c r="A185" s="11" t="s">
        <v>16</v>
      </c>
      <c r="B185" s="38">
        <f>B183/$B$3*$B$5*B182</f>
        <v>1945.449718032912</v>
      </c>
      <c r="C185" s="38">
        <f>B183/$B$3*$C$5*B182</f>
        <v>1891.8808101137572</v>
      </c>
      <c r="D185" s="39">
        <f>SUM(B185:C185)</f>
        <v>3837.3305281466692</v>
      </c>
      <c r="F185" s="12"/>
      <c r="G185" s="12"/>
    </row>
    <row r="186" spans="1:10">
      <c r="A186" s="11" t="s">
        <v>17</v>
      </c>
      <c r="B186" s="38">
        <f>B183/$B$3*$B$6*B182</f>
        <v>3962.1028292006013</v>
      </c>
      <c r="C186" s="38">
        <f>B183/$B$3*$C$6*B182</f>
        <v>4388.6577357369779</v>
      </c>
      <c r="D186" s="39">
        <f t="shared" ref="D186:D188" si="17">SUM(B186:C186)</f>
        <v>8350.7605649375801</v>
      </c>
      <c r="F186" s="12"/>
      <c r="G186" s="12"/>
    </row>
    <row r="187" spans="1:10">
      <c r="A187" s="11" t="s">
        <v>18</v>
      </c>
      <c r="B187" s="38">
        <f>B183/$B$3*$B$7*B182</f>
        <v>5701.9277950966325</v>
      </c>
      <c r="C187" s="38">
        <f>B183/$B$3*$C$7*B182</f>
        <v>6263.9022390435439</v>
      </c>
      <c r="D187" s="39">
        <f t="shared" si="17"/>
        <v>11965.830034140177</v>
      </c>
      <c r="F187" s="32"/>
      <c r="G187" s="32"/>
      <c r="I187" s="32"/>
      <c r="J187" s="32"/>
    </row>
    <row r="188" spans="1:10">
      <c r="A188" s="11" t="s">
        <v>15</v>
      </c>
      <c r="B188" s="38">
        <f>B183/$B$3*$B$8*B182</f>
        <v>8691.139402212706</v>
      </c>
      <c r="C188" s="38">
        <f>B183/$B$3*$C$8*B182</f>
        <v>8566.6998272949186</v>
      </c>
      <c r="D188" s="39">
        <f t="shared" si="17"/>
        <v>17257.839229507626</v>
      </c>
    </row>
    <row r="189" spans="1:10">
      <c r="A189" s="12"/>
      <c r="B189" s="12"/>
      <c r="C189" s="12"/>
      <c r="D189" s="38">
        <f>SUM(D185:D188)</f>
        <v>41411.760356732055</v>
      </c>
    </row>
    <row r="191" spans="1:10">
      <c r="A191" s="12" t="s">
        <v>14</v>
      </c>
      <c r="B191" s="12" t="s">
        <v>63</v>
      </c>
      <c r="C191" s="12" t="s">
        <v>67</v>
      </c>
      <c r="D191" s="12" t="s">
        <v>64</v>
      </c>
      <c r="E191" s="12" t="s">
        <v>66</v>
      </c>
    </row>
    <row r="192" spans="1:10">
      <c r="A192" s="11" t="s">
        <v>16</v>
      </c>
      <c r="B192" s="32"/>
      <c r="C192" s="11">
        <f>C12*$F$182</f>
        <v>2099.5971556407799</v>
      </c>
      <c r="D192" s="11">
        <v>925</v>
      </c>
      <c r="E192" s="11">
        <v>1493</v>
      </c>
    </row>
    <row r="193" spans="1:5">
      <c r="A193" s="11" t="s">
        <v>17</v>
      </c>
      <c r="C193" s="11">
        <f t="shared" ref="C193:C195" si="18">C13*$F$182</f>
        <v>2515.9333652924256</v>
      </c>
      <c r="D193" s="11">
        <v>940</v>
      </c>
      <c r="E193" s="11">
        <v>1368</v>
      </c>
    </row>
    <row r="194" spans="1:5">
      <c r="A194" s="11" t="s">
        <v>18</v>
      </c>
      <c r="C194" s="11">
        <f t="shared" si="18"/>
        <v>2916.0597635027166</v>
      </c>
      <c r="D194" s="11">
        <v>975</v>
      </c>
      <c r="E194" s="11">
        <v>1197</v>
      </c>
    </row>
    <row r="195" spans="1:5">
      <c r="A195" s="11" t="s">
        <v>15</v>
      </c>
      <c r="B195" s="32"/>
      <c r="C195" s="11">
        <f t="shared" si="18"/>
        <v>3995.2919463087251</v>
      </c>
      <c r="D195" s="11">
        <v>1144</v>
      </c>
      <c r="E195" s="11">
        <v>1127</v>
      </c>
    </row>
  </sheetData>
  <sortState ref="A20">
    <sortCondition sortBy="icon" ref="A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8"/>
  <sheetViews>
    <sheetView workbookViewId="0">
      <selection activeCell="B5" sqref="B5"/>
    </sheetView>
  </sheetViews>
  <sheetFormatPr defaultColWidth="9.109375" defaultRowHeight="14.4"/>
  <cols>
    <col min="1" max="1" width="15.5546875" style="29" customWidth="1"/>
    <col min="2" max="2" width="10" style="29" bestFit="1" customWidth="1"/>
    <col min="3" max="16384" width="9.109375" style="29"/>
  </cols>
  <sheetData>
    <row r="3" spans="1:12">
      <c r="A3" s="8" t="s">
        <v>10</v>
      </c>
    </row>
    <row r="4" spans="1:12">
      <c r="A4" s="15"/>
      <c r="B4" s="12" t="s">
        <v>30</v>
      </c>
      <c r="C4" s="12" t="s">
        <v>31</v>
      </c>
      <c r="D4" s="11" t="s">
        <v>40</v>
      </c>
      <c r="E4" s="11" t="s">
        <v>41</v>
      </c>
      <c r="F4" s="11" t="s">
        <v>42</v>
      </c>
      <c r="G4" s="11" t="s">
        <v>51</v>
      </c>
      <c r="H4" s="11" t="s">
        <v>53</v>
      </c>
      <c r="I4" s="11" t="s">
        <v>52</v>
      </c>
      <c r="J4" s="11" t="s">
        <v>54</v>
      </c>
      <c r="K4" s="11" t="s">
        <v>50</v>
      </c>
      <c r="L4" s="13" t="s">
        <v>58</v>
      </c>
    </row>
    <row r="5" spans="1:12">
      <c r="A5" s="16">
        <v>2015</v>
      </c>
      <c r="B5" s="11">
        <f>Cost!J4</f>
        <v>827.92722411763657</v>
      </c>
      <c r="C5" s="11">
        <f>Cost!J24</f>
        <v>2560.3347597981633</v>
      </c>
      <c r="D5" s="11">
        <f>Cost!J44</f>
        <v>1011.8511887885393</v>
      </c>
      <c r="E5" s="11">
        <f>Cost!J64</f>
        <v>322.37332780495541</v>
      </c>
      <c r="F5" s="11">
        <f>Cost!J84</f>
        <v>2140.2652747513598</v>
      </c>
      <c r="G5" s="11">
        <f>Cost!J104</f>
        <v>362.03543882086217</v>
      </c>
      <c r="H5" s="11">
        <f>Cost!J124</f>
        <v>50.630786513628543</v>
      </c>
      <c r="I5" s="11">
        <f>Cost!J144</f>
        <v>241.63466966177657</v>
      </c>
      <c r="J5" s="11">
        <f>Cost!J164</f>
        <v>156.99921044970705</v>
      </c>
      <c r="K5" s="11">
        <f>Cost!J184</f>
        <v>276.82946435690548</v>
      </c>
      <c r="L5" s="11">
        <f>SUM(B5:K5)</f>
        <v>7950.8813450635344</v>
      </c>
    </row>
    <row r="6" spans="1:12">
      <c r="A6" s="16">
        <v>2016</v>
      </c>
      <c r="B6" s="11">
        <f>Cost!J5</f>
        <v>853.82164309192035</v>
      </c>
      <c r="C6" s="11">
        <f>Cost!J25</f>
        <v>2627.7413665396084</v>
      </c>
      <c r="D6" s="11">
        <f>Cost!J45</f>
        <v>1022.9650613960704</v>
      </c>
      <c r="E6" s="11">
        <f>Cost!J65</f>
        <v>329.02914097127058</v>
      </c>
      <c r="F6" s="11">
        <f>Cost!J85</f>
        <v>2206.6287665633813</v>
      </c>
      <c r="G6" s="11">
        <f>Cost!J105</f>
        <v>369.37221761108759</v>
      </c>
      <c r="H6" s="11">
        <f>Cost!J125</f>
        <v>52.368076537075261</v>
      </c>
      <c r="I6" s="11">
        <f>Cost!J145</f>
        <v>250.19283259907434</v>
      </c>
      <c r="J6" s="11">
        <f>Cost!J165</f>
        <v>162.36816330344925</v>
      </c>
      <c r="K6" s="11">
        <f>Cost!J185</f>
        <v>286.81122469746151</v>
      </c>
      <c r="L6" s="11">
        <f t="shared" ref="L6:L20" si="0">SUM(B6:K6)</f>
        <v>8161.298493310399</v>
      </c>
    </row>
    <row r="7" spans="1:12">
      <c r="A7" s="16">
        <v>2017</v>
      </c>
      <c r="B7" s="11">
        <f>Cost!J6</f>
        <v>882.04441926669676</v>
      </c>
      <c r="C7" s="11">
        <f>Cost!J26</f>
        <v>2701.9726292072542</v>
      </c>
      <c r="D7" s="11">
        <f>Cost!J46</f>
        <v>1037.3322934120326</v>
      </c>
      <c r="E7" s="11">
        <f>Cost!J66</f>
        <v>336.39581800182623</v>
      </c>
      <c r="F7" s="11">
        <f>Cost!J86</f>
        <v>2278.5619127115119</v>
      </c>
      <c r="G7" s="11">
        <f>Cost!J106</f>
        <v>377.32869631646111</v>
      </c>
      <c r="H7" s="11">
        <f>Cost!J126</f>
        <v>54.260460643258078</v>
      </c>
      <c r="I7" s="11">
        <f>Cost!J146</f>
        <v>259.36637988435405</v>
      </c>
      <c r="J7" s="11">
        <f>Cost!J166</f>
        <v>168.16910892358808</v>
      </c>
      <c r="K7" s="11">
        <f>Cost!J186</f>
        <v>297.5949035726299</v>
      </c>
      <c r="L7" s="11">
        <f t="shared" si="0"/>
        <v>8393.0266219396126</v>
      </c>
    </row>
    <row r="8" spans="1:12">
      <c r="A8" s="16">
        <v>2018</v>
      </c>
      <c r="B8" s="11">
        <f>Cost!J7</f>
        <v>911.10782626584466</v>
      </c>
      <c r="C8" s="11">
        <f>Cost!J27</f>
        <v>2778.7863356905432</v>
      </c>
      <c r="D8" s="11">
        <f>Cost!J47</f>
        <v>1053.7191973521642</v>
      </c>
      <c r="E8" s="11">
        <f>Cost!J67</f>
        <v>343.97269281915447</v>
      </c>
      <c r="F8" s="11">
        <f>Cost!J87</f>
        <v>2352.0558500354173</v>
      </c>
      <c r="G8" s="11">
        <f>Cost!J107</f>
        <v>385.43335040979753</v>
      </c>
      <c r="H8" s="11">
        <f>Cost!J127</f>
        <v>56.191159496253071</v>
      </c>
      <c r="I8" s="11">
        <f>Cost!J147</f>
        <v>268.70396354283679</v>
      </c>
      <c r="J8" s="11">
        <f>Cost!J167</f>
        <v>174.13197531238819</v>
      </c>
      <c r="K8" s="11">
        <f>Cost!J187</f>
        <v>308.52398100148798</v>
      </c>
      <c r="L8" s="11">
        <f t="shared" si="0"/>
        <v>8632.6263319258887</v>
      </c>
    </row>
    <row r="9" spans="1:12">
      <c r="A9" s="16">
        <v>2019</v>
      </c>
      <c r="B9" s="11">
        <f>Cost!J8</f>
        <v>940.58673843743486</v>
      </c>
      <c r="C9" s="11">
        <f>Cost!J28</f>
        <v>2857.0132525454883</v>
      </c>
      <c r="D9" s="11">
        <f>Cost!J48</f>
        <v>1071.8905618194467</v>
      </c>
      <c r="E9" s="11">
        <f>Cost!J68</f>
        <v>351.66726925102216</v>
      </c>
      <c r="F9" s="11">
        <f>Cost!J88</f>
        <v>2425.9806598624109</v>
      </c>
      <c r="G9" s="11">
        <f>Cost!J108</f>
        <v>393.62878331230132</v>
      </c>
      <c r="H9" s="11">
        <f>Cost!J128</f>
        <v>58.15954696039455</v>
      </c>
      <c r="I9" s="11">
        <f>Cost!J148</f>
        <v>278.04618856256241</v>
      </c>
      <c r="J9" s="11">
        <f>Cost!J168</f>
        <v>180.1492869337643</v>
      </c>
      <c r="K9" s="11">
        <f>Cost!J188</f>
        <v>319.47614653787502</v>
      </c>
      <c r="L9" s="11">
        <f t="shared" si="0"/>
        <v>8876.5984342226984</v>
      </c>
    </row>
    <row r="10" spans="1:12">
      <c r="A10" s="16">
        <v>2020</v>
      </c>
      <c r="B10" s="11">
        <f>Cost!J9</f>
        <v>970.05181950678582</v>
      </c>
      <c r="C10" s="11">
        <f>Cost!J29</f>
        <v>2935.5840522139006</v>
      </c>
      <c r="D10" s="11">
        <f>Cost!J49</f>
        <v>1091.5566054445233</v>
      </c>
      <c r="E10" s="11">
        <f>Cost!J69</f>
        <v>359.38756772671331</v>
      </c>
      <c r="F10" s="11">
        <f>Cost!J89</f>
        <v>2499.4275559599496</v>
      </c>
      <c r="G10" s="11">
        <f>Cost!J109</f>
        <v>401.73718011551045</v>
      </c>
      <c r="H10" s="11">
        <f>Cost!J129</f>
        <v>60.142315972486877</v>
      </c>
      <c r="I10" s="11">
        <f>Cost!J149</f>
        <v>287.2516801551921</v>
      </c>
      <c r="J10" s="11">
        <f>Cost!J169</f>
        <v>186.14990506631901</v>
      </c>
      <c r="K10" s="11">
        <f>Cost!J189</f>
        <v>330.30765702431609</v>
      </c>
      <c r="L10" s="11">
        <f t="shared" si="0"/>
        <v>9121.5963391856967</v>
      </c>
    </row>
    <row r="11" spans="1:12">
      <c r="A11" s="16">
        <v>2021</v>
      </c>
      <c r="B11" s="11">
        <f>Cost!J10</f>
        <v>999.44941787955429</v>
      </c>
      <c r="C11" s="11">
        <f>Cost!J30</f>
        <v>3014.4071124687348</v>
      </c>
      <c r="D11" s="11">
        <f>Cost!J50</f>
        <v>1112.69181409975</v>
      </c>
      <c r="E11" s="11">
        <f>Cost!J70</f>
        <v>367.10190458398188</v>
      </c>
      <c r="F11" s="11">
        <f>Cost!J90</f>
        <v>2572.0710843641377</v>
      </c>
      <c r="G11" s="11">
        <f>Cost!J110</f>
        <v>409.76154185724187</v>
      </c>
      <c r="H11" s="11">
        <f>Cost!J130</f>
        <v>62.145955429737384</v>
      </c>
      <c r="I11" s="11">
        <f>Cost!J150</f>
        <v>296.33031652868164</v>
      </c>
      <c r="J11" s="11">
        <f>Cost!J170</f>
        <v>192.08828574777507</v>
      </c>
      <c r="K11" s="11">
        <f>Cost!J190</f>
        <v>341.0081020369816</v>
      </c>
      <c r="L11" s="11">
        <f t="shared" si="0"/>
        <v>9367.055534996578</v>
      </c>
    </row>
    <row r="12" spans="1:12">
      <c r="A12" s="16">
        <v>2022</v>
      </c>
      <c r="B12" s="11">
        <f>Cost!J11</f>
        <v>1028.9681141151407</v>
      </c>
      <c r="C12" s="11">
        <f>Cost!J31</f>
        <v>3093.9980096830554</v>
      </c>
      <c r="D12" s="11">
        <f>Cost!J51</f>
        <v>1135.3966884954248</v>
      </c>
      <c r="E12" s="11">
        <f>Cost!J71</f>
        <v>374.87823798688277</v>
      </c>
      <c r="F12" s="11">
        <f>Cost!J91</f>
        <v>2643.8669055089695</v>
      </c>
      <c r="G12" s="11">
        <f>Cost!J111</f>
        <v>417.79461917853808</v>
      </c>
      <c r="H12" s="11">
        <f>Cost!J131</f>
        <v>64.145559734584239</v>
      </c>
      <c r="I12" s="11">
        <f>Cost!J151</f>
        <v>305.29658047587827</v>
      </c>
      <c r="J12" s="11">
        <f>Cost!J171</f>
        <v>197.95671871685732</v>
      </c>
      <c r="K12" s="11">
        <f>Cost!J191</f>
        <v>351.60585042184698</v>
      </c>
      <c r="L12" s="11">
        <f t="shared" si="0"/>
        <v>9613.9072843171798</v>
      </c>
    </row>
    <row r="13" spans="1:12">
      <c r="A13" s="16">
        <v>2023</v>
      </c>
      <c r="B13" s="11">
        <f>Cost!J12</f>
        <v>1058.5548692767588</v>
      </c>
      <c r="C13" s="11">
        <f>Cost!J32</f>
        <v>3174.0180465018811</v>
      </c>
      <c r="D13" s="11">
        <f>Cost!J52</f>
        <v>1159.5816372845145</v>
      </c>
      <c r="E13" s="11">
        <f>Cost!J72</f>
        <v>382.71733514494264</v>
      </c>
      <c r="F13" s="11">
        <f>Cost!J92</f>
        <v>2714.6353235165329</v>
      </c>
      <c r="G13" s="11">
        <f>Cost!J112</f>
        <v>425.88327959929791</v>
      </c>
      <c r="H13" s="11">
        <f>Cost!J132</f>
        <v>66.164065536045001</v>
      </c>
      <c r="I13" s="11">
        <f>Cost!J152</f>
        <v>314.16142435504531</v>
      </c>
      <c r="J13" s="11">
        <f>Cost!J172</f>
        <v>203.72589149614316</v>
      </c>
      <c r="K13" s="11">
        <f>Cost!J192</f>
        <v>362.06626095926418</v>
      </c>
      <c r="L13" s="11">
        <f t="shared" si="0"/>
        <v>9861.5081336704261</v>
      </c>
    </row>
    <row r="14" spans="1:12">
      <c r="A14" s="16">
        <v>2024</v>
      </c>
      <c r="B14" s="11">
        <f>Cost!J13</f>
        <v>1088.102869331492</v>
      </c>
      <c r="C14" s="11">
        <f>Cost!J33</f>
        <v>3254.2307915494862</v>
      </c>
      <c r="D14" s="11">
        <f>Cost!J53</f>
        <v>1185.1811654768169</v>
      </c>
      <c r="E14" s="11">
        <f>Cost!J73</f>
        <v>390.58484163821629</v>
      </c>
      <c r="F14" s="11">
        <f>Cost!J93</f>
        <v>2784.2991054373747</v>
      </c>
      <c r="G14" s="11">
        <f>Cost!J113</f>
        <v>433.96430298216706</v>
      </c>
      <c r="H14" s="11">
        <f>Cost!J133</f>
        <v>68.179610204092839</v>
      </c>
      <c r="I14" s="11">
        <f>Cost!J153</f>
        <v>322.79553297884735</v>
      </c>
      <c r="J14" s="11">
        <f>Cost!J173</f>
        <v>209.34604089091434</v>
      </c>
      <c r="K14" s="11">
        <f>Cost!J193</f>
        <v>372.31493192995885</v>
      </c>
      <c r="L14" s="11">
        <f t="shared" si="0"/>
        <v>10108.999192419367</v>
      </c>
    </row>
    <row r="15" spans="1:12">
      <c r="A15" s="16">
        <v>2025</v>
      </c>
      <c r="B15" s="11">
        <f>Cost!J14</f>
        <v>1117.63354897983</v>
      </c>
      <c r="C15" s="11">
        <f>Cost!J34</f>
        <v>3334.6835357169452</v>
      </c>
      <c r="D15" s="11">
        <f>Cost!J54</f>
        <v>1212.180314302215</v>
      </c>
      <c r="E15" s="11">
        <f>Cost!J74</f>
        <v>398.51180635402164</v>
      </c>
      <c r="F15" s="11">
        <f>Cost!J94</f>
        <v>2852.7709048153793</v>
      </c>
      <c r="G15" s="11">
        <f>Cost!J114</f>
        <v>442.11129538546544</v>
      </c>
      <c r="H15" s="11">
        <f>Cost!J134</f>
        <v>70.159650042560401</v>
      </c>
      <c r="I15" s="11">
        <f>Cost!J154</f>
        <v>331.25294427533828</v>
      </c>
      <c r="J15" s="11">
        <f>Cost!J174</f>
        <v>214.86870118903741</v>
      </c>
      <c r="K15" s="11">
        <f>Cost!J194</f>
        <v>382.35124089382271</v>
      </c>
      <c r="L15" s="11">
        <f t="shared" si="0"/>
        <v>10356.523941954616</v>
      </c>
    </row>
    <row r="16" spans="1:12">
      <c r="A16" s="16">
        <v>2026</v>
      </c>
      <c r="B16" s="11">
        <f>Cost!J15</f>
        <v>1147.1114685590719</v>
      </c>
      <c r="C16" s="11">
        <f>Cost!J35</f>
        <v>3415.4089675108812</v>
      </c>
      <c r="D16" s="11">
        <f>Cost!J55</f>
        <v>1240.5449607355047</v>
      </c>
      <c r="E16" s="11">
        <f>Cost!J75</f>
        <v>406.53681579535441</v>
      </c>
      <c r="F16" s="11">
        <f>Cost!J95</f>
        <v>2920.0472515495039</v>
      </c>
      <c r="G16" s="11">
        <f>Cost!J115</f>
        <v>450.29597015449207</v>
      </c>
      <c r="H16" s="11">
        <f>Cost!J135</f>
        <v>72.135013155593754</v>
      </c>
      <c r="I16" s="11">
        <f>Cost!J155</f>
        <v>339.472345587213</v>
      </c>
      <c r="J16" s="11">
        <f>Cost!J175</f>
        <v>220.22071518663211</v>
      </c>
      <c r="K16" s="11">
        <f>Cost!J195</f>
        <v>392.09938917060686</v>
      </c>
      <c r="L16" s="11">
        <f t="shared" si="0"/>
        <v>10603.872897404854</v>
      </c>
    </row>
    <row r="17" spans="1:14">
      <c r="A17" s="16">
        <v>2027</v>
      </c>
      <c r="B17" s="11">
        <f>Cost!J16</f>
        <v>1176.3974459492665</v>
      </c>
      <c r="C17" s="11">
        <f>Cost!J36</f>
        <v>3496.1170229241388</v>
      </c>
      <c r="D17" s="11">
        <f>Cost!J56</f>
        <v>1270.1289546496155</v>
      </c>
      <c r="E17" s="11">
        <f>Cost!J76</f>
        <v>414.61810578729433</v>
      </c>
      <c r="F17" s="11">
        <f>Cost!J96</f>
        <v>2985.8674867001246</v>
      </c>
      <c r="G17" s="11">
        <f>Cost!J116</f>
        <v>458.48929057567364</v>
      </c>
      <c r="H17" s="11">
        <f>Cost!J136</f>
        <v>74.109733646883811</v>
      </c>
      <c r="I17" s="11">
        <f>Cost!J156</f>
        <v>347.47096134935646</v>
      </c>
      <c r="J17" s="11">
        <f>Cost!J176</f>
        <v>225.40030772605658</v>
      </c>
      <c r="K17" s="11">
        <f>Cost!J196</f>
        <v>401.62333649897482</v>
      </c>
      <c r="L17" s="11">
        <f t="shared" si="0"/>
        <v>10850.222645807386</v>
      </c>
    </row>
    <row r="18" spans="1:14">
      <c r="A18" s="16">
        <v>2028</v>
      </c>
      <c r="B18" s="11">
        <f>Cost!J17</f>
        <v>1205.5192059766912</v>
      </c>
      <c r="C18" s="11">
        <f>Cost!J37</f>
        <v>3576.8621687261457</v>
      </c>
      <c r="D18" s="11">
        <f>Cost!J57</f>
        <v>1300.9449735088976</v>
      </c>
      <c r="E18" s="11">
        <f>Cost!J77</f>
        <v>422.7345963976918</v>
      </c>
      <c r="F18" s="11">
        <f>Cost!J97</f>
        <v>3050.2180449781026</v>
      </c>
      <c r="G18" s="11">
        <f>Cost!J117</f>
        <v>466.72379441277883</v>
      </c>
      <c r="H18" s="11">
        <f>Cost!J137</f>
        <v>76.04107770094501</v>
      </c>
      <c r="I18" s="11">
        <f>Cost!J157</f>
        <v>355.19864856689026</v>
      </c>
      <c r="J18" s="11">
        <f>Cost!J177</f>
        <v>230.35456023774378</v>
      </c>
      <c r="K18" s="11">
        <f>Cost!J197</f>
        <v>410.87109817663821</v>
      </c>
      <c r="L18" s="11">
        <f t="shared" si="0"/>
        <v>11095.468168682524</v>
      </c>
    </row>
    <row r="19" spans="1:14">
      <c r="A19" s="16">
        <v>2029</v>
      </c>
      <c r="B19" s="11">
        <f>Cost!J18</f>
        <v>1234.4423279271621</v>
      </c>
      <c r="C19" s="11">
        <f>Cost!J38</f>
        <v>3657.5915735326262</v>
      </c>
      <c r="D19" s="11">
        <f>Cost!J58</f>
        <v>1332.9414625158602</v>
      </c>
      <c r="E19" s="11">
        <f>Cost!J78</f>
        <v>430.92039466243165</v>
      </c>
      <c r="F19" s="11">
        <f>Cost!J98</f>
        <v>3113.219879406598</v>
      </c>
      <c r="G19" s="11">
        <f>Cost!J118</f>
        <v>475.01358315520952</v>
      </c>
      <c r="H19" s="11">
        <f>Cost!J138</f>
        <v>77.911920145673335</v>
      </c>
      <c r="I19" s="11">
        <f>Cost!J158</f>
        <v>362.71692555618097</v>
      </c>
      <c r="J19" s="11">
        <f>Cost!J178</f>
        <v>235.08267400389056</v>
      </c>
      <c r="K19" s="11">
        <f>Cost!J198</f>
        <v>419.87076750583543</v>
      </c>
      <c r="L19" s="11">
        <f t="shared" si="0"/>
        <v>11339.711508411468</v>
      </c>
    </row>
    <row r="20" spans="1:14">
      <c r="A20" s="16">
        <v>2030</v>
      </c>
      <c r="B20" s="11">
        <f>Cost!J19</f>
        <v>1263.1102947354427</v>
      </c>
      <c r="C20" s="11">
        <f>Cost!J39</f>
        <v>3738.2244531319934</v>
      </c>
      <c r="D20" s="11">
        <f>Cost!J59</f>
        <v>1366.0351999899583</v>
      </c>
      <c r="E20" s="11">
        <f>Cost!J79</f>
        <v>439.14964960444701</v>
      </c>
      <c r="F20" s="11">
        <f>Cost!J99</f>
        <v>3174.9613695876064</v>
      </c>
      <c r="G20" s="11">
        <f>Cost!J119</f>
        <v>483.33612480479536</v>
      </c>
      <c r="H20" s="11">
        <f>Cost!J139</f>
        <v>79.78078765000042</v>
      </c>
      <c r="I20" s="11">
        <f>Cost!J159</f>
        <v>369.93593139572567</v>
      </c>
      <c r="J20" s="11">
        <f>Cost!J179</f>
        <v>239.59053280401702</v>
      </c>
      <c r="K20" s="11">
        <f>Cost!J199</f>
        <v>428.54165616909017</v>
      </c>
      <c r="L20" s="11">
        <f t="shared" si="0"/>
        <v>11582.665999873079</v>
      </c>
      <c r="N20" s="29">
        <f>(L20/L5)^(1/15)-1</f>
        <v>2.5398986981418847E-2</v>
      </c>
    </row>
    <row r="27" spans="1:14">
      <c r="B27" s="12" t="s">
        <v>30</v>
      </c>
      <c r="C27" s="12" t="s">
        <v>31</v>
      </c>
      <c r="D27" s="11" t="s">
        <v>40</v>
      </c>
      <c r="E27" s="11" t="s">
        <v>41</v>
      </c>
      <c r="F27" s="11" t="s">
        <v>42</v>
      </c>
      <c r="G27" s="11" t="s">
        <v>51</v>
      </c>
      <c r="H27" s="11" t="s">
        <v>53</v>
      </c>
      <c r="I27" s="11" t="s">
        <v>52</v>
      </c>
      <c r="J27" s="11" t="s">
        <v>54</v>
      </c>
      <c r="K27" s="11" t="s">
        <v>50</v>
      </c>
      <c r="L27" s="13" t="s">
        <v>58</v>
      </c>
    </row>
    <row r="28" spans="1:14">
      <c r="A28" s="16">
        <v>2015</v>
      </c>
      <c r="B28" s="29">
        <f>B5/L5</f>
        <v>0.10413024521258539</v>
      </c>
      <c r="C28" s="29">
        <f>C5/L5</f>
        <v>0.32201898741550194</v>
      </c>
      <c r="D28" s="29">
        <f>D5/L5</f>
        <v>0.12726277061306765</v>
      </c>
      <c r="E28" s="29">
        <f>E5/L5</f>
        <v>4.0545609199049037E-2</v>
      </c>
      <c r="F28" s="29">
        <f>F5/L5</f>
        <v>0.26918591560672539</v>
      </c>
      <c r="G28" s="29">
        <f>G5/L5</f>
        <v>4.5534000962753542E-2</v>
      </c>
      <c r="H28" s="29">
        <f>H5/L5</f>
        <v>6.3679464346507566E-3</v>
      </c>
      <c r="I28" s="29">
        <f>I5/L5</f>
        <v>3.0390928901460761E-2</v>
      </c>
      <c r="J28" s="29">
        <f>J5/L5</f>
        <v>1.9746139281424845E-2</v>
      </c>
      <c r="K28" s="29">
        <f>K5/L5</f>
        <v>3.4817456372780692E-2</v>
      </c>
      <c r="L28" s="29">
        <f>SUM(B28:K28)</f>
        <v>1.0000000000000002</v>
      </c>
    </row>
    <row r="29" spans="1:14">
      <c r="A29" s="16">
        <v>2016</v>
      </c>
      <c r="B29" s="29">
        <f t="shared" ref="B29:B43" si="1">B6/L6</f>
        <v>0.1046183574576736</v>
      </c>
      <c r="C29" s="29">
        <f t="shared" ref="C29:C43" si="2">C6/L6</f>
        <v>0.32197589252414904</v>
      </c>
      <c r="D29" s="29">
        <f t="shared" ref="D29:D43" si="3">D6/L6</f>
        <v>0.12534341958385273</v>
      </c>
      <c r="E29" s="29">
        <f t="shared" ref="E29:E43" si="4">E6/L6</f>
        <v>4.0315783234857426E-2</v>
      </c>
      <c r="F29" s="29">
        <f t="shared" ref="F29:F43" si="5">F6/L6</f>
        <v>0.27037716711036813</v>
      </c>
      <c r="G29" s="29">
        <f t="shared" ref="G29:G43" si="6">G6/L6</f>
        <v>4.5259001115306868E-2</v>
      </c>
      <c r="H29" s="29">
        <f t="shared" ref="H29:H43" si="7">H6/L6</f>
        <v>6.416635365070888E-3</v>
      </c>
      <c r="I29" s="29">
        <f t="shared" ref="I29:I43" si="8">I6/L6</f>
        <v>3.0656008085496542E-2</v>
      </c>
      <c r="J29" s="29">
        <f t="shared" ref="J29:J43" si="9">J6/L6</f>
        <v>1.9894893372241949E-2</v>
      </c>
      <c r="K29" s="29">
        <f t="shared" ref="K29:K43" si="10">K6/L6</f>
        <v>3.5142842150982852E-2</v>
      </c>
      <c r="L29" s="29">
        <f t="shared" ref="L29:L43" si="11">SUM(B29:K29)</f>
        <v>0.99999999999999989</v>
      </c>
    </row>
    <row r="30" spans="1:14">
      <c r="A30" s="16">
        <v>2017</v>
      </c>
      <c r="B30" s="29">
        <f t="shared" si="1"/>
        <v>0.10509253205047715</v>
      </c>
      <c r="C30" s="29">
        <f t="shared" si="2"/>
        <v>0.32193066350394028</v>
      </c>
      <c r="D30" s="29">
        <f t="shared" si="3"/>
        <v>0.12359454343924231</v>
      </c>
      <c r="E30" s="29">
        <f t="shared" si="4"/>
        <v>4.0080394493504631E-2</v>
      </c>
      <c r="F30" s="29">
        <f t="shared" si="5"/>
        <v>0.27148274577793968</v>
      </c>
      <c r="G30" s="29">
        <f t="shared" si="6"/>
        <v>4.4957404916375822E-2</v>
      </c>
      <c r="H30" s="29">
        <f t="shared" si="7"/>
        <v>6.4649456134715068E-3</v>
      </c>
      <c r="I30" s="29">
        <f t="shared" si="8"/>
        <v>3.0902604217453913E-2</v>
      </c>
      <c r="J30" s="29">
        <f t="shared" si="9"/>
        <v>2.0036765817469136E-2</v>
      </c>
      <c r="K30" s="29">
        <f t="shared" si="10"/>
        <v>3.5457400170125553E-2</v>
      </c>
      <c r="L30" s="29">
        <f t="shared" si="11"/>
        <v>1</v>
      </c>
    </row>
    <row r="31" spans="1:14">
      <c r="A31" s="16">
        <v>2018</v>
      </c>
      <c r="B31" s="29">
        <f t="shared" si="1"/>
        <v>0.10554236813150486</v>
      </c>
      <c r="C31" s="29">
        <f t="shared" si="2"/>
        <v>0.32189350365065694</v>
      </c>
      <c r="D31" s="29">
        <f t="shared" si="3"/>
        <v>0.12206241262351565</v>
      </c>
      <c r="E31" s="29">
        <f t="shared" si="4"/>
        <v>3.9845659894607782E-2</v>
      </c>
      <c r="F31" s="29">
        <f t="shared" si="5"/>
        <v>0.27246121395719991</v>
      </c>
      <c r="G31" s="29">
        <f t="shared" si="6"/>
        <v>4.464844597574625E-2</v>
      </c>
      <c r="H31" s="29">
        <f t="shared" si="7"/>
        <v>6.5091615616955766E-3</v>
      </c>
      <c r="I31" s="29">
        <f t="shared" si="8"/>
        <v>3.1126560239158468E-2</v>
      </c>
      <c r="J31" s="29">
        <f t="shared" si="9"/>
        <v>2.0171378745816787E-2</v>
      </c>
      <c r="K31" s="29">
        <f t="shared" si="10"/>
        <v>3.5739295220097646E-2</v>
      </c>
      <c r="L31" s="29">
        <f t="shared" si="11"/>
        <v>0.99999999999999989</v>
      </c>
    </row>
    <row r="32" spans="1:14">
      <c r="A32" s="16">
        <v>2019</v>
      </c>
      <c r="B32" s="29">
        <f t="shared" si="1"/>
        <v>0.10596251992329758</v>
      </c>
      <c r="C32" s="29">
        <f t="shared" si="2"/>
        <v>0.32185901769878472</v>
      </c>
      <c r="D32" s="29">
        <f t="shared" si="3"/>
        <v>0.12075465278308599</v>
      </c>
      <c r="E32" s="29">
        <f t="shared" si="4"/>
        <v>3.9617345749832465E-2</v>
      </c>
      <c r="F32" s="29">
        <f t="shared" si="5"/>
        <v>0.27330071060884348</v>
      </c>
      <c r="G32" s="29">
        <f t="shared" si="6"/>
        <v>4.4344552277447977E-2</v>
      </c>
      <c r="H32" s="29">
        <f t="shared" si="7"/>
        <v>6.5520083387085697E-3</v>
      </c>
      <c r="I32" s="29">
        <f t="shared" si="8"/>
        <v>3.1323506478628964E-2</v>
      </c>
      <c r="J32" s="29">
        <f t="shared" si="9"/>
        <v>2.029485599339715E-2</v>
      </c>
      <c r="K32" s="29">
        <f t="shared" si="10"/>
        <v>3.5990830147973316E-2</v>
      </c>
      <c r="L32" s="29">
        <f t="shared" si="11"/>
        <v>1.0000000000000002</v>
      </c>
    </row>
    <row r="33" spans="1:12">
      <c r="A33" s="16">
        <v>2020</v>
      </c>
      <c r="B33" s="29">
        <f t="shared" si="1"/>
        <v>0.10634671645570586</v>
      </c>
      <c r="C33" s="29">
        <f t="shared" si="2"/>
        <v>0.32182788440251964</v>
      </c>
      <c r="D33" s="29">
        <f t="shared" si="3"/>
        <v>0.11966727805694247</v>
      </c>
      <c r="E33" s="29">
        <f t="shared" si="4"/>
        <v>3.9399635147502762E-2</v>
      </c>
      <c r="F33" s="29">
        <f t="shared" si="5"/>
        <v>0.27401207672637251</v>
      </c>
      <c r="G33" s="29">
        <f t="shared" si="6"/>
        <v>4.4042420337071654E-2</v>
      </c>
      <c r="H33" s="29">
        <f t="shared" si="7"/>
        <v>6.5933981000803532E-3</v>
      </c>
      <c r="I33" s="29">
        <f t="shared" si="8"/>
        <v>3.1491382590696358E-2</v>
      </c>
      <c r="J33" s="29">
        <f t="shared" si="9"/>
        <v>2.0407601711844331E-2</v>
      </c>
      <c r="K33" s="29">
        <f t="shared" si="10"/>
        <v>3.6211606471264139E-2</v>
      </c>
      <c r="L33" s="29">
        <f t="shared" si="11"/>
        <v>1</v>
      </c>
    </row>
    <row r="34" spans="1:12">
      <c r="A34" s="16">
        <v>2021</v>
      </c>
      <c r="B34" s="29">
        <f t="shared" si="1"/>
        <v>0.10669835511762228</v>
      </c>
      <c r="C34" s="29">
        <f t="shared" si="2"/>
        <v>0.32180946309184405</v>
      </c>
      <c r="D34" s="29">
        <f t="shared" si="3"/>
        <v>0.11878778874989947</v>
      </c>
      <c r="E34" s="29">
        <f t="shared" si="4"/>
        <v>3.9190747104299727E-2</v>
      </c>
      <c r="F34" s="29">
        <f t="shared" si="5"/>
        <v>0.27458693660505529</v>
      </c>
      <c r="G34" s="29">
        <f t="shared" si="6"/>
        <v>4.3744967703705576E-2</v>
      </c>
      <c r="H34" s="29">
        <f t="shared" si="7"/>
        <v>6.6345240718976997E-3</v>
      </c>
      <c r="I34" s="29">
        <f t="shared" si="8"/>
        <v>3.1635375217062799E-2</v>
      </c>
      <c r="J34" s="29">
        <f t="shared" si="9"/>
        <v>2.0506794801216609E-2</v>
      </c>
      <c r="K34" s="29">
        <f t="shared" si="10"/>
        <v>3.6405047537396304E-2</v>
      </c>
      <c r="L34" s="29">
        <f t="shared" si="11"/>
        <v>0.99999999999999978</v>
      </c>
    </row>
    <row r="35" spans="1:12">
      <c r="A35" s="16">
        <v>2022</v>
      </c>
      <c r="B35" s="29">
        <f t="shared" si="1"/>
        <v>0.10702912808340261</v>
      </c>
      <c r="C35" s="29">
        <f t="shared" si="2"/>
        <v>0.32182523901912208</v>
      </c>
      <c r="D35" s="29">
        <f t="shared" si="3"/>
        <v>0.11809940068254626</v>
      </c>
      <c r="E35" s="29">
        <f t="shared" si="4"/>
        <v>3.899332778030927E-2</v>
      </c>
      <c r="F35" s="29">
        <f t="shared" si="5"/>
        <v>0.27500441051910435</v>
      </c>
      <c r="G35" s="29">
        <f t="shared" si="6"/>
        <v>4.3457317282440552E-2</v>
      </c>
      <c r="H35" s="29">
        <f t="shared" si="7"/>
        <v>6.6721633397924043E-3</v>
      </c>
      <c r="I35" s="29">
        <f t="shared" si="8"/>
        <v>3.1755723396032491E-2</v>
      </c>
      <c r="J35" s="29">
        <f t="shared" si="9"/>
        <v>2.059066234597217E-2</v>
      </c>
      <c r="K35" s="29">
        <f t="shared" si="10"/>
        <v>3.657262755127761E-2</v>
      </c>
      <c r="L35" s="29">
        <f t="shared" si="11"/>
        <v>0.99999999999999978</v>
      </c>
    </row>
    <row r="36" spans="1:12">
      <c r="A36" s="16">
        <v>2023</v>
      </c>
      <c r="B36" s="29">
        <f t="shared" si="1"/>
        <v>0.10734208753147047</v>
      </c>
      <c r="C36" s="29">
        <f t="shared" si="2"/>
        <v>0.32185929408350245</v>
      </c>
      <c r="D36" s="29">
        <f t="shared" si="3"/>
        <v>0.11758664309420606</v>
      </c>
      <c r="E36" s="29">
        <f t="shared" si="4"/>
        <v>3.8809209499936423E-2</v>
      </c>
      <c r="F36" s="29">
        <f t="shared" si="5"/>
        <v>0.27527587938074877</v>
      </c>
      <c r="G36" s="29">
        <f t="shared" si="6"/>
        <v>4.3186424817233844E-2</v>
      </c>
      <c r="H36" s="29">
        <f t="shared" si="7"/>
        <v>6.7093252511894359E-3</v>
      </c>
      <c r="I36" s="29">
        <f t="shared" si="8"/>
        <v>3.1857340692383052E-2</v>
      </c>
      <c r="J36" s="29">
        <f t="shared" si="9"/>
        <v>2.0658695276086228E-2</v>
      </c>
      <c r="K36" s="29">
        <f t="shared" si="10"/>
        <v>3.6715100373243229E-2</v>
      </c>
      <c r="L36" s="29">
        <f t="shared" si="11"/>
        <v>1</v>
      </c>
    </row>
    <row r="37" spans="1:12">
      <c r="A37" s="16">
        <v>2024</v>
      </c>
      <c r="B37" s="29">
        <f t="shared" si="1"/>
        <v>0.10763705176150859</v>
      </c>
      <c r="C37" s="29">
        <f t="shared" si="2"/>
        <v>0.32191423993680796</v>
      </c>
      <c r="D37" s="29">
        <f t="shared" si="3"/>
        <v>0.1172402077512848</v>
      </c>
      <c r="E37" s="29">
        <f t="shared" si="4"/>
        <v>3.863734027509981E-2</v>
      </c>
      <c r="F37" s="29">
        <f t="shared" si="5"/>
        <v>0.27542777009273989</v>
      </c>
      <c r="G37" s="29">
        <f t="shared" si="6"/>
        <v>4.2928512973627729E-2</v>
      </c>
      <c r="H37" s="29">
        <f t="shared" si="7"/>
        <v>6.7444470917773953E-3</v>
      </c>
      <c r="I37" s="29">
        <f t="shared" si="8"/>
        <v>3.1931502499367923E-2</v>
      </c>
      <c r="J37" s="29">
        <f t="shared" si="9"/>
        <v>2.0708878980611724E-2</v>
      </c>
      <c r="K37" s="29">
        <f t="shared" si="10"/>
        <v>3.6830048637174088E-2</v>
      </c>
      <c r="L37" s="29">
        <f t="shared" si="11"/>
        <v>0.99999999999999978</v>
      </c>
    </row>
    <row r="38" spans="1:12">
      <c r="A38" s="16">
        <v>2025</v>
      </c>
      <c r="B38" s="29">
        <f t="shared" si="1"/>
        <v>0.10791589487397987</v>
      </c>
      <c r="C38" s="29">
        <f t="shared" si="2"/>
        <v>0.32198868601153263</v>
      </c>
      <c r="D38" s="29">
        <f t="shared" si="3"/>
        <v>0.11704509361404873</v>
      </c>
      <c r="E38" s="29">
        <f t="shared" si="4"/>
        <v>3.8479301413057845E-2</v>
      </c>
      <c r="F38" s="29">
        <f t="shared" si="5"/>
        <v>0.27545640996963389</v>
      </c>
      <c r="G38" s="29">
        <f t="shared" si="6"/>
        <v>4.2689158820408669E-2</v>
      </c>
      <c r="H38" s="29">
        <f t="shared" si="7"/>
        <v>6.7744399989596287E-3</v>
      </c>
      <c r="I38" s="29">
        <f t="shared" si="8"/>
        <v>3.1984954230967574E-2</v>
      </c>
      <c r="J38" s="29">
        <f t="shared" si="9"/>
        <v>2.0747183359331338E-2</v>
      </c>
      <c r="K38" s="29">
        <f t="shared" si="10"/>
        <v>3.6918877708079771E-2</v>
      </c>
      <c r="L38" s="29">
        <f t="shared" si="11"/>
        <v>1</v>
      </c>
    </row>
    <row r="39" spans="1:12">
      <c r="A39" s="16">
        <v>2026</v>
      </c>
      <c r="B39" s="29">
        <f t="shared" si="1"/>
        <v>0.10817853813014026</v>
      </c>
      <c r="C39" s="29">
        <f t="shared" si="2"/>
        <v>0.32209071162544334</v>
      </c>
      <c r="D39" s="29">
        <f t="shared" si="3"/>
        <v>0.11698979917414046</v>
      </c>
      <c r="E39" s="29">
        <f t="shared" si="4"/>
        <v>3.8338522135138803E-2</v>
      </c>
      <c r="F39" s="29">
        <f t="shared" si="5"/>
        <v>0.27537554248355278</v>
      </c>
      <c r="G39" s="29">
        <f t="shared" si="6"/>
        <v>4.2465236476447732E-2</v>
      </c>
      <c r="H39" s="29">
        <f t="shared" si="7"/>
        <v>6.8027044320050052E-3</v>
      </c>
      <c r="I39" s="29">
        <f t="shared" si="8"/>
        <v>3.2013996100452503E-2</v>
      </c>
      <c r="J39" s="29">
        <f t="shared" si="9"/>
        <v>2.0767951230396958E-2</v>
      </c>
      <c r="K39" s="29">
        <f t="shared" si="10"/>
        <v>3.6976998212282189E-2</v>
      </c>
      <c r="L39" s="29">
        <f t="shared" si="11"/>
        <v>1.0000000000000002</v>
      </c>
    </row>
    <row r="40" spans="1:12">
      <c r="A40" s="16">
        <v>2027</v>
      </c>
      <c r="B40" s="29">
        <f t="shared" si="1"/>
        <v>0.10842150288997397</v>
      </c>
      <c r="C40" s="29">
        <f t="shared" si="2"/>
        <v>0.32221615510121049</v>
      </c>
      <c r="D40" s="29">
        <f t="shared" si="3"/>
        <v>0.11706017434954698</v>
      </c>
      <c r="E40" s="29">
        <f t="shared" si="4"/>
        <v>3.8212866161553484E-2</v>
      </c>
      <c r="F40" s="29">
        <f t="shared" si="5"/>
        <v>0.27518951307915218</v>
      </c>
      <c r="G40" s="29">
        <f t="shared" si="6"/>
        <v>4.2256210360147553E-2</v>
      </c>
      <c r="H40" s="29">
        <f t="shared" si="7"/>
        <v>6.8302500387418703E-3</v>
      </c>
      <c r="I40" s="29">
        <f t="shared" si="8"/>
        <v>3.2024316246046992E-2</v>
      </c>
      <c r="J40" s="29">
        <f t="shared" si="9"/>
        <v>2.0773795624659655E-2</v>
      </c>
      <c r="K40" s="29">
        <f t="shared" si="10"/>
        <v>3.7015216148966801E-2</v>
      </c>
      <c r="L40" s="29">
        <f t="shared" si="11"/>
        <v>1</v>
      </c>
    </row>
    <row r="41" spans="1:12">
      <c r="A41" s="16">
        <v>2028</v>
      </c>
      <c r="B41" s="29">
        <f t="shared" si="1"/>
        <v>0.10864969261768739</v>
      </c>
      <c r="C41" s="29">
        <f t="shared" si="2"/>
        <v>0.32237145060917805</v>
      </c>
      <c r="D41" s="29">
        <f t="shared" si="3"/>
        <v>0.11725011993463019</v>
      </c>
      <c r="E41" s="29">
        <f t="shared" si="4"/>
        <v>3.8099752977605747E-2</v>
      </c>
      <c r="F41" s="29">
        <f t="shared" si="5"/>
        <v>0.27490665545663817</v>
      </c>
      <c r="G41" s="29">
        <f t="shared" si="6"/>
        <v>4.2064362433135404E-2</v>
      </c>
      <c r="H41" s="29">
        <f t="shared" si="7"/>
        <v>6.8533455772127301E-3</v>
      </c>
      <c r="I41" s="29">
        <f t="shared" si="8"/>
        <v>3.2012948274634773E-2</v>
      </c>
      <c r="J41" s="29">
        <f t="shared" si="9"/>
        <v>2.0761139299009506E-2</v>
      </c>
      <c r="K41" s="29">
        <f t="shared" si="10"/>
        <v>3.7030532820268101E-2</v>
      </c>
      <c r="L41" s="29">
        <f t="shared" si="11"/>
        <v>1</v>
      </c>
    </row>
    <row r="42" spans="1:12">
      <c r="A42" s="16">
        <v>2029</v>
      </c>
      <c r="B42" s="29">
        <f t="shared" si="1"/>
        <v>0.10886011756220505</v>
      </c>
      <c r="C42" s="29">
        <f t="shared" si="2"/>
        <v>0.3225471451208905</v>
      </c>
      <c r="D42" s="29">
        <f t="shared" si="3"/>
        <v>0.11754632924542419</v>
      </c>
      <c r="E42" s="29">
        <f t="shared" si="4"/>
        <v>3.8001001554826809E-2</v>
      </c>
      <c r="F42" s="29">
        <f t="shared" si="5"/>
        <v>0.2745413652805278</v>
      </c>
      <c r="G42" s="29">
        <f t="shared" si="6"/>
        <v>4.1889388702954063E-2</v>
      </c>
      <c r="H42" s="29">
        <f t="shared" si="7"/>
        <v>6.8707144875670371E-3</v>
      </c>
      <c r="I42" s="29">
        <f t="shared" si="8"/>
        <v>3.1986433278053686E-2</v>
      </c>
      <c r="J42" s="29">
        <f t="shared" si="9"/>
        <v>2.0730921931260162E-2</v>
      </c>
      <c r="K42" s="29">
        <f t="shared" si="10"/>
        <v>3.7026582836290629E-2</v>
      </c>
      <c r="L42" s="29">
        <f t="shared" si="11"/>
        <v>1</v>
      </c>
    </row>
    <row r="43" spans="1:12">
      <c r="A43" s="16">
        <v>2030</v>
      </c>
      <c r="B43" s="29">
        <f t="shared" si="1"/>
        <v>0.10905177570943371</v>
      </c>
      <c r="C43" s="29">
        <f t="shared" si="2"/>
        <v>0.3227430069357915</v>
      </c>
      <c r="D43" s="29">
        <f t="shared" si="3"/>
        <v>0.11793789098338216</v>
      </c>
      <c r="E43" s="29">
        <f t="shared" si="4"/>
        <v>3.7914384271225565E-2</v>
      </c>
      <c r="F43" s="29">
        <f t="shared" si="5"/>
        <v>0.27411317650205896</v>
      </c>
      <c r="G43" s="29">
        <f t="shared" si="6"/>
        <v>4.1729263781765932E-2</v>
      </c>
      <c r="H43" s="29">
        <f t="shared" si="7"/>
        <v>6.8879468380487396E-3</v>
      </c>
      <c r="I43" s="29">
        <f t="shared" si="8"/>
        <v>3.193875498091539E-2</v>
      </c>
      <c r="J43" s="29">
        <f t="shared" si="9"/>
        <v>2.0685266484127437E-2</v>
      </c>
      <c r="K43" s="29">
        <f t="shared" si="10"/>
        <v>3.6998533513250408E-2</v>
      </c>
      <c r="L43" s="29">
        <f t="shared" si="11"/>
        <v>0.99999999999999978</v>
      </c>
    </row>
    <row r="48" spans="1:12">
      <c r="A48" s="8" t="s">
        <v>60</v>
      </c>
    </row>
    <row r="49" spans="1:12">
      <c r="B49" s="12" t="s">
        <v>30</v>
      </c>
      <c r="C49" s="12" t="s">
        <v>31</v>
      </c>
      <c r="D49" s="11" t="s">
        <v>40</v>
      </c>
      <c r="E49" s="11" t="s">
        <v>41</v>
      </c>
      <c r="F49" s="11" t="s">
        <v>42</v>
      </c>
      <c r="G49" s="11" t="s">
        <v>51</v>
      </c>
      <c r="H49" s="11" t="s">
        <v>53</v>
      </c>
      <c r="I49" s="11" t="s">
        <v>52</v>
      </c>
      <c r="J49" s="11" t="s">
        <v>54</v>
      </c>
      <c r="K49" s="11" t="s">
        <v>50</v>
      </c>
      <c r="L49" s="13" t="s">
        <v>60</v>
      </c>
    </row>
    <row r="50" spans="1:12">
      <c r="A50" s="16">
        <v>2015</v>
      </c>
      <c r="B50" s="11">
        <f>(Cost!BD4+Cost!BE4)/1000000</f>
        <v>411.54836868259309</v>
      </c>
      <c r="C50" s="11">
        <f>(Cost!BD24+Cost!BE24)/1000000</f>
        <v>1172.8584925245414</v>
      </c>
      <c r="D50" s="11">
        <f>(Cost!BD44+Cost!BE44)/1000000</f>
        <v>668.46314330734754</v>
      </c>
      <c r="E50" s="29">
        <f>(Cost!BD64+Cost!BE64)/1000000</f>
        <v>138.23782756509854</v>
      </c>
      <c r="F50" s="29">
        <f>(Cost!BD84+Cost!BE84)/1000000</f>
        <v>999.55765736928436</v>
      </c>
      <c r="G50" s="29">
        <f>(Cost!BD104+Cost!BE104)/1000000</f>
        <v>214.97641243429536</v>
      </c>
      <c r="H50" s="29">
        <f>(Cost!BD124+Cost!BE124)/1000000</f>
        <v>24.615456864219855</v>
      </c>
      <c r="I50" s="29">
        <f>(Cost!BD144+Cost!BE144)/1000000</f>
        <v>106.99394774143956</v>
      </c>
      <c r="J50" s="29">
        <f>(Cost!BD164+Cost!BE164)/1000000</f>
        <v>79.070224498721501</v>
      </c>
      <c r="K50" s="29">
        <f>(Cost!BD184+Cost!BE184)/1000000</f>
        <v>123.6454000598801</v>
      </c>
      <c r="L50" s="11">
        <f>SUM(B50:K50)</f>
        <v>3939.9669310474214</v>
      </c>
    </row>
    <row r="51" spans="1:12">
      <c r="A51" s="16">
        <v>2016</v>
      </c>
      <c r="B51" s="11">
        <f>(Cost!BD5+Cost!BE5)/1000000</f>
        <v>426.52954830742198</v>
      </c>
      <c r="C51" s="11">
        <f>(Cost!BD25+Cost!BE25)/1000000</f>
        <v>1210.0530293157317</v>
      </c>
      <c r="D51" s="11">
        <f>(Cost!BD45+Cost!BE45)/1000000</f>
        <v>676.91684127420183</v>
      </c>
      <c r="E51" s="29">
        <f>(Cost!BD65+Cost!BE65)/1000000</f>
        <v>141.91338491310592</v>
      </c>
      <c r="F51" s="29">
        <f>(Cost!BD85+Cost!BE85)/1000000</f>
        <v>1035.0266816360008</v>
      </c>
      <c r="G51" s="29">
        <f>(Cost!BD105+Cost!BE105)/1000000</f>
        <v>221.06630601090993</v>
      </c>
      <c r="H51" s="29">
        <f>(Cost!BD125+Cost!BE125)/1000000</f>
        <v>25.514785425043282</v>
      </c>
      <c r="I51" s="29">
        <f>(Cost!BD145+Cost!BE145)/1000000</f>
        <v>111.10379048226</v>
      </c>
      <c r="J51" s="29">
        <f>(Cost!BD165+Cost!BE165)/1000000</f>
        <v>81.652196678762508</v>
      </c>
      <c r="K51" s="29">
        <f>(Cost!BD185+Cost!BE185)/1000000</f>
        <v>128.46655682467792</v>
      </c>
      <c r="L51" s="11">
        <f t="shared" ref="L51:L65" si="12">SUM(B51:K51)</f>
        <v>4058.243120868116</v>
      </c>
    </row>
    <row r="52" spans="1:12">
      <c r="A52" s="16">
        <v>2017</v>
      </c>
      <c r="B52" s="11">
        <f>(Cost!BD6+Cost!BE6)/1000000</f>
        <v>442.4386003838398</v>
      </c>
      <c r="C52" s="11">
        <f>(Cost!BD26+Cost!BE26)/1000000</f>
        <v>1249.2104859256387</v>
      </c>
      <c r="D52" s="11">
        <f>(Cost!BD46+Cost!BE46)/1000000</f>
        <v>686.19441745588927</v>
      </c>
      <c r="E52" s="29">
        <f>(Cost!BD66+Cost!BE66)/1000000</f>
        <v>145.6927292239175</v>
      </c>
      <c r="F52" s="29">
        <f>(Cost!BD86+Cost!BE86)/1000000</f>
        <v>1072.9178381552547</v>
      </c>
      <c r="G52" s="29">
        <f>(Cost!BD106+Cost!BE106)/1000000</f>
        <v>227.05337627005989</v>
      </c>
      <c r="H52" s="29">
        <f>(Cost!BD126+Cost!BE126)/1000000</f>
        <v>26.490892831591189</v>
      </c>
      <c r="I52" s="29">
        <f>(Cost!BD146+Cost!BE146)/1000000</f>
        <v>115.50772731240201</v>
      </c>
      <c r="J52" s="29">
        <f>(Cost!BD166+Cost!BE166)/1000000</f>
        <v>84.480959933478061</v>
      </c>
      <c r="K52" s="29">
        <f>(Cost!BD186+Cost!BE186)/1000000</f>
        <v>133.68448064077546</v>
      </c>
      <c r="L52" s="11">
        <f t="shared" si="12"/>
        <v>4183.6715081328466</v>
      </c>
    </row>
    <row r="53" spans="1:12">
      <c r="A53" s="16">
        <v>2018</v>
      </c>
      <c r="B53" s="11">
        <f>(Cost!BD7+Cost!BE7)/1000000</f>
        <v>458.62770609533237</v>
      </c>
      <c r="C53" s="11">
        <f>(Cost!BD27+Cost!BE27)/1000000</f>
        <v>1288.5600296142336</v>
      </c>
      <c r="D53" s="11">
        <f>(Cost!BD47+Cost!BE47)/1000000</f>
        <v>695.67915444120126</v>
      </c>
      <c r="E53" s="29">
        <f>(Cost!BD67+Cost!BE67)/1000000</f>
        <v>149.3941649822284</v>
      </c>
      <c r="F53" s="29">
        <f>(Cost!BD87+Cost!BE87)/1000000</f>
        <v>1111.5456381524807</v>
      </c>
      <c r="G53" s="29">
        <f>(Cost!BD107+Cost!BE107)/1000000</f>
        <v>232.71826802322846</v>
      </c>
      <c r="H53" s="29">
        <f>(Cost!BD127+Cost!BE127)/1000000</f>
        <v>27.478161129543906</v>
      </c>
      <c r="I53" s="29">
        <f>(Cost!BD147+Cost!BE147)/1000000</f>
        <v>120.03839950225841</v>
      </c>
      <c r="J53" s="29">
        <f>(Cost!BD167+Cost!BE167)/1000000</f>
        <v>87.494878205995377</v>
      </c>
      <c r="K53" s="29">
        <f>(Cost!BD187+Cost!BE187)/1000000</f>
        <v>138.99197972174233</v>
      </c>
      <c r="L53" s="11">
        <f t="shared" si="12"/>
        <v>4310.5283798682449</v>
      </c>
    </row>
    <row r="54" spans="1:12">
      <c r="A54" s="16">
        <v>2019</v>
      </c>
      <c r="B54" s="11">
        <f>(Cost!BD8+Cost!BE8)/1000000</f>
        <v>475.08400091063061</v>
      </c>
      <c r="C54" s="11">
        <f>(Cost!BD28+Cost!BE28)/1000000</f>
        <v>1328.0742632882482</v>
      </c>
      <c r="D54" s="11">
        <f>(Cost!BD48+Cost!BE48)/1000000</f>
        <v>705.62913590917049</v>
      </c>
      <c r="E54" s="29">
        <f>(Cost!BD68+Cost!BE68)/1000000</f>
        <v>153.04770802727964</v>
      </c>
      <c r="F54" s="29">
        <f>(Cost!BD88+Cost!BE88)/1000000</f>
        <v>1150.784117456895</v>
      </c>
      <c r="G54" s="29">
        <f>(Cost!BD108+Cost!BE108)/1000000</f>
        <v>238.16583400648784</v>
      </c>
      <c r="H54" s="29">
        <f>(Cost!BD128+Cost!BE128)/1000000</f>
        <v>28.51222361838218</v>
      </c>
      <c r="I54" s="29">
        <f>(Cost!BD148+Cost!BE148)/1000000</f>
        <v>124.65601244893119</v>
      </c>
      <c r="J54" s="29">
        <f>(Cost!BD168+Cost!BE168)/1000000</f>
        <v>90.660489887685301</v>
      </c>
      <c r="K54" s="29">
        <f>(Cost!BD188+Cost!BE188)/1000000</f>
        <v>144.41607264370703</v>
      </c>
      <c r="L54" s="11">
        <f t="shared" si="12"/>
        <v>4439.0298581974166</v>
      </c>
    </row>
    <row r="55" spans="1:12">
      <c r="A55" s="16">
        <v>2020</v>
      </c>
      <c r="B55" s="11">
        <f>(Cost!BD9+Cost!BE9)/1000000</f>
        <v>491.56590249973834</v>
      </c>
      <c r="C55" s="11">
        <f>(Cost!BD29+Cost!BE29)/1000000</f>
        <v>1367.3222008356038</v>
      </c>
      <c r="D55" s="11">
        <f>(Cost!BD49+Cost!BE49)/1000000</f>
        <v>716.0613506935706</v>
      </c>
      <c r="E55" s="29">
        <f>(Cost!BD69+Cost!BE69)/1000000</f>
        <v>156.63661237560476</v>
      </c>
      <c r="F55" s="29">
        <f>(Cost!BD89+Cost!BE89)/1000000</f>
        <v>1190.3365469621695</v>
      </c>
      <c r="G55" s="29">
        <f>(Cost!BD109+Cost!BE109)/1000000</f>
        <v>243.31042696888863</v>
      </c>
      <c r="H55" s="29">
        <f>(Cost!BD129+Cost!BE129)/1000000</f>
        <v>29.566559077258781</v>
      </c>
      <c r="I55" s="29">
        <f>(Cost!BD149+Cost!BE149)/1000000</f>
        <v>129.28255032501096</v>
      </c>
      <c r="J55" s="29">
        <f>(Cost!BD169+Cost!BE169)/1000000</f>
        <v>93.970829374831851</v>
      </c>
      <c r="K55" s="29">
        <f>(Cost!BD189+Cost!BE189)/1000000</f>
        <v>149.88617171357947</v>
      </c>
      <c r="L55" s="11">
        <f t="shared" si="12"/>
        <v>4567.9391508262561</v>
      </c>
    </row>
    <row r="56" spans="1:12">
      <c r="A56" s="16">
        <v>2021</v>
      </c>
      <c r="B56" s="11">
        <f>(Cost!BD10+Cost!BE10)/1000000</f>
        <v>508.26971372606846</v>
      </c>
      <c r="C56" s="11">
        <f>(Cost!BD30+Cost!BE30)/1000000</f>
        <v>1407.0751709397525</v>
      </c>
      <c r="D56" s="11">
        <f>(Cost!BD50+Cost!BE50)/1000000</f>
        <v>727.44045358441497</v>
      </c>
      <c r="E56" s="29">
        <f>(Cost!BD70+Cost!BE70)/1000000</f>
        <v>160.23539482511288</v>
      </c>
      <c r="F56" s="29">
        <f>(Cost!BD90+Cost!BE90)/1000000</f>
        <v>1230.4957431655532</v>
      </c>
      <c r="G56" s="29">
        <f>(Cost!BD110+Cost!BE110)/1000000</f>
        <v>248.34189950674622</v>
      </c>
      <c r="H56" s="29">
        <f>(Cost!BD130+Cost!BE130)/1000000</f>
        <v>30.668425656002118</v>
      </c>
      <c r="I56" s="29">
        <f>(Cost!BD150+Cost!BE150)/1000000</f>
        <v>134.00921060007644</v>
      </c>
      <c r="J56" s="29">
        <f>(Cost!BD170+Cost!BE170)/1000000</f>
        <v>97.473102757011858</v>
      </c>
      <c r="K56" s="29">
        <f>(Cost!BD190+Cost!BE190)/1000000</f>
        <v>155.48821148943341</v>
      </c>
      <c r="L56" s="11">
        <f t="shared" si="12"/>
        <v>4699.4973262501717</v>
      </c>
    </row>
    <row r="57" spans="1:12">
      <c r="A57" s="16">
        <v>2022</v>
      </c>
      <c r="B57" s="11">
        <f>(Cost!BD11+Cost!BE11)/1000000</f>
        <v>525.80072619211887</v>
      </c>
      <c r="C57" s="11">
        <f>(Cost!BD31+Cost!BE31)/1000000</f>
        <v>1448.9480130550598</v>
      </c>
      <c r="D57" s="11">
        <f>(Cost!BD51+Cost!BE51)/1000000</f>
        <v>740.51724097402041</v>
      </c>
      <c r="E57" s="29">
        <f>(Cost!BD71+Cost!BE71)/1000000</f>
        <v>164.00829114820081</v>
      </c>
      <c r="F57" s="29">
        <f>(Cost!BD91+Cost!BE91)/1000000</f>
        <v>1271.6003572257957</v>
      </c>
      <c r="G57" s="29">
        <f>(Cost!BD111+Cost!BE111)/1000000</f>
        <v>253.55127250105909</v>
      </c>
      <c r="H57" s="29">
        <f>(Cost!BD131+Cost!BE131)/1000000</f>
        <v>31.848996611905658</v>
      </c>
      <c r="I57" s="29">
        <f>(Cost!BD151+Cost!BE151)/1000000</f>
        <v>138.95443609567224</v>
      </c>
      <c r="J57" s="29">
        <f>(Cost!BD171+Cost!BE171)/1000000</f>
        <v>101.15643894859141</v>
      </c>
      <c r="K57" s="29">
        <f>(Cost!BD191+Cost!BE191)/1000000</f>
        <v>161.36772230133724</v>
      </c>
      <c r="L57" s="11">
        <f t="shared" si="12"/>
        <v>4837.753495053762</v>
      </c>
    </row>
    <row r="58" spans="1:12">
      <c r="A58" s="16">
        <v>2023</v>
      </c>
      <c r="B58" s="11">
        <f>(Cost!BD12+Cost!BE12)/1000000</f>
        <v>544.00563478056233</v>
      </c>
      <c r="C58" s="11">
        <f>(Cost!BD32+Cost!BE32)/1000000</f>
        <v>1492.456129920537</v>
      </c>
      <c r="D58" s="11">
        <f>(Cost!BD52+Cost!BE52)/1000000</f>
        <v>755.27931602301021</v>
      </c>
      <c r="E58" s="29">
        <f>(Cost!BD72+Cost!BE72)/1000000</f>
        <v>167.93572546878249</v>
      </c>
      <c r="F58" s="29">
        <f>(Cost!BD92+Cost!BE92)/1000000</f>
        <v>1313.4415069017255</v>
      </c>
      <c r="G58" s="29">
        <f>(Cost!BD112+Cost!BE112)/1000000</f>
        <v>258.96896327796867</v>
      </c>
      <c r="H58" s="29">
        <f>(Cost!BD132+Cost!BE132)/1000000</f>
        <v>33.088381774868623</v>
      </c>
      <c r="I58" s="29">
        <f>(Cost!BD152+Cost!BE152)/1000000</f>
        <v>144.10698869030244</v>
      </c>
      <c r="J58" s="29">
        <f>(Cost!BD172+Cost!BE172)/1000000</f>
        <v>104.98362583587875</v>
      </c>
      <c r="K58" s="29">
        <f>(Cost!BD192+Cost!BE192)/1000000</f>
        <v>167.47931515119038</v>
      </c>
      <c r="L58" s="11">
        <f t="shared" si="12"/>
        <v>4981.7455878248265</v>
      </c>
    </row>
    <row r="59" spans="1:12">
      <c r="A59" s="16">
        <v>2024</v>
      </c>
      <c r="B59" s="11">
        <f>(Cost!BD13+Cost!BE13)/1000000</f>
        <v>562.67852213387289</v>
      </c>
      <c r="C59" s="11">
        <f>(Cost!BD33+Cost!BE33)/1000000</f>
        <v>1537.1361712553305</v>
      </c>
      <c r="D59" s="11">
        <f>(Cost!BD53+Cost!BE53)/1000000</f>
        <v>771.61340852129797</v>
      </c>
      <c r="E59" s="29">
        <f>(Cost!BD73+Cost!BE73)/1000000</f>
        <v>171.97068755366263</v>
      </c>
      <c r="F59" s="29">
        <f>(Cost!BD93+Cost!BE93)/1000000</f>
        <v>1355.9256326405346</v>
      </c>
      <c r="G59" s="29">
        <f>(Cost!BD113+Cost!BE113)/1000000</f>
        <v>264.53633384905709</v>
      </c>
      <c r="H59" s="29">
        <f>(Cost!BD133+Cost!BE133)/1000000</f>
        <v>34.378039116489589</v>
      </c>
      <c r="I59" s="29">
        <f>(Cost!BD153+Cost!BE153)/1000000</f>
        <v>149.3129387762072</v>
      </c>
      <c r="J59" s="29">
        <f>(Cost!BD173+Cost!BE173)/1000000</f>
        <v>108.90569394215771</v>
      </c>
      <c r="K59" s="29">
        <f>(Cost!BD193+Cost!BE193)/1000000</f>
        <v>173.74353872936746</v>
      </c>
      <c r="L59" s="11">
        <f t="shared" si="12"/>
        <v>5130.2009665179776</v>
      </c>
    </row>
    <row r="60" spans="1:12">
      <c r="A60" s="16">
        <v>2025</v>
      </c>
      <c r="B60" s="11">
        <f>(Cost!BD14+Cost!BE14)/1000000</f>
        <v>581.8135289047201</v>
      </c>
      <c r="C60" s="11">
        <f>(Cost!BD34+Cost!BE34)/1000000</f>
        <v>1582.887327913204</v>
      </c>
      <c r="D60" s="11">
        <f>(Cost!BD54+Cost!BE54)/1000000</f>
        <v>789.5789480194652</v>
      </c>
      <c r="E60" s="29">
        <f>(Cost!BD74+Cost!BE74)/1000000</f>
        <v>176.12139599073708</v>
      </c>
      <c r="F60" s="29">
        <f>(Cost!BD94+Cost!BE94)/1000000</f>
        <v>1398.816355698332</v>
      </c>
      <c r="G60" s="29">
        <f>(Cost!BD114+Cost!BE114)/1000000</f>
        <v>270.3711885455034</v>
      </c>
      <c r="H60" s="29">
        <f>(Cost!BD134+Cost!BE134)/1000000</f>
        <v>35.675366978586851</v>
      </c>
      <c r="I60" s="29">
        <f>(Cost!BD154+Cost!BE154)/1000000</f>
        <v>154.59644095919896</v>
      </c>
      <c r="J60" s="29">
        <f>(Cost!BD174+Cost!BE174)/1000000</f>
        <v>112.96467285738754</v>
      </c>
      <c r="K60" s="29">
        <f>(Cost!BD194+Cost!BE194)/1000000</f>
        <v>180.1027292653107</v>
      </c>
      <c r="L60" s="11">
        <f t="shared" si="12"/>
        <v>5282.9279551324453</v>
      </c>
    </row>
    <row r="61" spans="1:12">
      <c r="A61" s="16">
        <v>2026</v>
      </c>
      <c r="B61" s="11">
        <f>(Cost!BD15+Cost!BE15)/1000000</f>
        <v>601.3066304700418</v>
      </c>
      <c r="C61" s="11">
        <f>(Cost!BD35+Cost!BE35)/1000000</f>
        <v>1629.7084904478463</v>
      </c>
      <c r="D61" s="11">
        <f>(Cost!BD55+Cost!BE55)/1000000</f>
        <v>809.18287240393443</v>
      </c>
      <c r="E61" s="29">
        <f>(Cost!BD75+Cost!BE75)/1000000</f>
        <v>180.41201346825176</v>
      </c>
      <c r="F61" s="29">
        <f>(Cost!BD95+Cost!BE95)/1000000</f>
        <v>1442.1212777535386</v>
      </c>
      <c r="G61" s="29">
        <f>(Cost!BD115+Cost!BE115)/1000000</f>
        <v>276.43344799666892</v>
      </c>
      <c r="H61" s="29">
        <f>(Cost!BD135+Cost!BE135)/1000000</f>
        <v>36.977329360518581</v>
      </c>
      <c r="I61" s="29">
        <f>(Cost!BD155+Cost!BE155)/1000000</f>
        <v>159.87790681167351</v>
      </c>
      <c r="J61" s="29">
        <f>(Cost!BD175+Cost!BE175)/1000000</f>
        <v>117.08805192447906</v>
      </c>
      <c r="K61" s="29">
        <f>(Cost!BD195+Cost!BE195)/1000000</f>
        <v>186.46652970971633</v>
      </c>
      <c r="L61" s="11">
        <f t="shared" si="12"/>
        <v>5439.5745503466696</v>
      </c>
    </row>
    <row r="62" spans="1:12">
      <c r="A62" s="16">
        <v>2027</v>
      </c>
      <c r="B62" s="11">
        <f>(Cost!BD16+Cost!BE16)/1000000</f>
        <v>621.11489279649572</v>
      </c>
      <c r="C62" s="11">
        <f>(Cost!BD36+Cost!BE36)/1000000</f>
        <v>1677.5902466342745</v>
      </c>
      <c r="D62" s="11">
        <f>(Cost!BD56+Cost!BE56)/1000000</f>
        <v>830.45479164860376</v>
      </c>
      <c r="E62" s="29">
        <f>(Cost!BD76+Cost!BE76)/1000000</f>
        <v>184.82202362317091</v>
      </c>
      <c r="F62" s="29">
        <f>(Cost!BD96+Cost!BE96)/1000000</f>
        <v>1485.7060970729583</v>
      </c>
      <c r="G62" s="29">
        <f>(Cost!BD116+Cost!BE116)/1000000</f>
        <v>282.74496759587277</v>
      </c>
      <c r="H62" s="29">
        <f>(Cost!BD136+Cost!BE136)/1000000</f>
        <v>38.323969193226915</v>
      </c>
      <c r="I62" s="29">
        <f>(Cost!BD156+Cost!BE156)/1000000</f>
        <v>165.16146246415138</v>
      </c>
      <c r="J62" s="29">
        <f>(Cost!BD176+Cost!BE176)/1000000</f>
        <v>121.23720460984197</v>
      </c>
      <c r="K62" s="29">
        <f>(Cost!BD196+Cost!BE196)/1000000</f>
        <v>192.9068386888957</v>
      </c>
      <c r="L62" s="11">
        <f t="shared" si="12"/>
        <v>5600.0624943274906</v>
      </c>
    </row>
    <row r="63" spans="1:12">
      <c r="A63" s="16">
        <v>2028</v>
      </c>
      <c r="B63" s="11">
        <f>(Cost!BD17+Cost!BE17)/1000000</f>
        <v>641.23680304290417</v>
      </c>
      <c r="C63" s="11">
        <f>(Cost!BD37+Cost!BE37)/1000000</f>
        <v>1726.6966945334977</v>
      </c>
      <c r="D63" s="11">
        <f>(Cost!BD57+Cost!BE57)/1000000</f>
        <v>853.61380023759671</v>
      </c>
      <c r="E63" s="29">
        <f>(Cost!BD77+Cost!BE77)/1000000</f>
        <v>189.36899578934742</v>
      </c>
      <c r="F63" s="29">
        <f>(Cost!BD97+Cost!BE97)/1000000</f>
        <v>1529.5221638792675</v>
      </c>
      <c r="G63" s="29">
        <f>(Cost!BD117+Cost!BE117)/1000000</f>
        <v>289.35342669760922</v>
      </c>
      <c r="H63" s="29">
        <f>(Cost!BD137+Cost!BE137)/1000000</f>
        <v>39.649084604506491</v>
      </c>
      <c r="I63" s="29">
        <f>(Cost!BD157+Cost!BE157)/1000000</f>
        <v>170.4321853673882</v>
      </c>
      <c r="J63" s="29">
        <f>(Cost!BD177+Cost!BE177)/1000000</f>
        <v>125.37474569988822</v>
      </c>
      <c r="K63" s="29">
        <f>(Cost!BD197+Cost!BE197)/1000000</f>
        <v>199.361796395038</v>
      </c>
      <c r="L63" s="11">
        <f t="shared" si="12"/>
        <v>5764.6096962470438</v>
      </c>
    </row>
    <row r="64" spans="1:12">
      <c r="A64" s="16">
        <v>2029</v>
      </c>
      <c r="B64" s="11">
        <f>(Cost!BD18+Cost!BE18)/1000000</f>
        <v>661.71124693598745</v>
      </c>
      <c r="C64" s="11">
        <f>(Cost!BD38+Cost!BE38)/1000000</f>
        <v>1777.2019350732251</v>
      </c>
      <c r="D64" s="11">
        <f>(Cost!BD58+Cost!BE58)/1000000</f>
        <v>878.77218820249482</v>
      </c>
      <c r="E64" s="29">
        <f>(Cost!BD78+Cost!BE78)/1000000</f>
        <v>194.10553853827179</v>
      </c>
      <c r="F64" s="29">
        <f>(Cost!BD98+Cost!BE98)/1000000</f>
        <v>1573.8219608166307</v>
      </c>
      <c r="G64" s="29">
        <f>(Cost!BD118+Cost!BE118)/1000000</f>
        <v>296.35796230871426</v>
      </c>
      <c r="H64" s="29">
        <f>(Cost!BD138+Cost!BE138)/1000000</f>
        <v>40.956448829337297</v>
      </c>
      <c r="I64" s="29">
        <f>(Cost!BD158+Cost!BE158)/1000000</f>
        <v>175.76005592871186</v>
      </c>
      <c r="J64" s="29">
        <f>(Cost!BD178+Cost!BE178)/1000000</f>
        <v>129.49948987637271</v>
      </c>
      <c r="K64" s="29">
        <f>(Cost!BD198+Cost!BE198)/1000000</f>
        <v>205.88662652494693</v>
      </c>
      <c r="L64" s="11">
        <f t="shared" si="12"/>
        <v>5934.0734530346936</v>
      </c>
    </row>
    <row r="65" spans="1:12">
      <c r="A65" s="16">
        <v>2030</v>
      </c>
      <c r="B65" s="11">
        <f>(Cost!BD19+Cost!BE19)/1000000</f>
        <v>682.5775030760899</v>
      </c>
      <c r="C65" s="11">
        <f>(Cost!BD39+Cost!BE39)/1000000</f>
        <v>1829.2977493516485</v>
      </c>
      <c r="D65" s="11">
        <f>(Cost!BD59+Cost!BE59)/1000000</f>
        <v>905.97763167820028</v>
      </c>
      <c r="E65" s="29">
        <f>(Cost!BD79+Cost!BE79)/1000000</f>
        <v>199.01704448309727</v>
      </c>
      <c r="F65" s="29">
        <f>(Cost!BD99+Cost!BE99)/1000000</f>
        <v>1618.6873152480275</v>
      </c>
      <c r="G65" s="29">
        <f>(Cost!BD119+Cost!BE119)/1000000</f>
        <v>303.76671361374542</v>
      </c>
      <c r="H65" s="29">
        <f>(Cost!BD139+Cost!BE139)/1000000</f>
        <v>42.300254553604127</v>
      </c>
      <c r="I65" s="29">
        <f>(Cost!BD159+Cost!BE159)/1000000</f>
        <v>181.08240643728291</v>
      </c>
      <c r="J65" s="29">
        <f>(Cost!BD179+Cost!BE179)/1000000</f>
        <v>133.60687005225509</v>
      </c>
      <c r="K65" s="29">
        <f>(Cost!BD199+Cost!BE199)/1000000</f>
        <v>212.4165821967859</v>
      </c>
      <c r="L65" s="11">
        <f t="shared" si="12"/>
        <v>6108.7300706907363</v>
      </c>
    </row>
    <row r="69" spans="1:12">
      <c r="A69" s="8" t="s">
        <v>73</v>
      </c>
    </row>
    <row r="70" spans="1:12">
      <c r="B70" s="12" t="s">
        <v>30</v>
      </c>
      <c r="C70" s="12" t="s">
        <v>31</v>
      </c>
      <c r="D70" s="11" t="s">
        <v>40</v>
      </c>
      <c r="E70" s="11" t="s">
        <v>41</v>
      </c>
      <c r="F70" s="11" t="s">
        <v>42</v>
      </c>
      <c r="G70" s="11" t="s">
        <v>51</v>
      </c>
      <c r="H70" s="11" t="s">
        <v>53</v>
      </c>
      <c r="I70" s="11" t="s">
        <v>52</v>
      </c>
      <c r="J70" s="11" t="s">
        <v>54</v>
      </c>
      <c r="K70" s="11" t="s">
        <v>50</v>
      </c>
      <c r="L70" s="13" t="s">
        <v>18</v>
      </c>
    </row>
    <row r="71" spans="1:12">
      <c r="A71" s="16">
        <v>2015</v>
      </c>
      <c r="B71" s="29">
        <f>(Cost!BB4+Cost!BC4)/1000000</f>
        <v>212.7164054038748</v>
      </c>
      <c r="C71" s="29">
        <f>(Cost!BB24+Cost!BC24)/1000000</f>
        <v>608.67755005165225</v>
      </c>
      <c r="D71" s="29">
        <f>(Cost!BB44+Cost!BC44)/1000000</f>
        <v>336.05239873774315</v>
      </c>
      <c r="E71" s="29">
        <f>(Cost!BB64+Cost!BC64)/1000000</f>
        <v>72.112482353955329</v>
      </c>
      <c r="F71" s="29">
        <f>(Cost!BB84+Cost!BC84)/1000000</f>
        <v>520.65678231971151</v>
      </c>
      <c r="G71" s="29">
        <f>(Cost!BB104+Cost!BC104)/1000000</f>
        <v>108.15426634779979</v>
      </c>
      <c r="H71" s="29">
        <f>(Cost!BB124+Cost!BC124)/1000000</f>
        <v>12.854481488625837</v>
      </c>
      <c r="I71" s="29">
        <f>(Cost!BB144+Cost!BC144)/1000000</f>
        <v>56.353372051959958</v>
      </c>
      <c r="J71" s="29">
        <f>(Cost!BB164+Cost!BC164)/1000000</f>
        <v>41.50583393221072</v>
      </c>
      <c r="K71" s="29">
        <f>(Cost!BB184+Cost!BC184)/1000000</f>
        <v>65.03917722098052</v>
      </c>
      <c r="L71" s="11">
        <f>SUM(B71:K71)</f>
        <v>2034.1227499085137</v>
      </c>
    </row>
    <row r="72" spans="1:12">
      <c r="A72" s="16">
        <v>2016</v>
      </c>
      <c r="B72" s="29">
        <f>(Cost!BB5+Cost!BC5)/1000000</f>
        <v>218.92168150584203</v>
      </c>
      <c r="C72" s="29">
        <f>(Cost!BB25+Cost!BC25)/1000000</f>
        <v>621.57674264866398</v>
      </c>
      <c r="D72" s="29">
        <f>(Cost!BB45+Cost!BC45)/1000000</f>
        <v>336.97232161727658</v>
      </c>
      <c r="E72" s="29">
        <f>(Cost!BB65+Cost!BC65)/1000000</f>
        <v>73.168375826970546</v>
      </c>
      <c r="F72" s="29">
        <f>(Cost!BB85+Cost!BC85)/1000000</f>
        <v>536.077237970498</v>
      </c>
      <c r="G72" s="29">
        <f>(Cost!BB105+Cost!BC105)/1000000</f>
        <v>109.32284125137147</v>
      </c>
      <c r="H72" s="29">
        <f>(Cost!BB125+Cost!BC125)/1000000</f>
        <v>13.345000703113715</v>
      </c>
      <c r="I72" s="29">
        <f>(Cost!BB145+Cost!BC145)/1000000</f>
        <v>58.515858785684593</v>
      </c>
      <c r="J72" s="29">
        <f>(Cost!BB165+Cost!BC165)/1000000</f>
        <v>43.279862178162993</v>
      </c>
      <c r="K72" s="29">
        <f>(Cost!BB185+Cost!BC185)/1000000</f>
        <v>67.541618009205138</v>
      </c>
      <c r="L72" s="11">
        <f t="shared" ref="L72:L86" si="13">SUM(B72:K72)</f>
        <v>2078.7215404967887</v>
      </c>
    </row>
    <row r="73" spans="1:12">
      <c r="A73" s="16">
        <v>2017</v>
      </c>
      <c r="B73" s="29">
        <f>(Cost!BB6+Cost!BC6)/1000000</f>
        <v>226.00498545517434</v>
      </c>
      <c r="C73" s="29">
        <f>(Cost!BB26+Cost!BC26)/1000000</f>
        <v>637.00776830053974</v>
      </c>
      <c r="D73" s="29">
        <f>(Cost!BB46+Cost!BC46)/1000000</f>
        <v>339.86354153128065</v>
      </c>
      <c r="E73" s="29">
        <f>(Cost!BB66+Cost!BC66)/1000000</f>
        <v>74.518568648644148</v>
      </c>
      <c r="F73" s="29">
        <f>(Cost!BB86+Cost!BC86)/1000000</f>
        <v>553.24023368104292</v>
      </c>
      <c r="G73" s="29">
        <f>(Cost!BB106+Cost!BC106)/1000000</f>
        <v>111.01276289658531</v>
      </c>
      <c r="H73" s="29">
        <f>(Cost!BB126+Cost!BC126)/1000000</f>
        <v>13.883059456485309</v>
      </c>
      <c r="I73" s="29">
        <f>(Cost!BB146+Cost!BC146)/1000000</f>
        <v>60.84519822646822</v>
      </c>
      <c r="J73" s="29">
        <f>(Cost!BB166+Cost!BC166)/1000000</f>
        <v>45.230227750479003</v>
      </c>
      <c r="K73" s="29">
        <f>(Cost!BB186+Cost!BC186)/1000000</f>
        <v>70.292008453777669</v>
      </c>
      <c r="L73" s="11">
        <f t="shared" si="13"/>
        <v>2131.8983544004777</v>
      </c>
    </row>
    <row r="74" spans="1:12">
      <c r="A74" s="16">
        <v>2018</v>
      </c>
      <c r="B74" s="29">
        <f>(Cost!BB7+Cost!BC7)/1000000</f>
        <v>233.4316518388801</v>
      </c>
      <c r="C74" s="29">
        <f>(Cost!BB27+Cost!BC27)/1000000</f>
        <v>653.76279785283396</v>
      </c>
      <c r="D74" s="29">
        <f>(Cost!BB47+Cost!BC47)/1000000</f>
        <v>344.30468968862806</v>
      </c>
      <c r="E74" s="29">
        <f>(Cost!BB67+Cost!BC67)/1000000</f>
        <v>76.019653437109611</v>
      </c>
      <c r="F74" s="29">
        <f>(Cost!BB87+Cost!BC87)/1000000</f>
        <v>570.89176916816621</v>
      </c>
      <c r="G74" s="29">
        <f>(Cost!BB107+Cost!BC107)/1000000</f>
        <v>113.05483492005226</v>
      </c>
      <c r="H74" s="29">
        <f>(Cost!BB127+Cost!BC127)/1000000</f>
        <v>14.437449763108651</v>
      </c>
      <c r="I74" s="29">
        <f>(Cost!BB147+Cost!BC147)/1000000</f>
        <v>63.207688986387936</v>
      </c>
      <c r="J74" s="29">
        <f>(Cost!BB167+Cost!BC167)/1000000</f>
        <v>47.213391045907677</v>
      </c>
      <c r="K74" s="29">
        <f>(Cost!BB187+Cost!BC187)/1000000</f>
        <v>73.124019646673574</v>
      </c>
      <c r="L74" s="11">
        <f t="shared" si="13"/>
        <v>2189.4479463477483</v>
      </c>
    </row>
    <row r="75" spans="1:12">
      <c r="A75" s="16">
        <v>2019</v>
      </c>
      <c r="B75" s="29">
        <f>(Cost!BB8+Cost!BC8)/1000000</f>
        <v>241.03129186058425</v>
      </c>
      <c r="C75" s="29">
        <f>(Cost!BB28+Cost!BC28)/1000000</f>
        <v>671.45632622467133</v>
      </c>
      <c r="D75" s="29">
        <f>(Cost!BB48+Cost!BC48)/1000000</f>
        <v>350.15443973758465</v>
      </c>
      <c r="E75" s="29">
        <f>(Cost!BB68+Cost!BC68)/1000000</f>
        <v>77.642422871893899</v>
      </c>
      <c r="F75" s="29">
        <f>(Cost!BB88+Cost!BC88)/1000000</f>
        <v>588.67931599165502</v>
      </c>
      <c r="G75" s="29">
        <f>(Cost!BB108+Cost!BC108)/1000000</f>
        <v>115.41351471308508</v>
      </c>
      <c r="H75" s="29">
        <f>(Cost!BB128+Cost!BC128)/1000000</f>
        <v>14.985703244317595</v>
      </c>
      <c r="I75" s="29">
        <f>(Cost!BB148+Cost!BC148)/1000000</f>
        <v>65.56389179893327</v>
      </c>
      <c r="J75" s="29">
        <f>(Cost!BB168+Cost!BC168)/1000000</f>
        <v>49.182155370293678</v>
      </c>
      <c r="K75" s="29">
        <f>(Cost!BB188+Cost!BC188)/1000000</f>
        <v>75.960986475684379</v>
      </c>
      <c r="L75" s="11">
        <f t="shared" si="13"/>
        <v>2250.0700482887028</v>
      </c>
    </row>
    <row r="76" spans="1:12">
      <c r="A76" s="16">
        <v>2020</v>
      </c>
      <c r="B76" s="29">
        <f>(Cost!BB9+Cost!BC9)/1000000</f>
        <v>248.79789016238081</v>
      </c>
      <c r="C76" s="29">
        <f>(Cost!BB29+Cost!BC29)/1000000</f>
        <v>690.06607036466619</v>
      </c>
      <c r="D76" s="29">
        <f>(Cost!BB49+Cost!BC49)/1000000</f>
        <v>357.35253698991249</v>
      </c>
      <c r="E76" s="29">
        <f>(Cost!BB69+Cost!BC69)/1000000</f>
        <v>79.367154499509937</v>
      </c>
      <c r="F76" s="29">
        <f>(Cost!BB89+Cost!BC89)/1000000</f>
        <v>606.41967118660853</v>
      </c>
      <c r="G76" s="29">
        <f>(Cost!BB109+Cost!BC109)/1000000</f>
        <v>118.05068923652115</v>
      </c>
      <c r="H76" s="29">
        <f>(Cost!BB129+Cost!BC129)/1000000</f>
        <v>15.541222240273528</v>
      </c>
      <c r="I76" s="29">
        <f>(Cost!BB149+Cost!BC149)/1000000</f>
        <v>67.907081653540843</v>
      </c>
      <c r="J76" s="29">
        <f>(Cost!BB169+Cost!BC169)/1000000</f>
        <v>51.089621353652788</v>
      </c>
      <c r="K76" s="29">
        <f>(Cost!BB189+Cost!BC189)/1000000</f>
        <v>78.786070180790531</v>
      </c>
      <c r="L76" s="11">
        <f t="shared" si="13"/>
        <v>2313.3780078678565</v>
      </c>
    </row>
    <row r="77" spans="1:12">
      <c r="A77" s="16">
        <v>2021</v>
      </c>
      <c r="B77" s="29">
        <f>(Cost!BB10+Cost!BC10)/1000000</f>
        <v>256.58710934688804</v>
      </c>
      <c r="C77" s="29">
        <f>(Cost!BB30+Cost!BC30)/1000000</f>
        <v>709.10331367619983</v>
      </c>
      <c r="D77" s="29">
        <f>(Cost!BB50+Cost!BC50)/1000000</f>
        <v>365.63536429387102</v>
      </c>
      <c r="E77" s="29">
        <f>(Cost!BB70+Cost!BC70)/1000000</f>
        <v>81.131562003351306</v>
      </c>
      <c r="F77" s="29">
        <f>(Cost!BB90+Cost!BC90)/1000000</f>
        <v>623.77504822778371</v>
      </c>
      <c r="G77" s="29">
        <f>(Cost!BB110+Cost!BC110)/1000000</f>
        <v>120.84238126840404</v>
      </c>
      <c r="H77" s="29">
        <f>(Cost!BB130+Cost!BC130)/1000000</f>
        <v>16.09272323797553</v>
      </c>
      <c r="I77" s="29">
        <f>(Cost!BB150+Cost!BC150)/1000000</f>
        <v>70.180231042434158</v>
      </c>
      <c r="J77" s="29">
        <f>(Cost!BB170+Cost!BC170)/1000000</f>
        <v>52.847682314109349</v>
      </c>
      <c r="K77" s="29">
        <f>(Cost!BB190+Cost!BC190)/1000000</f>
        <v>81.522428920905398</v>
      </c>
      <c r="L77" s="11">
        <f t="shared" si="13"/>
        <v>2377.7178443319226</v>
      </c>
    </row>
    <row r="78" spans="1:12">
      <c r="A78" s="16">
        <v>2022</v>
      </c>
      <c r="B78" s="29">
        <f>(Cost!BB11+Cost!BC11)/1000000</f>
        <v>264.02109099730802</v>
      </c>
      <c r="C78" s="29">
        <f>(Cost!BB31+Cost!BC31)/1000000</f>
        <v>727.73953776056146</v>
      </c>
      <c r="D78" s="29">
        <f>(Cost!BB51+Cost!BC51)/1000000</f>
        <v>374.51466342165776</v>
      </c>
      <c r="E78" s="29">
        <f>(Cost!BB71+Cost!BC71)/1000000</f>
        <v>82.864539934253429</v>
      </c>
      <c r="F78" s="29">
        <f>(Cost!BB91+Cost!BC91)/1000000</f>
        <v>640.61393364241712</v>
      </c>
      <c r="G78" s="29">
        <f>(Cost!BB111+Cost!BC111)/1000000</f>
        <v>123.6275085533385</v>
      </c>
      <c r="H78" s="29">
        <f>(Cost!BB131+Cost!BC131)/1000000</f>
        <v>16.583619286881838</v>
      </c>
      <c r="I78" s="29">
        <f>(Cost!BB151+Cost!BC151)/1000000</f>
        <v>72.292638564753588</v>
      </c>
      <c r="J78" s="29">
        <f>(Cost!BB171+Cost!BC171)/1000000</f>
        <v>54.467471147425677</v>
      </c>
      <c r="K78" s="29">
        <f>(Cost!BB191+Cost!BC191)/1000000</f>
        <v>84.083180449098819</v>
      </c>
      <c r="L78" s="11">
        <f t="shared" si="13"/>
        <v>2440.808183757697</v>
      </c>
    </row>
    <row r="79" spans="1:12">
      <c r="A79" s="16">
        <v>2023</v>
      </c>
      <c r="B79" s="29">
        <f>(Cost!BB12+Cost!BC12)/1000000</f>
        <v>271.19267427659651</v>
      </c>
      <c r="C79" s="29">
        <f>(Cost!BB32+Cost!BC32)/1000000</f>
        <v>746.21659642187001</v>
      </c>
      <c r="D79" s="29">
        <f>(Cost!BB52+Cost!BC52)/1000000</f>
        <v>383.9351040944116</v>
      </c>
      <c r="E79" s="29">
        <f>(Cost!BB72+Cost!BC72)/1000000</f>
        <v>84.58184392843512</v>
      </c>
      <c r="F79" s="29">
        <f>(Cost!BB92+Cost!BC92)/1000000</f>
        <v>657.02428104910689</v>
      </c>
      <c r="G79" s="29">
        <f>(Cost!BB112+Cost!BC112)/1000000</f>
        <v>126.44180345978604</v>
      </c>
      <c r="H79" s="29">
        <f>(Cost!BB132+Cost!BC132)/1000000</f>
        <v>17.057424976503007</v>
      </c>
      <c r="I79" s="29">
        <f>(Cost!BB152+Cost!BC152)/1000000</f>
        <v>74.263076351676219</v>
      </c>
      <c r="J79" s="29">
        <f>(Cost!BB172+Cost!BC172)/1000000</f>
        <v>55.958256593405608</v>
      </c>
      <c r="K79" s="29">
        <f>(Cost!BB192+Cost!BC192)/1000000</f>
        <v>86.472173692256987</v>
      </c>
      <c r="L79" s="11">
        <f t="shared" si="13"/>
        <v>2503.1432348440485</v>
      </c>
    </row>
    <row r="80" spans="1:12">
      <c r="A80" s="16">
        <v>2024</v>
      </c>
      <c r="B80" s="29">
        <f>(Cost!BB13+Cost!BC13)/1000000</f>
        <v>278.13139008632726</v>
      </c>
      <c r="C80" s="29">
        <f>(Cost!BB33+Cost!BC33)/1000000</f>
        <v>764.71550115364323</v>
      </c>
      <c r="D80" s="29">
        <f>(Cost!BB53+Cost!BC53)/1000000</f>
        <v>393.86156487155097</v>
      </c>
      <c r="E80" s="29">
        <f>(Cost!BB73+Cost!BC73)/1000000</f>
        <v>86.296973383742241</v>
      </c>
      <c r="F80" s="29">
        <f>(Cost!BB93+Cost!BC93)/1000000</f>
        <v>672.90000435288903</v>
      </c>
      <c r="G80" s="29">
        <f>(Cost!BB113+Cost!BC113)/1000000</f>
        <v>129.25587770462931</v>
      </c>
      <c r="H80" s="29">
        <f>(Cost!BB133+Cost!BC133)/1000000</f>
        <v>17.497271736910125</v>
      </c>
      <c r="I80" s="29">
        <f>(Cost!BB153+Cost!BC153)/1000000</f>
        <v>76.120611420659586</v>
      </c>
      <c r="J80" s="29">
        <f>(Cost!BB173+Cost!BC173)/1000000</f>
        <v>57.316177777399446</v>
      </c>
      <c r="K80" s="29">
        <f>(Cost!BB193+Cost!BC193)/1000000</f>
        <v>88.683247464190515</v>
      </c>
      <c r="L80" s="11">
        <f t="shared" si="13"/>
        <v>2564.7786199519419</v>
      </c>
    </row>
    <row r="81" spans="1:12">
      <c r="A81" s="16">
        <v>2025</v>
      </c>
      <c r="B81" s="29">
        <f>(Cost!BB14+Cost!BC14)/1000000</f>
        <v>284.8563192660701</v>
      </c>
      <c r="C81" s="29">
        <f>(Cost!BB34+Cost!BC34)/1000000</f>
        <v>783.36434198562245</v>
      </c>
      <c r="D81" s="29">
        <f>(Cost!BB54+Cost!BC54)/1000000</f>
        <v>404.1949270375581</v>
      </c>
      <c r="E81" s="29">
        <f>(Cost!BB74+Cost!BC74)/1000000</f>
        <v>88.020871138654812</v>
      </c>
      <c r="F81" s="29">
        <f>(Cost!BB94+Cost!BC94)/1000000</f>
        <v>688.21351406307701</v>
      </c>
      <c r="G81" s="29">
        <f>(Cost!BB114+Cost!BC114)/1000000</f>
        <v>132.01392869916151</v>
      </c>
      <c r="H81" s="29">
        <f>(Cost!BB134+Cost!BC134)/1000000</f>
        <v>17.916268572735895</v>
      </c>
      <c r="I81" s="29">
        <f>(Cost!BB154+Cost!BC154)/1000000</f>
        <v>77.869271431930898</v>
      </c>
      <c r="J81" s="29">
        <f>(Cost!BB174+Cost!BC174)/1000000</f>
        <v>58.54323260050559</v>
      </c>
      <c r="K81" s="29">
        <f>(Cost!BB194+Cost!BC194)/1000000</f>
        <v>90.760780505589494</v>
      </c>
      <c r="L81" s="11">
        <f t="shared" si="13"/>
        <v>2625.7534553009064</v>
      </c>
    </row>
    <row r="82" spans="1:12">
      <c r="A82" s="16">
        <v>2026</v>
      </c>
      <c r="B82" s="29">
        <f>(Cost!BB15+Cost!BC15)/1000000</f>
        <v>291.42254889837574</v>
      </c>
      <c r="C82" s="29">
        <f>(Cost!BB35+Cost!BC35)/1000000</f>
        <v>802.15759961507604</v>
      </c>
      <c r="D82" s="29">
        <f>(Cost!BB55+Cost!BC55)/1000000</f>
        <v>414.84876349042389</v>
      </c>
      <c r="E82" s="29">
        <f>(Cost!BB75+Cost!BC75)/1000000</f>
        <v>89.759754679455909</v>
      </c>
      <c r="F82" s="29">
        <f>(Cost!BB95+Cost!BC95)/1000000</f>
        <v>702.86404604978952</v>
      </c>
      <c r="G82" s="29">
        <f>(Cost!BB115+Cost!BC115)/1000000</f>
        <v>134.7110754117642</v>
      </c>
      <c r="H82" s="29">
        <f>(Cost!BB135+Cost!BC135)/1000000</f>
        <v>18.341001333335544</v>
      </c>
      <c r="I82" s="29">
        <f>(Cost!BB155+Cost!BC155)/1000000</f>
        <v>79.533642900304798</v>
      </c>
      <c r="J82" s="29">
        <f>(Cost!BB175+Cost!BC175)/1000000</f>
        <v>59.636314076321469</v>
      </c>
      <c r="K82" s="29">
        <f>(Cost!BB195+Cost!BC195)/1000000</f>
        <v>92.703553907809138</v>
      </c>
      <c r="L82" s="11">
        <f t="shared" si="13"/>
        <v>2685.9783003626562</v>
      </c>
    </row>
    <row r="83" spans="1:12">
      <c r="A83" s="16">
        <v>2027</v>
      </c>
      <c r="B83" s="29">
        <f>(Cost!BB16+Cost!BC16)/1000000</f>
        <v>297.74876382031459</v>
      </c>
      <c r="C83" s="29">
        <f>(Cost!BB36+Cost!BC36)/1000000</f>
        <v>820.82834017220989</v>
      </c>
      <c r="D83" s="29">
        <f>(Cost!BB56+Cost!BC56)/1000000</f>
        <v>425.59221109808357</v>
      </c>
      <c r="E83" s="29">
        <f>(Cost!BB76+Cost!BC76)/1000000</f>
        <v>91.48588974972462</v>
      </c>
      <c r="F83" s="29">
        <f>(Cost!BB96+Cost!BC96)/1000000</f>
        <v>716.62854339941896</v>
      </c>
      <c r="G83" s="29">
        <f>(Cost!BB116+Cost!BC116)/1000000</f>
        <v>137.2817314129006</v>
      </c>
      <c r="H83" s="29">
        <f>(Cost!BB136+Cost!BC136)/1000000</f>
        <v>18.742275689889716</v>
      </c>
      <c r="I83" s="29">
        <f>(Cost!BB156+Cost!BC156)/1000000</f>
        <v>81.11550944709866</v>
      </c>
      <c r="J83" s="29">
        <f>(Cost!BB176+Cost!BC176)/1000000</f>
        <v>60.615222308762341</v>
      </c>
      <c r="K83" s="29">
        <f>(Cost!BB196+Cost!BC196)/1000000</f>
        <v>94.496255610607278</v>
      </c>
      <c r="L83" s="11">
        <f t="shared" si="13"/>
        <v>2744.5347427090105</v>
      </c>
    </row>
    <row r="84" spans="1:12">
      <c r="A84" s="16">
        <v>2028</v>
      </c>
      <c r="B84" s="29">
        <f>(Cost!BB17+Cost!BC17)/1000000</f>
        <v>303.87840031812004</v>
      </c>
      <c r="C84" s="29">
        <f>(Cost!BB37+Cost!BC37)/1000000</f>
        <v>839.30585182997709</v>
      </c>
      <c r="D84" s="29">
        <f>(Cost!BB57+Cost!BC57)/1000000</f>
        <v>436.23235729426216</v>
      </c>
      <c r="E84" s="29">
        <f>(Cost!BB77+Cost!BC77)/1000000</f>
        <v>93.159896224676871</v>
      </c>
      <c r="F84" s="29">
        <f>(Cost!BB97+Cost!BC97)/1000000</f>
        <v>729.50633299704634</v>
      </c>
      <c r="G84" s="29">
        <f>(Cost!BB117+Cost!BC117)/1000000</f>
        <v>139.70808966524677</v>
      </c>
      <c r="H84" s="29">
        <f>(Cost!BB137+Cost!BC137)/1000000</f>
        <v>19.150770687818394</v>
      </c>
      <c r="I84" s="29">
        <f>(Cost!BB157+Cost!BC157)/1000000</f>
        <v>82.593040330325479</v>
      </c>
      <c r="J84" s="29">
        <f>(Cost!BB177+Cost!BC177)/1000000</f>
        <v>61.479522377489161</v>
      </c>
      <c r="K84" s="29">
        <f>(Cost!BB197+Cost!BC197)/1000000</f>
        <v>96.143955199595524</v>
      </c>
      <c r="L84" s="11">
        <f t="shared" si="13"/>
        <v>2801.1582169245576</v>
      </c>
    </row>
    <row r="85" spans="1:12">
      <c r="A85" s="16">
        <v>2029</v>
      </c>
      <c r="B85" s="29">
        <f>(Cost!BB18+Cost!BC18)/1000000</f>
        <v>309.67399549504455</v>
      </c>
      <c r="C85" s="29">
        <f>(Cost!BB38+Cost!BC38)/1000000</f>
        <v>857.24563373701119</v>
      </c>
      <c r="D85" s="29">
        <f>(Cost!BB58+Cost!BC58)/1000000</f>
        <v>446.52689350884827</v>
      </c>
      <c r="E85" s="29">
        <f>(Cost!BB78+Cost!BC78)/1000000</f>
        <v>94.74776489358841</v>
      </c>
      <c r="F85" s="29">
        <f>(Cost!BB98+Cost!BC98)/1000000</f>
        <v>741.17429694006</v>
      </c>
      <c r="G85" s="29">
        <f>(Cost!BB118+Cost!BC118)/1000000</f>
        <v>141.8748096907957</v>
      </c>
      <c r="H85" s="29">
        <f>(Cost!BB138+Cost!BC138)/1000000</f>
        <v>19.543501065334574</v>
      </c>
      <c r="I85" s="29">
        <f>(Cost!BB158+Cost!BC158)/1000000</f>
        <v>83.929162660593363</v>
      </c>
      <c r="J85" s="29">
        <f>(Cost!BB178+Cost!BC178)/1000000</f>
        <v>62.214963868744</v>
      </c>
      <c r="K85" s="29">
        <f>(Cost!BB198+Cost!BC198)/1000000</f>
        <v>97.611548459866469</v>
      </c>
      <c r="L85" s="11">
        <f t="shared" si="13"/>
        <v>2854.5425703198862</v>
      </c>
    </row>
    <row r="86" spans="1:12">
      <c r="A86" s="16">
        <v>2030</v>
      </c>
      <c r="B86" s="29">
        <f>(Cost!BB19+Cost!BC19)/1000000</f>
        <v>314.93307822001589</v>
      </c>
      <c r="C86" s="29">
        <f>(Cost!BB39+Cost!BC39)/1000000</f>
        <v>874.08464239916088</v>
      </c>
      <c r="D86" s="29">
        <f>(Cost!BB59+Cost!BC59)/1000000</f>
        <v>456.16573911340919</v>
      </c>
      <c r="E86" s="29">
        <f>(Cost!BB79+Cost!BC79)/1000000</f>
        <v>96.211898929150166</v>
      </c>
      <c r="F86" s="29">
        <f>(Cost!BB99+Cost!BC99)/1000000</f>
        <v>751.39051889142559</v>
      </c>
      <c r="G86" s="29">
        <f>(Cost!BB119+Cost!BC119)/1000000</f>
        <v>143.69749331138254</v>
      </c>
      <c r="H86" s="29">
        <f>(Cost!BB139+Cost!BC139)/1000000</f>
        <v>19.912627217125806</v>
      </c>
      <c r="I86" s="29">
        <f>(Cost!BB159+Cost!BC159)/1000000</f>
        <v>85.080559477213953</v>
      </c>
      <c r="J86" s="29">
        <f>(Cost!BB179+Cost!BC179)/1000000</f>
        <v>62.823930490175805</v>
      </c>
      <c r="K86" s="29">
        <f>(Cost!BB199+Cost!BC199)/1000000</f>
        <v>98.87092862974751</v>
      </c>
      <c r="L86" s="11">
        <f t="shared" si="13"/>
        <v>2903.1714166788074</v>
      </c>
    </row>
    <row r="89" spans="1:12">
      <c r="A89" s="8" t="s">
        <v>18</v>
      </c>
    </row>
    <row r="90" spans="1:12">
      <c r="B90" s="12" t="s">
        <v>30</v>
      </c>
      <c r="C90" s="12" t="s">
        <v>31</v>
      </c>
      <c r="D90" s="11" t="s">
        <v>40</v>
      </c>
      <c r="E90" s="11" t="s">
        <v>41</v>
      </c>
      <c r="F90" s="11" t="s">
        <v>42</v>
      </c>
      <c r="G90" s="11" t="s">
        <v>51</v>
      </c>
      <c r="H90" s="11" t="s">
        <v>53</v>
      </c>
      <c r="I90" s="11" t="s">
        <v>52</v>
      </c>
      <c r="J90" s="11" t="s">
        <v>54</v>
      </c>
      <c r="K90" s="11" t="s">
        <v>50</v>
      </c>
      <c r="L90" s="13" t="s">
        <v>17</v>
      </c>
    </row>
    <row r="91" spans="1:12">
      <c r="A91" s="16">
        <v>2015</v>
      </c>
      <c r="B91" s="29">
        <f>(Cost!AZ4+Cost!BA4)/1000000</f>
        <v>136.05362232535498</v>
      </c>
      <c r="C91" s="29">
        <f>(Cost!AZ24+Cost!BA24)/1000000</f>
        <v>392.99857475578835</v>
      </c>
      <c r="D91" s="29">
        <f>(Cost!AZ44+Cost!BA44)/1000000</f>
        <v>213.74452029153824</v>
      </c>
      <c r="E91" s="29">
        <f>(Cost!AZ64+Cost!BA64)/1000000</f>
        <v>46.858595548304947</v>
      </c>
      <c r="F91" s="29">
        <f>(Cost!AZ84+Cost!BA84)/1000000</f>
        <v>334.75408905652949</v>
      </c>
      <c r="G91" s="29">
        <f>(Cost!AZ104+Cost!BA104)/1000000</f>
        <v>68.971285478995526</v>
      </c>
      <c r="H91" s="29">
        <f>(Cost!AZ124+Cost!BA124)/1000000</f>
        <v>8.1969105188138425</v>
      </c>
      <c r="I91" s="29">
        <f>(Cost!AZ144+Cost!BA144)/1000000</f>
        <v>36.287189593195052</v>
      </c>
      <c r="J91" s="29">
        <f>(Cost!AZ164+Cost!BA164)/1000000</f>
        <v>26.467658376082849</v>
      </c>
      <c r="K91" s="29">
        <f>(Cost!AZ184+Cost!BA184)/1000000</f>
        <v>41.896956137914763</v>
      </c>
      <c r="L91" s="11">
        <f>SUM(B91:K91)</f>
        <v>1306.2294020825179</v>
      </c>
    </row>
    <row r="92" spans="1:12">
      <c r="A92" s="16">
        <v>2016</v>
      </c>
      <c r="B92" s="44">
        <f>(Cost!AZ5+Cost!BA5)/1000000</f>
        <v>138.35975402071239</v>
      </c>
      <c r="C92" s="44">
        <f>(Cost!AZ25+Cost!BA25)/1000000</f>
        <v>398.27122410649901</v>
      </c>
      <c r="D92" s="44">
        <f>(Cost!AZ45+Cost!BA45)/1000000</f>
        <v>215.05858115445031</v>
      </c>
      <c r="E92" s="44">
        <f>(Cost!AZ65+Cost!BA65)/1000000</f>
        <v>47.230478891437052</v>
      </c>
      <c r="F92" s="44">
        <f>(Cost!AZ85+Cost!BA85)/1000000</f>
        <v>340.80919063878139</v>
      </c>
      <c r="G92" s="44">
        <f>(Cost!AZ105+Cost!BA105)/1000000</f>
        <v>69.555403746315989</v>
      </c>
      <c r="H92" s="44">
        <f>(Cost!AZ125+Cost!BA125)/1000000</f>
        <v>8.3755761009063701</v>
      </c>
      <c r="I92" s="44">
        <f>(Cost!AZ145+Cost!BA145)/1000000</f>
        <v>37.137480201880742</v>
      </c>
      <c r="J92" s="44">
        <f>(Cost!AZ165+Cost!BA165)/1000000</f>
        <v>27.145337469053498</v>
      </c>
      <c r="K92" s="44">
        <f>(Cost!AZ185+Cost!BA185)/1000000</f>
        <v>42.922444532953151</v>
      </c>
      <c r="L92" s="11">
        <f t="shared" ref="L92:L105" si="14">SUM(B92:K92)</f>
        <v>1324.8654708629897</v>
      </c>
    </row>
    <row r="93" spans="1:12">
      <c r="A93" s="16">
        <v>2017</v>
      </c>
      <c r="B93" s="44">
        <f>(Cost!AZ6+Cost!BA6)/1000000</f>
        <v>141.18064631972794</v>
      </c>
      <c r="C93" s="44">
        <f>(Cost!AZ26+Cost!BA26)/1000000</f>
        <v>405.51941086433231</v>
      </c>
      <c r="D93" s="44">
        <f>(Cost!AZ46+Cost!BA46)/1000000</f>
        <v>217.65076280401695</v>
      </c>
      <c r="E93" s="44">
        <f>(Cost!AZ66+Cost!BA66)/1000000</f>
        <v>47.817891972334998</v>
      </c>
      <c r="F93" s="44">
        <f>(Cost!AZ86+Cost!BA86)/1000000</f>
        <v>348.00909651873923</v>
      </c>
      <c r="G93" s="44">
        <f>(Cost!AZ106+Cost!BA106)/1000000</f>
        <v>70.425733690531914</v>
      </c>
      <c r="H93" s="44">
        <f>(Cost!AZ126+Cost!BA126)/1000000</f>
        <v>8.5837209164355777</v>
      </c>
      <c r="I93" s="44">
        <f>(Cost!AZ146+Cost!BA146)/1000000</f>
        <v>38.11073224340366</v>
      </c>
      <c r="J93" s="44">
        <f>(Cost!AZ166+Cost!BA166)/1000000</f>
        <v>27.864402702605144</v>
      </c>
      <c r="K93" s="44">
        <f>(Cost!AZ186+Cost!BA186)/1000000</f>
        <v>44.060187272616865</v>
      </c>
      <c r="L93" s="11">
        <f t="shared" si="14"/>
        <v>1349.2225853047444</v>
      </c>
    </row>
    <row r="94" spans="1:12">
      <c r="A94" s="16">
        <v>2018</v>
      </c>
      <c r="B94" s="44">
        <f>(Cost!AZ7+Cost!BA7)/1000000</f>
        <v>144.31381709860074</v>
      </c>
      <c r="C94" s="44">
        <f>(Cost!AZ27+Cost!BA27)/1000000</f>
        <v>414.05641220844404</v>
      </c>
      <c r="D94" s="44">
        <f>(Cost!AZ47+Cost!BA47)/1000000</f>
        <v>221.08868619136427</v>
      </c>
      <c r="E94" s="44">
        <f>(Cost!AZ67+Cost!BA67)/1000000</f>
        <v>48.538224019496461</v>
      </c>
      <c r="F94" s="44">
        <f>(Cost!AZ87+Cost!BA87)/1000000</f>
        <v>355.75954278819182</v>
      </c>
      <c r="G94" s="44">
        <f>(Cost!AZ107+Cost!BA107)/1000000</f>
        <v>71.451999389263776</v>
      </c>
      <c r="H94" s="44">
        <f>(Cost!AZ127+Cost!BA127)/1000000</f>
        <v>8.811626386216096</v>
      </c>
      <c r="I94" s="44">
        <f>(Cost!AZ147+Cost!BA147)/1000000</f>
        <v>39.119318367382768</v>
      </c>
      <c r="J94" s="44">
        <f>(Cost!AZ167+Cost!BA167)/1000000</f>
        <v>28.57313835673521</v>
      </c>
      <c r="K94" s="44">
        <f>(Cost!AZ187+Cost!BA187)/1000000</f>
        <v>45.219462967188178</v>
      </c>
      <c r="L94" s="11">
        <f t="shared" si="14"/>
        <v>1376.9322277728834</v>
      </c>
    </row>
    <row r="95" spans="1:12">
      <c r="A95" s="16">
        <v>2019</v>
      </c>
      <c r="B95" s="44">
        <f>(Cost!AZ8+Cost!BA8)/1000000</f>
        <v>147.5425028239442</v>
      </c>
      <c r="C95" s="44">
        <f>(Cost!AZ28+Cost!BA28)/1000000</f>
        <v>423.28637547519781</v>
      </c>
      <c r="D95" s="44">
        <f>(Cost!AZ48+Cost!BA48)/1000000</f>
        <v>225.01138412971525</v>
      </c>
      <c r="E95" s="44">
        <f>(Cost!AZ68+Cost!BA68)/1000000</f>
        <v>49.316500936698972</v>
      </c>
      <c r="F95" s="44">
        <f>(Cost!AZ88+Cost!BA88)/1000000</f>
        <v>363.53315192164166</v>
      </c>
      <c r="G95" s="44">
        <f>(Cost!AZ108+Cost!BA108)/1000000</f>
        <v>72.50591880622467</v>
      </c>
      <c r="H95" s="44">
        <f>(Cost!AZ128+Cost!BA128)/1000000</f>
        <v>9.0454596133999505</v>
      </c>
      <c r="I95" s="44">
        <f>(Cost!AZ148+Cost!BA148)/1000000</f>
        <v>40.106566045893594</v>
      </c>
      <c r="J95" s="44">
        <f>(Cost!AZ168+Cost!BA168)/1000000</f>
        <v>29.24357935486983</v>
      </c>
      <c r="K95" s="44">
        <f>(Cost!AZ188+Cost!BA188)/1000000</f>
        <v>46.345095536535545</v>
      </c>
      <c r="L95" s="11">
        <f t="shared" si="14"/>
        <v>1405.9365346441214</v>
      </c>
    </row>
    <row r="96" spans="1:12">
      <c r="A96" s="16">
        <v>2020</v>
      </c>
      <c r="B96" s="44">
        <f>(Cost!AZ9+Cost!BA9)/1000000</f>
        <v>150.6766712927745</v>
      </c>
      <c r="C96" s="44">
        <f>(Cost!AZ29+Cost!BA29)/1000000</f>
        <v>432.64315406676661</v>
      </c>
      <c r="D96" s="44">
        <f>(Cost!AZ49+Cost!BA49)/1000000</f>
        <v>229.09831171036964</v>
      </c>
      <c r="E96" s="44">
        <f>(Cost!AZ69+Cost!BA69)/1000000</f>
        <v>50.106885496150241</v>
      </c>
      <c r="F96" s="44">
        <f>(Cost!AZ89+Cost!BA89)/1000000</f>
        <v>370.96117530410146</v>
      </c>
      <c r="G96" s="44">
        <f>(Cost!AZ109+Cost!BA109)/1000000</f>
        <v>73.502257921100295</v>
      </c>
      <c r="H96" s="44">
        <f>(Cost!AZ129+Cost!BA129)/1000000</f>
        <v>9.2762205480055879</v>
      </c>
      <c r="I96" s="44">
        <f>(Cost!AZ149+Cost!BA149)/1000000</f>
        <v>41.024811688320668</v>
      </c>
      <c r="J96" s="44">
        <f>(Cost!AZ169+Cost!BA169)/1000000</f>
        <v>29.860675723074046</v>
      </c>
      <c r="K96" s="44">
        <f>(Cost!AZ189+Cost!BA189)/1000000</f>
        <v>47.391084248069525</v>
      </c>
      <c r="L96" s="11">
        <f t="shared" si="14"/>
        <v>1434.5412479987326</v>
      </c>
    </row>
    <row r="97" spans="1:12">
      <c r="A97" s="16">
        <v>2021</v>
      </c>
      <c r="B97" s="44">
        <f>(Cost!AZ10+Cost!BA10)/1000000</f>
        <v>153.59306501568514</v>
      </c>
      <c r="C97" s="44">
        <f>(Cost!AZ30+Cost!BA30)/1000000</f>
        <v>441.64934826788402</v>
      </c>
      <c r="D97" s="44">
        <f>(Cost!AZ50+Cost!BA50)/1000000</f>
        <v>233.1057971528154</v>
      </c>
      <c r="E97" s="44">
        <f>(Cost!AZ70+Cost!BA70)/1000000</f>
        <v>50.859460034351841</v>
      </c>
      <c r="F97" s="44">
        <f>(Cost!AZ90+Cost!BA90)/1000000</f>
        <v>377.69717183009493</v>
      </c>
      <c r="G97" s="44">
        <f>(Cost!AZ110+Cost!BA110)/1000000</f>
        <v>74.372166522625292</v>
      </c>
      <c r="H97" s="44">
        <f>(Cost!AZ130+Cost!BA130)/1000000</f>
        <v>9.4890429756878234</v>
      </c>
      <c r="I97" s="44">
        <f>(Cost!AZ150+Cost!BA150)/1000000</f>
        <v>41.834518847911973</v>
      </c>
      <c r="J97" s="44">
        <f>(Cost!AZ170+Cost!BA170)/1000000</f>
        <v>30.413466474146187</v>
      </c>
      <c r="K97" s="44">
        <f>(Cost!AZ190+Cost!BA190)/1000000</f>
        <v>48.327543135559729</v>
      </c>
      <c r="L97" s="11">
        <f t="shared" si="14"/>
        <v>1461.3415802567624</v>
      </c>
    </row>
    <row r="98" spans="1:12">
      <c r="A98" s="16">
        <v>2022</v>
      </c>
      <c r="B98" s="44">
        <f>(Cost!AZ11+Cost!BA11)/1000000</f>
        <v>156.23957353114255</v>
      </c>
      <c r="C98" s="44">
        <f>(Cost!AZ31+Cost!BA31)/1000000</f>
        <v>449.88613544373788</v>
      </c>
      <c r="D98" s="44">
        <f>(Cost!AZ51+Cost!BA51)/1000000</f>
        <v>236.91652951896626</v>
      </c>
      <c r="E98" s="44">
        <f>(Cost!AZ71+Cost!BA71)/1000000</f>
        <v>51.530455804539763</v>
      </c>
      <c r="F98" s="44">
        <f>(Cost!AZ91+Cost!BA91)/1000000</f>
        <v>383.43853802895774</v>
      </c>
      <c r="G98" s="44">
        <f>(Cost!AZ111+Cost!BA111)/1000000</f>
        <v>75.089359655267302</v>
      </c>
      <c r="H98" s="44">
        <f>(Cost!AZ131+Cost!BA131)/1000000</f>
        <v>9.6844621539896014</v>
      </c>
      <c r="I98" s="44">
        <f>(Cost!AZ151+Cost!BA151)/1000000</f>
        <v>42.512206612779387</v>
      </c>
      <c r="J98" s="44">
        <f>(Cost!AZ171+Cost!BA171)/1000000</f>
        <v>30.891129885711599</v>
      </c>
      <c r="K98" s="44">
        <f>(Cost!AZ191+Cost!BA191)/1000000</f>
        <v>49.10679683928992</v>
      </c>
      <c r="L98" s="11">
        <f t="shared" si="14"/>
        <v>1485.2951874743821</v>
      </c>
    </row>
    <row r="99" spans="1:12">
      <c r="A99" s="16">
        <v>2023</v>
      </c>
      <c r="B99" s="44">
        <f>(Cost!AZ12+Cost!BA12)/1000000</f>
        <v>158.62459164143078</v>
      </c>
      <c r="C99" s="44">
        <f>(Cost!AZ32+Cost!BA32)/1000000</f>
        <v>457.25997078551808</v>
      </c>
      <c r="D99" s="44">
        <f>(Cost!AZ52+Cost!BA52)/1000000</f>
        <v>240.49762755990272</v>
      </c>
      <c r="E99" s="44">
        <f>(Cost!AZ72+Cost!BA72)/1000000</f>
        <v>52.123308975701633</v>
      </c>
      <c r="F99" s="44">
        <f>(Cost!AZ92+Cost!BA92)/1000000</f>
        <v>388.08941243844868</v>
      </c>
      <c r="G99" s="44">
        <f>(Cost!AZ112+Cost!BA112)/1000000</f>
        <v>75.648530788397338</v>
      </c>
      <c r="H99" s="44">
        <f>(Cost!AZ132+Cost!BA132)/1000000</f>
        <v>9.8622464447228424</v>
      </c>
      <c r="I99" s="44">
        <f>(Cost!AZ152+Cost!BA152)/1000000</f>
        <v>43.054245058503746</v>
      </c>
      <c r="J99" s="44">
        <f>(Cost!AZ172+Cost!BA172)/1000000</f>
        <v>31.287144793354965</v>
      </c>
      <c r="K99" s="44">
        <f>(Cost!AZ192+Cost!BA192)/1000000</f>
        <v>49.733409212536692</v>
      </c>
      <c r="L99" s="11">
        <f t="shared" si="14"/>
        <v>1506.1804876985173</v>
      </c>
    </row>
    <row r="100" spans="1:12">
      <c r="A100" s="16">
        <v>2024</v>
      </c>
      <c r="B100" s="44">
        <f>(Cost!AZ13+Cost!BA13)/1000000</f>
        <v>160.81461612362187</v>
      </c>
      <c r="C100" s="44">
        <f>(Cost!AZ33+Cost!BA33)/1000000</f>
        <v>463.79979527866544</v>
      </c>
      <c r="D100" s="44">
        <f>(Cost!AZ53+Cost!BA53)/1000000</f>
        <v>243.89730451428693</v>
      </c>
      <c r="E100" s="44">
        <f>(Cost!AZ73+Cost!BA73)/1000000</f>
        <v>52.641692454550537</v>
      </c>
      <c r="F100" s="44">
        <f>(Cost!AZ93+Cost!BA93)/1000000</f>
        <v>391.71935563576</v>
      </c>
      <c r="G100" s="44">
        <f>(Cost!AZ113+Cost!BA113)/1000000</f>
        <v>76.065835357479983</v>
      </c>
      <c r="H100" s="44">
        <f>(Cost!AZ133+Cost!BA133)/1000000</f>
        <v>10.024969873040813</v>
      </c>
      <c r="I100" s="44">
        <f>(Cost!AZ153+Cost!BA153)/1000000</f>
        <v>43.470787060485932</v>
      </c>
      <c r="J100" s="44">
        <f>(Cost!AZ173+Cost!BA173)/1000000</f>
        <v>31.59941820443553</v>
      </c>
      <c r="K100" s="44">
        <f>(Cost!AZ193+Cost!BA193)/1000000</f>
        <v>50.221101792283449</v>
      </c>
      <c r="L100" s="11">
        <f t="shared" si="14"/>
        <v>1524.2548762946103</v>
      </c>
    </row>
    <row r="101" spans="1:12">
      <c r="A101" s="16">
        <v>2025</v>
      </c>
      <c r="B101" s="44">
        <f>(Cost!AZ14+Cost!BA14)/1000000</f>
        <v>162.80622792524511</v>
      </c>
      <c r="C101" s="44">
        <f>(Cost!AZ34+Cost!BA34)/1000000</f>
        <v>469.46955414554651</v>
      </c>
      <c r="D101" s="44">
        <f>(Cost!AZ54+Cost!BA54)/1000000</f>
        <v>247.12755351594978</v>
      </c>
      <c r="E101" s="44">
        <f>(Cost!AZ74+Cost!BA74)/1000000</f>
        <v>53.092687589812527</v>
      </c>
      <c r="F101" s="44">
        <f>(Cost!AZ94+Cost!BA94)/1000000</f>
        <v>394.45997311034643</v>
      </c>
      <c r="G101" s="44">
        <f>(Cost!AZ114+Cost!BA114)/1000000</f>
        <v>76.360631480258078</v>
      </c>
      <c r="H101" s="44">
        <f>(Cost!AZ134+Cost!BA134)/1000000</f>
        <v>10.169324338042072</v>
      </c>
      <c r="I101" s="44">
        <f>(Cost!AZ154+Cost!BA154)/1000000</f>
        <v>43.774269210798977</v>
      </c>
      <c r="J101" s="44">
        <f>(Cost!AZ174+Cost!BA174)/1000000</f>
        <v>31.831066455455954</v>
      </c>
      <c r="K101" s="44">
        <f>(Cost!AZ194+Cost!BA194)/1000000</f>
        <v>50.575520888068375</v>
      </c>
      <c r="L101" s="11">
        <f t="shared" si="14"/>
        <v>1539.6668086595239</v>
      </c>
    </row>
    <row r="102" spans="1:12">
      <c r="A102" s="16">
        <v>2026</v>
      </c>
      <c r="B102" s="44">
        <f>(Cost!AZ15+Cost!BA15)/1000000</f>
        <v>164.60923284260437</v>
      </c>
      <c r="C102" s="44">
        <f>(Cost!AZ35+Cost!BA35)/1000000</f>
        <v>474.29207825106738</v>
      </c>
      <c r="D102" s="44">
        <f>(Cost!AZ55+Cost!BA55)/1000000</f>
        <v>250.2456232503267</v>
      </c>
      <c r="E102" s="44">
        <f>(Cost!AZ75+Cost!BA75)/1000000</f>
        <v>53.478186780631134</v>
      </c>
      <c r="F102" s="44">
        <f>(Cost!AZ95+Cost!BA95)/1000000</f>
        <v>396.37114880862794</v>
      </c>
      <c r="G102" s="44">
        <f>(Cost!AZ115+Cost!BA115)/1000000</f>
        <v>76.55155607043416</v>
      </c>
      <c r="H102" s="44">
        <f>(Cost!AZ135+Cost!BA135)/1000000</f>
        <v>10.300470420101478</v>
      </c>
      <c r="I102" s="44">
        <f>(Cost!AZ155+Cost!BA155)/1000000</f>
        <v>43.970409134090929</v>
      </c>
      <c r="J102" s="44">
        <f>(Cost!AZ175+Cost!BA175)/1000000</f>
        <v>31.982015343705076</v>
      </c>
      <c r="K102" s="44">
        <f>(Cost!AZ195+Cost!BA195)/1000000</f>
        <v>50.826498633990653</v>
      </c>
      <c r="L102" s="11">
        <f t="shared" si="14"/>
        <v>1552.62721953558</v>
      </c>
    </row>
    <row r="103" spans="1:12">
      <c r="A103" s="16">
        <v>2027</v>
      </c>
      <c r="B103" s="44">
        <f>(Cost!AZ16+Cost!BA16)/1000000</f>
        <v>166.17379157589303</v>
      </c>
      <c r="C103" s="44">
        <f>(Cost!AZ36+Cost!BA36)/1000000</f>
        <v>478.21079056015634</v>
      </c>
      <c r="D103" s="44">
        <f>(Cost!AZ56+Cost!BA56)/1000000</f>
        <v>253.2430334227266</v>
      </c>
      <c r="E103" s="44">
        <f>(Cost!AZ76+Cost!BA76)/1000000</f>
        <v>53.810856070719829</v>
      </c>
      <c r="F103" s="44">
        <f>(Cost!AZ96+Cost!BA96)/1000000</f>
        <v>397.54572715304499</v>
      </c>
      <c r="G103" s="44">
        <f>(Cost!AZ116+Cost!BA116)/1000000</f>
        <v>76.65463608152622</v>
      </c>
      <c r="H103" s="44">
        <f>(Cost!AZ136+Cost!BA136)/1000000</f>
        <v>10.4120191373058</v>
      </c>
      <c r="I103" s="44">
        <f>(Cost!AZ156+Cost!BA156)/1000000</f>
        <v>44.064515756781994</v>
      </c>
      <c r="J103" s="44">
        <f>(Cost!AZ176+Cost!BA176)/1000000</f>
        <v>32.067521856254828</v>
      </c>
      <c r="K103" s="44">
        <f>(Cost!AZ196+Cost!BA196)/1000000</f>
        <v>50.967938888644866</v>
      </c>
      <c r="L103" s="11">
        <f t="shared" si="14"/>
        <v>1563.1508305030545</v>
      </c>
    </row>
    <row r="104" spans="1:12">
      <c r="A104" s="16">
        <v>2028</v>
      </c>
      <c r="B104" s="44">
        <f>(Cost!AZ17+Cost!BA17)/1000000</f>
        <v>167.47192716832393</v>
      </c>
      <c r="C104" s="44">
        <f>(Cost!AZ37+Cost!BA37)/1000000</f>
        <v>481.15628054266381</v>
      </c>
      <c r="D104" s="44">
        <f>(Cost!AZ57+Cost!BA57)/1000000</f>
        <v>256.10979993988968</v>
      </c>
      <c r="E104" s="44">
        <f>(Cost!AZ77+Cost!BA77)/1000000</f>
        <v>54.090723685562509</v>
      </c>
      <c r="F104" s="44">
        <f>(Cost!AZ97+Cost!BA97)/1000000</f>
        <v>398.03663652483834</v>
      </c>
      <c r="G104" s="44">
        <f>(Cost!AZ117+Cost!BA117)/1000000</f>
        <v>76.673540371226906</v>
      </c>
      <c r="H104" s="44">
        <f>(Cost!AZ137+Cost!BA137)/1000000</f>
        <v>10.498261810185431</v>
      </c>
      <c r="I104" s="44">
        <f>(Cost!AZ157+Cost!BA157)/1000000</f>
        <v>44.047042516329185</v>
      </c>
      <c r="J104" s="44">
        <f>(Cost!AZ177+Cost!BA177)/1000000</f>
        <v>32.071210765845585</v>
      </c>
      <c r="K104" s="44">
        <f>(Cost!AZ197+Cost!BA197)/1000000</f>
        <v>51.006663209970561</v>
      </c>
      <c r="L104" s="11">
        <f t="shared" si="14"/>
        <v>1571.1620865348357</v>
      </c>
    </row>
    <row r="105" spans="1:12">
      <c r="A105" s="16">
        <v>2029</v>
      </c>
      <c r="B105" s="44">
        <f>(Cost!AZ18+Cost!BA18)/1000000</f>
        <v>168.55768468758433</v>
      </c>
      <c r="C105" s="44">
        <f>(Cost!AZ38+Cost!BA38)/1000000</f>
        <v>483.23645868172679</v>
      </c>
      <c r="D105" s="44">
        <f>(Cost!AZ58+Cost!BA58)/1000000</f>
        <v>258.90887060006384</v>
      </c>
      <c r="E105" s="44">
        <f>(Cost!AZ78+Cost!BA78)/1000000</f>
        <v>54.324129389427839</v>
      </c>
      <c r="F105" s="44">
        <f>(Cost!AZ98+Cost!BA98)/1000000</f>
        <v>398.06243738245604</v>
      </c>
      <c r="G105" s="44">
        <f>(Cost!AZ118+Cost!BA118)/1000000</f>
        <v>76.64696252810684</v>
      </c>
      <c r="H105" s="44">
        <f>(Cost!AZ138+Cost!BA138)/1000000</f>
        <v>10.561411053346598</v>
      </c>
      <c r="I105" s="44">
        <f>(Cost!AZ158+Cost!BA158)/1000000</f>
        <v>43.936031782837318</v>
      </c>
      <c r="J105" s="44">
        <f>(Cost!AZ178+Cost!BA178)/1000000</f>
        <v>32.000782081961468</v>
      </c>
      <c r="K105" s="44">
        <f>(Cost!AZ198+Cost!BA198)/1000000</f>
        <v>50.944017317634511</v>
      </c>
      <c r="L105" s="11">
        <f t="shared" si="14"/>
        <v>1577.1787855051455</v>
      </c>
    </row>
    <row r="106" spans="1:12">
      <c r="A106" s="16">
        <v>2030</v>
      </c>
      <c r="B106" s="44">
        <f>(Cost!AZ19+Cost!BA19)/1000000</f>
        <v>169.54446010241418</v>
      </c>
      <c r="C106" s="44">
        <f>(Cost!AZ39+Cost!BA39)/1000000</f>
        <v>484.75674301950346</v>
      </c>
      <c r="D106" s="44">
        <f>(Cost!AZ59+Cost!BA59)/1000000</f>
        <v>261.80078755653847</v>
      </c>
      <c r="E106" s="44">
        <f>(Cost!AZ79+Cost!BA79)/1000000</f>
        <v>54.546680836183718</v>
      </c>
      <c r="F106" s="44">
        <f>(Cost!AZ99+Cost!BA99)/1000000</f>
        <v>397.91708094358683</v>
      </c>
      <c r="G106" s="44">
        <f>(Cost!AZ119+Cost!BA119)/1000000</f>
        <v>76.623504666359295</v>
      </c>
      <c r="H106" s="44">
        <f>(Cost!AZ139+Cost!BA139)/1000000</f>
        <v>10.60800724665523</v>
      </c>
      <c r="I106" s="44">
        <f>(Cost!AZ159+Cost!BA159)/1000000</f>
        <v>43.756483269037574</v>
      </c>
      <c r="J106" s="44">
        <f>(Cost!AZ179+Cost!BA179)/1000000</f>
        <v>31.865279097233401</v>
      </c>
      <c r="K106" s="44">
        <f>(Cost!AZ199+Cost!BA199)/1000000</f>
        <v>50.804502798328443</v>
      </c>
      <c r="L106" s="11">
        <f>SUM(B106:K106)</f>
        <v>1582.2235295358407</v>
      </c>
    </row>
    <row r="109" spans="1:12">
      <c r="A109" s="8" t="s">
        <v>22</v>
      </c>
    </row>
    <row r="110" spans="1:12">
      <c r="B110" s="12" t="s">
        <v>30</v>
      </c>
      <c r="C110" s="12" t="s">
        <v>31</v>
      </c>
      <c r="D110" s="11" t="s">
        <v>40</v>
      </c>
      <c r="E110" s="11" t="s">
        <v>41</v>
      </c>
      <c r="F110" s="11" t="s">
        <v>42</v>
      </c>
      <c r="G110" s="11" t="s">
        <v>51</v>
      </c>
      <c r="H110" s="11" t="s">
        <v>53</v>
      </c>
      <c r="I110" s="11" t="s">
        <v>52</v>
      </c>
      <c r="J110" s="11" t="s">
        <v>54</v>
      </c>
      <c r="K110" s="11" t="s">
        <v>50</v>
      </c>
      <c r="L110" s="13" t="s">
        <v>22</v>
      </c>
    </row>
    <row r="111" spans="1:12">
      <c r="A111" s="16">
        <v>2015</v>
      </c>
      <c r="B111" s="29">
        <f>(Cost!AX4+Cost!AY4)/1000000</f>
        <v>58.930637972904691</v>
      </c>
      <c r="C111" s="29">
        <f>(Cost!AX24+Cost!AY24)/1000000</f>
        <v>172.50667940273695</v>
      </c>
      <c r="D111" s="29">
        <f>(Cost!AX44+Cost!AY44)/1000000</f>
        <v>91.938044098466719</v>
      </c>
      <c r="E111" s="29">
        <f>(Cost!AX64+Cost!AY64)/1000000</f>
        <v>20.623525597790092</v>
      </c>
      <c r="F111" s="29">
        <f>(Cost!AX84+Cost!AY84)/1000000</f>
        <v>145.38929592401558</v>
      </c>
      <c r="G111" s="29">
        <f>(Cost!AX104+Cost!AY104)/1000000</f>
        <v>29.350206644582986</v>
      </c>
      <c r="H111" s="29">
        <f>(Cost!AX124+Cost!AY124)/1000000</f>
        <v>3.533822546128532</v>
      </c>
      <c r="I111" s="29">
        <f>(Cost!AX144+Cost!AY144)/1000000</f>
        <v>15.717798781028788</v>
      </c>
      <c r="J111" s="29">
        <f>(Cost!AX164+Cost!AY164)/1000000</f>
        <v>11.329525965023908</v>
      </c>
      <c r="K111" s="29">
        <f>(Cost!AX184+Cost!AY184)/1000000</f>
        <v>18.15120666297511</v>
      </c>
      <c r="L111" s="11">
        <f>SUM(B111:K111)</f>
        <v>567.47074359565329</v>
      </c>
    </row>
    <row r="112" spans="1:12">
      <c r="A112" s="16">
        <v>2016</v>
      </c>
      <c r="B112" s="44">
        <f>(Cost!AX5+Cost!AY5)/1000000</f>
        <v>61.036097180380871</v>
      </c>
      <c r="C112" s="44">
        <f>(Cost!AX25+Cost!AY25)/1000000</f>
        <v>178.80059596856802</v>
      </c>
      <c r="D112" s="44">
        <f>(Cost!AX45+Cost!AY45)/1000000</f>
        <v>95.567928305626864</v>
      </c>
      <c r="E112" s="44">
        <f>(Cost!AX65+Cost!AY65)/1000000</f>
        <v>21.232316443044589</v>
      </c>
      <c r="F112" s="44">
        <f>(Cost!AX85+Cost!AY85)/1000000</f>
        <v>150.37469540136189</v>
      </c>
      <c r="G112" s="44">
        <f>(Cost!AX105+Cost!AY105)/1000000</f>
        <v>30.061765482008443</v>
      </c>
      <c r="H112" s="44">
        <f>(Cost!AX125+Cost!AY125)/1000000</f>
        <v>3.6525153605339891</v>
      </c>
      <c r="I112" s="44">
        <f>(Cost!AX145+Cost!AY145)/1000000</f>
        <v>16.209689786897147</v>
      </c>
      <c r="J112" s="44">
        <f>(Cost!AX165+Cost!AY165)/1000000</f>
        <v>11.712796381895885</v>
      </c>
      <c r="K112" s="44">
        <f>(Cost!AX185+Cost!AY185)/1000000</f>
        <v>18.757635686651469</v>
      </c>
      <c r="L112" s="11">
        <f t="shared" ref="L112:L125" si="15">SUM(B112:K112)</f>
        <v>587.40603599696931</v>
      </c>
    </row>
    <row r="113" spans="1:12">
      <c r="A113" s="16">
        <v>2017</v>
      </c>
      <c r="B113" s="44">
        <f>(Cost!AX6+Cost!AY6)/1000000</f>
        <v>63.127148621123936</v>
      </c>
      <c r="C113" s="44">
        <f>(Cost!AX26+Cost!AY26)/1000000</f>
        <v>184.89935289657782</v>
      </c>
      <c r="D113" s="44">
        <f>(Cost!AX46+Cost!AY46)/1000000</f>
        <v>99.316940857548261</v>
      </c>
      <c r="E113" s="44">
        <f>(Cost!AX66+Cost!AY66)/1000000</f>
        <v>21.845683344104224</v>
      </c>
      <c r="F113" s="44">
        <f>(Cost!AX86+Cost!AY86)/1000000</f>
        <v>155.25520870865455</v>
      </c>
      <c r="G113" s="44">
        <f>(Cost!AX106+Cost!AY106)/1000000</f>
        <v>30.78706434107875</v>
      </c>
      <c r="H113" s="44">
        <f>(Cost!AX126+Cost!AY126)/1000000</f>
        <v>3.7680519612754395</v>
      </c>
      <c r="I113" s="44">
        <f>(Cost!AX146+Cost!AY146)/1000000</f>
        <v>16.664414106809556</v>
      </c>
      <c r="J113" s="44">
        <f>(Cost!AX166+Cost!AY166)/1000000</f>
        <v>12.067156032793164</v>
      </c>
      <c r="K113" s="44">
        <f>(Cost!AX186+Cost!AY186)/1000000</f>
        <v>19.325015298026553</v>
      </c>
      <c r="L113" s="11">
        <f t="shared" si="15"/>
        <v>607.05603616799226</v>
      </c>
    </row>
    <row r="114" spans="1:12">
      <c r="A114" s="16">
        <v>2018</v>
      </c>
      <c r="B114" s="44">
        <f>(Cost!AX7+Cost!AY7)/1000000</f>
        <v>65.11577141616543</v>
      </c>
      <c r="C114" s="44">
        <f>(Cost!AX27+Cost!AY27)/1000000</f>
        <v>190.57696612781828</v>
      </c>
      <c r="D114" s="44">
        <f>(Cost!AX47+Cost!AY47)/1000000</f>
        <v>103.06403045084518</v>
      </c>
      <c r="E114" s="44">
        <f>(Cost!AX67+Cost!AY67)/1000000</f>
        <v>22.439074182167047</v>
      </c>
      <c r="F114" s="44">
        <f>(Cost!AX87+Cost!AY87)/1000000</f>
        <v>159.81560567254729</v>
      </c>
      <c r="G114" s="44">
        <f>(Cost!AX107+Cost!AY107)/1000000</f>
        <v>31.496499261937231</v>
      </c>
      <c r="H114" s="44">
        <f>(Cost!AX127+Cost!AY127)/1000000</f>
        <v>3.8736408088660372</v>
      </c>
      <c r="I114" s="44">
        <f>(Cost!AX147+Cost!AY147)/1000000</f>
        <v>17.06780169526893</v>
      </c>
      <c r="J114" s="44">
        <f>(Cost!AX167+Cost!AY167)/1000000</f>
        <v>12.376417678271745</v>
      </c>
      <c r="K114" s="44">
        <f>(Cost!AX187+Cost!AY187)/1000000</f>
        <v>19.828413927266869</v>
      </c>
      <c r="L114" s="11">
        <f t="shared" si="15"/>
        <v>625.6542212211541</v>
      </c>
    </row>
    <row r="115" spans="1:12">
      <c r="A115" s="16">
        <v>2019</v>
      </c>
      <c r="B115" s="44">
        <f>(Cost!AX8+Cost!AY8)/1000000</f>
        <v>66.978996557097688</v>
      </c>
      <c r="C115" s="44">
        <f>(Cost!AX28+Cost!AY28)/1000000</f>
        <v>195.75767431299971</v>
      </c>
      <c r="D115" s="44">
        <f>(Cost!AX48+Cost!AY48)/1000000</f>
        <v>106.76070998776508</v>
      </c>
      <c r="E115" s="44">
        <f>(Cost!AX68+Cost!AY68)/1000000</f>
        <v>23.004277203576908</v>
      </c>
      <c r="F115" s="44">
        <f>(Cost!AX88+Cost!AY88)/1000000</f>
        <v>163.99708713916166</v>
      </c>
      <c r="G115" s="44">
        <f>(Cost!AX108+Cost!AY108)/1000000</f>
        <v>32.184100168049454</v>
      </c>
      <c r="H115" s="44">
        <f>(Cost!AX128+Cost!AY128)/1000000</f>
        <v>3.9688538334496655</v>
      </c>
      <c r="I115" s="44">
        <f>(Cost!AX148+Cost!AY148)/1000000</f>
        <v>17.412759551284829</v>
      </c>
      <c r="J115" s="44">
        <f>(Cost!AX168+Cost!AY168)/1000000</f>
        <v>12.640598525928878</v>
      </c>
      <c r="K115" s="44">
        <f>(Cost!AX188+Cost!AY188)/1000000</f>
        <v>20.260728269912384</v>
      </c>
      <c r="L115" s="11">
        <f t="shared" si="15"/>
        <v>642.96578554922633</v>
      </c>
    </row>
    <row r="116" spans="1:12">
      <c r="A116" s="16">
        <v>2020</v>
      </c>
      <c r="B116" s="44">
        <f>(Cost!AX9+Cost!AY9)/1000000</f>
        <v>68.729786359383525</v>
      </c>
      <c r="C116" s="44">
        <f>(Cost!AX29+Cost!AY29)/1000000</f>
        <v>200.47796814555173</v>
      </c>
      <c r="D116" s="44">
        <f>(Cost!AX49+Cost!AY49)/1000000</f>
        <v>110.40195345551068</v>
      </c>
      <c r="E116" s="44">
        <f>(Cost!AX69+Cost!AY69)/1000000</f>
        <v>23.543526846614427</v>
      </c>
      <c r="F116" s="44">
        <f>(Cost!AX89+Cost!AY89)/1000000</f>
        <v>167.79609292502963</v>
      </c>
      <c r="G116" s="44">
        <f>(Cost!AX109+Cost!AY109)/1000000</f>
        <v>32.85208384114474</v>
      </c>
      <c r="H116" s="44">
        <f>(Cost!AX129+Cost!AY129)/1000000</f>
        <v>4.0533376259575693</v>
      </c>
      <c r="I116" s="44">
        <f>(Cost!AX149+Cost!AY149)/1000000</f>
        <v>17.706073333084248</v>
      </c>
      <c r="J116" s="44">
        <f>(Cost!AX169+Cost!AY169)/1000000</f>
        <v>12.856601497163249</v>
      </c>
      <c r="K116" s="44">
        <f>(Cost!AX189+Cost!AY189)/1000000</f>
        <v>20.626386222792117</v>
      </c>
      <c r="L116" s="11">
        <f t="shared" si="15"/>
        <v>659.04381025223188</v>
      </c>
    </row>
    <row r="117" spans="1:12">
      <c r="A117" s="16">
        <v>2021</v>
      </c>
      <c r="B117" s="44">
        <f>(Cost!AX10+Cost!AY10)/1000000</f>
        <v>70.383848864256763</v>
      </c>
      <c r="C117" s="44">
        <f>(Cost!AX30+Cost!AY30)/1000000</f>
        <v>204.83141603865576</v>
      </c>
      <c r="D117" s="44">
        <f>(Cost!AX50+Cost!AY50)/1000000</f>
        <v>114.00683760356409</v>
      </c>
      <c r="E117" s="44">
        <f>(Cost!AX70+Cost!AY70)/1000000</f>
        <v>24.064612197634094</v>
      </c>
      <c r="F117" s="44">
        <f>(Cost!AX90+Cost!AY90)/1000000</f>
        <v>171.29186884350739</v>
      </c>
      <c r="G117" s="44">
        <f>(Cost!AX110+Cost!AY110)/1000000</f>
        <v>33.508283902484855</v>
      </c>
      <c r="H117" s="44">
        <f>(Cost!AX130+Cost!AY130)/1000000</f>
        <v>4.1319640095217745</v>
      </c>
      <c r="I117" s="44">
        <f>(Cost!AX150+Cost!AY150)/1000000</f>
        <v>17.959840750865943</v>
      </c>
      <c r="J117" s="44">
        <f>(Cost!AX170+Cost!AY170)/1000000</f>
        <v>13.029731849760745</v>
      </c>
      <c r="K117" s="44">
        <f>(Cost!AX190+Cost!AY190)/1000000</f>
        <v>20.934868435137705</v>
      </c>
      <c r="L117" s="11">
        <f t="shared" si="15"/>
        <v>674.14327249538917</v>
      </c>
    </row>
    <row r="118" spans="1:12">
      <c r="A118" s="16">
        <v>2022</v>
      </c>
      <c r="B118" s="44">
        <f>(Cost!AX11+Cost!AY11)/1000000</f>
        <v>71.946954880939629</v>
      </c>
      <c r="C118" s="44">
        <f>(Cost!AX31+Cost!AY31)/1000000</f>
        <v>208.89432094134489</v>
      </c>
      <c r="D118" s="44">
        <f>(Cost!AX51+Cost!AY51)/1000000</f>
        <v>117.57192739963897</v>
      </c>
      <c r="E118" s="44">
        <f>(Cost!AX71+Cost!AY71)/1000000</f>
        <v>24.572600872877711</v>
      </c>
      <c r="F118" s="44">
        <f>(Cost!AX91+Cost!AY91)/1000000</f>
        <v>174.53124701836379</v>
      </c>
      <c r="G118" s="44">
        <f>(Cost!AX111+Cost!AY111)/1000000</f>
        <v>34.158552115460203</v>
      </c>
      <c r="H118" s="44">
        <f>(Cost!AX131+Cost!AY131)/1000000</f>
        <v>4.2049010470718269</v>
      </c>
      <c r="I118" s="44">
        <f>(Cost!AX151+Cost!AY151)/1000000</f>
        <v>18.180125246396088</v>
      </c>
      <c r="J118" s="44">
        <f>(Cost!AX171+Cost!AY171)/1000000</f>
        <v>13.162824960794966</v>
      </c>
      <c r="K118" s="44">
        <f>(Cost!AX191+Cost!AY191)/1000000</f>
        <v>21.197616674779891</v>
      </c>
      <c r="L118" s="11">
        <f t="shared" si="15"/>
        <v>688.42107115766805</v>
      </c>
    </row>
    <row r="119" spans="1:12">
      <c r="A119" s="16">
        <v>2023</v>
      </c>
      <c r="B119" s="44">
        <f>(Cost!AX12+Cost!AY12)/1000000</f>
        <v>73.420059067077162</v>
      </c>
      <c r="C119" s="44">
        <f>(Cost!AX32+Cost!AY32)/1000000</f>
        <v>212.69907134862621</v>
      </c>
      <c r="D119" s="44">
        <f>(Cost!AX52+Cost!AY52)/1000000</f>
        <v>121.08291440884776</v>
      </c>
      <c r="E119" s="44">
        <f>(Cost!AX72+Cost!AY72)/1000000</f>
        <v>25.069131162395735</v>
      </c>
      <c r="F119" s="44">
        <f>(Cost!AX92+Cost!AY92)/1000000</f>
        <v>177.56542143984339</v>
      </c>
      <c r="G119" s="44">
        <f>(Cost!AX112+Cost!AY112)/1000000</f>
        <v>34.797003476354462</v>
      </c>
      <c r="H119" s="44">
        <f>(Cost!AX132+Cost!AY132)/1000000</f>
        <v>4.2714022927679425</v>
      </c>
      <c r="I119" s="44">
        <f>(Cost!AX152+Cost!AY152)/1000000</f>
        <v>18.373187995462938</v>
      </c>
      <c r="J119" s="44">
        <f>(Cost!AX172+Cost!AY172)/1000000</f>
        <v>13.260957996802649</v>
      </c>
      <c r="K119" s="44">
        <f>(Cost!AX192+Cost!AY192)/1000000</f>
        <v>21.421365207026113</v>
      </c>
      <c r="L119" s="11">
        <f t="shared" si="15"/>
        <v>701.9605143952042</v>
      </c>
    </row>
    <row r="120" spans="1:12">
      <c r="A120" s="16">
        <v>2024</v>
      </c>
      <c r="B120" s="44">
        <f>(Cost!AX13+Cost!AY13)/1000000</f>
        <v>74.809125244292176</v>
      </c>
      <c r="C120" s="44">
        <f>(Cost!AX33+Cost!AY33)/1000000</f>
        <v>216.29032628403633</v>
      </c>
      <c r="D120" s="44">
        <f>(Cost!AX53+Cost!AY53)/1000000</f>
        <v>124.55243120596286</v>
      </c>
      <c r="E120" s="44">
        <f>(Cost!AX73+Cost!AY73)/1000000</f>
        <v>25.555462093652821</v>
      </c>
      <c r="F120" s="44">
        <f>(Cost!AX93+Cost!AY93)/1000000</f>
        <v>180.45452380332785</v>
      </c>
      <c r="G120" s="44">
        <f>(Cost!AX113+Cost!AY113)/1000000</f>
        <v>35.421451893373671</v>
      </c>
      <c r="H120" s="44">
        <f>(Cost!AX133+Cost!AY133)/1000000</f>
        <v>4.3330684641285746</v>
      </c>
      <c r="I120" s="44">
        <f>(Cost!AX153+Cost!AY153)/1000000</f>
        <v>18.54109787576192</v>
      </c>
      <c r="J120" s="44">
        <f>(Cost!AX173+Cost!AY173)/1000000</f>
        <v>13.329049285348749</v>
      </c>
      <c r="K120" s="44">
        <f>(Cost!AX193+Cost!AY193)/1000000</f>
        <v>21.612567166441281</v>
      </c>
      <c r="L120" s="11">
        <f t="shared" si="15"/>
        <v>714.8991033163262</v>
      </c>
    </row>
    <row r="121" spans="1:12">
      <c r="A121" s="16">
        <v>2025</v>
      </c>
      <c r="B121" s="44">
        <f>(Cost!AX14+Cost!AY14)/1000000</f>
        <v>76.125740193461326</v>
      </c>
      <c r="C121" s="44">
        <f>(Cost!AX34+Cost!AY34)/1000000</f>
        <v>219.72290482740391</v>
      </c>
      <c r="D121" s="44">
        <f>(Cost!AX54+Cost!AY54)/1000000</f>
        <v>127.9890168637202</v>
      </c>
      <c r="E121" s="44">
        <f>(Cost!AX74+Cost!AY74)/1000000</f>
        <v>26.032238695877748</v>
      </c>
      <c r="F121" s="44">
        <f>(Cost!AX94+Cost!AY94)/1000000</f>
        <v>183.25413355376378</v>
      </c>
      <c r="G121" s="44">
        <f>(Cost!AX114+Cost!AY114)/1000000</f>
        <v>36.036523411057829</v>
      </c>
      <c r="H121" s="44">
        <f>(Cost!AX134+Cost!AY134)/1000000</f>
        <v>4.3914301399860367</v>
      </c>
      <c r="I121" s="44">
        <f>(Cost!AX154+Cost!AY154)/1000000</f>
        <v>18.691520747405864</v>
      </c>
      <c r="J121" s="44">
        <f>(Cost!AX174+Cost!AY174)/1000000</f>
        <v>13.371800170918654</v>
      </c>
      <c r="K121" s="44">
        <f>(Cost!AX194+Cost!AY194)/1000000</f>
        <v>21.779704341568834</v>
      </c>
      <c r="L121" s="11">
        <f t="shared" si="15"/>
        <v>727.39501294516413</v>
      </c>
    </row>
    <row r="122" spans="1:12">
      <c r="A122" s="16">
        <v>2026</v>
      </c>
      <c r="B122" s="44">
        <f>(Cost!AX15+Cost!AY15)/1000000</f>
        <v>77.374912337409341</v>
      </c>
      <c r="C122" s="44">
        <f>(Cost!AX35+Cost!AY35)/1000000</f>
        <v>223.01119529910903</v>
      </c>
      <c r="D122" s="44">
        <f>(Cost!AX55+Cost!AY55)/1000000</f>
        <v>131.37071964629956</v>
      </c>
      <c r="E122" s="44">
        <f>(Cost!AX75+Cost!AY75)/1000000</f>
        <v>26.500152960973868</v>
      </c>
      <c r="F122" s="44">
        <f>(Cost!AX95+Cost!AY95)/1000000</f>
        <v>185.99488462136352</v>
      </c>
      <c r="G122" s="44">
        <f>(Cost!AX115+Cost!AY115)/1000000</f>
        <v>36.635369578460313</v>
      </c>
      <c r="H122" s="44">
        <f>(Cost!AX135+Cost!AY135)/1000000</f>
        <v>4.4479530185688372</v>
      </c>
      <c r="I122" s="44">
        <f>(Cost!AX155+Cost!AY155)/1000000</f>
        <v>18.820383886593099</v>
      </c>
      <c r="J122" s="44">
        <f>(Cost!AX175+Cost!AY175)/1000000</f>
        <v>13.391402055324217</v>
      </c>
      <c r="K122" s="44">
        <f>(Cost!AX195+Cost!AY195)/1000000</f>
        <v>21.917990608581281</v>
      </c>
      <c r="L122" s="11">
        <f t="shared" si="15"/>
        <v>739.46496401268291</v>
      </c>
    </row>
    <row r="123" spans="1:12">
      <c r="A123" s="16">
        <v>2027</v>
      </c>
      <c r="B123" s="44">
        <f>(Cost!AX16+Cost!AY16)/1000000</f>
        <v>78.592769605070416</v>
      </c>
      <c r="C123" s="44">
        <f>(Cost!AX36+Cost!AY36)/1000000</f>
        <v>226.22114182266165</v>
      </c>
      <c r="D123" s="44">
        <f>(Cost!AX56+Cost!AY56)/1000000</f>
        <v>134.71787934494708</v>
      </c>
      <c r="E123" s="44">
        <f>(Cost!AX76+Cost!AY76)/1000000</f>
        <v>26.959184000299469</v>
      </c>
      <c r="F123" s="44">
        <f>(Cost!AX96+Cost!AY96)/1000000</f>
        <v>188.69920474625914</v>
      </c>
      <c r="G123" s="44">
        <f>(Cost!AX116+Cost!AY116)/1000000</f>
        <v>37.211926600347311</v>
      </c>
      <c r="H123" s="44">
        <f>(Cost!AX136+Cost!AY136)/1000000</f>
        <v>4.5016004059318062</v>
      </c>
      <c r="I123" s="44">
        <f>(Cost!AX156+Cost!AY156)/1000000</f>
        <v>18.931988046620873</v>
      </c>
      <c r="J123" s="44">
        <f>(Cost!AX176+Cost!AY176)/1000000</f>
        <v>13.389956557905723</v>
      </c>
      <c r="K123" s="44">
        <f>(Cost!AX196+Cost!AY196)/1000000</f>
        <v>22.033386793212124</v>
      </c>
      <c r="L123" s="11">
        <f t="shared" si="15"/>
        <v>751.25903792325551</v>
      </c>
    </row>
    <row r="124" spans="1:12">
      <c r="A124" s="16">
        <v>2028</v>
      </c>
      <c r="B124" s="44">
        <f>(Cost!AX17+Cost!AY17)/1000000</f>
        <v>79.792925012663105</v>
      </c>
      <c r="C124" s="44">
        <f>(Cost!AX37+Cost!AY37)/1000000</f>
        <v>229.37579741885901</v>
      </c>
      <c r="D124" s="44">
        <f>(Cost!AX57+Cost!AY57)/1000000</f>
        <v>138.03353881762646</v>
      </c>
      <c r="E124" s="44">
        <f>(Cost!AX77+Cost!AY77)/1000000</f>
        <v>27.412428925436839</v>
      </c>
      <c r="F124" s="44">
        <f>(Cost!AX97+Cost!AY97)/1000000</f>
        <v>191.35168561776325</v>
      </c>
      <c r="G124" s="44">
        <f>(Cost!AX117+Cost!AY117)/1000000</f>
        <v>37.770637139545137</v>
      </c>
      <c r="H124" s="44">
        <f>(Cost!AX137+Cost!AY137)/1000000</f>
        <v>4.5526555895567702</v>
      </c>
      <c r="I124" s="44">
        <f>(Cost!AX157+Cost!AY157)/1000000</f>
        <v>19.027862755778006</v>
      </c>
      <c r="J124" s="44">
        <f>(Cost!AX177+Cost!AY177)/1000000</f>
        <v>13.368361101860769</v>
      </c>
      <c r="K124" s="44">
        <f>(Cost!AX197+Cost!AY197)/1000000</f>
        <v>22.130241078453427</v>
      </c>
      <c r="L124" s="11">
        <f t="shared" si="15"/>
        <v>762.81613345754272</v>
      </c>
    </row>
    <row r="125" spans="1:12">
      <c r="A125" s="16">
        <v>2029</v>
      </c>
      <c r="B125" s="44">
        <f>(Cost!AX18+Cost!AY18)/1000000</f>
        <v>80.985390096975479</v>
      </c>
      <c r="C125" s="44">
        <f>(Cost!AX38+Cost!AY38)/1000000</f>
        <v>232.48672607043534</v>
      </c>
      <c r="D125" s="44">
        <f>(Cost!AX58+Cost!AY58)/1000000</f>
        <v>141.31834748800708</v>
      </c>
      <c r="E125" s="44">
        <f>(Cost!AX78+Cost!AY78)/1000000</f>
        <v>27.863431483158156</v>
      </c>
      <c r="F125" s="44">
        <f>(Cost!AX98+Cost!AY98)/1000000</f>
        <v>193.91498832748013</v>
      </c>
      <c r="G125" s="44">
        <f>(Cost!AX118+Cost!AY118)/1000000</f>
        <v>38.30561561092992</v>
      </c>
      <c r="H125" s="44">
        <f>(Cost!AX138+Cost!AY138)/1000000</f>
        <v>4.6013506815289187</v>
      </c>
      <c r="I125" s="44">
        <f>(Cost!AX158+Cost!AY158)/1000000</f>
        <v>19.111035312037266</v>
      </c>
      <c r="J125" s="44">
        <f>(Cost!AX178+Cost!AY178)/1000000</f>
        <v>13.333543815041233</v>
      </c>
      <c r="K125" s="44">
        <f>(Cost!AX198+Cost!AY198)/1000000</f>
        <v>22.211439235709861</v>
      </c>
      <c r="L125" s="11">
        <f t="shared" si="15"/>
        <v>774.13186812130334</v>
      </c>
    </row>
    <row r="126" spans="1:12">
      <c r="A126" s="16">
        <v>2030</v>
      </c>
      <c r="B126" s="44">
        <f>(Cost!AX19+Cost!AY19)/1000000</f>
        <v>82.163537966053667</v>
      </c>
      <c r="C126" s="44">
        <f>(Cost!AX39+Cost!AY39)/1000000</f>
        <v>235.54398850666016</v>
      </c>
      <c r="D126" s="44">
        <f>(Cost!AX59+Cost!AY59)/1000000</f>
        <v>144.56456054689562</v>
      </c>
      <c r="E126" s="44">
        <f>(Cost!AX79+Cost!AY79)/1000000</f>
        <v>28.307035840875425</v>
      </c>
      <c r="F126" s="44">
        <f>(Cost!AX99+Cost!AY99)/1000000</f>
        <v>196.33832080233879</v>
      </c>
      <c r="G126" s="44">
        <f>(Cost!AX119+Cost!AY119)/1000000</f>
        <v>38.817758678983608</v>
      </c>
      <c r="H126" s="44">
        <f>(Cost!AX139+Cost!AY139)/1000000</f>
        <v>4.6513377599633738</v>
      </c>
      <c r="I126" s="44">
        <f>(Cost!AX159+Cost!AY159)/1000000</f>
        <v>19.18345934202744</v>
      </c>
      <c r="J126" s="44">
        <f>(Cost!AX179+Cost!AY179)/1000000</f>
        <v>13.284647896077685</v>
      </c>
      <c r="K126" s="44">
        <f>(Cost!AX199+Cost!AY199)/1000000</f>
        <v>22.273827198116145</v>
      </c>
      <c r="L126" s="11">
        <f>SUM(B126:K126)</f>
        <v>785.12847453799179</v>
      </c>
    </row>
    <row r="130" spans="1:6">
      <c r="A130" s="8" t="s">
        <v>58</v>
      </c>
    </row>
    <row r="131" spans="1:6">
      <c r="B131" s="8" t="s">
        <v>22</v>
      </c>
      <c r="C131" s="8" t="s">
        <v>17</v>
      </c>
      <c r="D131" s="8" t="s">
        <v>18</v>
      </c>
      <c r="E131" s="8" t="s">
        <v>60</v>
      </c>
      <c r="F131" s="8" t="s">
        <v>10</v>
      </c>
    </row>
    <row r="132" spans="1:6">
      <c r="A132" s="16">
        <v>2015</v>
      </c>
      <c r="B132" s="51">
        <f>L111</f>
        <v>567.47074359565329</v>
      </c>
      <c r="C132" s="29">
        <f>L91</f>
        <v>1306.2294020825179</v>
      </c>
      <c r="D132" s="29">
        <f>L71</f>
        <v>2034.1227499085137</v>
      </c>
      <c r="E132" s="29">
        <f>L50</f>
        <v>3939.9669310474214</v>
      </c>
      <c r="F132" s="29">
        <f>SUM(B132:E132)</f>
        <v>7847.7898266341072</v>
      </c>
    </row>
    <row r="133" spans="1:6">
      <c r="A133" s="16">
        <v>2016</v>
      </c>
      <c r="B133" s="51">
        <f t="shared" ref="B133:B147" si="16">L112</f>
        <v>587.40603599696931</v>
      </c>
      <c r="C133" s="51">
        <f t="shared" ref="C133:C147" si="17">L92</f>
        <v>1324.8654708629897</v>
      </c>
      <c r="D133" s="51">
        <f t="shared" ref="D133:D147" si="18">L72</f>
        <v>2078.7215404967887</v>
      </c>
      <c r="E133" s="51">
        <f t="shared" ref="E133:E147" si="19">L51</f>
        <v>4058.243120868116</v>
      </c>
      <c r="F133" s="29">
        <f t="shared" ref="F133:F147" si="20">SUM(B133:E133)</f>
        <v>8049.2361682248638</v>
      </c>
    </row>
    <row r="134" spans="1:6">
      <c r="A134" s="16">
        <v>2017</v>
      </c>
      <c r="B134" s="51">
        <f t="shared" si="16"/>
        <v>607.05603616799226</v>
      </c>
      <c r="C134" s="51">
        <f t="shared" si="17"/>
        <v>1349.2225853047444</v>
      </c>
      <c r="D134" s="51">
        <f t="shared" si="18"/>
        <v>2131.8983544004777</v>
      </c>
      <c r="E134" s="51">
        <f t="shared" si="19"/>
        <v>4183.6715081328466</v>
      </c>
      <c r="F134" s="29">
        <f t="shared" si="20"/>
        <v>8271.848484006061</v>
      </c>
    </row>
    <row r="135" spans="1:6">
      <c r="A135" s="16">
        <v>2018</v>
      </c>
      <c r="B135" s="51">
        <f t="shared" si="16"/>
        <v>625.6542212211541</v>
      </c>
      <c r="C135" s="51">
        <f t="shared" si="17"/>
        <v>1376.9322277728834</v>
      </c>
      <c r="D135" s="51">
        <f t="shared" si="18"/>
        <v>2189.4479463477483</v>
      </c>
      <c r="E135" s="51">
        <f t="shared" si="19"/>
        <v>4310.5283798682449</v>
      </c>
      <c r="F135" s="29">
        <f t="shared" si="20"/>
        <v>8502.5627752100299</v>
      </c>
    </row>
    <row r="136" spans="1:6">
      <c r="A136" s="16">
        <v>2019</v>
      </c>
      <c r="B136" s="51">
        <f t="shared" si="16"/>
        <v>642.96578554922633</v>
      </c>
      <c r="C136" s="51">
        <f t="shared" si="17"/>
        <v>1405.9365346441214</v>
      </c>
      <c r="D136" s="51">
        <f t="shared" si="18"/>
        <v>2250.0700482887028</v>
      </c>
      <c r="E136" s="51">
        <f t="shared" si="19"/>
        <v>4439.0298581974166</v>
      </c>
      <c r="F136" s="29">
        <f t="shared" si="20"/>
        <v>8738.0022266794676</v>
      </c>
    </row>
    <row r="137" spans="1:6">
      <c r="A137" s="16">
        <v>2020</v>
      </c>
      <c r="B137" s="51">
        <f t="shared" si="16"/>
        <v>659.04381025223188</v>
      </c>
      <c r="C137" s="51">
        <f t="shared" si="17"/>
        <v>1434.5412479987326</v>
      </c>
      <c r="D137" s="51">
        <f t="shared" si="18"/>
        <v>2313.3780078678565</v>
      </c>
      <c r="E137" s="51">
        <f t="shared" si="19"/>
        <v>4567.9391508262561</v>
      </c>
      <c r="F137" s="29">
        <f t="shared" si="20"/>
        <v>8974.9022169450764</v>
      </c>
    </row>
    <row r="138" spans="1:6">
      <c r="A138" s="16">
        <v>2021</v>
      </c>
      <c r="B138" s="51">
        <f t="shared" si="16"/>
        <v>674.14327249538917</v>
      </c>
      <c r="C138" s="51">
        <f t="shared" si="17"/>
        <v>1461.3415802567624</v>
      </c>
      <c r="D138" s="51">
        <f t="shared" si="18"/>
        <v>2377.7178443319226</v>
      </c>
      <c r="E138" s="51">
        <f t="shared" si="19"/>
        <v>4699.4973262501717</v>
      </c>
      <c r="F138" s="29">
        <f t="shared" si="20"/>
        <v>9212.700023334246</v>
      </c>
    </row>
    <row r="139" spans="1:6">
      <c r="A139" s="16">
        <v>2022</v>
      </c>
      <c r="B139" s="51">
        <f t="shared" si="16"/>
        <v>688.42107115766805</v>
      </c>
      <c r="C139" s="51">
        <f t="shared" si="17"/>
        <v>1485.2951874743821</v>
      </c>
      <c r="D139" s="51">
        <f t="shared" si="18"/>
        <v>2440.808183757697</v>
      </c>
      <c r="E139" s="51">
        <f t="shared" si="19"/>
        <v>4837.753495053762</v>
      </c>
      <c r="F139" s="29">
        <f t="shared" si="20"/>
        <v>9452.2779374435086</v>
      </c>
    </row>
    <row r="140" spans="1:6">
      <c r="A140" s="16">
        <v>2023</v>
      </c>
      <c r="B140" s="51">
        <f t="shared" si="16"/>
        <v>701.9605143952042</v>
      </c>
      <c r="C140" s="51">
        <f t="shared" si="17"/>
        <v>1506.1804876985173</v>
      </c>
      <c r="D140" s="51">
        <f t="shared" si="18"/>
        <v>2503.1432348440485</v>
      </c>
      <c r="E140" s="51">
        <f t="shared" si="19"/>
        <v>4981.7455878248265</v>
      </c>
      <c r="F140" s="29">
        <f t="shared" si="20"/>
        <v>9693.0298247625979</v>
      </c>
    </row>
    <row r="141" spans="1:6">
      <c r="A141" s="16">
        <v>2024</v>
      </c>
      <c r="B141" s="51">
        <f t="shared" si="16"/>
        <v>714.8991033163262</v>
      </c>
      <c r="C141" s="51">
        <f t="shared" si="17"/>
        <v>1524.2548762946103</v>
      </c>
      <c r="D141" s="51">
        <f t="shared" si="18"/>
        <v>2564.7786199519419</v>
      </c>
      <c r="E141" s="51">
        <f t="shared" si="19"/>
        <v>5130.2009665179776</v>
      </c>
      <c r="F141" s="29">
        <f t="shared" si="20"/>
        <v>9934.1335660808563</v>
      </c>
    </row>
    <row r="142" spans="1:6">
      <c r="A142" s="16">
        <v>2025</v>
      </c>
      <c r="B142" s="51">
        <f t="shared" si="16"/>
        <v>727.39501294516413</v>
      </c>
      <c r="C142" s="51">
        <f t="shared" si="17"/>
        <v>1539.6668086595239</v>
      </c>
      <c r="D142" s="51">
        <f t="shared" si="18"/>
        <v>2625.7534553009064</v>
      </c>
      <c r="E142" s="51">
        <f t="shared" si="19"/>
        <v>5282.9279551324453</v>
      </c>
      <c r="F142" s="29">
        <f t="shared" si="20"/>
        <v>10175.743232038039</v>
      </c>
    </row>
    <row r="143" spans="1:6">
      <c r="A143" s="16">
        <v>2026</v>
      </c>
      <c r="B143" s="51">
        <f t="shared" si="16"/>
        <v>739.46496401268291</v>
      </c>
      <c r="C143" s="51">
        <f t="shared" si="17"/>
        <v>1552.62721953558</v>
      </c>
      <c r="D143" s="51">
        <f t="shared" si="18"/>
        <v>2685.9783003626562</v>
      </c>
      <c r="E143" s="51">
        <f t="shared" si="19"/>
        <v>5439.5745503466696</v>
      </c>
      <c r="F143" s="29">
        <f t="shared" si="20"/>
        <v>10417.645034257588</v>
      </c>
    </row>
    <row r="144" spans="1:6">
      <c r="A144" s="16">
        <v>2027</v>
      </c>
      <c r="B144" s="51">
        <f t="shared" si="16"/>
        <v>751.25903792325551</v>
      </c>
      <c r="C144" s="51">
        <f t="shared" si="17"/>
        <v>1563.1508305030545</v>
      </c>
      <c r="D144" s="51">
        <f t="shared" si="18"/>
        <v>2744.5347427090105</v>
      </c>
      <c r="E144" s="51">
        <f t="shared" si="19"/>
        <v>5600.0624943274906</v>
      </c>
      <c r="F144" s="29">
        <f t="shared" si="20"/>
        <v>10659.007105462812</v>
      </c>
    </row>
    <row r="145" spans="1:6">
      <c r="A145" s="16">
        <v>2028</v>
      </c>
      <c r="B145" s="51">
        <f t="shared" si="16"/>
        <v>762.81613345754272</v>
      </c>
      <c r="C145" s="51">
        <f t="shared" si="17"/>
        <v>1571.1620865348357</v>
      </c>
      <c r="D145" s="51">
        <f t="shared" si="18"/>
        <v>2801.1582169245576</v>
      </c>
      <c r="E145" s="51">
        <f t="shared" si="19"/>
        <v>5764.6096962470438</v>
      </c>
      <c r="F145" s="29">
        <f t="shared" si="20"/>
        <v>10899.746133163979</v>
      </c>
    </row>
    <row r="146" spans="1:6">
      <c r="A146" s="16">
        <v>2029</v>
      </c>
      <c r="B146" s="51">
        <f t="shared" si="16"/>
        <v>774.13186812130334</v>
      </c>
      <c r="C146" s="51">
        <f t="shared" si="17"/>
        <v>1577.1787855051455</v>
      </c>
      <c r="D146" s="51">
        <f t="shared" si="18"/>
        <v>2854.5425703198862</v>
      </c>
      <c r="E146" s="51">
        <f t="shared" si="19"/>
        <v>5934.0734530346936</v>
      </c>
      <c r="F146" s="29">
        <f t="shared" si="20"/>
        <v>11139.926676981027</v>
      </c>
    </row>
    <row r="147" spans="1:6">
      <c r="A147" s="16">
        <v>2030</v>
      </c>
      <c r="B147" s="51">
        <f t="shared" si="16"/>
        <v>785.12847453799179</v>
      </c>
      <c r="C147" s="51">
        <f t="shared" si="17"/>
        <v>1582.2235295358407</v>
      </c>
      <c r="D147" s="51">
        <f t="shared" si="18"/>
        <v>2903.1714166788074</v>
      </c>
      <c r="E147" s="51">
        <f t="shared" si="19"/>
        <v>6108.7300706907363</v>
      </c>
      <c r="F147" s="29">
        <f t="shared" si="20"/>
        <v>11379.253491443376</v>
      </c>
    </row>
    <row r="151" spans="1:6">
      <c r="A151" s="53" t="s">
        <v>58</v>
      </c>
      <c r="B151" s="51"/>
      <c r="C151" s="51"/>
      <c r="D151" s="51"/>
      <c r="E151" s="51"/>
      <c r="F151" s="51"/>
    </row>
    <row r="152" spans="1:6">
      <c r="A152" s="51"/>
      <c r="B152" s="53" t="s">
        <v>22</v>
      </c>
      <c r="C152" s="53" t="s">
        <v>17</v>
      </c>
      <c r="D152" s="53" t="s">
        <v>18</v>
      </c>
      <c r="E152" s="53" t="s">
        <v>60</v>
      </c>
      <c r="F152" s="53" t="s">
        <v>10</v>
      </c>
    </row>
    <row r="153" spans="1:6">
      <c r="A153" s="55">
        <v>2015</v>
      </c>
      <c r="B153" s="51">
        <f>B132/F132</f>
        <v>7.2309625529184143E-2</v>
      </c>
      <c r="C153" s="51">
        <f>C132/F132</f>
        <v>0.16644551280532391</v>
      </c>
      <c r="D153" s="51">
        <f>D132/F132</f>
        <v>0.25919689426506248</v>
      </c>
      <c r="E153" s="51">
        <f>E132/F132</f>
        <v>0.50204796740042934</v>
      </c>
      <c r="F153" s="51">
        <f>SUM(B153:E153)</f>
        <v>0.99999999999999989</v>
      </c>
    </row>
    <row r="154" spans="1:6">
      <c r="A154" s="55">
        <v>2016</v>
      </c>
      <c r="B154" s="51">
        <f t="shared" ref="B154:B168" si="21">B133/F133</f>
        <v>7.2976618367319279E-2</v>
      </c>
      <c r="C154" s="51">
        <f t="shared" ref="C154:C168" si="22">C133/F133</f>
        <v>0.16459517936534449</v>
      </c>
      <c r="D154" s="51">
        <f t="shared" ref="D154:D168" si="23">D133/F133</f>
        <v>0.25825078268951068</v>
      </c>
      <c r="E154" s="51">
        <f t="shared" ref="E154:E168" si="24">E133/F133</f>
        <v>0.50417741957782558</v>
      </c>
      <c r="F154" s="51">
        <f t="shared" ref="F154:F168" si="25">SUM(B154:E154)</f>
        <v>1</v>
      </c>
    </row>
    <row r="155" spans="1:6">
      <c r="A155" s="55">
        <v>2017</v>
      </c>
      <c r="B155" s="51">
        <f t="shared" si="21"/>
        <v>7.3388195799494946E-2</v>
      </c>
      <c r="C155" s="51">
        <f t="shared" si="22"/>
        <v>0.16311016671950876</v>
      </c>
      <c r="D155" s="51">
        <f t="shared" si="23"/>
        <v>0.25772937675570168</v>
      </c>
      <c r="E155" s="51">
        <f t="shared" si="24"/>
        <v>0.50577226072529469</v>
      </c>
      <c r="F155" s="51">
        <f t="shared" si="25"/>
        <v>1</v>
      </c>
    </row>
    <row r="156" spans="1:6">
      <c r="A156" s="55">
        <v>2018</v>
      </c>
      <c r="B156" s="51">
        <f t="shared" si="21"/>
        <v>7.3584193114728191E-2</v>
      </c>
      <c r="C156" s="51">
        <f t="shared" si="22"/>
        <v>0.16194320044157162</v>
      </c>
      <c r="D156" s="51">
        <f t="shared" si="23"/>
        <v>0.25750447297269907</v>
      </c>
      <c r="E156" s="51">
        <f t="shared" si="24"/>
        <v>0.50696813347100123</v>
      </c>
      <c r="F156" s="51">
        <f t="shared" si="25"/>
        <v>1</v>
      </c>
    </row>
    <row r="157" spans="1:6">
      <c r="A157" s="55">
        <v>2019</v>
      </c>
      <c r="B157" s="51">
        <f t="shared" si="21"/>
        <v>7.3582698753048958E-2</v>
      </c>
      <c r="C157" s="51">
        <f t="shared" si="22"/>
        <v>0.16089908175479969</v>
      </c>
      <c r="D157" s="51">
        <f t="shared" si="23"/>
        <v>0.25750394540054417</v>
      </c>
      <c r="E157" s="51">
        <f t="shared" si="24"/>
        <v>0.50801427409160715</v>
      </c>
      <c r="F157" s="51">
        <f t="shared" si="25"/>
        <v>1</v>
      </c>
    </row>
    <row r="158" spans="1:6">
      <c r="A158" s="55">
        <v>2020</v>
      </c>
      <c r="B158" s="51">
        <f t="shared" si="21"/>
        <v>7.3431865252851822E-2</v>
      </c>
      <c r="C158" s="51">
        <f t="shared" si="22"/>
        <v>0.1598392064138866</v>
      </c>
      <c r="D158" s="51">
        <f t="shared" si="23"/>
        <v>0.25776080362191356</v>
      </c>
      <c r="E158" s="51">
        <f t="shared" si="24"/>
        <v>0.50896812471134811</v>
      </c>
      <c r="F158" s="51">
        <f t="shared" si="25"/>
        <v>1</v>
      </c>
    </row>
    <row r="159" spans="1:6">
      <c r="A159" s="55">
        <v>2021</v>
      </c>
      <c r="B159" s="51">
        <f t="shared" si="21"/>
        <v>7.3175428570114706E-2</v>
      </c>
      <c r="C159" s="51">
        <f t="shared" si="22"/>
        <v>0.15862250768563241</v>
      </c>
      <c r="D159" s="51">
        <f t="shared" si="23"/>
        <v>0.25809131289519427</v>
      </c>
      <c r="E159" s="51">
        <f t="shared" si="24"/>
        <v>0.51011075084905855</v>
      </c>
      <c r="F159" s="51">
        <f t="shared" si="25"/>
        <v>1</v>
      </c>
    </row>
    <row r="160" spans="1:6">
      <c r="A160" s="55">
        <v>2022</v>
      </c>
      <c r="B160" s="51">
        <f t="shared" si="21"/>
        <v>7.2831234514445564E-2</v>
      </c>
      <c r="C160" s="51">
        <f t="shared" si="22"/>
        <v>0.15713621597928801</v>
      </c>
      <c r="D160" s="51">
        <f t="shared" si="23"/>
        <v>0.25822433490755409</v>
      </c>
      <c r="E160" s="51">
        <f t="shared" si="24"/>
        <v>0.5118082145987124</v>
      </c>
      <c r="F160" s="51">
        <f t="shared" si="25"/>
        <v>1</v>
      </c>
    </row>
    <row r="161" spans="1:6">
      <c r="A161" s="55">
        <v>2023</v>
      </c>
      <c r="B161" s="51">
        <f t="shared" si="21"/>
        <v>7.2419101878952147E-2</v>
      </c>
      <c r="C161" s="51">
        <f t="shared" si="22"/>
        <v>0.15538799683156929</v>
      </c>
      <c r="D161" s="51">
        <f t="shared" si="23"/>
        <v>0.25824156946771343</v>
      </c>
      <c r="E161" s="51">
        <f t="shared" si="24"/>
        <v>0.513951331821765</v>
      </c>
      <c r="F161" s="51">
        <f t="shared" si="25"/>
        <v>0.99999999999999989</v>
      </c>
    </row>
    <row r="162" spans="1:6">
      <c r="A162" s="55">
        <v>2024</v>
      </c>
      <c r="B162" s="51">
        <f t="shared" si="21"/>
        <v>7.196391095014873E-2</v>
      </c>
      <c r="C162" s="51">
        <f t="shared" si="22"/>
        <v>0.15343611661303125</v>
      </c>
      <c r="D162" s="51">
        <f t="shared" si="23"/>
        <v>0.25817839098813122</v>
      </c>
      <c r="E162" s="51">
        <f t="shared" si="24"/>
        <v>0.51642158144868877</v>
      </c>
      <c r="F162" s="51">
        <f t="shared" si="25"/>
        <v>1</v>
      </c>
    </row>
    <row r="163" spans="1:6">
      <c r="A163" s="55">
        <v>2025</v>
      </c>
      <c r="B163" s="51">
        <f t="shared" si="21"/>
        <v>7.1483231873911826E-2</v>
      </c>
      <c r="C163" s="51">
        <f t="shared" si="22"/>
        <v>0.15130755302589854</v>
      </c>
      <c r="D163" s="51">
        <f t="shared" si="23"/>
        <v>0.2580404591021711</v>
      </c>
      <c r="E163" s="51">
        <f t="shared" si="24"/>
        <v>0.51916875599801848</v>
      </c>
      <c r="F163" s="51">
        <f t="shared" si="25"/>
        <v>1</v>
      </c>
    </row>
    <row r="164" spans="1:6">
      <c r="A164" s="55">
        <v>2026</v>
      </c>
      <c r="B164" s="51">
        <f t="shared" si="21"/>
        <v>7.0981969685184304E-2</v>
      </c>
      <c r="C164" s="51">
        <f t="shared" si="22"/>
        <v>0.14903821491612454</v>
      </c>
      <c r="D164" s="51">
        <f t="shared" si="23"/>
        <v>0.25782970062140076</v>
      </c>
      <c r="E164" s="51">
        <f t="shared" si="24"/>
        <v>0.52215011477729045</v>
      </c>
      <c r="F164" s="51">
        <f t="shared" si="25"/>
        <v>1</v>
      </c>
    </row>
    <row r="165" spans="1:6">
      <c r="A165" s="55">
        <v>2027</v>
      </c>
      <c r="B165" s="51">
        <f t="shared" si="21"/>
        <v>7.0481146179012327E-2</v>
      </c>
      <c r="C165" s="51">
        <f t="shared" si="22"/>
        <v>0.14665069785927148</v>
      </c>
      <c r="D165" s="51">
        <f t="shared" si="23"/>
        <v>0.25748502797248518</v>
      </c>
      <c r="E165" s="51">
        <f t="shared" si="24"/>
        <v>0.52538312798923092</v>
      </c>
      <c r="F165" s="51">
        <f t="shared" si="25"/>
        <v>0.99999999999999989</v>
      </c>
    </row>
    <row r="166" spans="1:6">
      <c r="A166" s="55">
        <v>2028</v>
      </c>
      <c r="B166" s="51">
        <f t="shared" si="21"/>
        <v>6.9984761492432337E-2</v>
      </c>
      <c r="C166" s="51">
        <f t="shared" si="22"/>
        <v>0.144146667944344</v>
      </c>
      <c r="D166" s="51">
        <f t="shared" si="23"/>
        <v>0.25699297788245251</v>
      </c>
      <c r="E166" s="51">
        <f t="shared" si="24"/>
        <v>0.52887559268077122</v>
      </c>
      <c r="F166" s="51">
        <f t="shared" si="25"/>
        <v>1</v>
      </c>
    </row>
    <row r="167" spans="1:6">
      <c r="A167" s="55">
        <v>2029</v>
      </c>
      <c r="B167" s="51">
        <f t="shared" si="21"/>
        <v>6.9491648425382344E-2</v>
      </c>
      <c r="C167" s="51">
        <f t="shared" si="22"/>
        <v>0.14157891979344414</v>
      </c>
      <c r="D167" s="51">
        <f t="shared" si="23"/>
        <v>0.25624428715660819</v>
      </c>
      <c r="E167" s="51">
        <f t="shared" si="24"/>
        <v>0.53268514462456551</v>
      </c>
      <c r="F167" s="51">
        <f t="shared" si="25"/>
        <v>1.0000000000000002</v>
      </c>
    </row>
    <row r="168" spans="1:6">
      <c r="A168" s="55">
        <v>2030</v>
      </c>
      <c r="B168" s="51">
        <f t="shared" si="21"/>
        <v>6.8996483392198688E-2</v>
      </c>
      <c r="C168" s="51">
        <f t="shared" si="22"/>
        <v>0.13904458062434349</v>
      </c>
      <c r="D168" s="51">
        <f t="shared" si="23"/>
        <v>0.25512845977654386</v>
      </c>
      <c r="E168" s="51">
        <f t="shared" si="24"/>
        <v>0.53683047620691393</v>
      </c>
      <c r="F168" s="51">
        <f t="shared" si="25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55"/>
  <sheetViews>
    <sheetView workbookViewId="0">
      <selection activeCell="F22" sqref="F22"/>
    </sheetView>
  </sheetViews>
  <sheetFormatPr defaultColWidth="9.109375" defaultRowHeight="14.4"/>
  <cols>
    <col min="1" max="1" width="15.5546875" style="29" customWidth="1"/>
    <col min="2" max="30" width="9.109375" style="29"/>
    <col min="31" max="31" width="12.5546875" style="29" customWidth="1"/>
    <col min="32" max="16384" width="9.109375" style="29"/>
  </cols>
  <sheetData>
    <row r="2" spans="1:41">
      <c r="AF2" s="12" t="s">
        <v>30</v>
      </c>
      <c r="AG2" s="12" t="s">
        <v>31</v>
      </c>
      <c r="AH2" s="11" t="s">
        <v>40</v>
      </c>
      <c r="AI2" s="11" t="s">
        <v>41</v>
      </c>
      <c r="AJ2" s="11" t="s">
        <v>42</v>
      </c>
      <c r="AK2" s="11" t="s">
        <v>51</v>
      </c>
      <c r="AL2" s="11" t="s">
        <v>53</v>
      </c>
      <c r="AM2" s="11" t="s">
        <v>52</v>
      </c>
      <c r="AN2" s="11" t="s">
        <v>54</v>
      </c>
      <c r="AO2" s="11" t="s">
        <v>50</v>
      </c>
    </row>
    <row r="3" spans="1:41">
      <c r="A3" s="8" t="s">
        <v>10</v>
      </c>
      <c r="AE3" s="29" t="s">
        <v>72</v>
      </c>
      <c r="AF3" s="29">
        <f>B20/$L$20</f>
        <v>0.10978036303558251</v>
      </c>
      <c r="AG3" s="29">
        <f t="shared" ref="AG3:AO3" si="0">C20/$L$20</f>
        <v>0.30087062616641852</v>
      </c>
      <c r="AH3" s="29">
        <f t="shared" si="0"/>
        <v>0.15541517905589083</v>
      </c>
      <c r="AI3" s="29">
        <f t="shared" si="0"/>
        <v>3.3225611888653819E-2</v>
      </c>
      <c r="AJ3" s="29">
        <f t="shared" si="0"/>
        <v>0.26050331316675629</v>
      </c>
      <c r="AK3" s="29">
        <f t="shared" si="0"/>
        <v>4.9467697568539748E-2</v>
      </c>
      <c r="AL3" s="29">
        <f t="shared" si="0"/>
        <v>6.8081993986339913E-3</v>
      </c>
      <c r="AM3" s="29">
        <f t="shared" si="0"/>
        <v>2.8921309185442667E-2</v>
      </c>
      <c r="AN3" s="29">
        <f t="shared" si="0"/>
        <v>2.1229927579818699E-2</v>
      </c>
      <c r="AO3" s="29">
        <f t="shared" si="0"/>
        <v>3.3777772954262923E-2</v>
      </c>
    </row>
    <row r="4" spans="1:41">
      <c r="A4" s="15"/>
      <c r="B4" s="12" t="s">
        <v>30</v>
      </c>
      <c r="C4" s="12" t="s">
        <v>31</v>
      </c>
      <c r="D4" s="11" t="s">
        <v>40</v>
      </c>
      <c r="E4" s="11" t="s">
        <v>41</v>
      </c>
      <c r="F4" s="11" t="s">
        <v>42</v>
      </c>
      <c r="G4" s="11" t="s">
        <v>51</v>
      </c>
      <c r="H4" s="11" t="s">
        <v>53</v>
      </c>
      <c r="I4" s="11" t="s">
        <v>52</v>
      </c>
      <c r="J4" s="11" t="s">
        <v>54</v>
      </c>
      <c r="K4" s="11" t="s">
        <v>50</v>
      </c>
      <c r="L4" s="13" t="s">
        <v>58</v>
      </c>
    </row>
    <row r="5" spans="1:41">
      <c r="A5" s="16">
        <v>2015</v>
      </c>
      <c r="B5" s="11">
        <f>Cost!BF4</f>
        <v>819.24903438472757</v>
      </c>
      <c r="C5" s="11">
        <f>Cost!BF24</f>
        <v>2347.0412967347188</v>
      </c>
      <c r="D5" s="11">
        <f>Cost!BF44</f>
        <v>1310.1981064350957</v>
      </c>
      <c r="E5" s="11">
        <f>Cost!BF64</f>
        <v>277.83243106514897</v>
      </c>
      <c r="F5" s="11">
        <f>Cost!BF84</f>
        <v>2000.3578246695411</v>
      </c>
      <c r="G5" s="11">
        <f>Cost!BF104</f>
        <v>421.45217090567371</v>
      </c>
      <c r="H5" s="11">
        <f>Cost!BF124</f>
        <v>49.200671417788065</v>
      </c>
      <c r="I5" s="11">
        <f>Cost!BF144</f>
        <v>215.35230816762333</v>
      </c>
      <c r="J5" s="11">
        <f>Cost!BF164</f>
        <v>158.37324277203896</v>
      </c>
      <c r="K5" s="11">
        <f>Cost!BF184</f>
        <v>248.73274008175048</v>
      </c>
      <c r="L5" s="11">
        <f>SUM(B5:K5)</f>
        <v>7847.7898266341053</v>
      </c>
    </row>
    <row r="6" spans="1:41">
      <c r="A6" s="16">
        <v>2016</v>
      </c>
      <c r="B6" s="11">
        <f>Cost!BF5</f>
        <v>844.84708101435729</v>
      </c>
      <c r="C6" s="11">
        <f>Cost!BF25</f>
        <v>2408.7015920394629</v>
      </c>
      <c r="D6" s="11">
        <f>Cost!BF45</f>
        <v>1324.5156723515556</v>
      </c>
      <c r="E6" s="11">
        <f>Cost!BF65</f>
        <v>283.54455607455816</v>
      </c>
      <c r="F6" s="11">
        <f>Cost!BF85</f>
        <v>2062.287805646642</v>
      </c>
      <c r="G6" s="11">
        <f>Cost!BF105</f>
        <v>430.00631649060585</v>
      </c>
      <c r="H6" s="11">
        <f>Cost!BF125</f>
        <v>50.887877589597359</v>
      </c>
      <c r="I6" s="11">
        <f>Cost!BF145</f>
        <v>222.96681925672249</v>
      </c>
      <c r="J6" s="11">
        <f>Cost!BF165</f>
        <v>163.79019270787489</v>
      </c>
      <c r="K6" s="11">
        <f>Cost!BF185</f>
        <v>257.68825505348764</v>
      </c>
      <c r="L6" s="11">
        <f t="shared" ref="L6:L20" si="1">SUM(B6:K6)</f>
        <v>8049.2361682248638</v>
      </c>
    </row>
    <row r="7" spans="1:41">
      <c r="A7" s="16">
        <v>2017</v>
      </c>
      <c r="B7" s="11">
        <f>Cost!BF6</f>
        <v>872.75138077986594</v>
      </c>
      <c r="C7" s="11">
        <f>Cost!BF26</f>
        <v>2476.6370179870883</v>
      </c>
      <c r="D7" s="11">
        <f>Cost!BF46</f>
        <v>1343.0256626487351</v>
      </c>
      <c r="E7" s="11">
        <f>Cost!BF66</f>
        <v>289.87487318900088</v>
      </c>
      <c r="F7" s="11">
        <f>Cost!BF86</f>
        <v>2129.4223770636913</v>
      </c>
      <c r="G7" s="11">
        <f>Cost!BF106</f>
        <v>439.27893719825585</v>
      </c>
      <c r="H7" s="11">
        <f>Cost!BF126</f>
        <v>52.725725165787509</v>
      </c>
      <c r="I7" s="11">
        <f>Cost!BF146</f>
        <v>231.12807188908346</v>
      </c>
      <c r="J7" s="11">
        <f>Cost!BF166</f>
        <v>169.64274641935538</v>
      </c>
      <c r="K7" s="11">
        <f>Cost!BF186</f>
        <v>267.36169166519659</v>
      </c>
      <c r="L7" s="11">
        <f t="shared" si="1"/>
        <v>8271.848484006061</v>
      </c>
    </row>
    <row r="8" spans="1:41">
      <c r="A8" s="16">
        <v>2018</v>
      </c>
      <c r="B8" s="11">
        <f>Cost!BF7</f>
        <v>901.48894644897871</v>
      </c>
      <c r="C8" s="11">
        <f>Cost!BF27</f>
        <v>2546.9562058033298</v>
      </c>
      <c r="D8" s="11">
        <f>Cost!BF47</f>
        <v>1364.1365607720386</v>
      </c>
      <c r="E8" s="11">
        <f>Cost!BF67</f>
        <v>296.39111662100152</v>
      </c>
      <c r="F8" s="11">
        <f>Cost!BF87</f>
        <v>2198.0125557813853</v>
      </c>
      <c r="G8" s="11">
        <f>Cost!BF107</f>
        <v>448.72160159448168</v>
      </c>
      <c r="H8" s="11">
        <f>Cost!BF127</f>
        <v>54.600878087734692</v>
      </c>
      <c r="I8" s="11">
        <f>Cost!BF147</f>
        <v>239.43320855129809</v>
      </c>
      <c r="J8" s="11">
        <f>Cost!BF167</f>
        <v>175.65782528691003</v>
      </c>
      <c r="K8" s="11">
        <f>Cost!BF187</f>
        <v>277.16387626287093</v>
      </c>
      <c r="L8" s="11">
        <f t="shared" si="1"/>
        <v>8502.5627752100299</v>
      </c>
    </row>
    <row r="9" spans="1:41">
      <c r="A9" s="16">
        <v>2019</v>
      </c>
      <c r="B9" s="11">
        <f>Cost!BF8</f>
        <v>930.6367921522567</v>
      </c>
      <c r="C9" s="11">
        <f>Cost!BF28</f>
        <v>2618.5746393011168</v>
      </c>
      <c r="D9" s="11">
        <f>Cost!BF48</f>
        <v>1387.5556697642355</v>
      </c>
      <c r="E9" s="11">
        <f>Cost!BF68</f>
        <v>303.01090903944947</v>
      </c>
      <c r="F9" s="11">
        <f>Cost!BF88</f>
        <v>2266.9936725093535</v>
      </c>
      <c r="G9" s="11">
        <f>Cost!BF108</f>
        <v>458.26936769384707</v>
      </c>
      <c r="H9" s="11">
        <f>Cost!BF128</f>
        <v>56.512240309549391</v>
      </c>
      <c r="I9" s="11">
        <f>Cost!BF148</f>
        <v>247.73922984504287</v>
      </c>
      <c r="J9" s="11">
        <f>Cost!BF168</f>
        <v>181.72682313877769</v>
      </c>
      <c r="K9" s="11">
        <f>Cost!BF188</f>
        <v>286.98288292583936</v>
      </c>
      <c r="L9" s="11">
        <f t="shared" si="1"/>
        <v>8738.0022266794658</v>
      </c>
    </row>
    <row r="10" spans="1:41">
      <c r="A10" s="16">
        <v>2020</v>
      </c>
      <c r="B10" s="11">
        <f>Cost!BF9</f>
        <v>959.77025031427718</v>
      </c>
      <c r="C10" s="11">
        <f>Cost!BF29</f>
        <v>2690.509393412588</v>
      </c>
      <c r="D10" s="11">
        <f>Cost!BF49</f>
        <v>1412.9141528493633</v>
      </c>
      <c r="E10" s="11">
        <f>Cost!BF69</f>
        <v>309.65417921787935</v>
      </c>
      <c r="F10" s="11">
        <f>Cost!BF89</f>
        <v>2335.513486377909</v>
      </c>
      <c r="G10" s="11">
        <f>Cost!BF109</f>
        <v>467.7154579676548</v>
      </c>
      <c r="H10" s="11">
        <f>Cost!BF129</f>
        <v>58.437339491495457</v>
      </c>
      <c r="I10" s="11">
        <f>Cost!BF149</f>
        <v>255.92051699995676</v>
      </c>
      <c r="J10" s="11">
        <f>Cost!BF169</f>
        <v>187.77772794872192</v>
      </c>
      <c r="K10" s="11">
        <f>Cost!BF189</f>
        <v>296.68971236523163</v>
      </c>
      <c r="L10" s="11">
        <f t="shared" si="1"/>
        <v>8974.9022169450782</v>
      </c>
    </row>
    <row r="11" spans="1:41">
      <c r="A11" s="16">
        <v>2021</v>
      </c>
      <c r="B11" s="11">
        <f>Cost!BF10</f>
        <v>988.83373695289833</v>
      </c>
      <c r="C11" s="11">
        <f>Cost!BF30</f>
        <v>2762.6592489224922</v>
      </c>
      <c r="D11" s="11">
        <f>Cost!BF50</f>
        <v>1440.1884526346653</v>
      </c>
      <c r="E11" s="11">
        <f>Cost!BF70</f>
        <v>316.29102906045006</v>
      </c>
      <c r="F11" s="11">
        <f>Cost!BF90</f>
        <v>2403.2598320669395</v>
      </c>
      <c r="G11" s="11">
        <f>Cost!BF110</f>
        <v>477.06473120026038</v>
      </c>
      <c r="H11" s="11">
        <f>Cost!BF130</f>
        <v>60.382155879187259</v>
      </c>
      <c r="I11" s="11">
        <f>Cost!BF150</f>
        <v>263.98380124128852</v>
      </c>
      <c r="J11" s="11">
        <f>Cost!BF170</f>
        <v>193.76398339502813</v>
      </c>
      <c r="K11" s="11">
        <f>Cost!BF190</f>
        <v>306.27305198103625</v>
      </c>
      <c r="L11" s="11">
        <f t="shared" si="1"/>
        <v>9212.7000233342478</v>
      </c>
    </row>
    <row r="12" spans="1:41">
      <c r="A12" s="16">
        <v>2022</v>
      </c>
      <c r="B12" s="11">
        <f>Cost!BF11</f>
        <v>1018.0083456015091</v>
      </c>
      <c r="C12" s="11">
        <f>Cost!BF31</f>
        <v>2835.4680072007041</v>
      </c>
      <c r="D12" s="11">
        <f>Cost!BF51</f>
        <v>1469.5203613142833</v>
      </c>
      <c r="E12" s="11">
        <f>Cost!BF71</f>
        <v>322.97588775987168</v>
      </c>
      <c r="F12" s="11">
        <f>Cost!BF91</f>
        <v>2470.1840759155343</v>
      </c>
      <c r="G12" s="11">
        <f>Cost!BF111</f>
        <v>486.42669282512509</v>
      </c>
      <c r="H12" s="11">
        <f>Cost!BF131</f>
        <v>62.321979099848924</v>
      </c>
      <c r="I12" s="11">
        <f>Cost!BF151</f>
        <v>271.93940651960133</v>
      </c>
      <c r="J12" s="11">
        <f>Cost!BF171</f>
        <v>199.67786494252366</v>
      </c>
      <c r="K12" s="11">
        <f>Cost!BF191</f>
        <v>315.75531626450584</v>
      </c>
      <c r="L12" s="11">
        <f t="shared" si="1"/>
        <v>9452.2779374435049</v>
      </c>
    </row>
    <row r="13" spans="1:41">
      <c r="A13" s="16">
        <v>2023</v>
      </c>
      <c r="B13" s="11">
        <f>Cost!BF12</f>
        <v>1047.2429597656667</v>
      </c>
      <c r="C13" s="11">
        <f>Cost!BF32</f>
        <v>2908.6317684765513</v>
      </c>
      <c r="D13" s="11">
        <f>Cost!BF52</f>
        <v>1500.7949620861723</v>
      </c>
      <c r="E13" s="11">
        <f>Cost!BF72</f>
        <v>329.71000953531495</v>
      </c>
      <c r="F13" s="11">
        <f>Cost!BF92</f>
        <v>2536.1206218291245</v>
      </c>
      <c r="G13" s="11">
        <f>Cost!BF112</f>
        <v>495.85630100250648</v>
      </c>
      <c r="H13" s="11">
        <f>Cost!BF132</f>
        <v>64.279455488862411</v>
      </c>
      <c r="I13" s="11">
        <f>Cost!BF152</f>
        <v>279.79749809594534</v>
      </c>
      <c r="J13" s="11">
        <f>Cost!BF172</f>
        <v>205.48998521944202</v>
      </c>
      <c r="K13" s="11">
        <f>Cost!BF192</f>
        <v>325.10626326301013</v>
      </c>
      <c r="L13" s="11">
        <f t="shared" si="1"/>
        <v>9693.0298247625979</v>
      </c>
    </row>
    <row r="14" spans="1:41">
      <c r="A14" s="16">
        <v>2024</v>
      </c>
      <c r="B14" s="11">
        <f>Cost!BF13</f>
        <v>1076.4336535881143</v>
      </c>
      <c r="C14" s="11">
        <f>Cost!BF33</f>
        <v>2981.9417939716755</v>
      </c>
      <c r="D14" s="11">
        <f>Cost!BF53</f>
        <v>1533.9247091130985</v>
      </c>
      <c r="E14" s="11">
        <f>Cost!BF73</f>
        <v>336.4648154856082</v>
      </c>
      <c r="F14" s="11">
        <f>Cost!BF93</f>
        <v>2600.9995164325114</v>
      </c>
      <c r="G14" s="11">
        <f>Cost!BF113</f>
        <v>505.27949880454003</v>
      </c>
      <c r="H14" s="11">
        <f>Cost!BF133</f>
        <v>66.233349190569101</v>
      </c>
      <c r="I14" s="11">
        <f>Cost!BF153</f>
        <v>287.44543513311464</v>
      </c>
      <c r="J14" s="11">
        <f>Cost!BF173</f>
        <v>211.15033920934144</v>
      </c>
      <c r="K14" s="11">
        <f>Cost!BF193</f>
        <v>334.2604551522827</v>
      </c>
      <c r="L14" s="11">
        <f t="shared" si="1"/>
        <v>9934.1335660808581</v>
      </c>
    </row>
    <row r="15" spans="1:41">
      <c r="A15" s="16">
        <v>2025</v>
      </c>
      <c r="B15" s="11">
        <f>Cost!BF14</f>
        <v>1105.6018162894966</v>
      </c>
      <c r="C15" s="11">
        <f>Cost!BF34</f>
        <v>3055.4441288717771</v>
      </c>
      <c r="D15" s="11">
        <f>Cost!BF54</f>
        <v>1568.8904454366932</v>
      </c>
      <c r="E15" s="11">
        <f>Cost!BF74</f>
        <v>343.2671934150822</v>
      </c>
      <c r="F15" s="11">
        <f>Cost!BF94</f>
        <v>2664.7439764255191</v>
      </c>
      <c r="G15" s="11">
        <f>Cost!BF114</f>
        <v>514.78227213598075</v>
      </c>
      <c r="H15" s="11">
        <f>Cost!BF134</f>
        <v>68.15239002935084</v>
      </c>
      <c r="I15" s="11">
        <f>Cost!BF154</f>
        <v>294.93150234933472</v>
      </c>
      <c r="J15" s="11">
        <f>Cost!BF174</f>
        <v>216.71077208426775</v>
      </c>
      <c r="K15" s="11">
        <f>Cost!BF194</f>
        <v>343.21873500053738</v>
      </c>
      <c r="L15" s="11">
        <f t="shared" si="1"/>
        <v>10175.743232038038</v>
      </c>
    </row>
    <row r="16" spans="1:41">
      <c r="A16" s="16">
        <v>2026</v>
      </c>
      <c r="B16" s="11">
        <f>Cost!BF15</f>
        <v>1134.713324548431</v>
      </c>
      <c r="C16" s="11">
        <f>Cost!BF35</f>
        <v>3129.169363613099</v>
      </c>
      <c r="D16" s="11">
        <f>Cost!BF55</f>
        <v>1605.6479787909846</v>
      </c>
      <c r="E16" s="11">
        <f>Cost!BF75</f>
        <v>350.15010788931261</v>
      </c>
      <c r="F16" s="11">
        <f>Cost!BF95</f>
        <v>2727.35135723332</v>
      </c>
      <c r="G16" s="11">
        <f>Cost!BF115</f>
        <v>524.33144905732752</v>
      </c>
      <c r="H16" s="11">
        <f>Cost!BF135</f>
        <v>70.066754132524437</v>
      </c>
      <c r="I16" s="11">
        <f>Cost!BF155</f>
        <v>302.20234273266232</v>
      </c>
      <c r="J16" s="11">
        <f>Cost!BF175</f>
        <v>222.09778339982981</v>
      </c>
      <c r="K16" s="11">
        <f>Cost!BF195</f>
        <v>351.91457286009739</v>
      </c>
      <c r="L16" s="11">
        <f t="shared" si="1"/>
        <v>10417.645034257588</v>
      </c>
    </row>
    <row r="17" spans="1:14">
      <c r="A17" s="16">
        <v>2027</v>
      </c>
      <c r="B17" s="11">
        <f>Cost!BF16</f>
        <v>1163.6302177977736</v>
      </c>
      <c r="C17" s="11">
        <f>Cost!BF36</f>
        <v>3202.8505191893023</v>
      </c>
      <c r="D17" s="11">
        <f>Cost!BF56</f>
        <v>1644.007915514361</v>
      </c>
      <c r="E17" s="11">
        <f>Cost!BF76</f>
        <v>357.07795344391485</v>
      </c>
      <c r="F17" s="11">
        <f>Cost!BF96</f>
        <v>2788.579572371681</v>
      </c>
      <c r="G17" s="11">
        <f>Cost!BF116</f>
        <v>533.89326169064691</v>
      </c>
      <c r="H17" s="11">
        <f>Cost!BF136</f>
        <v>71.97986442635424</v>
      </c>
      <c r="I17" s="11">
        <f>Cost!BF156</f>
        <v>309.27347571465288</v>
      </c>
      <c r="J17" s="11">
        <f>Cost!BF176</f>
        <v>227.30990533276486</v>
      </c>
      <c r="K17" s="11">
        <f>Cost!BF196</f>
        <v>360.40441998135998</v>
      </c>
      <c r="L17" s="11">
        <f t="shared" si="1"/>
        <v>10659.007105462813</v>
      </c>
    </row>
    <row r="18" spans="1:14">
      <c r="A18" s="16">
        <v>2028</v>
      </c>
      <c r="B18" s="11">
        <f>Cost!BF17</f>
        <v>1192.3800555420112</v>
      </c>
      <c r="C18" s="11">
        <f>Cost!BF37</f>
        <v>3276.5346243249978</v>
      </c>
      <c r="D18" s="11">
        <f>Cost!BF57</f>
        <v>1683.989496289375</v>
      </c>
      <c r="E18" s="11">
        <f>Cost!BF77</f>
        <v>364.03204462502373</v>
      </c>
      <c r="F18" s="11">
        <f>Cost!BF97</f>
        <v>2848.4168190189152</v>
      </c>
      <c r="G18" s="11">
        <f>Cost!BF117</f>
        <v>543.50569387362816</v>
      </c>
      <c r="H18" s="11">
        <f>Cost!BF137</f>
        <v>73.850772692067082</v>
      </c>
      <c r="I18" s="11">
        <f>Cost!BF157</f>
        <v>316.10013096982084</v>
      </c>
      <c r="J18" s="11">
        <f>Cost!BF177</f>
        <v>232.29383994508373</v>
      </c>
      <c r="K18" s="11">
        <f>Cost!BF197</f>
        <v>368.64265588305756</v>
      </c>
      <c r="L18" s="11">
        <f t="shared" si="1"/>
        <v>10899.746133163979</v>
      </c>
    </row>
    <row r="19" spans="1:14">
      <c r="A19" s="16">
        <v>2029</v>
      </c>
      <c r="B19" s="11">
        <f>Cost!BF18</f>
        <v>1220.928317215592</v>
      </c>
      <c r="C19" s="11">
        <f>Cost!BF38</f>
        <v>3350.1707535623987</v>
      </c>
      <c r="D19" s="11">
        <f>Cost!BF58</f>
        <v>1725.5262997994141</v>
      </c>
      <c r="E19" s="11">
        <f>Cost!BF78</f>
        <v>371.04086430444625</v>
      </c>
      <c r="F19" s="11">
        <f>Cost!BF98</f>
        <v>2906.9736834666273</v>
      </c>
      <c r="G19" s="11">
        <f>Cost!BF118</f>
        <v>553.18535013854671</v>
      </c>
      <c r="H19" s="11">
        <f>Cost!BF138</f>
        <v>75.662711629547388</v>
      </c>
      <c r="I19" s="11">
        <f>Cost!BF158</f>
        <v>322.73628568417985</v>
      </c>
      <c r="J19" s="11">
        <f>Cost!BF178</f>
        <v>237.0487796421194</v>
      </c>
      <c r="K19" s="11">
        <f>Cost!BF198</f>
        <v>376.6536315381577</v>
      </c>
      <c r="L19" s="11">
        <f t="shared" si="1"/>
        <v>11139.926676981031</v>
      </c>
    </row>
    <row r="20" spans="1:14">
      <c r="A20" s="16">
        <v>2030</v>
      </c>
      <c r="B20" s="11">
        <f>Cost!BF19</f>
        <v>1249.2185793645738</v>
      </c>
      <c r="C20" s="11">
        <f>Cost!BF39</f>
        <v>3423.6831232769728</v>
      </c>
      <c r="D20" s="11">
        <f>Cost!BF59</f>
        <v>1768.5087188950433</v>
      </c>
      <c r="E20" s="11">
        <f>Cost!BF79</f>
        <v>378.08266008930656</v>
      </c>
      <c r="F20" s="11">
        <f>Cost!BF99</f>
        <v>2964.3332358853791</v>
      </c>
      <c r="G20" s="11">
        <f>Cost!BF119</f>
        <v>562.90547027047091</v>
      </c>
      <c r="H20" s="11">
        <f>Cost!BF139</f>
        <v>77.472226777348538</v>
      </c>
      <c r="I20" s="11">
        <f>Cost!BF159</f>
        <v>329.10290852556187</v>
      </c>
      <c r="J20" s="11">
        <f>Cost!BF179</f>
        <v>241.58072753574194</v>
      </c>
      <c r="K20" s="11">
        <f>Cost!BF199</f>
        <v>384.36584082297799</v>
      </c>
      <c r="L20" s="11">
        <f t="shared" si="1"/>
        <v>11379.253491443376</v>
      </c>
      <c r="N20" s="29">
        <f>(L20/L5)^(1/15)-1</f>
        <v>2.5080000818197501E-2</v>
      </c>
    </row>
    <row r="27" spans="1:14">
      <c r="B27" s="12" t="s">
        <v>30</v>
      </c>
      <c r="C27" s="12" t="s">
        <v>31</v>
      </c>
      <c r="D27" s="11" t="s">
        <v>40</v>
      </c>
      <c r="E27" s="11" t="s">
        <v>41</v>
      </c>
      <c r="F27" s="11" t="s">
        <v>42</v>
      </c>
      <c r="G27" s="11" t="s">
        <v>51</v>
      </c>
      <c r="H27" s="11" t="s">
        <v>53</v>
      </c>
      <c r="I27" s="11" t="s">
        <v>52</v>
      </c>
      <c r="J27" s="11" t="s">
        <v>54</v>
      </c>
      <c r="K27" s="11" t="s">
        <v>50</v>
      </c>
      <c r="L27" s="13" t="s">
        <v>58</v>
      </c>
    </row>
    <row r="28" spans="1:14">
      <c r="A28" s="16">
        <v>2015</v>
      </c>
      <c r="B28" s="29">
        <f>B5/L5</f>
        <v>0.10439232605393321</v>
      </c>
      <c r="C28" s="29">
        <f>C5/L5</f>
        <v>0.29907035593247511</v>
      </c>
      <c r="D28" s="29">
        <f>D5/L5</f>
        <v>0.16695122262175005</v>
      </c>
      <c r="E28" s="29">
        <f>E5/L5</f>
        <v>3.5402634015787665E-2</v>
      </c>
      <c r="F28" s="29">
        <f>F5/L5</f>
        <v>0.25489441853815403</v>
      </c>
      <c r="G28" s="29">
        <f>G5/L5</f>
        <v>5.3703294840457438E-2</v>
      </c>
      <c r="H28" s="29">
        <f>H5/L5</f>
        <v>6.2693665993461111E-3</v>
      </c>
      <c r="I28" s="29">
        <f>I5/L5</f>
        <v>2.744114112699006E-2</v>
      </c>
      <c r="J28" s="29">
        <f>J5/L5</f>
        <v>2.0180617252840573E-2</v>
      </c>
      <c r="K28" s="29">
        <f>K5/L5</f>
        <v>3.1694623018265929E-2</v>
      </c>
      <c r="L28" s="29">
        <f>SUM(B28:K28)</f>
        <v>1.0000000000000002</v>
      </c>
    </row>
    <row r="29" spans="1:14">
      <c r="A29" s="16">
        <v>2016</v>
      </c>
      <c r="B29" s="29">
        <f t="shared" ref="B29:B43" si="2">B6/L6</f>
        <v>0.10495990717100247</v>
      </c>
      <c r="C29" s="29">
        <f t="shared" ref="C29:C43" si="3">C6/L6</f>
        <v>0.29924598330808638</v>
      </c>
      <c r="D29" s="29">
        <f t="shared" ref="D29:D43" si="4">D6/L6</f>
        <v>0.16455172201061871</v>
      </c>
      <c r="E29" s="29">
        <f t="shared" ref="E29:E43" si="5">E6/L6</f>
        <v>3.5226268697876907E-2</v>
      </c>
      <c r="F29" s="29">
        <f t="shared" ref="F29:F43" si="6">F6/L6</f>
        <v>0.25620913122014261</v>
      </c>
      <c r="G29" s="29">
        <f t="shared" ref="G29:G43" si="7">G6/L6</f>
        <v>5.3422002722208262E-2</v>
      </c>
      <c r="H29" s="29">
        <f t="shared" ref="H29:H43" si="8">H6/L6</f>
        <v>6.3220753529983579E-3</v>
      </c>
      <c r="I29" s="29">
        <f t="shared" ref="I29:I43" si="9">I6/L6</f>
        <v>2.7700369898066294E-2</v>
      </c>
      <c r="J29" s="29">
        <f t="shared" ref="J29:J43" si="10">J6/L6</f>
        <v>2.0348538579903083E-2</v>
      </c>
      <c r="K29" s="29">
        <f t="shared" ref="K29:K43" si="11">K6/L6</f>
        <v>3.2014001039096962E-2</v>
      </c>
      <c r="L29" s="29">
        <f t="shared" ref="L29:L43" si="12">SUM(B29:K29)</f>
        <v>1</v>
      </c>
    </row>
    <row r="30" spans="1:14">
      <c r="A30" s="16">
        <v>2017</v>
      </c>
      <c r="B30" s="29">
        <f t="shared" si="2"/>
        <v>0.10550862754163891</v>
      </c>
      <c r="C30" s="29">
        <f t="shared" si="3"/>
        <v>0.29940551048242259</v>
      </c>
      <c r="D30" s="29">
        <f t="shared" si="4"/>
        <v>0.16236100857571645</v>
      </c>
      <c r="E30" s="29">
        <f t="shared" si="5"/>
        <v>3.5043542413704165E-2</v>
      </c>
      <c r="F30" s="29">
        <f t="shared" si="6"/>
        <v>0.25743005099537447</v>
      </c>
      <c r="G30" s="29">
        <f t="shared" si="7"/>
        <v>5.3105292976245715E-2</v>
      </c>
      <c r="H30" s="29">
        <f t="shared" si="8"/>
        <v>6.3741164103446454E-3</v>
      </c>
      <c r="I30" s="29">
        <f t="shared" si="9"/>
        <v>2.7941526290765423E-2</v>
      </c>
      <c r="J30" s="29">
        <f t="shared" si="10"/>
        <v>2.0508444605503374E-2</v>
      </c>
      <c r="K30" s="29">
        <f t="shared" si="11"/>
        <v>3.2321879708284158E-2</v>
      </c>
      <c r="L30" s="29">
        <f t="shared" si="12"/>
        <v>0.99999999999999989</v>
      </c>
    </row>
    <row r="31" spans="1:14">
      <c r="A31" s="16">
        <v>2018</v>
      </c>
      <c r="B31" s="29">
        <f t="shared" si="2"/>
        <v>0.1060255560920231</v>
      </c>
      <c r="C31" s="29">
        <f t="shared" si="3"/>
        <v>0.29955159087201388</v>
      </c>
      <c r="D31" s="29">
        <f t="shared" si="4"/>
        <v>0.16043828159073389</v>
      </c>
      <c r="E31" s="29">
        <f t="shared" si="5"/>
        <v>3.4859033030036062E-2</v>
      </c>
      <c r="F31" s="29">
        <f t="shared" si="6"/>
        <v>0.25851177037938305</v>
      </c>
      <c r="G31" s="29">
        <f t="shared" si="7"/>
        <v>5.2774864879888805E-2</v>
      </c>
      <c r="H31" s="29">
        <f t="shared" si="8"/>
        <v>6.421696555646535E-3</v>
      </c>
      <c r="I31" s="29">
        <f t="shared" si="9"/>
        <v>2.8160122410314532E-2</v>
      </c>
      <c r="J31" s="29">
        <f t="shared" si="10"/>
        <v>2.0659397634682084E-2</v>
      </c>
      <c r="K31" s="29">
        <f t="shared" si="11"/>
        <v>3.259768655527797E-2</v>
      </c>
      <c r="L31" s="29">
        <f t="shared" si="12"/>
        <v>0.99999999999999989</v>
      </c>
    </row>
    <row r="32" spans="1:14">
      <c r="A32" s="16">
        <v>2019</v>
      </c>
      <c r="B32" s="29">
        <f t="shared" si="2"/>
        <v>0.10650452677967658</v>
      </c>
      <c r="C32" s="29">
        <f t="shared" si="3"/>
        <v>0.29967658182849916</v>
      </c>
      <c r="D32" s="29">
        <f t="shared" si="4"/>
        <v>0.15879552714322454</v>
      </c>
      <c r="E32" s="29">
        <f t="shared" si="5"/>
        <v>3.4677366883047463E-2</v>
      </c>
      <c r="F32" s="29">
        <f t="shared" si="6"/>
        <v>0.25944072955115682</v>
      </c>
      <c r="G32" s="29">
        <f t="shared" si="7"/>
        <v>5.2445554007142237E-2</v>
      </c>
      <c r="H32" s="29">
        <f t="shared" si="8"/>
        <v>6.4674096942894284E-3</v>
      </c>
      <c r="I32" s="29">
        <f t="shared" si="9"/>
        <v>2.8351930271730594E-2</v>
      </c>
      <c r="J32" s="29">
        <f t="shared" si="10"/>
        <v>2.0797296501472263E-2</v>
      </c>
      <c r="K32" s="29">
        <f t="shared" si="11"/>
        <v>3.2843077339761211E-2</v>
      </c>
      <c r="L32" s="29">
        <f t="shared" si="12"/>
        <v>1.0000000000000002</v>
      </c>
    </row>
    <row r="33" spans="1:12">
      <c r="A33" s="16">
        <v>2020</v>
      </c>
      <c r="B33" s="29">
        <f t="shared" si="2"/>
        <v>0.10693935455944929</v>
      </c>
      <c r="C33" s="29">
        <f t="shared" si="3"/>
        <v>0.29978147152765272</v>
      </c>
      <c r="D33" s="29">
        <f t="shared" si="4"/>
        <v>0.15742947596484211</v>
      </c>
      <c r="E33" s="29">
        <f t="shared" si="5"/>
        <v>3.4502234312172926E-2</v>
      </c>
      <c r="F33" s="29">
        <f t="shared" si="6"/>
        <v>0.26022717907369947</v>
      </c>
      <c r="G33" s="29">
        <f t="shared" si="7"/>
        <v>5.2113710730417082E-2</v>
      </c>
      <c r="H33" s="29">
        <f t="shared" si="8"/>
        <v>6.5111951171081001E-3</v>
      </c>
      <c r="I33" s="29">
        <f t="shared" si="9"/>
        <v>2.8515131509373508E-2</v>
      </c>
      <c r="J33" s="29">
        <f t="shared" si="10"/>
        <v>2.0922537472796959E-2</v>
      </c>
      <c r="K33" s="29">
        <f t="shared" si="11"/>
        <v>3.3057709732487797E-2</v>
      </c>
      <c r="L33" s="29">
        <f t="shared" si="12"/>
        <v>0.99999999999999978</v>
      </c>
    </row>
    <row r="34" spans="1:12">
      <c r="A34" s="16">
        <v>2021</v>
      </c>
      <c r="B34" s="29">
        <f t="shared" si="2"/>
        <v>0.10733376040122285</v>
      </c>
      <c r="C34" s="29">
        <f t="shared" si="3"/>
        <v>0.29987509003062429</v>
      </c>
      <c r="D34" s="29">
        <f t="shared" si="4"/>
        <v>0.15632642428244767</v>
      </c>
      <c r="E34" s="29">
        <f t="shared" si="5"/>
        <v>3.4332066414768429E-2</v>
      </c>
      <c r="F34" s="29">
        <f t="shared" si="6"/>
        <v>0.26086378868082966</v>
      </c>
      <c r="G34" s="29">
        <f t="shared" si="7"/>
        <v>5.1783378378969708E-2</v>
      </c>
      <c r="H34" s="29">
        <f t="shared" si="8"/>
        <v>6.5542301091155936E-3</v>
      </c>
      <c r="I34" s="29">
        <f t="shared" si="9"/>
        <v>2.8654335924610717E-2</v>
      </c>
      <c r="J34" s="29">
        <f t="shared" si="10"/>
        <v>2.1032268814164791E-2</v>
      </c>
      <c r="K34" s="29">
        <f t="shared" si="11"/>
        <v>3.3244656963246084E-2</v>
      </c>
      <c r="L34" s="29">
        <f t="shared" si="12"/>
        <v>0.99999999999999967</v>
      </c>
    </row>
    <row r="35" spans="1:12">
      <c r="A35" s="16">
        <v>2022</v>
      </c>
      <c r="B35" s="29">
        <f t="shared" si="2"/>
        <v>0.10769978965269858</v>
      </c>
      <c r="C35" s="29">
        <f t="shared" si="3"/>
        <v>0.29997721458956533</v>
      </c>
      <c r="D35" s="29">
        <f t="shared" si="4"/>
        <v>0.15546732449466405</v>
      </c>
      <c r="E35" s="29">
        <f t="shared" si="5"/>
        <v>3.4169106103033704E-2</v>
      </c>
      <c r="F35" s="29">
        <f t="shared" si="6"/>
        <v>0.26133214578153091</v>
      </c>
      <c r="G35" s="29">
        <f t="shared" si="7"/>
        <v>5.1461319276090364E-2</v>
      </c>
      <c r="H35" s="29">
        <f t="shared" si="8"/>
        <v>6.5933290908608997E-3</v>
      </c>
      <c r="I35" s="29">
        <f t="shared" si="9"/>
        <v>2.8769721787629848E-2</v>
      </c>
      <c r="J35" s="29">
        <f t="shared" si="10"/>
        <v>2.1124840621913537E-2</v>
      </c>
      <c r="K35" s="29">
        <f t="shared" si="11"/>
        <v>3.3405208602013042E-2</v>
      </c>
      <c r="L35" s="29">
        <f t="shared" si="12"/>
        <v>1.0000000000000002</v>
      </c>
    </row>
    <row r="36" spans="1:12">
      <c r="A36" s="16">
        <v>2023</v>
      </c>
      <c r="B36" s="29">
        <f t="shared" si="2"/>
        <v>0.10804082714058046</v>
      </c>
      <c r="C36" s="29">
        <f t="shared" si="3"/>
        <v>0.30007457121878706</v>
      </c>
      <c r="D36" s="29">
        <f t="shared" si="4"/>
        <v>0.15483238875961364</v>
      </c>
      <c r="E36" s="29">
        <f t="shared" si="5"/>
        <v>3.4015165071813881E-2</v>
      </c>
      <c r="F36" s="29">
        <f t="shared" si="6"/>
        <v>0.26164374480207886</v>
      </c>
      <c r="G36" s="29">
        <f t="shared" si="7"/>
        <v>5.1155965675020607E-2</v>
      </c>
      <c r="H36" s="29">
        <f t="shared" si="8"/>
        <v>6.6315132266124791E-3</v>
      </c>
      <c r="I36" s="29">
        <f t="shared" si="9"/>
        <v>2.8865845164445077E-2</v>
      </c>
      <c r="J36" s="29">
        <f t="shared" si="10"/>
        <v>2.1199768177178273E-2</v>
      </c>
      <c r="K36" s="29">
        <f t="shared" si="11"/>
        <v>3.3540210763869455E-2</v>
      </c>
      <c r="L36" s="29">
        <f t="shared" si="12"/>
        <v>0.99999999999999989</v>
      </c>
    </row>
    <row r="37" spans="1:12">
      <c r="A37" s="16">
        <v>2024</v>
      </c>
      <c r="B37" s="29">
        <f t="shared" si="2"/>
        <v>0.10835707476930785</v>
      </c>
      <c r="C37" s="29">
        <f t="shared" si="3"/>
        <v>0.30017130071144082</v>
      </c>
      <c r="D37" s="29">
        <f t="shared" si="4"/>
        <v>0.15440951129855315</v>
      </c>
      <c r="E37" s="29">
        <f t="shared" si="5"/>
        <v>3.3869568316902333E-2</v>
      </c>
      <c r="F37" s="29">
        <f t="shared" si="6"/>
        <v>0.26182449623119358</v>
      </c>
      <c r="G37" s="29">
        <f t="shared" si="7"/>
        <v>5.0862966100009788E-2</v>
      </c>
      <c r="H37" s="29">
        <f t="shared" si="8"/>
        <v>6.6672497153366737E-3</v>
      </c>
      <c r="I37" s="29">
        <f t="shared" si="9"/>
        <v>2.8935128888801072E-2</v>
      </c>
      <c r="J37" s="29">
        <f t="shared" si="10"/>
        <v>2.1255033245203579E-2</v>
      </c>
      <c r="K37" s="29">
        <f t="shared" si="11"/>
        <v>3.3647670723250873E-2</v>
      </c>
      <c r="L37" s="29">
        <f t="shared" si="12"/>
        <v>0.99999999999999978</v>
      </c>
    </row>
    <row r="38" spans="1:12">
      <c r="A38" s="16">
        <v>2025</v>
      </c>
      <c r="B38" s="29">
        <f t="shared" si="2"/>
        <v>0.1086507187807708</v>
      </c>
      <c r="C38" s="29">
        <f t="shared" si="3"/>
        <v>0.30026741626614539</v>
      </c>
      <c r="D38" s="29">
        <f t="shared" si="4"/>
        <v>0.15417944514333717</v>
      </c>
      <c r="E38" s="29">
        <f t="shared" si="5"/>
        <v>3.3733869417451025E-2</v>
      </c>
      <c r="F38" s="29">
        <f t="shared" si="6"/>
        <v>0.26187217146317615</v>
      </c>
      <c r="G38" s="29">
        <f t="shared" si="7"/>
        <v>5.0589157017563439E-2</v>
      </c>
      <c r="H38" s="29">
        <f t="shared" si="8"/>
        <v>6.6975343692611058E-3</v>
      </c>
      <c r="I38" s="29">
        <f t="shared" si="9"/>
        <v>2.8983779918969582E-2</v>
      </c>
      <c r="J38" s="29">
        <f t="shared" si="10"/>
        <v>2.1296800355767632E-2</v>
      </c>
      <c r="K38" s="29">
        <f t="shared" si="11"/>
        <v>3.3729107267557908E-2</v>
      </c>
      <c r="L38" s="29">
        <f t="shared" si="12"/>
        <v>1.0000000000000002</v>
      </c>
    </row>
    <row r="39" spans="1:12">
      <c r="A39" s="16">
        <v>2026</v>
      </c>
      <c r="B39" s="29">
        <f t="shared" si="2"/>
        <v>0.10892224882082444</v>
      </c>
      <c r="C39" s="29">
        <f t="shared" si="3"/>
        <v>0.30037204697636338</v>
      </c>
      <c r="D39" s="29">
        <f t="shared" si="4"/>
        <v>0.15412772978066927</v>
      </c>
      <c r="E39" s="29">
        <f t="shared" si="5"/>
        <v>3.3611253477909081E-2</v>
      </c>
      <c r="F39" s="29">
        <f t="shared" si="6"/>
        <v>0.26180114107023655</v>
      </c>
      <c r="G39" s="29">
        <f t="shared" si="7"/>
        <v>5.0331091847831799E-2</v>
      </c>
      <c r="H39" s="29">
        <f t="shared" si="8"/>
        <v>6.7257766896563998E-3</v>
      </c>
      <c r="I39" s="29">
        <f t="shared" si="9"/>
        <v>2.9008700309800746E-2</v>
      </c>
      <c r="J39" s="29">
        <f t="shared" si="10"/>
        <v>2.1319384819647732E-2</v>
      </c>
      <c r="K39" s="29">
        <f t="shared" si="11"/>
        <v>3.3780626207060675E-2</v>
      </c>
      <c r="L39" s="29">
        <f t="shared" si="12"/>
        <v>0.99999999999999989</v>
      </c>
    </row>
    <row r="40" spans="1:12">
      <c r="A40" s="16">
        <v>2027</v>
      </c>
      <c r="B40" s="29">
        <f t="shared" si="2"/>
        <v>0.10916872521844978</v>
      </c>
      <c r="C40" s="29">
        <f t="shared" si="3"/>
        <v>0.30048300817323031</v>
      </c>
      <c r="D40" s="29">
        <f t="shared" si="4"/>
        <v>0.15423649681890125</v>
      </c>
      <c r="E40" s="29">
        <f t="shared" si="5"/>
        <v>3.3500114026653566E-2</v>
      </c>
      <c r="F40" s="29">
        <f t="shared" si="6"/>
        <v>0.26161719799797439</v>
      </c>
      <c r="G40" s="29">
        <f t="shared" si="7"/>
        <v>5.0088460999057123E-2</v>
      </c>
      <c r="H40" s="29">
        <f t="shared" si="8"/>
        <v>6.7529614826379158E-3</v>
      </c>
      <c r="I40" s="29">
        <f t="shared" si="9"/>
        <v>2.9015223712173729E-2</v>
      </c>
      <c r="J40" s="29">
        <f t="shared" si="10"/>
        <v>2.1325617206528268E-2</v>
      </c>
      <c r="K40" s="29">
        <f t="shared" si="11"/>
        <v>3.3812194364393498E-2</v>
      </c>
      <c r="L40" s="29">
        <f t="shared" si="12"/>
        <v>0.99999999999999978</v>
      </c>
    </row>
    <row r="41" spans="1:12">
      <c r="A41" s="16">
        <v>2028</v>
      </c>
      <c r="B41" s="29">
        <f t="shared" si="2"/>
        <v>0.10939521351915074</v>
      </c>
      <c r="C41" s="29">
        <f t="shared" si="3"/>
        <v>0.30060650810533007</v>
      </c>
      <c r="D41" s="29">
        <f t="shared" si="4"/>
        <v>0.15449804754310792</v>
      </c>
      <c r="E41" s="29">
        <f t="shared" si="5"/>
        <v>3.3398213148965558E-2</v>
      </c>
      <c r="F41" s="29">
        <f t="shared" si="6"/>
        <v>0.26132873043274052</v>
      </c>
      <c r="G41" s="29">
        <f t="shared" si="7"/>
        <v>4.9864069055694536E-2</v>
      </c>
      <c r="H41" s="29">
        <f t="shared" si="8"/>
        <v>6.77545805102432E-3</v>
      </c>
      <c r="I41" s="29">
        <f t="shared" si="9"/>
        <v>2.9000687457118167E-2</v>
      </c>
      <c r="J41" s="29">
        <f t="shared" si="10"/>
        <v>2.1311857827431203E-2</v>
      </c>
      <c r="K41" s="29">
        <f t="shared" si="11"/>
        <v>3.3821214859437093E-2</v>
      </c>
      <c r="L41" s="29">
        <f t="shared" si="12"/>
        <v>1</v>
      </c>
    </row>
    <row r="42" spans="1:12">
      <c r="A42" s="16">
        <v>2029</v>
      </c>
      <c r="B42" s="29">
        <f t="shared" si="2"/>
        <v>0.10959931358780441</v>
      </c>
      <c r="C42" s="29">
        <f t="shared" si="3"/>
        <v>0.30073544025069915</v>
      </c>
      <c r="D42" s="29">
        <f t="shared" si="4"/>
        <v>0.15489566043239339</v>
      </c>
      <c r="E42" s="29">
        <f t="shared" si="5"/>
        <v>3.3307298608270551E-2</v>
      </c>
      <c r="F42" s="29">
        <f t="shared" si="6"/>
        <v>0.26095088125431271</v>
      </c>
      <c r="G42" s="29">
        <f t="shared" si="7"/>
        <v>4.9657898671956281E-2</v>
      </c>
      <c r="H42" s="29">
        <f t="shared" si="8"/>
        <v>6.792029590813457E-3</v>
      </c>
      <c r="I42" s="29">
        <f t="shared" si="9"/>
        <v>2.8971131951080562E-2</v>
      </c>
      <c r="J42" s="29">
        <f t="shared" si="10"/>
        <v>2.1279204658675603E-2</v>
      </c>
      <c r="K42" s="29">
        <f t="shared" si="11"/>
        <v>3.3811140993993731E-2</v>
      </c>
      <c r="L42" s="29">
        <f t="shared" si="12"/>
        <v>0.99999999999999989</v>
      </c>
    </row>
    <row r="43" spans="1:12">
      <c r="A43" s="16">
        <v>2030</v>
      </c>
      <c r="B43" s="29">
        <f t="shared" si="2"/>
        <v>0.10978036303558251</v>
      </c>
      <c r="C43" s="29">
        <f t="shared" si="3"/>
        <v>0.30087062616641852</v>
      </c>
      <c r="D43" s="29">
        <f t="shared" si="4"/>
        <v>0.15541517905589083</v>
      </c>
      <c r="E43" s="29">
        <f t="shared" si="5"/>
        <v>3.3225611888653819E-2</v>
      </c>
      <c r="F43" s="29">
        <f t="shared" si="6"/>
        <v>0.26050331316675629</v>
      </c>
      <c r="G43" s="29">
        <f t="shared" si="7"/>
        <v>4.9467697568539748E-2</v>
      </c>
      <c r="H43" s="29">
        <f t="shared" si="8"/>
        <v>6.8081993986339913E-3</v>
      </c>
      <c r="I43" s="29">
        <f t="shared" si="9"/>
        <v>2.8921309185442667E-2</v>
      </c>
      <c r="J43" s="29">
        <f t="shared" si="10"/>
        <v>2.1229927579818699E-2</v>
      </c>
      <c r="K43" s="29">
        <f t="shared" si="11"/>
        <v>3.3777772954262923E-2</v>
      </c>
      <c r="L43" s="29">
        <f t="shared" si="12"/>
        <v>1</v>
      </c>
    </row>
    <row r="48" spans="1:12">
      <c r="A48" s="8" t="s">
        <v>65</v>
      </c>
    </row>
    <row r="49" spans="1:12">
      <c r="B49" s="12" t="s">
        <v>30</v>
      </c>
      <c r="C49" s="12" t="s">
        <v>31</v>
      </c>
      <c r="D49" s="11" t="s">
        <v>40</v>
      </c>
      <c r="E49" s="11" t="s">
        <v>41</v>
      </c>
      <c r="F49" s="11" t="s">
        <v>42</v>
      </c>
      <c r="G49" s="11" t="s">
        <v>51</v>
      </c>
      <c r="H49" s="11" t="s">
        <v>53</v>
      </c>
      <c r="I49" s="11" t="s">
        <v>52</v>
      </c>
      <c r="J49" s="11" t="s">
        <v>54</v>
      </c>
      <c r="K49" s="11" t="s">
        <v>50</v>
      </c>
      <c r="L49" s="13" t="s">
        <v>65</v>
      </c>
    </row>
    <row r="50" spans="1:12">
      <c r="A50" s="16">
        <v>2015</v>
      </c>
      <c r="B50" s="11">
        <f>Cost!V4</f>
        <v>513.25885430168432</v>
      </c>
      <c r="C50" s="11">
        <f>Cost!V24</f>
        <v>1400.7172062261004</v>
      </c>
      <c r="D50" s="11">
        <f>Cost!V44</f>
        <v>935.92818035035975</v>
      </c>
      <c r="E50" s="29">
        <f>Cost!V64</f>
        <v>158.69684491411613</v>
      </c>
      <c r="F50" s="29">
        <f>Cost!V84</f>
        <v>1209.2725299218437</v>
      </c>
      <c r="G50" s="29">
        <f>Cost!V104</f>
        <v>287.70212937543835</v>
      </c>
      <c r="H50" s="29">
        <f>Cost!V124</f>
        <v>30.485197033022256</v>
      </c>
      <c r="I50" s="29">
        <f>Cost!V144</f>
        <v>126.03211513608431</v>
      </c>
      <c r="J50" s="29">
        <f>Cost!V164</f>
        <v>100.30087905998893</v>
      </c>
      <c r="K50" s="29">
        <f>Cost!V184</f>
        <v>146.39695628068066</v>
      </c>
      <c r="L50" s="11">
        <f>SUM(B50:K50)</f>
        <v>4908.7908925993179</v>
      </c>
    </row>
    <row r="51" spans="1:12">
      <c r="A51" s="16">
        <v>2016</v>
      </c>
      <c r="B51" s="11">
        <f>Cost!V5</f>
        <v>529.49744049226786</v>
      </c>
      <c r="C51" s="11">
        <f>Cost!V25</f>
        <v>1437.9935096625227</v>
      </c>
      <c r="D51" s="11">
        <f>Cost!V45</f>
        <v>946.00530336979489</v>
      </c>
      <c r="E51" s="29">
        <f>Cost!V65</f>
        <v>162.02468934670679</v>
      </c>
      <c r="F51" s="29">
        <f>Cost!V85</f>
        <v>1247.166488614941</v>
      </c>
      <c r="G51" s="29">
        <f>Cost!V105</f>
        <v>293.66692869959542</v>
      </c>
      <c r="H51" s="29">
        <f>Cost!V125</f>
        <v>31.539518189590819</v>
      </c>
      <c r="I51" s="29">
        <f>Cost!V145</f>
        <v>130.53879808655952</v>
      </c>
      <c r="J51" s="29">
        <f>Cost!V165</f>
        <v>103.73589343239061</v>
      </c>
      <c r="K51" s="29">
        <f>Cost!V185</f>
        <v>151.72173611511647</v>
      </c>
      <c r="L51" s="11">
        <f t="shared" ref="L51:L65" si="13">SUM(B51:K51)</f>
        <v>5033.8903060094863</v>
      </c>
    </row>
    <row r="52" spans="1:12">
      <c r="A52" s="16">
        <v>2017</v>
      </c>
      <c r="B52" s="11">
        <f>Cost!V6</f>
        <v>547.17924478594637</v>
      </c>
      <c r="C52" s="11">
        <f>Cost!V26</f>
        <v>1478.9632565002175</v>
      </c>
      <c r="D52" s="11">
        <f>Cost!V46</f>
        <v>958.99730407848313</v>
      </c>
      <c r="E52" s="29">
        <f>Cost!V66</f>
        <v>165.69103444066704</v>
      </c>
      <c r="F52" s="29">
        <f>Cost!V86</f>
        <v>1288.2335798522131</v>
      </c>
      <c r="G52" s="29">
        <f>Cost!V106</f>
        <v>300.09114146213295</v>
      </c>
      <c r="H52" s="29">
        <f>Cost!V126</f>
        <v>32.6885448595322</v>
      </c>
      <c r="I52" s="29">
        <f>Cost!V146</f>
        <v>135.37366943475314</v>
      </c>
      <c r="J52" s="29">
        <f>Cost!V166</f>
        <v>107.45656790300336</v>
      </c>
      <c r="K52" s="29">
        <f>Cost!V186</f>
        <v>157.48199093570793</v>
      </c>
      <c r="L52" s="11">
        <f t="shared" si="13"/>
        <v>5172.156334252657</v>
      </c>
    </row>
    <row r="53" spans="1:12">
      <c r="A53" s="16">
        <v>2018</v>
      </c>
      <c r="B53" s="11">
        <f>Cost!V7</f>
        <v>565.38310494806547</v>
      </c>
      <c r="C53" s="11">
        <f>Cost!V27</f>
        <v>1521.3105024811312</v>
      </c>
      <c r="D53" s="11">
        <f>Cost!V47</f>
        <v>973.78648004632294</v>
      </c>
      <c r="E53" s="29">
        <f>Cost!V67</f>
        <v>169.45083931062373</v>
      </c>
      <c r="F53" s="29">
        <f>Cost!V87</f>
        <v>1330.2114905656808</v>
      </c>
      <c r="G53" s="29">
        <f>Cost!V107</f>
        <v>306.60487505753684</v>
      </c>
      <c r="H53" s="29">
        <f>Cost!V127</f>
        <v>33.860886284333098</v>
      </c>
      <c r="I53" s="29">
        <f>Cost!V147</f>
        <v>140.30245033090588</v>
      </c>
      <c r="J53" s="29">
        <f>Cost!V167</f>
        <v>111.2944933334846</v>
      </c>
      <c r="K53" s="29">
        <f>Cost!V187</f>
        <v>163.32763069239363</v>
      </c>
      <c r="L53" s="11">
        <f t="shared" si="13"/>
        <v>5315.5327530504783</v>
      </c>
    </row>
    <row r="54" spans="1:12">
      <c r="A54" s="16">
        <v>2019</v>
      </c>
      <c r="B54" s="11">
        <f>Cost!V8</f>
        <v>583.86299085073574</v>
      </c>
      <c r="C54" s="11">
        <f>Cost!V28</f>
        <v>1564.4417935753345</v>
      </c>
      <c r="D54" s="11">
        <f>Cost!V48</f>
        <v>990.20245366167239</v>
      </c>
      <c r="E54" s="29">
        <f>Cost!V68</f>
        <v>173.2650863592286</v>
      </c>
      <c r="F54" s="29">
        <f>Cost!V88</f>
        <v>1372.4982547037926</v>
      </c>
      <c r="G54" s="29">
        <f>Cost!V108</f>
        <v>313.17741269052112</v>
      </c>
      <c r="H54" s="29">
        <f>Cost!V128</f>
        <v>35.058853918021548</v>
      </c>
      <c r="I54" s="29">
        <f>Cost!V148</f>
        <v>145.24479221478455</v>
      </c>
      <c r="J54" s="29">
        <f>Cost!V168</f>
        <v>115.18182502976242</v>
      </c>
      <c r="K54" s="29">
        <f>Cost!V188</f>
        <v>169.19986530426149</v>
      </c>
      <c r="L54" s="11">
        <f t="shared" si="13"/>
        <v>5462.1333283081149</v>
      </c>
    </row>
    <row r="55" spans="1:12">
      <c r="A55" s="16">
        <v>2020</v>
      </c>
      <c r="B55" s="11">
        <f>Cost!V9</f>
        <v>602.35247335051247</v>
      </c>
      <c r="C55" s="11">
        <f>Cost!V29</f>
        <v>1607.7832418802466</v>
      </c>
      <c r="D55" s="11">
        <f>Cost!V49</f>
        <v>1008.0024639057115</v>
      </c>
      <c r="E55" s="29">
        <f>Cost!V69</f>
        <v>177.09033786235892</v>
      </c>
      <c r="F55" s="29">
        <f>Cost!V89</f>
        <v>1414.5921411524896</v>
      </c>
      <c r="G55" s="29">
        <f>Cost!V109</f>
        <v>319.66947494949795</v>
      </c>
      <c r="H55" s="29">
        <f>Cost!V129</f>
        <v>36.267700359702935</v>
      </c>
      <c r="I55" s="29">
        <f>Cost!V149</f>
        <v>150.12580795689803</v>
      </c>
      <c r="J55" s="29">
        <f>Cost!V169</f>
        <v>119.07466927718052</v>
      </c>
      <c r="K55" s="29">
        <f>Cost!V189</f>
        <v>175.02210465899574</v>
      </c>
      <c r="L55" s="11">
        <f t="shared" si="13"/>
        <v>5609.9804153535943</v>
      </c>
    </row>
    <row r="56" spans="1:12">
      <c r="A56" s="16">
        <v>2021</v>
      </c>
      <c r="B56" s="11">
        <f>Cost!V10</f>
        <v>620.83427275431575</v>
      </c>
      <c r="C56" s="11">
        <f>Cost!V30</f>
        <v>1651.33976730061</v>
      </c>
      <c r="D56" s="11">
        <f>Cost!V50</f>
        <v>1027.2039706122262</v>
      </c>
      <c r="E56" s="29">
        <f>Cost!V70</f>
        <v>180.91660037152533</v>
      </c>
      <c r="F56" s="29">
        <f>Cost!V90</f>
        <v>1456.3369941134615</v>
      </c>
      <c r="G56" s="29">
        <f>Cost!V110</f>
        <v>326.09760293755835</v>
      </c>
      <c r="H56" s="29">
        <f>Cost!V130</f>
        <v>37.492974804334921</v>
      </c>
      <c r="I56" s="29">
        <f>Cost!V150</f>
        <v>154.95595840676711</v>
      </c>
      <c r="J56" s="29">
        <f>Cost!V170</f>
        <v>122.94710734250734</v>
      </c>
      <c r="K56" s="29">
        <f>Cost!V190</f>
        <v>180.79391898822735</v>
      </c>
      <c r="L56" s="11">
        <f t="shared" si="13"/>
        <v>5758.919167631534</v>
      </c>
    </row>
    <row r="57" spans="1:12">
      <c r="A57" s="16">
        <v>2022</v>
      </c>
      <c r="B57" s="11">
        <f>Cost!V11</f>
        <v>639.45864524444073</v>
      </c>
      <c r="C57" s="11">
        <f>Cost!V31</f>
        <v>1695.4859886972665</v>
      </c>
      <c r="D57" s="11">
        <f>Cost!V51</f>
        <v>1047.9521669694655</v>
      </c>
      <c r="E57" s="29">
        <f>Cost!V71</f>
        <v>184.78656315420301</v>
      </c>
      <c r="F57" s="29">
        <f>Cost!V91</f>
        <v>1497.7360991825758</v>
      </c>
      <c r="G57" s="29">
        <f>Cost!V111</f>
        <v>332.55223364911484</v>
      </c>
      <c r="H57" s="29">
        <f>Cost!V131</f>
        <v>38.72164199935461</v>
      </c>
      <c r="I57" s="29">
        <f>Cost!V151</f>
        <v>159.74933796387475</v>
      </c>
      <c r="J57" s="29">
        <f>Cost!V171</f>
        <v>126.79393345946947</v>
      </c>
      <c r="K57" s="29">
        <f>Cost!V191</f>
        <v>186.53875488765169</v>
      </c>
      <c r="L57" s="11">
        <f t="shared" si="13"/>
        <v>5909.7753652074171</v>
      </c>
    </row>
    <row r="58" spans="1:12">
      <c r="A58" s="16">
        <v>2023</v>
      </c>
      <c r="B58" s="11">
        <f>Cost!V12</f>
        <v>658.18430841796862</v>
      </c>
      <c r="C58" s="11">
        <f>Cost!V32</f>
        <v>1740.015517854762</v>
      </c>
      <c r="D58" s="11">
        <f>Cost!V52</f>
        <v>1070.16868662139</v>
      </c>
      <c r="E58" s="29">
        <f>Cost!V72</f>
        <v>188.69928730119929</v>
      </c>
      <c r="F58" s="29">
        <f>Cost!V92</f>
        <v>1538.6779996213922</v>
      </c>
      <c r="G58" s="29">
        <f>Cost!V112</f>
        <v>339.07269670836001</v>
      </c>
      <c r="H58" s="29">
        <f>Cost!V132</f>
        <v>39.966241132803717</v>
      </c>
      <c r="I58" s="29">
        <f>Cost!V152</f>
        <v>164.51052014028102</v>
      </c>
      <c r="J58" s="29">
        <f>Cost!V172</f>
        <v>130.59446666695379</v>
      </c>
      <c r="K58" s="29">
        <f>Cost!V192</f>
        <v>192.23538901933139</v>
      </c>
      <c r="L58" s="11">
        <f t="shared" si="13"/>
        <v>6062.1251134844424</v>
      </c>
    </row>
    <row r="59" spans="1:12">
      <c r="A59" s="16">
        <v>2024</v>
      </c>
      <c r="B59" s="11">
        <f>Cost!V13</f>
        <v>676.93095958787274</v>
      </c>
      <c r="C59" s="11">
        <f>Cost!V33</f>
        <v>1784.7710292366949</v>
      </c>
      <c r="D59" s="11">
        <f>Cost!V53</f>
        <v>1093.7826478278332</v>
      </c>
      <c r="E59" s="29">
        <f>Cost!V73</f>
        <v>192.63549798398694</v>
      </c>
      <c r="F59" s="29">
        <f>Cost!V93</f>
        <v>1579.105483286562</v>
      </c>
      <c r="G59" s="29">
        <f>Cost!V113</f>
        <v>345.60559699593358</v>
      </c>
      <c r="H59" s="29">
        <f>Cost!V133</f>
        <v>41.213098671174876</v>
      </c>
      <c r="I59" s="29">
        <f>Cost!V153</f>
        <v>169.16462995225689</v>
      </c>
      <c r="J59" s="29">
        <f>Cost!V173</f>
        <v>134.31434286842634</v>
      </c>
      <c r="K59" s="29">
        <f>Cost!V193</f>
        <v>197.83978901046044</v>
      </c>
      <c r="L59" s="11">
        <f t="shared" si="13"/>
        <v>6215.3630754212018</v>
      </c>
    </row>
    <row r="60" spans="1:12">
      <c r="A60" s="16">
        <v>2025</v>
      </c>
      <c r="B60" s="11">
        <f>Cost!V14</f>
        <v>695.71024635750939</v>
      </c>
      <c r="C60" s="11">
        <f>Cost!V34</f>
        <v>1829.7687636376609</v>
      </c>
      <c r="D60" s="11">
        <f>Cost!V54</f>
        <v>1118.7824022639857</v>
      </c>
      <c r="E60" s="29">
        <f>Cost!V74</f>
        <v>196.61023068555576</v>
      </c>
      <c r="F60" s="29">
        <f>Cost!V94</f>
        <v>1618.9455589686902</v>
      </c>
      <c r="G60" s="29">
        <f>Cost!V114</f>
        <v>352.21373176553334</v>
      </c>
      <c r="H60" s="29">
        <f>Cost!V134</f>
        <v>42.440653056169161</v>
      </c>
      <c r="I60" s="29">
        <f>Cost!V154</f>
        <v>173.73926503118128</v>
      </c>
      <c r="J60" s="29">
        <f>Cost!V174</f>
        <v>137.9875610869174</v>
      </c>
      <c r="K60" s="29">
        <f>Cost!V194</f>
        <v>203.34751042656154</v>
      </c>
      <c r="L60" s="11">
        <f t="shared" si="13"/>
        <v>6369.5459232797648</v>
      </c>
    </row>
    <row r="61" spans="1:12">
      <c r="A61" s="16">
        <v>2026</v>
      </c>
      <c r="B61" s="11">
        <f>Cost!V15</f>
        <v>714.49382585267676</v>
      </c>
      <c r="C61" s="11">
        <f>Cost!V35</f>
        <v>1875.0237048796982</v>
      </c>
      <c r="D61" s="11">
        <f>Cost!V55</f>
        <v>1145.1368850206227</v>
      </c>
      <c r="E61" s="29">
        <f>Cost!V75</f>
        <v>200.64320255692141</v>
      </c>
      <c r="F61" s="29">
        <f>Cost!V95</f>
        <v>1658.1907782546393</v>
      </c>
      <c r="G61" s="29">
        <f>Cost!V115</f>
        <v>358.87245524158658</v>
      </c>
      <c r="H61" s="29">
        <f>Cost!V135</f>
        <v>43.666537319002899</v>
      </c>
      <c r="I61" s="29">
        <f>Cost!V155</f>
        <v>178.19902716273455</v>
      </c>
      <c r="J61" s="29">
        <f>Cost!V175</f>
        <v>141.56396467399105</v>
      </c>
      <c r="K61" s="29">
        <f>Cost!V195</f>
        <v>208.71357903514411</v>
      </c>
      <c r="L61" s="11">
        <f t="shared" si="13"/>
        <v>6524.5039599970178</v>
      </c>
    </row>
    <row r="62" spans="1:12">
      <c r="A62" s="16">
        <v>2027</v>
      </c>
      <c r="B62" s="11">
        <f>Cost!V16</f>
        <v>733.19333012799689</v>
      </c>
      <c r="C62" s="11">
        <f>Cost!V36</f>
        <v>1920.3758072405794</v>
      </c>
      <c r="D62" s="11">
        <f>Cost!V56</f>
        <v>1172.7132188007022</v>
      </c>
      <c r="E62" s="29">
        <f>Cost!V76</f>
        <v>204.71264015588247</v>
      </c>
      <c r="F62" s="29">
        <f>Cost!V96</f>
        <v>1696.682798504211</v>
      </c>
      <c r="G62" s="29">
        <f>Cost!V116</f>
        <v>365.56029500869937</v>
      </c>
      <c r="H62" s="29">
        <f>Cost!V136</f>
        <v>44.89575796275291</v>
      </c>
      <c r="I62" s="29">
        <f>Cost!V156</f>
        <v>182.55228461482304</v>
      </c>
      <c r="J62" s="29">
        <f>Cost!V176</f>
        <v>145.03928269435676</v>
      </c>
      <c r="K62" s="29">
        <f>Cost!V196</f>
        <v>213.97465157573302</v>
      </c>
      <c r="L62" s="11">
        <f t="shared" si="13"/>
        <v>6679.7000666857384</v>
      </c>
    </row>
    <row r="63" spans="1:12">
      <c r="A63" s="16">
        <v>2028</v>
      </c>
      <c r="B63" s="11">
        <f>Cost!V17</f>
        <v>751.82547183731583</v>
      </c>
      <c r="C63" s="11">
        <f>Cost!V37</f>
        <v>1965.8639857304818</v>
      </c>
      <c r="D63" s="11">
        <f>Cost!V57</f>
        <v>1201.5367485291079</v>
      </c>
      <c r="E63" s="29">
        <f>Cost!V77</f>
        <v>208.80897516797634</v>
      </c>
      <c r="F63" s="29">
        <f>Cost!V97</f>
        <v>1734.4105300060817</v>
      </c>
      <c r="G63" s="29">
        <f>Cost!V117</f>
        <v>372.3047299532933</v>
      </c>
      <c r="H63" s="29">
        <f>Cost!V137</f>
        <v>46.099684082875051</v>
      </c>
      <c r="I63" s="29">
        <f>Cost!V157</f>
        <v>186.7728927845931</v>
      </c>
      <c r="J63" s="29">
        <f>Cost!V177</f>
        <v>148.37897126008781</v>
      </c>
      <c r="K63" s="29">
        <f>Cost!V197</f>
        <v>219.0997713117282</v>
      </c>
      <c r="L63" s="11">
        <f t="shared" si="13"/>
        <v>6835.1017606635405</v>
      </c>
    </row>
    <row r="64" spans="1:12">
      <c r="A64" s="16">
        <v>2029</v>
      </c>
      <c r="B64" s="11">
        <f>Cost!V18</f>
        <v>770.36775341139014</v>
      </c>
      <c r="C64" s="11">
        <f>Cost!V38</f>
        <v>2011.4629779372206</v>
      </c>
      <c r="D64" s="11">
        <f>Cost!V58</f>
        <v>1231.5639601858313</v>
      </c>
      <c r="E64" s="29">
        <f>Cost!V78</f>
        <v>212.95075468855927</v>
      </c>
      <c r="F64" s="29">
        <f>Cost!V98</f>
        <v>1771.4480095510514</v>
      </c>
      <c r="G64" s="29">
        <f>Cost!V118</f>
        <v>379.12126625793326</v>
      </c>
      <c r="H64" s="29">
        <f>Cost!V138</f>
        <v>47.268278204459804</v>
      </c>
      <c r="I64" s="29">
        <f>Cost!V158</f>
        <v>190.89486862014448</v>
      </c>
      <c r="J64" s="29">
        <f>Cost!V178</f>
        <v>151.58133251428296</v>
      </c>
      <c r="K64" s="29">
        <f>Cost!V198</f>
        <v>224.10607221616081</v>
      </c>
      <c r="L64" s="11">
        <f t="shared" si="13"/>
        <v>6990.7652735870342</v>
      </c>
    </row>
    <row r="65" spans="1:14">
      <c r="A65" s="16">
        <v>2030</v>
      </c>
      <c r="B65" s="11">
        <f>Cost!V19</f>
        <v>788.78309395435815</v>
      </c>
      <c r="C65" s="11">
        <f>Cost!V39</f>
        <v>2057.1263779874853</v>
      </c>
      <c r="D65" s="11">
        <f>Cost!V59</f>
        <v>1262.713997388043</v>
      </c>
      <c r="E65" s="29">
        <f>Cost!V79</f>
        <v>217.12365419442389</v>
      </c>
      <c r="F65" s="29">
        <f>Cost!V99</f>
        <v>1807.8398164452085</v>
      </c>
      <c r="G65" s="29">
        <f>Cost!V119</f>
        <v>385.99006906805079</v>
      </c>
      <c r="H65" s="29">
        <f>Cost!V139</f>
        <v>48.438384917480001</v>
      </c>
      <c r="I65" s="29">
        <f>Cost!V159</f>
        <v>194.8676316050649</v>
      </c>
      <c r="J65" s="29">
        <f>Cost!V179</f>
        <v>154.64943719924344</v>
      </c>
      <c r="K65" s="29">
        <f>Cost!V199</f>
        <v>228.94747714453752</v>
      </c>
      <c r="L65" s="11">
        <f t="shared" si="13"/>
        <v>7146.4799399038948</v>
      </c>
      <c r="N65" s="51"/>
    </row>
    <row r="69" spans="1:14">
      <c r="A69" s="8" t="s">
        <v>64</v>
      </c>
    </row>
    <row r="70" spans="1:14">
      <c r="B70" s="12" t="s">
        <v>30</v>
      </c>
      <c r="C70" s="12" t="s">
        <v>31</v>
      </c>
      <c r="D70" s="11" t="s">
        <v>40</v>
      </c>
      <c r="E70" s="11" t="s">
        <v>41</v>
      </c>
      <c r="F70" s="11" t="s">
        <v>42</v>
      </c>
      <c r="G70" s="11" t="s">
        <v>51</v>
      </c>
      <c r="H70" s="11" t="s">
        <v>53</v>
      </c>
      <c r="I70" s="11" t="s">
        <v>52</v>
      </c>
      <c r="J70" s="11" t="s">
        <v>54</v>
      </c>
      <c r="K70" s="11" t="s">
        <v>50</v>
      </c>
      <c r="L70" s="13" t="s">
        <v>64</v>
      </c>
    </row>
    <row r="71" spans="1:14">
      <c r="A71" s="16">
        <v>2015</v>
      </c>
      <c r="B71" s="29">
        <f>Cost!AH4</f>
        <v>140.30555429389636</v>
      </c>
      <c r="C71" s="29">
        <f>Cost!AH24</f>
        <v>433.89651936267222</v>
      </c>
      <c r="D71" s="29">
        <f>Cost!AH44</f>
        <v>171.51734803977538</v>
      </c>
      <c r="E71" s="29">
        <f>Cost!AH64</f>
        <v>54.6294644446875</v>
      </c>
      <c r="F71" s="29">
        <f>Cost!AH84</f>
        <v>362.7135500450961</v>
      </c>
      <c r="G71" s="29">
        <f>Cost!AH104</f>
        <v>61.343229119567496</v>
      </c>
      <c r="H71" s="29">
        <f>Cost!AH124</f>
        <v>8.5807606373691101</v>
      </c>
      <c r="I71" s="29">
        <f>Cost!AH144</f>
        <v>40.951497059029592</v>
      </c>
      <c r="J71" s="29">
        <f>Cost!AH164</f>
        <v>26.613629633144736</v>
      </c>
      <c r="K71" s="29">
        <f>Cost!AH184</f>
        <v>46.917012748221104</v>
      </c>
      <c r="L71" s="11">
        <f>SUM(B71:K71)</f>
        <v>1347.4685653834597</v>
      </c>
    </row>
    <row r="72" spans="1:14">
      <c r="A72" s="16">
        <v>2016</v>
      </c>
      <c r="B72" s="29">
        <f>Cost!AH5</f>
        <v>144.66394572442312</v>
      </c>
      <c r="C72" s="29">
        <f>Cost!AH25</f>
        <v>445.24270961449275</v>
      </c>
      <c r="D72" s="29">
        <f>Cost!AH45</f>
        <v>173.42015125076978</v>
      </c>
      <c r="E72" s="29">
        <f>Cost!AH65</f>
        <v>55.746172833967698</v>
      </c>
      <c r="F72" s="29">
        <f>Cost!AH85</f>
        <v>373.89080098490916</v>
      </c>
      <c r="G72" s="29">
        <f>Cost!AH105</f>
        <v>62.56756269422791</v>
      </c>
      <c r="H72" s="29">
        <f>Cost!AH125</f>
        <v>8.874007689118347</v>
      </c>
      <c r="I72" s="29">
        <f>Cost!AH145</f>
        <v>42.394369467349108</v>
      </c>
      <c r="J72" s="29">
        <f>Cost!AH165</f>
        <v>27.524034885572</v>
      </c>
      <c r="K72" s="29">
        <f>Cost!AH185</f>
        <v>48.600711154257802</v>
      </c>
      <c r="L72" s="11">
        <f t="shared" ref="L72:L86" si="14">SUM(B72:K72)</f>
        <v>1382.924466299088</v>
      </c>
    </row>
    <row r="73" spans="1:14">
      <c r="A73" s="16">
        <v>2017</v>
      </c>
      <c r="B73" s="29">
        <f>Cost!AH6</f>
        <v>149.41743790013183</v>
      </c>
      <c r="C73" s="29">
        <f>Cost!AH26</f>
        <v>457.75416668428551</v>
      </c>
      <c r="D73" s="29">
        <f>Cost!AH46</f>
        <v>175.88608659927553</v>
      </c>
      <c r="E73" s="29">
        <f>Cost!AH66</f>
        <v>56.985971506363796</v>
      </c>
      <c r="F73" s="29">
        <f>Cost!AH86</f>
        <v>386.00769967804183</v>
      </c>
      <c r="G73" s="29">
        <f>Cost!AH106</f>
        <v>63.901728123868374</v>
      </c>
      <c r="H73" s="29">
        <f>Cost!AH126</f>
        <v>9.1933243105735851</v>
      </c>
      <c r="I73" s="29">
        <f>Cost!AH146</f>
        <v>43.940109267869502</v>
      </c>
      <c r="J73" s="29">
        <f>Cost!AH166</f>
        <v>28.506272048826204</v>
      </c>
      <c r="K73" s="29">
        <f>Cost!AH186</f>
        <v>50.418236881305305</v>
      </c>
      <c r="L73" s="11">
        <f t="shared" si="14"/>
        <v>1422.0110330005418</v>
      </c>
    </row>
    <row r="74" spans="1:14">
      <c r="A74" s="16">
        <v>2018</v>
      </c>
      <c r="B74" s="29">
        <f>Cost!AH7</f>
        <v>154.31330941583499</v>
      </c>
      <c r="C74" s="29">
        <f>Cost!AH27</f>
        <v>470.71057737100881</v>
      </c>
      <c r="D74" s="29">
        <f>Cost!AH47</f>
        <v>178.70354410476267</v>
      </c>
      <c r="E74" s="29">
        <f>Cost!AH67</f>
        <v>58.263644988778672</v>
      </c>
      <c r="F74" s="29">
        <f>Cost!AH87</f>
        <v>398.38361570301186</v>
      </c>
      <c r="G74" s="29">
        <f>Cost!AH107</f>
        <v>65.265185368302753</v>
      </c>
      <c r="H74" s="29">
        <f>Cost!AH127</f>
        <v>9.5190900385588311</v>
      </c>
      <c r="I74" s="29">
        <f>Cost!AH147</f>
        <v>45.511950010963446</v>
      </c>
      <c r="J74" s="29">
        <f>Cost!AH167</f>
        <v>29.513726874115036</v>
      </c>
      <c r="K74" s="29">
        <f>Cost!AH187</f>
        <v>52.258851952793883</v>
      </c>
      <c r="L74" s="11">
        <f t="shared" si="14"/>
        <v>1462.4434958281311</v>
      </c>
    </row>
    <row r="75" spans="1:14">
      <c r="A75" s="16">
        <v>2019</v>
      </c>
      <c r="B75" s="29">
        <f>Cost!AH8</f>
        <v>159.27661099155569</v>
      </c>
      <c r="C75" s="29">
        <f>Cost!AH28</f>
        <v>483.90527621492299</v>
      </c>
      <c r="D75" s="29">
        <f>Cost!AH48</f>
        <v>181.82753019007873</v>
      </c>
      <c r="E75" s="29">
        <f>Cost!AH68</f>
        <v>59.562203602684619</v>
      </c>
      <c r="F75" s="29">
        <f>Cost!AH88</f>
        <v>410.8206076063932</v>
      </c>
      <c r="G75" s="29">
        <f>Cost!AH108</f>
        <v>66.64634556220912</v>
      </c>
      <c r="H75" s="29">
        <f>Cost!AH128</f>
        <v>9.8506972463579885</v>
      </c>
      <c r="I75" s="29">
        <f>Cost!AH148</f>
        <v>47.082360093073852</v>
      </c>
      <c r="J75" s="29">
        <f>Cost!AH168</f>
        <v>30.528016283481655</v>
      </c>
      <c r="K75" s="29">
        <f>Cost!AH188</f>
        <v>54.100591888023629</v>
      </c>
      <c r="L75" s="11">
        <f t="shared" si="14"/>
        <v>1503.6002396787817</v>
      </c>
    </row>
    <row r="76" spans="1:14">
      <c r="A76" s="16">
        <v>2020</v>
      </c>
      <c r="B76" s="29">
        <f>Cost!AH9</f>
        <v>164.23502880847411</v>
      </c>
      <c r="C76" s="29">
        <f>Cost!AH29</f>
        <v>497.15606377998728</v>
      </c>
      <c r="D76" s="29">
        <f>Cost!AH49</f>
        <v>185.20639929888605</v>
      </c>
      <c r="E76" s="29">
        <f>Cost!AH69</f>
        <v>60.865719386423649</v>
      </c>
      <c r="F76" s="29">
        <f>Cost!AH89</f>
        <v>423.16289331635232</v>
      </c>
      <c r="G76" s="29">
        <f>Cost!AH109</f>
        <v>68.014900607731718</v>
      </c>
      <c r="H76" s="29">
        <f>Cost!AH129</f>
        <v>10.184372764587344</v>
      </c>
      <c r="I76" s="29">
        <f>Cost!AH149</f>
        <v>48.627715212305176</v>
      </c>
      <c r="J76" s="29">
        <f>Cost!AH169</f>
        <v>31.536766437814581</v>
      </c>
      <c r="K76" s="29">
        <f>Cost!AH189</f>
        <v>55.919286029661251</v>
      </c>
      <c r="L76" s="11">
        <f t="shared" si="14"/>
        <v>1544.9091456422234</v>
      </c>
    </row>
    <row r="77" spans="1:14">
      <c r="A77" s="16">
        <v>2021</v>
      </c>
      <c r="B77" s="29">
        <f>Cost!AH10</f>
        <v>169.17661993418741</v>
      </c>
      <c r="C77" s="29">
        <f>Cost!AH30</f>
        <v>510.43636496097935</v>
      </c>
      <c r="D77" s="29">
        <f>Cost!AH50</f>
        <v>188.83097383578479</v>
      </c>
      <c r="E77" s="29">
        <f>Cost!AH70</f>
        <v>62.167552260457619</v>
      </c>
      <c r="F77" s="29">
        <f>Cost!AH90</f>
        <v>435.34995151616766</v>
      </c>
      <c r="G77" s="29">
        <f>Cost!AH110</f>
        <v>69.369325662168677</v>
      </c>
      <c r="H77" s="29">
        <f>Cost!AH130</f>
        <v>10.52092146617133</v>
      </c>
      <c r="I77" s="29">
        <f>Cost!AH150</f>
        <v>50.148530507418428</v>
      </c>
      <c r="J77" s="29">
        <f>Cost!AH170</f>
        <v>32.531566587109012</v>
      </c>
      <c r="K77" s="29">
        <f>Cost!AH190</f>
        <v>57.712015695567231</v>
      </c>
      <c r="L77" s="11">
        <f t="shared" si="14"/>
        <v>1586.2438224260113</v>
      </c>
    </row>
    <row r="78" spans="1:14">
      <c r="A78" s="16">
        <v>2022</v>
      </c>
      <c r="B78" s="29">
        <f>Cost!AH11</f>
        <v>174.12683137738418</v>
      </c>
      <c r="C78" s="29">
        <f>Cost!AH31</f>
        <v>523.81417019082016</v>
      </c>
      <c r="D78" s="29">
        <f>Cost!AH51</f>
        <v>192.71159443257545</v>
      </c>
      <c r="E78" s="29">
        <f>Cost!AH71</f>
        <v>63.477105878513875</v>
      </c>
      <c r="F78" s="29">
        <f>Cost!AH91</f>
        <v>447.36913236005449</v>
      </c>
      <c r="G78" s="29">
        <f>Cost!AH111</f>
        <v>70.722808436799724</v>
      </c>
      <c r="H78" s="29">
        <f>Cost!AH131</f>
        <v>10.855656269757848</v>
      </c>
      <c r="I78" s="29">
        <f>Cost!AH151</f>
        <v>51.645742828895095</v>
      </c>
      <c r="J78" s="29">
        <f>Cost!AH171</f>
        <v>33.511197873285646</v>
      </c>
      <c r="K78" s="29">
        <f>Cost!AH191</f>
        <v>59.481753335298521</v>
      </c>
      <c r="L78" s="11">
        <f t="shared" si="14"/>
        <v>1627.7159929833851</v>
      </c>
    </row>
    <row r="79" spans="1:14">
      <c r="A79" s="16">
        <v>2023</v>
      </c>
      <c r="B79" s="29">
        <f>Cost!AH12</f>
        <v>179.07831790606843</v>
      </c>
      <c r="C79" s="29">
        <f>Cost!AH32</f>
        <v>537.23697895456451</v>
      </c>
      <c r="D79" s="29">
        <f>Cost!AH52</f>
        <v>196.83253454560759</v>
      </c>
      <c r="E79" s="29">
        <f>Cost!AH72</f>
        <v>64.794826527587588</v>
      </c>
      <c r="F79" s="29">
        <f>Cost!AH92</f>
        <v>459.19223520973685</v>
      </c>
      <c r="G79" s="29">
        <f>Cost!AH112</f>
        <v>72.083075645478459</v>
      </c>
      <c r="H79" s="29">
        <f>Cost!AH132</f>
        <v>11.192780142266519</v>
      </c>
      <c r="I79" s="29">
        <f>Cost!AH152</f>
        <v>53.121485943923602</v>
      </c>
      <c r="J79" s="29">
        <f>Cost!AH172</f>
        <v>34.471051846334987</v>
      </c>
      <c r="K79" s="29">
        <f>Cost!AH192</f>
        <v>61.223218291864598</v>
      </c>
      <c r="L79" s="11">
        <f t="shared" si="14"/>
        <v>1669.2265050134331</v>
      </c>
    </row>
    <row r="80" spans="1:14">
      <c r="A80" s="16">
        <v>2024</v>
      </c>
      <c r="B80" s="29">
        <f>Cost!AH13</f>
        <v>184.01537577476896</v>
      </c>
      <c r="C80" s="29">
        <f>Cost!AH33</f>
        <v>550.67057262779554</v>
      </c>
      <c r="D80" s="29">
        <f>Cost!AH53</f>
        <v>201.1837675184627</v>
      </c>
      <c r="E80" s="29">
        <f>Cost!AH73</f>
        <v>66.11543795709305</v>
      </c>
      <c r="F80" s="29">
        <f>Cost!AH93</f>
        <v>470.80835147604733</v>
      </c>
      <c r="G80" s="29">
        <f>Cost!AH113</f>
        <v>73.439777463697126</v>
      </c>
      <c r="H80" s="29">
        <f>Cost!AH133</f>
        <v>11.528641172782001</v>
      </c>
      <c r="I80" s="29">
        <f>Cost!AH153</f>
        <v>54.55544257108275</v>
      </c>
      <c r="J80" s="29">
        <f>Cost!AH173</f>
        <v>35.403126513324118</v>
      </c>
      <c r="K80" s="29">
        <f>Cost!AH193</f>
        <v>62.924720082957712</v>
      </c>
      <c r="L80" s="11">
        <f t="shared" si="14"/>
        <v>1710.6452131580113</v>
      </c>
    </row>
    <row r="81" spans="1:12">
      <c r="A81" s="16">
        <v>2025</v>
      </c>
      <c r="B81" s="29">
        <f>Cost!AH14</f>
        <v>188.94195447471395</v>
      </c>
      <c r="C81" s="29">
        <f>Cost!AH34</f>
        <v>564.1251586151327</v>
      </c>
      <c r="D81" s="29">
        <f>Cost!AH54</f>
        <v>205.76232548690842</v>
      </c>
      <c r="E81" s="29">
        <f>Cost!AH74</f>
        <v>67.444261579766575</v>
      </c>
      <c r="F81" s="29">
        <f>Cost!AH94</f>
        <v>482.20683322657646</v>
      </c>
      <c r="G81" s="29">
        <f>Cost!AH114</f>
        <v>74.804658247949092</v>
      </c>
      <c r="H81" s="29">
        <f>Cost!AH134</f>
        <v>11.858113470418118</v>
      </c>
      <c r="I81" s="29">
        <f>Cost!AH154</f>
        <v>55.956860030600438</v>
      </c>
      <c r="J81" s="29">
        <f>Cost!AH174</f>
        <v>36.315962196230771</v>
      </c>
      <c r="K81" s="29">
        <f>Cost!AH194</f>
        <v>64.587072391821494</v>
      </c>
      <c r="L81" s="11">
        <f t="shared" si="14"/>
        <v>1752.0031997201181</v>
      </c>
    </row>
    <row r="82" spans="1:12">
      <c r="A82" s="16">
        <v>2026</v>
      </c>
      <c r="B82" s="29">
        <f>Cost!AH15</f>
        <v>193.8532520689094</v>
      </c>
      <c r="C82" s="29">
        <f>Cost!AH35</f>
        <v>577.6067715950503</v>
      </c>
      <c r="D82" s="29">
        <f>Cost!AH55</f>
        <v>210.56216760028948</v>
      </c>
      <c r="E82" s="29">
        <f>Cost!AH75</f>
        <v>68.787682100194004</v>
      </c>
      <c r="F82" s="29">
        <f>Cost!AH95</f>
        <v>493.38777597684452</v>
      </c>
      <c r="G82" s="29">
        <f>Cost!AH115</f>
        <v>76.173190313784545</v>
      </c>
      <c r="H82" s="29">
        <f>Cost!AH135</f>
        <v>12.186627385803165</v>
      </c>
      <c r="I82" s="29">
        <f>Cost!AH155</f>
        <v>57.316111578039482</v>
      </c>
      <c r="J82" s="29">
        <f>Cost!AH175</f>
        <v>37.19773809787236</v>
      </c>
      <c r="K82" s="29">
        <f>Cost!AH195</f>
        <v>66.198378849954381</v>
      </c>
      <c r="L82" s="11">
        <f t="shared" si="14"/>
        <v>1793.2696955667416</v>
      </c>
    </row>
    <row r="83" spans="1:12">
      <c r="A83" s="16">
        <v>2027</v>
      </c>
      <c r="B83" s="29">
        <f>Cost!AH16</f>
        <v>198.72596031517912</v>
      </c>
      <c r="C83" s="29">
        <f>Cost!AH36</f>
        <v>591.06602840076653</v>
      </c>
      <c r="D83" s="29">
        <f>Cost!AH56</f>
        <v>215.55790789685213</v>
      </c>
      <c r="E83" s="29">
        <f>Cost!AH76</f>
        <v>70.138802852298696</v>
      </c>
      <c r="F83" s="29">
        <f>Cost!AH96</f>
        <v>504.30847243989803</v>
      </c>
      <c r="G83" s="29">
        <f>Cost!AH116</f>
        <v>77.540105062905454</v>
      </c>
      <c r="H83" s="29">
        <f>Cost!AH136</f>
        <v>12.514356658456096</v>
      </c>
      <c r="I83" s="29">
        <f>Cost!AH156</f>
        <v>58.636229898808431</v>
      </c>
      <c r="J83" s="29">
        <f>Cost!AH176</f>
        <v>38.048692743919929</v>
      </c>
      <c r="K83" s="29">
        <f>Cost!AH196</f>
        <v>67.768863994161492</v>
      </c>
      <c r="L83" s="11">
        <f t="shared" si="14"/>
        <v>1834.3054202632457</v>
      </c>
    </row>
    <row r="84" spans="1:12">
      <c r="A84" s="16">
        <v>2028</v>
      </c>
      <c r="B84" s="29">
        <f>Cost!AH17</f>
        <v>203.56498476049035</v>
      </c>
      <c r="C84" s="29">
        <f>Cost!AH37</f>
        <v>604.51031494437791</v>
      </c>
      <c r="D84" s="29">
        <f>Cost!AH57</f>
        <v>220.74981564343202</v>
      </c>
      <c r="E84" s="29">
        <f>Cost!AH77</f>
        <v>71.493782345362987</v>
      </c>
      <c r="F84" s="29">
        <f>Cost!AH97</f>
        <v>514.96718857611904</v>
      </c>
      <c r="G84" s="29">
        <f>Cost!AH117</f>
        <v>78.910650197921029</v>
      </c>
      <c r="H84" s="29">
        <f>Cost!AH137</f>
        <v>12.834659508987238</v>
      </c>
      <c r="I84" s="29">
        <f>Cost!AH157</f>
        <v>59.908691539387149</v>
      </c>
      <c r="J84" s="29">
        <f>Cost!AH177</f>
        <v>38.860016600577936</v>
      </c>
      <c r="K84" s="29">
        <f>Cost!AH197</f>
        <v>69.290425475899639</v>
      </c>
      <c r="L84" s="11">
        <f t="shared" si="14"/>
        <v>1875.090529592555</v>
      </c>
    </row>
    <row r="85" spans="1:12">
      <c r="A85" s="16">
        <v>2029</v>
      </c>
      <c r="B85" s="29">
        <f>Cost!AH18</f>
        <v>208.36430821812397</v>
      </c>
      <c r="C85" s="29">
        <f>Cost!AH38</f>
        <v>617.92898269012574</v>
      </c>
      <c r="D85" s="29">
        <f>Cost!AH58</f>
        <v>226.12819992679059</v>
      </c>
      <c r="E85" s="29">
        <f>Cost!AH78</f>
        <v>72.857913758807001</v>
      </c>
      <c r="F85" s="29">
        <f>Cost!AH98</f>
        <v>525.38222365028514</v>
      </c>
      <c r="G85" s="29">
        <f>Cost!AH118</f>
        <v>80.286370352405342</v>
      </c>
      <c r="H85" s="29">
        <f>Cost!AH138</f>
        <v>13.14453503766701</v>
      </c>
      <c r="I85" s="29">
        <f>Cost!AH158</f>
        <v>61.143389866827938</v>
      </c>
      <c r="J85" s="29">
        <f>Cost!AH178</f>
        <v>39.631725919509023</v>
      </c>
      <c r="K85" s="29">
        <f>Cost!AH198</f>
        <v>70.767271416157357</v>
      </c>
      <c r="L85" s="11">
        <f t="shared" si="14"/>
        <v>1915.6349208366992</v>
      </c>
    </row>
    <row r="86" spans="1:12">
      <c r="A86" s="16">
        <v>2030</v>
      </c>
      <c r="B86" s="29">
        <f>Cost!AH19</f>
        <v>213.11409752794077</v>
      </c>
      <c r="C86" s="29">
        <f>Cost!AH39</f>
        <v>631.30694786637525</v>
      </c>
      <c r="D86" s="29">
        <f>Cost!AH59</f>
        <v>231.67870179801588</v>
      </c>
      <c r="E86" s="29">
        <f>Cost!AH79</f>
        <v>74.227012606682038</v>
      </c>
      <c r="F86" s="29">
        <f>Cost!AH99</f>
        <v>535.5685113850576</v>
      </c>
      <c r="G86" s="29">
        <f>Cost!AH119</f>
        <v>81.663486644423728</v>
      </c>
      <c r="H86" s="29">
        <f>Cost!AH139</f>
        <v>13.45357341309289</v>
      </c>
      <c r="I86" s="29">
        <f>Cost!AH159</f>
        <v>62.325725558078474</v>
      </c>
      <c r="J86" s="29">
        <f>Cost!AH179</f>
        <v>40.364922225699303</v>
      </c>
      <c r="K86" s="29">
        <f>Cost!AH199</f>
        <v>72.186324007998408</v>
      </c>
      <c r="L86" s="11">
        <f t="shared" si="14"/>
        <v>1955.8893030333643</v>
      </c>
    </row>
    <row r="89" spans="1:12">
      <c r="A89" s="8" t="s">
        <v>66</v>
      </c>
    </row>
    <row r="90" spans="1:12">
      <c r="B90" s="12" t="s">
        <v>30</v>
      </c>
      <c r="C90" s="12" t="s">
        <v>31</v>
      </c>
      <c r="D90" s="11" t="s">
        <v>40</v>
      </c>
      <c r="E90" s="11" t="s">
        <v>41</v>
      </c>
      <c r="F90" s="11" t="s">
        <v>42</v>
      </c>
      <c r="G90" s="11" t="s">
        <v>51</v>
      </c>
      <c r="H90" s="11" t="s">
        <v>53</v>
      </c>
      <c r="I90" s="11" t="s">
        <v>52</v>
      </c>
      <c r="J90" s="11" t="s">
        <v>54</v>
      </c>
      <c r="K90" s="11" t="s">
        <v>50</v>
      </c>
      <c r="L90" s="13" t="s">
        <v>66</v>
      </c>
    </row>
    <row r="91" spans="1:12">
      <c r="A91" s="16">
        <v>2015</v>
      </c>
      <c r="B91" s="29">
        <f>Cost!AT4</f>
        <v>165.68462578914693</v>
      </c>
      <c r="C91" s="29">
        <f>Cost!AT24</f>
        <v>512.4275711459461</v>
      </c>
      <c r="D91" s="29">
        <f>Cost!AT44</f>
        <v>202.75257804496056</v>
      </c>
      <c r="E91" s="29">
        <f>Cost!AT64</f>
        <v>64.506121706345326</v>
      </c>
      <c r="F91" s="29">
        <f>Cost!AT84</f>
        <v>428.37174470260112</v>
      </c>
      <c r="G91" s="29">
        <f>Cost!AT104</f>
        <v>72.406812410667868</v>
      </c>
      <c r="H91" s="29">
        <f>Cost!AT124</f>
        <v>10.134713747396701</v>
      </c>
      <c r="I91" s="29">
        <f>Cost!AT144</f>
        <v>48.368695972509457</v>
      </c>
      <c r="J91" s="29">
        <f>Cost!AT164</f>
        <v>31.458734078905326</v>
      </c>
      <c r="K91" s="29">
        <f>Cost!AT184</f>
        <v>55.418771052848719</v>
      </c>
      <c r="L91" s="11">
        <f>SUM(B91:K91)</f>
        <v>1591.5303686513282</v>
      </c>
    </row>
    <row r="92" spans="1:12">
      <c r="A92" s="16">
        <v>2016</v>
      </c>
      <c r="B92" s="29">
        <f>Cost!AT5</f>
        <v>170.68569479766632</v>
      </c>
      <c r="C92" s="29">
        <f>Cost!AT25</f>
        <v>525.46537276244726</v>
      </c>
      <c r="D92" s="29">
        <f>Cost!AT45</f>
        <v>205.09021773099104</v>
      </c>
      <c r="E92" s="29">
        <f>Cost!AT65</f>
        <v>65.773693893883575</v>
      </c>
      <c r="F92" s="29">
        <f>Cost!AT85</f>
        <v>441.23051604679171</v>
      </c>
      <c r="G92" s="29">
        <f>Cost!AT105</f>
        <v>73.771825096782493</v>
      </c>
      <c r="H92" s="29">
        <f>Cost!AT125</f>
        <v>10.474351710888191</v>
      </c>
      <c r="I92" s="29">
        <f>Cost!AT145</f>
        <v>50.033651702813827</v>
      </c>
      <c r="J92" s="29">
        <f>Cost!AT165</f>
        <v>32.530264389912269</v>
      </c>
      <c r="K92" s="29">
        <f>Cost!AT185</f>
        <v>57.365807784113393</v>
      </c>
      <c r="L92" s="11">
        <f t="shared" ref="L92:L106" si="15">SUM(B92:K92)</f>
        <v>1632.4213959162901</v>
      </c>
    </row>
    <row r="93" spans="1:12">
      <c r="A93" s="16">
        <v>2017</v>
      </c>
      <c r="B93" s="29">
        <f>Cost!AT6</f>
        <v>176.1546980937878</v>
      </c>
      <c r="C93" s="29">
        <f>Cost!AT26</f>
        <v>539.91959480258572</v>
      </c>
      <c r="D93" s="29">
        <f>Cost!AT46</f>
        <v>208.14227197097628</v>
      </c>
      <c r="E93" s="29">
        <f>Cost!AT66</f>
        <v>67.19786724197003</v>
      </c>
      <c r="F93" s="29">
        <f>Cost!AT86</f>
        <v>455.1810975334364</v>
      </c>
      <c r="G93" s="29">
        <f>Cost!AT106</f>
        <v>75.286067612254527</v>
      </c>
      <c r="H93" s="29">
        <f>Cost!AT126</f>
        <v>10.843855995681723</v>
      </c>
      <c r="I93" s="29">
        <f>Cost!AT146</f>
        <v>51.814293186460795</v>
      </c>
      <c r="J93" s="29">
        <f>Cost!AT166</f>
        <v>33.679906467525818</v>
      </c>
      <c r="K93" s="29">
        <f>Cost!AT186</f>
        <v>59.461463848183328</v>
      </c>
      <c r="L93" s="11">
        <f t="shared" si="15"/>
        <v>1677.6811167528624</v>
      </c>
    </row>
    <row r="94" spans="1:12">
      <c r="A94" s="16">
        <v>2018</v>
      </c>
      <c r="B94" s="29">
        <f>Cost!AT7</f>
        <v>181.79253208507802</v>
      </c>
      <c r="C94" s="29">
        <f>Cost!AT27</f>
        <v>554.93512595118989</v>
      </c>
      <c r="D94" s="29">
        <f>Cost!AT47</f>
        <v>211.64653662095301</v>
      </c>
      <c r="E94" s="29">
        <f>Cost!AT67</f>
        <v>68.676632321599115</v>
      </c>
      <c r="F94" s="29">
        <f>Cost!AT87</f>
        <v>469.41744951269311</v>
      </c>
      <c r="G94" s="29">
        <f>Cost!AT107</f>
        <v>76.851541168642171</v>
      </c>
      <c r="H94" s="29">
        <f>Cost!AT127</f>
        <v>11.220901764842765</v>
      </c>
      <c r="I94" s="29">
        <f>Cost!AT147</f>
        <v>53.618808209428728</v>
      </c>
      <c r="J94" s="29">
        <f>Cost!AT167</f>
        <v>34.849605079310379</v>
      </c>
      <c r="K94" s="29">
        <f>Cost!AT187</f>
        <v>61.577393617683441</v>
      </c>
      <c r="L94" s="11">
        <f t="shared" si="15"/>
        <v>1724.5865263314206</v>
      </c>
    </row>
    <row r="95" spans="1:12">
      <c r="A95" s="16">
        <v>2019</v>
      </c>
      <c r="B95" s="29">
        <f>Cost!AT8</f>
        <v>187.49719030996525</v>
      </c>
      <c r="C95" s="29">
        <f>Cost!AT28</f>
        <v>570.22756951085933</v>
      </c>
      <c r="D95" s="29">
        <f>Cost!AT48</f>
        <v>215.52568591248439</v>
      </c>
      <c r="E95" s="29">
        <f>Cost!AT68</f>
        <v>70.183619077536193</v>
      </c>
      <c r="F95" s="29">
        <f>Cost!AT88</f>
        <v>483.67481019916778</v>
      </c>
      <c r="G95" s="29">
        <f>Cost!AT108</f>
        <v>78.445609441116886</v>
      </c>
      <c r="H95" s="29">
        <f>Cost!AT128</f>
        <v>11.602689145169858</v>
      </c>
      <c r="I95" s="29">
        <f>Cost!AT148</f>
        <v>55.412077537184437</v>
      </c>
      <c r="J95" s="29">
        <f>Cost!AT168</f>
        <v>36.016981825533634</v>
      </c>
      <c r="K95" s="29">
        <f>Cost!AT188</f>
        <v>63.68242573355419</v>
      </c>
      <c r="L95" s="11">
        <f t="shared" si="15"/>
        <v>1772.268658692572</v>
      </c>
    </row>
    <row r="96" spans="1:12">
      <c r="A96" s="16">
        <v>2020</v>
      </c>
      <c r="B96" s="29">
        <f>Cost!AT9</f>
        <v>193.1827481552906</v>
      </c>
      <c r="C96" s="29">
        <f>Cost!AT29</f>
        <v>585.57008775235442</v>
      </c>
      <c r="D96" s="29">
        <f>Cost!AT49</f>
        <v>219.70528964476577</v>
      </c>
      <c r="E96" s="29">
        <f>Cost!AT69</f>
        <v>71.698121969096803</v>
      </c>
      <c r="F96" s="29">
        <f>Cost!AT89</f>
        <v>497.75845190906711</v>
      </c>
      <c r="G96" s="29">
        <f>Cost!AT109</f>
        <v>80.031082410425171</v>
      </c>
      <c r="H96" s="29">
        <f>Cost!AT129</f>
        <v>11.985266367205178</v>
      </c>
      <c r="I96" s="29">
        <f>Cost!AT149</f>
        <v>57.16699383075354</v>
      </c>
      <c r="J96" s="29">
        <f>Cost!AT169</f>
        <v>37.166292233726828</v>
      </c>
      <c r="K96" s="29">
        <f>Cost!AT189</f>
        <v>65.748321676574662</v>
      </c>
      <c r="L96" s="11">
        <f t="shared" si="15"/>
        <v>1820.0126559492603</v>
      </c>
    </row>
    <row r="97" spans="1:12">
      <c r="A97" s="16">
        <v>2021</v>
      </c>
      <c r="B97" s="29">
        <f>Cost!AT10</f>
        <v>198.8228442643952</v>
      </c>
      <c r="C97" s="29">
        <f>Cost!AT30</f>
        <v>600.88311666090272</v>
      </c>
      <c r="D97" s="29">
        <f>Cost!AT50</f>
        <v>224.15350818665462</v>
      </c>
      <c r="E97" s="29">
        <f>Cost!AT70</f>
        <v>73.206876428467126</v>
      </c>
      <c r="F97" s="29">
        <f>Cost!AT90</f>
        <v>511.57288643731022</v>
      </c>
      <c r="G97" s="29">
        <f>Cost!AT110</f>
        <v>81.59780260053337</v>
      </c>
      <c r="H97" s="29">
        <f>Cost!AT130</f>
        <v>12.368259608680987</v>
      </c>
      <c r="I97" s="29">
        <f>Cost!AT150</f>
        <v>58.879312327102973</v>
      </c>
      <c r="J97" s="29">
        <f>Cost!AT170</f>
        <v>38.2853094654118</v>
      </c>
      <c r="K97" s="29">
        <f>Cost!AT190</f>
        <v>67.767117297241697</v>
      </c>
      <c r="L97" s="11">
        <f t="shared" si="15"/>
        <v>1867.5370332767006</v>
      </c>
    </row>
    <row r="98" spans="1:12">
      <c r="A98" s="16">
        <v>2022</v>
      </c>
      <c r="B98" s="29">
        <f>Cost!AT11</f>
        <v>204.42286897968424</v>
      </c>
      <c r="C98" s="29">
        <f>Cost!AT31</f>
        <v>616.16784831261725</v>
      </c>
      <c r="D98" s="29">
        <f>Cost!AT51</f>
        <v>228.85659991224244</v>
      </c>
      <c r="E98" s="29">
        <f>Cost!AT71</f>
        <v>74.71221872715482</v>
      </c>
      <c r="F98" s="29">
        <f>Cost!AT91</f>
        <v>525.07884437290431</v>
      </c>
      <c r="G98" s="29">
        <f>Cost!AT111</f>
        <v>83.151650739210481</v>
      </c>
      <c r="H98" s="29">
        <f>Cost!AT131</f>
        <v>12.744680830736467</v>
      </c>
      <c r="I98" s="29">
        <f>Cost!AT151</f>
        <v>60.544325726831509</v>
      </c>
      <c r="J98" s="29">
        <f>Cost!AT171</f>
        <v>39.372733609768538</v>
      </c>
      <c r="K98" s="29">
        <f>Cost!AT191</f>
        <v>69.734808041555681</v>
      </c>
      <c r="L98" s="11">
        <f t="shared" si="15"/>
        <v>1914.7865792527057</v>
      </c>
    </row>
    <row r="99" spans="1:12">
      <c r="A99" s="16">
        <v>2023</v>
      </c>
      <c r="B99" s="29">
        <f>Cost!AT12</f>
        <v>209.98033344162957</v>
      </c>
      <c r="C99" s="29">
        <f>Cost!AT32</f>
        <v>631.379271667225</v>
      </c>
      <c r="D99" s="29">
        <f>Cost!AT52</f>
        <v>233.79374091917487</v>
      </c>
      <c r="E99" s="29">
        <f>Cost!AT72</f>
        <v>76.215895706528087</v>
      </c>
      <c r="F99" s="29">
        <f>Cost!AT92</f>
        <v>538.25038699799529</v>
      </c>
      <c r="G99" s="29">
        <f>Cost!AT112</f>
        <v>84.700528648668026</v>
      </c>
      <c r="H99" s="29">
        <f>Cost!AT132</f>
        <v>13.120434213792173</v>
      </c>
      <c r="I99" s="29">
        <f>Cost!AT152</f>
        <v>62.165492011740753</v>
      </c>
      <c r="J99" s="29">
        <f>Cost!AT172</f>
        <v>40.424466706153204</v>
      </c>
      <c r="K99" s="29">
        <f>Cost!AT192</f>
        <v>71.647655951814201</v>
      </c>
      <c r="L99" s="11">
        <f t="shared" si="15"/>
        <v>1961.678206264721</v>
      </c>
    </row>
    <row r="100" spans="1:12">
      <c r="A100" s="16">
        <v>2024</v>
      </c>
      <c r="B100" s="29">
        <f>Cost!AT13</f>
        <v>215.48731822547245</v>
      </c>
      <c r="C100" s="29">
        <f>Cost!AT33</f>
        <v>646.50019210718517</v>
      </c>
      <c r="D100" s="29">
        <f>Cost!AT53</f>
        <v>238.95829376680305</v>
      </c>
      <c r="E100" s="29">
        <f>Cost!AT73</f>
        <v>77.713879544528254</v>
      </c>
      <c r="F100" s="29">
        <f>Cost!AT93</f>
        <v>551.08568166990233</v>
      </c>
      <c r="G100" s="29">
        <f>Cost!AT113</f>
        <v>86.234124344909375</v>
      </c>
      <c r="H100" s="29">
        <f>Cost!AT133</f>
        <v>13.491609346612213</v>
      </c>
      <c r="I100" s="29">
        <f>Cost!AT153</f>
        <v>63.72536260977499</v>
      </c>
      <c r="J100" s="29">
        <f>Cost!AT173</f>
        <v>41.432869827591013</v>
      </c>
      <c r="K100" s="29">
        <f>Cost!AT193</f>
        <v>73.495946058864547</v>
      </c>
      <c r="L100" s="11">
        <f t="shared" si="15"/>
        <v>2008.1252775016435</v>
      </c>
    </row>
    <row r="101" spans="1:12">
      <c r="A101" s="16">
        <v>2025</v>
      </c>
      <c r="B101" s="29">
        <f>Cost!AT14</f>
        <v>220.94961545727318</v>
      </c>
      <c r="C101" s="29">
        <f>Cost!AT34</f>
        <v>661.550206618983</v>
      </c>
      <c r="D101" s="29">
        <f>Cost!AT54</f>
        <v>244.3457176857992</v>
      </c>
      <c r="E101" s="29">
        <f>Cost!AT74</f>
        <v>79.212701149759823</v>
      </c>
      <c r="F101" s="29">
        <f>Cost!AT94</f>
        <v>563.59158423025247</v>
      </c>
      <c r="G101" s="29">
        <f>Cost!AT114</f>
        <v>87.763882122498359</v>
      </c>
      <c r="H101" s="29">
        <f>Cost!AT134</f>
        <v>13.853623502763575</v>
      </c>
      <c r="I101" s="29">
        <f>Cost!AT154</f>
        <v>65.235377287552978</v>
      </c>
      <c r="J101" s="29">
        <f>Cost!AT174</f>
        <v>42.407248801119579</v>
      </c>
      <c r="K101" s="29">
        <f>Cost!AT194</f>
        <v>75.284152182154372</v>
      </c>
      <c r="L101" s="11">
        <f t="shared" si="15"/>
        <v>2054.1941090381565</v>
      </c>
    </row>
    <row r="102" spans="1:12">
      <c r="A102" s="16">
        <v>2026</v>
      </c>
      <c r="B102" s="29">
        <f>Cost!AT15</f>
        <v>226.36624662684503</v>
      </c>
      <c r="C102" s="29">
        <f>Cost!AT35</f>
        <v>676.53888713835022</v>
      </c>
      <c r="D102" s="29">
        <f>Cost!AT55</f>
        <v>249.94892617007253</v>
      </c>
      <c r="E102" s="29">
        <f>Cost!AT75</f>
        <v>80.719223232197223</v>
      </c>
      <c r="F102" s="29">
        <f>Cost!AT95</f>
        <v>575.77280300183577</v>
      </c>
      <c r="G102" s="29">
        <f>Cost!AT115</f>
        <v>89.285803501956494</v>
      </c>
      <c r="H102" s="29">
        <f>Cost!AT135</f>
        <v>14.213589427718379</v>
      </c>
      <c r="I102" s="29">
        <f>Cost!AT155</f>
        <v>66.68720399188831</v>
      </c>
      <c r="J102" s="29">
        <f>Cost!AT175</f>
        <v>43.336080627966403</v>
      </c>
      <c r="K102" s="29">
        <f>Cost!AT195</f>
        <v>77.002614974998892</v>
      </c>
      <c r="L102" s="11">
        <f t="shared" si="15"/>
        <v>2099.8713786938292</v>
      </c>
    </row>
    <row r="103" spans="1:12">
      <c r="A103" s="16">
        <v>2027</v>
      </c>
      <c r="B103" s="29">
        <f>Cost!AT16</f>
        <v>231.71092735459766</v>
      </c>
      <c r="C103" s="29">
        <f>Cost!AT36</f>
        <v>691.40868354795646</v>
      </c>
      <c r="D103" s="29">
        <f>Cost!AT56</f>
        <v>255.73678881680678</v>
      </c>
      <c r="E103" s="29">
        <f>Cost!AT76</f>
        <v>82.226510435733658</v>
      </c>
      <c r="F103" s="29">
        <f>Cost!AT96</f>
        <v>587.58830142757222</v>
      </c>
      <c r="G103" s="29">
        <f>Cost!AT116</f>
        <v>90.792861619042043</v>
      </c>
      <c r="H103" s="29">
        <f>Cost!AT136</f>
        <v>14.569749805145241</v>
      </c>
      <c r="I103" s="29">
        <f>Cost!AT156</f>
        <v>68.084961201021429</v>
      </c>
      <c r="J103" s="29">
        <f>Cost!AT176</f>
        <v>44.221929894488163</v>
      </c>
      <c r="K103" s="29">
        <f>Cost!AT196</f>
        <v>78.660904411465481</v>
      </c>
      <c r="L103" s="11">
        <f t="shared" si="15"/>
        <v>2145.0016185138293</v>
      </c>
    </row>
    <row r="104" spans="1:12">
      <c r="A104" s="16">
        <v>2028</v>
      </c>
      <c r="B104" s="29">
        <f>Cost!AT17</f>
        <v>236.98959894420506</v>
      </c>
      <c r="C104" s="29">
        <f>Cost!AT37</f>
        <v>706.16032365013768</v>
      </c>
      <c r="D104" s="29">
        <f>Cost!AT57</f>
        <v>261.70293211683531</v>
      </c>
      <c r="E104" s="29">
        <f>Cost!AT77</f>
        <v>83.729287111684357</v>
      </c>
      <c r="F104" s="29">
        <f>Cost!AT97</f>
        <v>599.03910043671499</v>
      </c>
      <c r="G104" s="29">
        <f>Cost!AT117</f>
        <v>92.290313722413686</v>
      </c>
      <c r="H104" s="29">
        <f>Cost!AT137</f>
        <v>14.916429100204788</v>
      </c>
      <c r="I104" s="29">
        <f>Cost!AT157</f>
        <v>69.418546645840635</v>
      </c>
      <c r="J104" s="29">
        <f>Cost!AT177</f>
        <v>45.054852084417995</v>
      </c>
      <c r="K104" s="29">
        <f>Cost!AT197</f>
        <v>80.252459095429685</v>
      </c>
      <c r="L104" s="11">
        <f t="shared" si="15"/>
        <v>2189.5538429078842</v>
      </c>
    </row>
    <row r="105" spans="1:12">
      <c r="A105" s="16">
        <v>2029</v>
      </c>
      <c r="B105" s="29">
        <f>Cost!AT18</f>
        <v>242.19625558607768</v>
      </c>
      <c r="C105" s="29">
        <f>Cost!AT38</f>
        <v>720.77879293505191</v>
      </c>
      <c r="D105" s="29">
        <f>Cost!AT58</f>
        <v>267.83413968679201</v>
      </c>
      <c r="E105" s="29">
        <f>Cost!AT78</f>
        <v>85.232195857079958</v>
      </c>
      <c r="F105" s="29">
        <f>Cost!AT98</f>
        <v>610.14345026529031</v>
      </c>
      <c r="G105" s="29">
        <f>Cost!AT118</f>
        <v>93.777713528208196</v>
      </c>
      <c r="H105" s="29">
        <f>Cost!AT138</f>
        <v>15.249898387420581</v>
      </c>
      <c r="I105" s="29">
        <f>Cost!AT158</f>
        <v>70.698027197207381</v>
      </c>
      <c r="J105" s="29">
        <f>Cost!AT178</f>
        <v>45.835721208327406</v>
      </c>
      <c r="K105" s="29">
        <f>Cost!AT198</f>
        <v>81.7802879058396</v>
      </c>
      <c r="L105" s="11">
        <f t="shared" si="15"/>
        <v>2233.5264825572949</v>
      </c>
    </row>
    <row r="106" spans="1:12">
      <c r="A106" s="16">
        <v>2030</v>
      </c>
      <c r="B106" s="29">
        <f>Cost!AT19</f>
        <v>247.32138788227468</v>
      </c>
      <c r="C106" s="29">
        <f>Cost!AT39</f>
        <v>735.24979742311268</v>
      </c>
      <c r="D106" s="29">
        <f>Cost!AT59</f>
        <v>274.11601970898471</v>
      </c>
      <c r="E106" s="29">
        <f>Cost!AT79</f>
        <v>86.731993288200655</v>
      </c>
      <c r="F106" s="29">
        <f>Cost!AT99</f>
        <v>620.92490805511261</v>
      </c>
      <c r="G106" s="29">
        <f>Cost!AT119</f>
        <v>95.251914557996386</v>
      </c>
      <c r="H106" s="29">
        <f>Cost!AT139</f>
        <v>15.58026844677566</v>
      </c>
      <c r="I106" s="29">
        <f>Cost!AT159</f>
        <v>71.909551362418469</v>
      </c>
      <c r="J106" s="29">
        <f>Cost!AT179</f>
        <v>46.56636811079926</v>
      </c>
      <c r="K106" s="29">
        <f>Cost!AT199</f>
        <v>83.232039670442077</v>
      </c>
      <c r="L106" s="11">
        <f t="shared" si="15"/>
        <v>2276.8842485061173</v>
      </c>
    </row>
    <row r="109" spans="1:12">
      <c r="A109" s="8"/>
    </row>
    <row r="110" spans="1:12">
      <c r="A110" s="16"/>
      <c r="L110" s="11"/>
    </row>
    <row r="111" spans="1:12">
      <c r="A111" s="16"/>
      <c r="L111" s="11"/>
    </row>
    <row r="112" spans="1:12">
      <c r="A112" s="16"/>
      <c r="L112" s="11"/>
    </row>
    <row r="113" spans="1:23">
      <c r="A113" s="16"/>
      <c r="L113" s="11"/>
    </row>
    <row r="117" spans="1:23">
      <c r="A117" s="8" t="s">
        <v>58</v>
      </c>
    </row>
    <row r="118" spans="1:23">
      <c r="B118" s="8" t="s">
        <v>65</v>
      </c>
      <c r="C118" s="8" t="s">
        <v>64</v>
      </c>
      <c r="D118" s="8" t="s">
        <v>66</v>
      </c>
      <c r="E118" s="8" t="s">
        <v>10</v>
      </c>
      <c r="U118" s="8" t="s">
        <v>65</v>
      </c>
      <c r="V118" s="8" t="s">
        <v>64</v>
      </c>
      <c r="W118" s="8" t="s">
        <v>66</v>
      </c>
    </row>
    <row r="119" spans="1:23">
      <c r="A119" s="16">
        <v>2015</v>
      </c>
      <c r="B119" s="29">
        <f>L50</f>
        <v>4908.7908925993179</v>
      </c>
      <c r="C119" s="29">
        <f>L71</f>
        <v>1347.4685653834597</v>
      </c>
      <c r="D119" s="29">
        <f>L91</f>
        <v>1591.5303686513282</v>
      </c>
      <c r="E119" s="29">
        <f t="shared" ref="E119:E134" si="16">SUM(B119:D119)</f>
        <v>7847.7898266341053</v>
      </c>
      <c r="T119" s="29">
        <v>2015</v>
      </c>
      <c r="U119" s="29">
        <f>B119</f>
        <v>4908.7908925993179</v>
      </c>
      <c r="V119" s="29">
        <f t="shared" ref="V119:W119" si="17">C119</f>
        <v>1347.4685653834597</v>
      </c>
      <c r="W119" s="29">
        <f t="shared" si="17"/>
        <v>1591.5303686513282</v>
      </c>
    </row>
    <row r="120" spans="1:23">
      <c r="A120" s="16">
        <v>2016</v>
      </c>
      <c r="B120" s="29">
        <f t="shared" ref="B120:B134" si="18">L51</f>
        <v>5033.8903060094863</v>
      </c>
      <c r="C120" s="29">
        <f t="shared" ref="C120:C134" si="19">L72</f>
        <v>1382.924466299088</v>
      </c>
      <c r="D120" s="29">
        <f t="shared" ref="D120:D134" si="20">L92</f>
        <v>1632.4213959162901</v>
      </c>
      <c r="E120" s="29">
        <f t="shared" si="16"/>
        <v>8049.2361682248638</v>
      </c>
      <c r="T120" s="29">
        <v>2020</v>
      </c>
      <c r="U120" s="29">
        <f>B124</f>
        <v>5609.9804153535943</v>
      </c>
      <c r="V120" s="29">
        <f t="shared" ref="V120:W120" si="21">C124</f>
        <v>1544.9091456422234</v>
      </c>
      <c r="W120" s="29">
        <f t="shared" si="21"/>
        <v>1820.0126559492603</v>
      </c>
    </row>
    <row r="121" spans="1:23">
      <c r="A121" s="16">
        <v>2017</v>
      </c>
      <c r="B121" s="29">
        <f t="shared" si="18"/>
        <v>5172.156334252657</v>
      </c>
      <c r="C121" s="29">
        <f t="shared" si="19"/>
        <v>1422.0110330005418</v>
      </c>
      <c r="D121" s="29">
        <f t="shared" si="20"/>
        <v>1677.6811167528624</v>
      </c>
      <c r="E121" s="29">
        <f t="shared" si="16"/>
        <v>8271.848484006061</v>
      </c>
      <c r="T121" s="29">
        <v>2025</v>
      </c>
      <c r="U121" s="29">
        <f>B129</f>
        <v>6369.5459232797648</v>
      </c>
      <c r="V121" s="29">
        <f t="shared" ref="V121:W121" si="22">C129</f>
        <v>1752.0031997201181</v>
      </c>
      <c r="W121" s="29">
        <f t="shared" si="22"/>
        <v>2054.1941090381565</v>
      </c>
    </row>
    <row r="122" spans="1:23">
      <c r="A122" s="16">
        <v>2018</v>
      </c>
      <c r="B122" s="29">
        <f t="shared" si="18"/>
        <v>5315.5327530504783</v>
      </c>
      <c r="C122" s="29">
        <f t="shared" si="19"/>
        <v>1462.4434958281311</v>
      </c>
      <c r="D122" s="29">
        <f t="shared" si="20"/>
        <v>1724.5865263314206</v>
      </c>
      <c r="E122" s="29">
        <f t="shared" si="16"/>
        <v>8502.5627752100299</v>
      </c>
      <c r="T122" s="29">
        <v>2030</v>
      </c>
      <c r="U122" s="29">
        <f>B134</f>
        <v>7146.4799399038948</v>
      </c>
      <c r="V122" s="29">
        <f t="shared" ref="V122:W122" si="23">C134</f>
        <v>1955.8893030333643</v>
      </c>
      <c r="W122" s="29">
        <f t="shared" si="23"/>
        <v>2276.8842485061173</v>
      </c>
    </row>
    <row r="123" spans="1:23">
      <c r="A123" s="16">
        <v>2019</v>
      </c>
      <c r="B123" s="29">
        <f t="shared" si="18"/>
        <v>5462.1333283081149</v>
      </c>
      <c r="C123" s="29">
        <f t="shared" si="19"/>
        <v>1503.6002396787817</v>
      </c>
      <c r="D123" s="29">
        <f t="shared" si="20"/>
        <v>1772.268658692572</v>
      </c>
      <c r="E123" s="29">
        <f t="shared" si="16"/>
        <v>8738.0022266794695</v>
      </c>
    </row>
    <row r="124" spans="1:23">
      <c r="A124" s="16">
        <v>2020</v>
      </c>
      <c r="B124" s="29">
        <f t="shared" si="18"/>
        <v>5609.9804153535943</v>
      </c>
      <c r="C124" s="29">
        <f t="shared" si="19"/>
        <v>1544.9091456422234</v>
      </c>
      <c r="D124" s="29">
        <f t="shared" si="20"/>
        <v>1820.0126559492603</v>
      </c>
      <c r="E124" s="29">
        <f t="shared" si="16"/>
        <v>8974.9022169450782</v>
      </c>
    </row>
    <row r="125" spans="1:23">
      <c r="A125" s="16">
        <v>2021</v>
      </c>
      <c r="B125" s="29">
        <f t="shared" si="18"/>
        <v>5758.919167631534</v>
      </c>
      <c r="C125" s="29">
        <f t="shared" si="19"/>
        <v>1586.2438224260113</v>
      </c>
      <c r="D125" s="29">
        <f t="shared" si="20"/>
        <v>1867.5370332767006</v>
      </c>
      <c r="E125" s="29">
        <f t="shared" si="16"/>
        <v>9212.700023334246</v>
      </c>
    </row>
    <row r="126" spans="1:23">
      <c r="A126" s="16">
        <v>2022</v>
      </c>
      <c r="B126" s="29">
        <f t="shared" si="18"/>
        <v>5909.7753652074171</v>
      </c>
      <c r="C126" s="29">
        <f t="shared" si="19"/>
        <v>1627.7159929833851</v>
      </c>
      <c r="D126" s="29">
        <f t="shared" si="20"/>
        <v>1914.7865792527057</v>
      </c>
      <c r="E126" s="29">
        <f t="shared" si="16"/>
        <v>9452.2779374435086</v>
      </c>
    </row>
    <row r="127" spans="1:23">
      <c r="A127" s="16">
        <v>2023</v>
      </c>
      <c r="B127" s="29">
        <f t="shared" si="18"/>
        <v>6062.1251134844424</v>
      </c>
      <c r="C127" s="29">
        <f t="shared" si="19"/>
        <v>1669.2265050134331</v>
      </c>
      <c r="D127" s="29">
        <f t="shared" si="20"/>
        <v>1961.678206264721</v>
      </c>
      <c r="E127" s="29">
        <f t="shared" si="16"/>
        <v>9693.029824762596</v>
      </c>
    </row>
    <row r="128" spans="1:23">
      <c r="A128" s="16">
        <v>2024</v>
      </c>
      <c r="B128" s="29">
        <f t="shared" si="18"/>
        <v>6215.3630754212018</v>
      </c>
      <c r="C128" s="29">
        <f t="shared" si="19"/>
        <v>1710.6452131580113</v>
      </c>
      <c r="D128" s="29">
        <f t="shared" si="20"/>
        <v>2008.1252775016435</v>
      </c>
      <c r="E128" s="29">
        <f t="shared" si="16"/>
        <v>9934.1335660808563</v>
      </c>
    </row>
    <row r="129" spans="1:5">
      <c r="A129" s="16">
        <v>2025</v>
      </c>
      <c r="B129" s="29">
        <f t="shared" si="18"/>
        <v>6369.5459232797648</v>
      </c>
      <c r="C129" s="29">
        <f t="shared" si="19"/>
        <v>1752.0031997201181</v>
      </c>
      <c r="D129" s="29">
        <f t="shared" si="20"/>
        <v>2054.1941090381565</v>
      </c>
      <c r="E129" s="29">
        <f t="shared" si="16"/>
        <v>10175.743232038039</v>
      </c>
    </row>
    <row r="130" spans="1:5">
      <c r="A130" s="16">
        <v>2026</v>
      </c>
      <c r="B130" s="29">
        <f t="shared" si="18"/>
        <v>6524.5039599970178</v>
      </c>
      <c r="C130" s="29">
        <f t="shared" si="19"/>
        <v>1793.2696955667416</v>
      </c>
      <c r="D130" s="29">
        <f t="shared" si="20"/>
        <v>2099.8713786938292</v>
      </c>
      <c r="E130" s="29">
        <f t="shared" si="16"/>
        <v>10417.64503425759</v>
      </c>
    </row>
    <row r="131" spans="1:5">
      <c r="A131" s="16">
        <v>2027</v>
      </c>
      <c r="B131" s="29">
        <f t="shared" si="18"/>
        <v>6679.7000666857384</v>
      </c>
      <c r="C131" s="29">
        <f t="shared" si="19"/>
        <v>1834.3054202632457</v>
      </c>
      <c r="D131" s="29">
        <f t="shared" si="20"/>
        <v>2145.0016185138293</v>
      </c>
      <c r="E131" s="29">
        <f t="shared" si="16"/>
        <v>10659.007105462813</v>
      </c>
    </row>
    <row r="132" spans="1:5">
      <c r="A132" s="16">
        <v>2028</v>
      </c>
      <c r="B132" s="29">
        <f t="shared" si="18"/>
        <v>6835.1017606635405</v>
      </c>
      <c r="C132" s="29">
        <f t="shared" si="19"/>
        <v>1875.090529592555</v>
      </c>
      <c r="D132" s="29">
        <f t="shared" si="20"/>
        <v>2189.5538429078842</v>
      </c>
      <c r="E132" s="29">
        <f t="shared" si="16"/>
        <v>10899.746133163979</v>
      </c>
    </row>
    <row r="133" spans="1:5">
      <c r="A133" s="16">
        <v>2029</v>
      </c>
      <c r="B133" s="29">
        <f t="shared" si="18"/>
        <v>6990.7652735870342</v>
      </c>
      <c r="C133" s="29">
        <f t="shared" si="19"/>
        <v>1915.6349208366992</v>
      </c>
      <c r="D133" s="29">
        <f t="shared" si="20"/>
        <v>2233.5264825572949</v>
      </c>
      <c r="E133" s="29">
        <f t="shared" si="16"/>
        <v>11139.926676981027</v>
      </c>
    </row>
    <row r="134" spans="1:5">
      <c r="A134" s="16">
        <v>2030</v>
      </c>
      <c r="B134" s="29">
        <f t="shared" si="18"/>
        <v>7146.4799399038948</v>
      </c>
      <c r="C134" s="29">
        <f t="shared" si="19"/>
        <v>1955.8893030333643</v>
      </c>
      <c r="D134" s="29">
        <f t="shared" si="20"/>
        <v>2276.8842485061173</v>
      </c>
      <c r="E134" s="29">
        <f t="shared" si="16"/>
        <v>11379.253491443376</v>
      </c>
    </row>
    <row r="138" spans="1:5">
      <c r="A138" s="8" t="s">
        <v>58</v>
      </c>
    </row>
    <row r="139" spans="1:5">
      <c r="B139" s="8" t="s">
        <v>65</v>
      </c>
      <c r="C139" s="8" t="s">
        <v>64</v>
      </c>
      <c r="D139" s="8" t="s">
        <v>66</v>
      </c>
      <c r="E139" s="8" t="s">
        <v>10</v>
      </c>
    </row>
    <row r="140" spans="1:5">
      <c r="A140" s="16">
        <v>2015</v>
      </c>
      <c r="B140" s="29">
        <f>B119/E119</f>
        <v>0.62549979051932436</v>
      </c>
      <c r="C140" s="29">
        <f>C119/E119</f>
        <v>0.17170038891846637</v>
      </c>
      <c r="D140" s="29">
        <f>D119/E119</f>
        <v>0.2027998205622093</v>
      </c>
      <c r="E140" s="29">
        <f t="shared" ref="E140:E155" si="24">SUM(B140:D140)</f>
        <v>1</v>
      </c>
    </row>
    <row r="141" spans="1:5">
      <c r="A141" s="16">
        <v>2016</v>
      </c>
      <c r="B141" s="29">
        <f t="shared" ref="B141:B155" si="25">B120/E120</f>
        <v>0.62538732878546333</v>
      </c>
      <c r="C141" s="29">
        <f t="shared" ref="C141:C155" si="26">C120/E120</f>
        <v>0.17180816134558402</v>
      </c>
      <c r="D141" s="29">
        <f t="shared" ref="D141:D155" si="27">D120/E120</f>
        <v>0.20280450986895265</v>
      </c>
      <c r="E141" s="29">
        <f t="shared" si="24"/>
        <v>1</v>
      </c>
    </row>
    <row r="142" spans="1:5">
      <c r="A142" s="16">
        <v>2017</v>
      </c>
      <c r="B142" s="29">
        <f t="shared" si="25"/>
        <v>0.62527213164665929</v>
      </c>
      <c r="C142" s="29">
        <f t="shared" si="26"/>
        <v>0.17190970503752034</v>
      </c>
      <c r="D142" s="29">
        <f t="shared" si="27"/>
        <v>0.20281816331582037</v>
      </c>
      <c r="E142" s="29">
        <f t="shared" si="24"/>
        <v>1</v>
      </c>
    </row>
    <row r="143" spans="1:5">
      <c r="A143" s="16">
        <v>2018</v>
      </c>
      <c r="B143" s="29">
        <f t="shared" si="25"/>
        <v>0.62516830437857884</v>
      </c>
      <c r="C143" s="29">
        <f t="shared" si="26"/>
        <v>0.17200031737395857</v>
      </c>
      <c r="D143" s="29">
        <f t="shared" si="27"/>
        <v>0.20283137824746256</v>
      </c>
      <c r="E143" s="29">
        <f t="shared" si="24"/>
        <v>1</v>
      </c>
    </row>
    <row r="144" spans="1:5">
      <c r="A144" s="16">
        <v>2019</v>
      </c>
      <c r="B144" s="29">
        <f t="shared" si="25"/>
        <v>0.62510093115228949</v>
      </c>
      <c r="C144" s="29">
        <f t="shared" si="26"/>
        <v>0.17207597350889725</v>
      </c>
      <c r="D144" s="29">
        <f t="shared" si="27"/>
        <v>0.20282309533881318</v>
      </c>
      <c r="E144" s="29">
        <f t="shared" si="24"/>
        <v>0.99999999999999989</v>
      </c>
    </row>
    <row r="145" spans="1:5">
      <c r="A145" s="16">
        <v>2020</v>
      </c>
      <c r="B145" s="29">
        <f t="shared" si="25"/>
        <v>0.62507426596377413</v>
      </c>
      <c r="C145" s="29">
        <f t="shared" si="26"/>
        <v>0.17213659918493099</v>
      </c>
      <c r="D145" s="29">
        <f t="shared" si="27"/>
        <v>0.20278913485129482</v>
      </c>
      <c r="E145" s="29">
        <f t="shared" si="24"/>
        <v>0.99999999999999989</v>
      </c>
    </row>
    <row r="146" spans="1:5">
      <c r="A146" s="16">
        <v>2021</v>
      </c>
      <c r="B146" s="29">
        <f t="shared" si="25"/>
        <v>0.62510655432665163</v>
      </c>
      <c r="C146" s="29">
        <f t="shared" si="26"/>
        <v>0.17218012291818011</v>
      </c>
      <c r="D146" s="29">
        <f t="shared" si="27"/>
        <v>0.20271332275516821</v>
      </c>
      <c r="E146" s="29">
        <f t="shared" si="24"/>
        <v>0.99999999999999989</v>
      </c>
    </row>
    <row r="147" spans="1:5">
      <c r="A147" s="16">
        <v>2022</v>
      </c>
      <c r="B147" s="29">
        <f t="shared" si="25"/>
        <v>0.62522234368467933</v>
      </c>
      <c r="C147" s="29">
        <f t="shared" si="26"/>
        <v>0.17220356868004053</v>
      </c>
      <c r="D147" s="29">
        <f t="shared" si="27"/>
        <v>0.20257408763528006</v>
      </c>
      <c r="E147" s="29">
        <f t="shared" si="24"/>
        <v>0.99999999999999989</v>
      </c>
    </row>
    <row r="148" spans="1:5">
      <c r="A148" s="16">
        <v>2023</v>
      </c>
      <c r="B148" s="29">
        <f t="shared" si="25"/>
        <v>0.62541075629393494</v>
      </c>
      <c r="C148" s="29">
        <f t="shared" si="26"/>
        <v>0.17220895170972159</v>
      </c>
      <c r="D148" s="29">
        <f t="shared" si="27"/>
        <v>0.20238029199634355</v>
      </c>
      <c r="E148" s="29">
        <f t="shared" si="24"/>
        <v>1</v>
      </c>
    </row>
    <row r="149" spans="1:5">
      <c r="A149" s="16">
        <v>2024</v>
      </c>
      <c r="B149" s="29">
        <f t="shared" si="25"/>
        <v>0.62565728899025086</v>
      </c>
      <c r="C149" s="29">
        <f t="shared" si="26"/>
        <v>0.17219873296236371</v>
      </c>
      <c r="D149" s="29">
        <f t="shared" si="27"/>
        <v>0.20214397804738543</v>
      </c>
      <c r="E149" s="29">
        <f t="shared" si="24"/>
        <v>1</v>
      </c>
    </row>
    <row r="150" spans="1:5">
      <c r="A150" s="16">
        <v>2025</v>
      </c>
      <c r="B150" s="29">
        <f t="shared" si="25"/>
        <v>0.62595387659010793</v>
      </c>
      <c r="C150" s="29">
        <f t="shared" si="26"/>
        <v>0.17217447018552764</v>
      </c>
      <c r="D150" s="29">
        <f t="shared" si="27"/>
        <v>0.20187165322436443</v>
      </c>
      <c r="E150" s="29">
        <f t="shared" si="24"/>
        <v>1</v>
      </c>
    </row>
    <row r="151" spans="1:5">
      <c r="A151" s="16">
        <v>2026</v>
      </c>
      <c r="B151" s="29">
        <f t="shared" si="25"/>
        <v>0.62629355660916741</v>
      </c>
      <c r="C151" s="29">
        <f t="shared" si="26"/>
        <v>0.17213772303334565</v>
      </c>
      <c r="D151" s="29">
        <f t="shared" si="27"/>
        <v>0.2015687203574868</v>
      </c>
      <c r="E151" s="29">
        <f t="shared" si="24"/>
        <v>0.99999999999999978</v>
      </c>
    </row>
    <row r="152" spans="1:5">
      <c r="A152" s="16">
        <v>2027</v>
      </c>
      <c r="B152" s="29">
        <f t="shared" si="25"/>
        <v>0.62667188421915465</v>
      </c>
      <c r="C152" s="29">
        <f t="shared" si="26"/>
        <v>0.17208970799195281</v>
      </c>
      <c r="D152" s="29">
        <f t="shared" si="27"/>
        <v>0.2012384077888926</v>
      </c>
      <c r="E152" s="29">
        <f t="shared" si="24"/>
        <v>1</v>
      </c>
    </row>
    <row r="153" spans="1:5">
      <c r="A153" s="16">
        <v>2028</v>
      </c>
      <c r="B153" s="29">
        <f t="shared" si="25"/>
        <v>0.62708816124320566</v>
      </c>
      <c r="C153" s="29">
        <f t="shared" si="26"/>
        <v>0.17203066077725734</v>
      </c>
      <c r="D153" s="29">
        <f t="shared" si="27"/>
        <v>0.20088117797953708</v>
      </c>
      <c r="E153" s="29">
        <f t="shared" si="24"/>
        <v>1</v>
      </c>
    </row>
    <row r="154" spans="1:5">
      <c r="A154" s="16">
        <v>2029</v>
      </c>
      <c r="B154" s="29">
        <f t="shared" si="25"/>
        <v>0.62754140815238868</v>
      </c>
      <c r="C154" s="29">
        <f t="shared" si="26"/>
        <v>0.17196117859510412</v>
      </c>
      <c r="D154" s="29">
        <f t="shared" si="27"/>
        <v>0.20049741325250725</v>
      </c>
      <c r="E154" s="29">
        <f t="shared" si="24"/>
        <v>1</v>
      </c>
    </row>
    <row r="155" spans="1:5">
      <c r="A155" s="16">
        <v>2030</v>
      </c>
      <c r="B155" s="29">
        <f t="shared" si="25"/>
        <v>0.62802713247206299</v>
      </c>
      <c r="C155" s="29">
        <f t="shared" si="26"/>
        <v>0.17188203993382292</v>
      </c>
      <c r="D155" s="29">
        <f t="shared" si="27"/>
        <v>0.20009082759411409</v>
      </c>
      <c r="E155" s="29">
        <f t="shared" si="24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CA199"/>
  <sheetViews>
    <sheetView tabSelected="1" topLeftCell="AA174" zoomScaleNormal="100" workbookViewId="0">
      <selection activeCell="AK183" sqref="AK183:AT199"/>
    </sheetView>
  </sheetViews>
  <sheetFormatPr defaultRowHeight="14.4"/>
  <cols>
    <col min="1" max="5" width="8.88671875" style="11"/>
    <col min="6" max="9" width="10" style="11" bestFit="1" customWidth="1"/>
    <col min="10" max="10" width="12.44140625" style="11" customWidth="1"/>
    <col min="11" max="11" width="8.88671875" style="11"/>
    <col min="12" max="12" width="11" style="11" bestFit="1" customWidth="1"/>
    <col min="13" max="15" width="9.109375" style="11"/>
    <col min="16" max="21" width="10" style="11" bestFit="1" customWidth="1"/>
    <col min="22" max="22" width="12.44140625" style="11" customWidth="1"/>
    <col min="23" max="24" width="8.88671875" style="11"/>
    <col min="25" max="29" width="9.109375" style="11"/>
    <col min="30" max="33" width="10" style="11" bestFit="1" customWidth="1"/>
    <col min="34" max="34" width="12.44140625" style="11" customWidth="1"/>
    <col min="35" max="36" width="8.88671875" style="11"/>
    <col min="37" max="41" width="9.109375" style="11"/>
    <col min="42" max="45" width="10" style="11" bestFit="1" customWidth="1"/>
    <col min="46" max="46" width="12.44140625" style="11" customWidth="1"/>
    <col min="47" max="48" width="8.88671875" style="11"/>
    <col min="49" max="49" width="9.109375" style="11"/>
    <col min="50" max="50" width="16.6640625" style="11" customWidth="1"/>
    <col min="51" max="58" width="13.109375" style="11" customWidth="1"/>
    <col min="59" max="75" width="8.88671875" style="11"/>
    <col min="78" max="79" width="10" style="4" bestFit="1" customWidth="1"/>
    <col min="80" max="80" width="10" bestFit="1" customWidth="1"/>
    <col min="83" max="83" width="11.44140625" customWidth="1"/>
  </cols>
  <sheetData>
    <row r="2" spans="1:79">
      <c r="A2" s="11" t="s">
        <v>30</v>
      </c>
      <c r="L2"/>
      <c r="M2" s="11" t="s">
        <v>30</v>
      </c>
      <c r="N2" s="11" t="s">
        <v>65</v>
      </c>
      <c r="W2"/>
      <c r="X2"/>
      <c r="Y2" s="11" t="s">
        <v>30</v>
      </c>
      <c r="Z2" s="11" t="s">
        <v>64</v>
      </c>
      <c r="AI2"/>
      <c r="AJ2"/>
      <c r="AK2" s="11" t="s">
        <v>30</v>
      </c>
      <c r="AL2" s="11" t="s">
        <v>66</v>
      </c>
      <c r="AU2"/>
      <c r="AV2"/>
      <c r="AW2" s="11" t="s">
        <v>30</v>
      </c>
      <c r="AX2" s="11" t="s">
        <v>71</v>
      </c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Z2"/>
      <c r="CA2"/>
    </row>
    <row r="3" spans="1:79">
      <c r="A3" s="11" t="s">
        <v>8</v>
      </c>
      <c r="B3" s="11" t="s">
        <v>77</v>
      </c>
      <c r="C3" s="11" t="s">
        <v>78</v>
      </c>
      <c r="D3" s="11" t="s">
        <v>79</v>
      </c>
      <c r="E3" s="11" t="s">
        <v>80</v>
      </c>
      <c r="F3" s="11" t="s">
        <v>81</v>
      </c>
      <c r="G3" s="11" t="s">
        <v>82</v>
      </c>
      <c r="H3" s="11" t="s">
        <v>83</v>
      </c>
      <c r="I3" s="11" t="s">
        <v>84</v>
      </c>
      <c r="J3" s="11" t="s">
        <v>29</v>
      </c>
      <c r="L3" s="12"/>
      <c r="M3" s="11" t="s">
        <v>8</v>
      </c>
      <c r="N3" s="11" t="s">
        <v>77</v>
      </c>
      <c r="O3" s="11" t="s">
        <v>78</v>
      </c>
      <c r="P3" s="11" t="s">
        <v>79</v>
      </c>
      <c r="Q3" s="11" t="s">
        <v>80</v>
      </c>
      <c r="R3" s="11" t="s">
        <v>81</v>
      </c>
      <c r="S3" s="11" t="s">
        <v>82</v>
      </c>
      <c r="T3" s="11" t="s">
        <v>83</v>
      </c>
      <c r="U3" s="11" t="s">
        <v>84</v>
      </c>
      <c r="V3" s="11" t="s">
        <v>29</v>
      </c>
      <c r="W3"/>
      <c r="X3"/>
      <c r="Y3" s="11" t="s">
        <v>8</v>
      </c>
      <c r="Z3" s="11" t="s">
        <v>77</v>
      </c>
      <c r="AA3" s="11" t="s">
        <v>78</v>
      </c>
      <c r="AB3" s="11" t="s">
        <v>79</v>
      </c>
      <c r="AC3" s="11" t="s">
        <v>80</v>
      </c>
      <c r="AD3" s="11" t="s">
        <v>81</v>
      </c>
      <c r="AE3" s="11" t="s">
        <v>82</v>
      </c>
      <c r="AF3" s="11" t="s">
        <v>83</v>
      </c>
      <c r="AG3" s="11" t="s">
        <v>84</v>
      </c>
      <c r="AH3" s="11" t="s">
        <v>29</v>
      </c>
      <c r="AI3"/>
      <c r="AJ3"/>
      <c r="AK3" s="11" t="s">
        <v>8</v>
      </c>
      <c r="AL3" s="11" t="s">
        <v>77</v>
      </c>
      <c r="AM3" s="11" t="s">
        <v>78</v>
      </c>
      <c r="AN3" s="11" t="s">
        <v>79</v>
      </c>
      <c r="AO3" s="11" t="s">
        <v>80</v>
      </c>
      <c r="AP3" s="11" t="s">
        <v>81</v>
      </c>
      <c r="AQ3" s="11" t="s">
        <v>82</v>
      </c>
      <c r="AR3" s="11" t="s">
        <v>83</v>
      </c>
      <c r="AS3" s="11" t="s">
        <v>84</v>
      </c>
      <c r="AT3" s="11" t="s">
        <v>29</v>
      </c>
      <c r="AU3"/>
      <c r="AV3"/>
      <c r="AW3" s="11" t="s">
        <v>8</v>
      </c>
      <c r="AX3" s="11" t="s">
        <v>77</v>
      </c>
      <c r="AY3" s="11" t="s">
        <v>78</v>
      </c>
      <c r="AZ3" s="11" t="s">
        <v>79</v>
      </c>
      <c r="BA3" s="11" t="s">
        <v>80</v>
      </c>
      <c r="BB3" s="11" t="s">
        <v>81</v>
      </c>
      <c r="BC3" s="11" t="s">
        <v>82</v>
      </c>
      <c r="BD3" s="11" t="s">
        <v>83</v>
      </c>
      <c r="BE3" s="11" t="s">
        <v>84</v>
      </c>
      <c r="BF3" s="11" t="s">
        <v>29</v>
      </c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Z3"/>
      <c r="CA3"/>
    </row>
    <row r="4" spans="1:79" s="21" customFormat="1">
      <c r="A4" s="2">
        <v>2015</v>
      </c>
      <c r="B4" s="11">
        <f>'Prev&amp;Death'!B3*Input!$B$12</f>
        <v>29284219.84019997</v>
      </c>
      <c r="C4" s="11">
        <f>'Prev&amp;Death'!C3*Input!$B$12</f>
        <v>29875908.21704274</v>
      </c>
      <c r="D4" s="11">
        <f>'Prev&amp;Death'!D3*Input!$B$13</f>
        <v>71893327.796271488</v>
      </c>
      <c r="E4" s="11">
        <f>'Prev&amp;Death'!E3*Input!$B$13</f>
        <v>64703784.365270026</v>
      </c>
      <c r="F4" s="11">
        <f>'Prev&amp;Death'!F3*Input!$B$14</f>
        <v>112490148.55694351</v>
      </c>
      <c r="G4" s="11">
        <f>'Prev&amp;Death'!G3*Input!$B$14</f>
        <v>101443953.62205186</v>
      </c>
      <c r="H4" s="11">
        <f>'Prev&amp;Death'!H3*Input!$B$15</f>
        <v>208642540.1968469</v>
      </c>
      <c r="I4" s="11">
        <f>'Prev&amp;Death'!I3*Input!$B$15</f>
        <v>209593341.52301013</v>
      </c>
      <c r="J4" s="11">
        <f>SUM(B4:I4)/1000000</f>
        <v>827.92722411763657</v>
      </c>
      <c r="K4" s="11"/>
      <c r="M4" s="2">
        <v>2015</v>
      </c>
      <c r="N4" s="11">
        <f>'Prev&amp;Death'!B3*Input!$C$12</f>
        <v>14713855.660827301</v>
      </c>
      <c r="O4" s="11">
        <f>'Prev&amp;Death'!C3*Input!$C$12</f>
        <v>15011149.473691748</v>
      </c>
      <c r="P4" s="11">
        <f>'Prev&amp;Death'!D3*Input!$C$13</f>
        <v>40169273.147253625</v>
      </c>
      <c r="Q4" s="11">
        <f>'Prev&amp;Death'!E3*Input!$C$13</f>
        <v>36152228.134365536</v>
      </c>
      <c r="R4" s="11">
        <f>'Prev&amp;Death'!F3*Input!$C$14</f>
        <v>68390488.752691731</v>
      </c>
      <c r="S4" s="11">
        <f>'Prev&amp;Death'!G3*Input!$C$14</f>
        <v>61674748.039874293</v>
      </c>
      <c r="T4" s="11">
        <f>'Prev&amp;Death'!H3*Input!$C$15</f>
        <v>138258527.76876101</v>
      </c>
      <c r="U4" s="11">
        <f>'Prev&amp;Death'!I3*Input!$C$15</f>
        <v>138888583.32421911</v>
      </c>
      <c r="V4" s="11">
        <f>SUM(N4:U4)/1000000</f>
        <v>513.25885430168432</v>
      </c>
      <c r="Y4" s="2">
        <v>2015</v>
      </c>
      <c r="Z4" s="11">
        <f>'Prev&amp;Death'!B3*Input!$D$12</f>
        <v>5530400.8477307009</v>
      </c>
      <c r="AA4" s="11">
        <f>'Prev&amp;Death'!C3*Input!$D$12</f>
        <v>5642142.7318833265</v>
      </c>
      <c r="AB4" s="11">
        <f>'Prev&amp;Death'!D3*Input!$D$13</f>
        <v>12804040.948938083</v>
      </c>
      <c r="AC4" s="11">
        <f>'Prev&amp;Death'!E3*Input!$D$13</f>
        <v>11523599.337505462</v>
      </c>
      <c r="AD4" s="11">
        <f>'Prev&amp;Death'!F3*Input!$D$14</f>
        <v>19508697.054966189</v>
      </c>
      <c r="AE4" s="11">
        <f>'Prev&amp;Death'!G3*Input!$D$14</f>
        <v>17593001.561988719</v>
      </c>
      <c r="AF4" s="11">
        <f>'Prev&amp;Death'!H3*Input!$D$15</f>
        <v>33774878.447034508</v>
      </c>
      <c r="AG4" s="11">
        <f>'Prev&amp;Death'!I3*Input!$D$15</f>
        <v>33928793.363849379</v>
      </c>
      <c r="AH4" s="11">
        <f>SUM(Z4:AG4)/1000000</f>
        <v>140.30555429389636</v>
      </c>
      <c r="AK4" s="2">
        <v>2015</v>
      </c>
      <c r="AL4" s="11">
        <f>'Prev&amp;Death'!B3*Input!$E$12</f>
        <v>8926365.9088237137</v>
      </c>
      <c r="AM4" s="11">
        <f>'Prev&amp;Death'!C3*Input!$E$12</f>
        <v>9106723.3499478996</v>
      </c>
      <c r="AN4" s="11">
        <f>'Prev&amp;Death'!D3*Input!$E$13</f>
        <v>18633965.976752445</v>
      </c>
      <c r="AO4" s="11">
        <f>'Prev&amp;Death'!E3*Input!$E$13</f>
        <v>16770514.780539863</v>
      </c>
      <c r="AP4" s="11">
        <f>'Prev&amp;Death'!F3*Input!$E$14</f>
        <v>23950677.307481568</v>
      </c>
      <c r="AQ4" s="11">
        <f>'Prev&amp;Death'!G3*Input!$E$14</f>
        <v>21598792.686872303</v>
      </c>
      <c r="AR4" s="11">
        <f>'Prev&amp;Death'!H3*Input!$E$15</f>
        <v>33272979.029552348</v>
      </c>
      <c r="AS4" s="11">
        <f>'Prev&amp;Death'!I3*Input!$E$15</f>
        <v>33424606.749176793</v>
      </c>
      <c r="AT4" s="11">
        <f>SUM(AL4:AS4)/1000000</f>
        <v>165.68462578914693</v>
      </c>
      <c r="AW4" s="2">
        <v>2015</v>
      </c>
      <c r="AX4" s="11">
        <f>N4+Z4+AL4</f>
        <v>29170622.417381715</v>
      </c>
      <c r="AY4" s="11">
        <f t="shared" ref="AY4:BE4" si="0">O4+AA4+AM4</f>
        <v>29760015.555522975</v>
      </c>
      <c r="AZ4" s="11">
        <f t="shared" si="0"/>
        <v>71607280.072944149</v>
      </c>
      <c r="BA4" s="11">
        <f t="shared" si="0"/>
        <v>64446342.252410859</v>
      </c>
      <c r="BB4" s="11">
        <f t="shared" si="0"/>
        <v>111849863.1151395</v>
      </c>
      <c r="BC4" s="11">
        <f t="shared" si="0"/>
        <v>100866542.28873532</v>
      </c>
      <c r="BD4" s="11">
        <f t="shared" si="0"/>
        <v>205306385.24534786</v>
      </c>
      <c r="BE4" s="11">
        <f t="shared" si="0"/>
        <v>206241983.43724528</v>
      </c>
      <c r="BF4" s="11">
        <f>SUM(AX4:BE4)/1000000</f>
        <v>819.24903438472757</v>
      </c>
    </row>
    <row r="5" spans="1:79">
      <c r="A5" s="2">
        <v>2016</v>
      </c>
      <c r="B5" s="11">
        <f>'Prev&amp;Death'!B4*Input!$B$12</f>
        <v>30343500.449555568</v>
      </c>
      <c r="C5" s="11">
        <f>'Prev&amp;Death'!C4*Input!$B$12</f>
        <v>30930285.979939315</v>
      </c>
      <c r="D5" s="11">
        <f>'Prev&amp;Death'!D4*Input!$B$13</f>
        <v>72819373.978196263</v>
      </c>
      <c r="E5" s="11">
        <f>'Prev&amp;Death'!E4*Input!$B$13</f>
        <v>66093082.122492328</v>
      </c>
      <c r="F5" s="11">
        <f>'Prev&amp;Death'!F4*Input!$B$14</f>
        <v>115462586.4505983</v>
      </c>
      <c r="G5" s="11">
        <f>'Prev&amp;Death'!G4*Input!$B$14</f>
        <v>104712313.98336302</v>
      </c>
      <c r="H5" s="11">
        <f>'Prev&amp;Death'!H4*Input!$B$15</f>
        <v>216413762.09558702</v>
      </c>
      <c r="I5" s="11">
        <f>'Prev&amp;Death'!I4*Input!$B$15</f>
        <v>217046738.0321885</v>
      </c>
      <c r="J5" s="11">
        <f t="shared" ref="J5:J19" si="1">SUM(B5:I5)/1000000</f>
        <v>853.82164309192035</v>
      </c>
      <c r="L5"/>
      <c r="M5" s="2">
        <v>2016</v>
      </c>
      <c r="N5" s="11">
        <f>'Prev&amp;Death'!B4*Input!$C$12</f>
        <v>15246091.181371223</v>
      </c>
      <c r="O5" s="11">
        <f>'Prev&amp;Death'!C4*Input!$C$12</f>
        <v>15540921.559132433</v>
      </c>
      <c r="P5" s="11">
        <f>'Prev&amp;Death'!D4*Input!$C$13</f>
        <v>40686686.976449564</v>
      </c>
      <c r="Q5" s="11">
        <f>'Prev&amp;Death'!E4*Input!$C$13</f>
        <v>36928476.540210284</v>
      </c>
      <c r="R5" s="11">
        <f>'Prev&amp;Death'!F4*Input!$C$14</f>
        <v>70197637.938126117</v>
      </c>
      <c r="S5" s="11">
        <f>'Prev&amp;Death'!G4*Input!$C$14</f>
        <v>63661808.821617715</v>
      </c>
      <c r="T5" s="11">
        <f>'Prev&amp;Death'!H4*Input!$C$15</f>
        <v>143408185.63656911</v>
      </c>
      <c r="U5" s="11">
        <f>'Prev&amp;Death'!I4*Input!$C$15</f>
        <v>143827631.8387914</v>
      </c>
      <c r="V5" s="11">
        <f t="shared" ref="V5:V18" si="2">SUM(N5:U5)/1000000</f>
        <v>529.49744049226786</v>
      </c>
      <c r="W5"/>
      <c r="X5"/>
      <c r="Y5" s="2">
        <v>2016</v>
      </c>
      <c r="Z5" s="11">
        <f>'Prev&amp;Death'!B4*Input!$D$12</f>
        <v>5730448.7374109635</v>
      </c>
      <c r="AA5" s="11">
        <f>'Prev&amp;Death'!C4*Input!$D$12</f>
        <v>5841264.7062972374</v>
      </c>
      <c r="AB5" s="11">
        <f>'Prev&amp;Death'!D4*Input!$D$13</f>
        <v>12968967.703581754</v>
      </c>
      <c r="AC5" s="11">
        <f>'Prev&amp;Death'!E4*Input!$D$13</f>
        <v>11771030.162020233</v>
      </c>
      <c r="AD5" s="11">
        <f>'Prev&amp;Death'!F4*Input!$D$14</f>
        <v>20024194.555199813</v>
      </c>
      <c r="AE5" s="11">
        <f>'Prev&amp;Death'!G4*Input!$D$14</f>
        <v>18159819.660935424</v>
      </c>
      <c r="AF5" s="11">
        <f>'Prev&amp;Death'!H4*Input!$D$15</f>
        <v>35032877.294092476</v>
      </c>
      <c r="AG5" s="11">
        <f>'Prev&amp;Death'!I4*Input!$D$15</f>
        <v>35135342.904885195</v>
      </c>
      <c r="AH5" s="11">
        <f t="shared" ref="AH5:AH18" si="3">SUM(Z5:AG5)/1000000</f>
        <v>144.66394572442312</v>
      </c>
      <c r="AI5"/>
      <c r="AJ5"/>
      <c r="AK5" s="2">
        <v>2016</v>
      </c>
      <c r="AL5" s="11">
        <f>'Prev&amp;Death'!B4*Input!$E$12</f>
        <v>9249254.0161671005</v>
      </c>
      <c r="AM5" s="11">
        <f>'Prev&amp;Death'!C4*Input!$E$12</f>
        <v>9428116.980001919</v>
      </c>
      <c r="AN5" s="11">
        <f>'Prev&amp;Death'!D4*Input!$E$13</f>
        <v>18873987.040957276</v>
      </c>
      <c r="AO5" s="11">
        <f>'Prev&amp;Death'!E4*Input!$E$13</f>
        <v>17130605.597493276</v>
      </c>
      <c r="AP5" s="11">
        <f>'Prev&amp;Death'!F4*Input!$E$14</f>
        <v>24583549.623153001</v>
      </c>
      <c r="AQ5" s="11">
        <f>'Prev&amp;Death'!G4*Input!$E$14</f>
        <v>22294670.906809948</v>
      </c>
      <c r="AR5" s="11">
        <f>'Prev&amp;Death'!H4*Input!$E$15</f>
        <v>34512283.837799147</v>
      </c>
      <c r="AS5" s="11">
        <f>'Prev&amp;Death'!I4*Input!$E$15</f>
        <v>34613226.795284621</v>
      </c>
      <c r="AT5" s="11">
        <f t="shared" ref="AT5:AT18" si="4">SUM(AL5:AS5)/1000000</f>
        <v>170.68569479766632</v>
      </c>
      <c r="AU5"/>
      <c r="AV5"/>
      <c r="AW5" s="2">
        <v>2016</v>
      </c>
      <c r="AX5" s="11">
        <f t="shared" ref="AX5:AX19" si="5">N5+Z5+AL5</f>
        <v>30225793.934949286</v>
      </c>
      <c r="AY5" s="11">
        <f t="shared" ref="AY5:AY19" si="6">O5+AA5+AM5</f>
        <v>30810303.245431587</v>
      </c>
      <c r="AZ5" s="11">
        <f t="shared" ref="AZ5:AZ19" si="7">P5+AB5+AN5</f>
        <v>72529641.720988587</v>
      </c>
      <c r="BA5" s="11">
        <f t="shared" ref="BA5:BA19" si="8">Q5+AC5+AO5</f>
        <v>65830112.299723789</v>
      </c>
      <c r="BB5" s="11">
        <f t="shared" ref="BB5:BB19" si="9">R5+AD5+AP5</f>
        <v>114805382.11647893</v>
      </c>
      <c r="BC5" s="11">
        <f t="shared" ref="BC5:BC19" si="10">S5+AE5+AQ5</f>
        <v>104116299.38936308</v>
      </c>
      <c r="BD5" s="11">
        <f t="shared" ref="BD5:BD19" si="11">T5+AF5+AR5</f>
        <v>212953346.76846075</v>
      </c>
      <c r="BE5" s="11">
        <f t="shared" ref="BE5:BE19" si="12">U5+AG5+AS5</f>
        <v>213576201.53896123</v>
      </c>
      <c r="BF5" s="11">
        <f t="shared" ref="BF5:BF18" si="13">SUM(AX5:BE5)/1000000</f>
        <v>844.84708101435729</v>
      </c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Z5"/>
      <c r="CA5"/>
    </row>
    <row r="6" spans="1:79">
      <c r="A6" s="2">
        <v>2017</v>
      </c>
      <c r="B6" s="11">
        <f>'Prev&amp;Death'!B5*Input!$B$12</f>
        <v>31370198.466006447</v>
      </c>
      <c r="C6" s="11">
        <f>'Prev&amp;Death'!C5*Input!$B$12</f>
        <v>32002782.461696986</v>
      </c>
      <c r="D6" s="11">
        <f>'Prev&amp;Death'!D5*Input!$B$13</f>
        <v>74001913.211584941</v>
      </c>
      <c r="E6" s="11">
        <f>'Prev&amp;Death'!E5*Input!$B$13</f>
        <v>67742703.73258929</v>
      </c>
      <c r="F6" s="11">
        <f>'Prev&amp;Death'!F5*Input!$B$14</f>
        <v>118876254.1458302</v>
      </c>
      <c r="G6" s="11">
        <f>'Prev&amp;Death'!G5*Input!$B$14</f>
        <v>108422498.66794261</v>
      </c>
      <c r="H6" s="11">
        <f>'Prev&amp;Death'!H5*Input!$B$15</f>
        <v>224905784.34444401</v>
      </c>
      <c r="I6" s="11">
        <f>'Prev&amp;Death'!I5*Input!$B$15</f>
        <v>224722284.23660228</v>
      </c>
      <c r="J6" s="11">
        <f t="shared" si="1"/>
        <v>882.04441926669676</v>
      </c>
      <c r="L6" s="4"/>
      <c r="M6" s="2">
        <v>2017</v>
      </c>
      <c r="N6" s="11">
        <f>'Prev&amp;Death'!B5*Input!$C$12</f>
        <v>15761955.578775391</v>
      </c>
      <c r="O6" s="11">
        <f>'Prev&amp;Death'!C5*Input!$C$12</f>
        <v>16079797.394494954</v>
      </c>
      <c r="P6" s="11">
        <f>'Prev&amp;Death'!D5*Input!$C$13</f>
        <v>41347412.288928375</v>
      </c>
      <c r="Q6" s="11">
        <f>'Prev&amp;Death'!E5*Input!$C$13</f>
        <v>37850176.829747222</v>
      </c>
      <c r="R6" s="11">
        <f>'Prev&amp;Death'!F5*Input!$C$14</f>
        <v>72273041.029962227</v>
      </c>
      <c r="S6" s="11">
        <f>'Prev&amp;Death'!G5*Input!$C$14</f>
        <v>65917484.960339352</v>
      </c>
      <c r="T6" s="11">
        <f>'Prev&amp;Death'!H5*Input!$C$15</f>
        <v>149035487.20603243</v>
      </c>
      <c r="U6" s="11">
        <f>'Prev&amp;Death'!I5*Input!$C$15</f>
        <v>148913889.49766639</v>
      </c>
      <c r="V6" s="11">
        <f t="shared" si="2"/>
        <v>547.17924478594637</v>
      </c>
      <c r="W6"/>
      <c r="X6"/>
      <c r="Y6" s="2">
        <v>2017</v>
      </c>
      <c r="Z6" s="11">
        <f>'Prev&amp;Death'!B5*Input!$D$12</f>
        <v>5924343.3199379258</v>
      </c>
      <c r="AA6" s="11">
        <f>'Prev&amp;Death'!C5*Input!$D$12</f>
        <v>6043808.4477480017</v>
      </c>
      <c r="AB6" s="11">
        <f>'Prev&amp;Death'!D5*Input!$D$13</f>
        <v>13179575.297250822</v>
      </c>
      <c r="AC6" s="11">
        <f>'Prev&amp;Death'!E5*Input!$D$13</f>
        <v>12064824.082727157</v>
      </c>
      <c r="AD6" s="11">
        <f>'Prev&amp;Death'!F5*Input!$D$14</f>
        <v>20616212.698716551</v>
      </c>
      <c r="AE6" s="11">
        <f>'Prev&amp;Death'!G5*Input!$D$14</f>
        <v>18803261.508581296</v>
      </c>
      <c r="AF6" s="11">
        <f>'Prev&amp;Death'!H5*Input!$D$15</f>
        <v>36407558.693935752</v>
      </c>
      <c r="AG6" s="11">
        <f>'Prev&amp;Death'!I5*Input!$D$15</f>
        <v>36377853.851234332</v>
      </c>
      <c r="AH6" s="11">
        <f t="shared" si="3"/>
        <v>149.41743790013183</v>
      </c>
      <c r="AI6"/>
      <c r="AJ6"/>
      <c r="AK6" s="2">
        <v>2017</v>
      </c>
      <c r="AL6" s="11">
        <f>'Prev&amp;Death'!B5*Input!$E$12</f>
        <v>9562210.3531538639</v>
      </c>
      <c r="AM6" s="11">
        <f>'Prev&amp;Death'!C5*Input!$E$12</f>
        <v>9755033.5270138029</v>
      </c>
      <c r="AN6" s="11">
        <f>'Prev&amp;Death'!D5*Input!$E$13</f>
        <v>19180488.304935239</v>
      </c>
      <c r="AO6" s="11">
        <f>'Prev&amp;Death'!E5*Input!$E$13</f>
        <v>17558169.516139098</v>
      </c>
      <c r="AP6" s="11">
        <f>'Prev&amp;Death'!F5*Input!$E$14</f>
        <v>25310365.74396278</v>
      </c>
      <c r="AQ6" s="11">
        <f>'Prev&amp;Death'!G5*Input!$E$14</f>
        <v>23084619.513612114</v>
      </c>
      <c r="AR6" s="11">
        <f>'Prev&amp;Death'!H5*Input!$E$15</f>
        <v>35866537.279777609</v>
      </c>
      <c r="AS6" s="11">
        <f>'Prev&amp;Death'!I5*Input!$E$15</f>
        <v>35837273.855193257</v>
      </c>
      <c r="AT6" s="11">
        <f t="shared" si="4"/>
        <v>176.1546980937878</v>
      </c>
      <c r="AU6"/>
      <c r="AV6"/>
      <c r="AW6" s="2">
        <v>2017</v>
      </c>
      <c r="AX6" s="11">
        <f t="shared" si="5"/>
        <v>31248509.251867183</v>
      </c>
      <c r="AY6" s="11">
        <f t="shared" si="6"/>
        <v>31878639.369256757</v>
      </c>
      <c r="AZ6" s="11">
        <f t="shared" si="7"/>
        <v>73707475.891114444</v>
      </c>
      <c r="BA6" s="11">
        <f t="shared" si="8"/>
        <v>67473170.428613484</v>
      </c>
      <c r="BB6" s="11">
        <f t="shared" si="9"/>
        <v>118199619.47264156</v>
      </c>
      <c r="BC6" s="11">
        <f t="shared" si="10"/>
        <v>107805365.98253277</v>
      </c>
      <c r="BD6" s="11">
        <f t="shared" si="11"/>
        <v>221309583.17974579</v>
      </c>
      <c r="BE6" s="11">
        <f t="shared" si="12"/>
        <v>221129017.20409399</v>
      </c>
      <c r="BF6" s="11">
        <f t="shared" si="13"/>
        <v>872.75138077986594</v>
      </c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Z6"/>
      <c r="CA6"/>
    </row>
    <row r="7" spans="1:79">
      <c r="A7" s="2">
        <v>2018</v>
      </c>
      <c r="B7" s="11">
        <f>'Prev&amp;Death'!B6*Input!$B$12</f>
        <v>32333918.42392996</v>
      </c>
      <c r="C7" s="11">
        <f>'Prev&amp;Death'!C6*Input!$B$12</f>
        <v>33035429.474487387</v>
      </c>
      <c r="D7" s="11">
        <f>'Prev&amp;Death'!D6*Input!$B$13</f>
        <v>75352667.475547045</v>
      </c>
      <c r="E7" s="11">
        <f>'Prev&amp;Death'!E6*Input!$B$13</f>
        <v>69537636.242621988</v>
      </c>
      <c r="F7" s="11">
        <f>'Prev&amp;Death'!F6*Input!$B$14</f>
        <v>122463354.08205171</v>
      </c>
      <c r="G7" s="11">
        <f>'Prev&amp;Death'!G6*Input!$B$14</f>
        <v>112304579.12692575</v>
      </c>
      <c r="H7" s="11">
        <f>'Prev&amp;Death'!H6*Input!$B$15</f>
        <v>233575401.45480382</v>
      </c>
      <c r="I7" s="11">
        <f>'Prev&amp;Death'!I6*Input!$B$15</f>
        <v>232504839.98547709</v>
      </c>
      <c r="J7" s="11">
        <f t="shared" si="1"/>
        <v>911.10782626584466</v>
      </c>
      <c r="L7" s="4"/>
      <c r="M7" s="2">
        <v>2018</v>
      </c>
      <c r="N7" s="11">
        <f>'Prev&amp;Death'!B6*Input!$C$12</f>
        <v>16246176.651958276</v>
      </c>
      <c r="O7" s="11">
        <f>'Prev&amp;Death'!C6*Input!$C$12</f>
        <v>16598650.864988457</v>
      </c>
      <c r="P7" s="11">
        <f>'Prev&amp;Death'!D6*Input!$C$13</f>
        <v>42102125.120384283</v>
      </c>
      <c r="Q7" s="11">
        <f>'Prev&amp;Death'!E6*Input!$C$13</f>
        <v>38853067.313280076</v>
      </c>
      <c r="R7" s="11">
        <f>'Prev&amp;Death'!F6*Input!$C$14</f>
        <v>74453885.494922221</v>
      </c>
      <c r="S7" s="11">
        <f>'Prev&amp;Death'!G6*Input!$C$14</f>
        <v>68277668.348600537</v>
      </c>
      <c r="T7" s="11">
        <f>'Prev&amp;Death'!H6*Input!$C$15</f>
        <v>154780473.32854766</v>
      </c>
      <c r="U7" s="11">
        <f>'Prev&amp;Death'!I6*Input!$C$15</f>
        <v>154071057.82538408</v>
      </c>
      <c r="V7" s="11">
        <f t="shared" si="2"/>
        <v>565.38310494806547</v>
      </c>
      <c r="W7"/>
      <c r="X7"/>
      <c r="Y7" s="2">
        <v>2018</v>
      </c>
      <c r="Z7" s="11">
        <f>'Prev&amp;Death'!B6*Input!$D$12</f>
        <v>6106344.3328164993</v>
      </c>
      <c r="AA7" s="11">
        <f>'Prev&amp;Death'!C6*Input!$D$12</f>
        <v>6238826.5136588067</v>
      </c>
      <c r="AB7" s="11">
        <f>'Prev&amp;Death'!D6*Input!$D$13</f>
        <v>13420141.611787461</v>
      </c>
      <c r="AC7" s="11">
        <f>'Prev&amp;Death'!E6*Input!$D$13</f>
        <v>12384497.549841734</v>
      </c>
      <c r="AD7" s="11">
        <f>'Prev&amp;Death'!F6*Input!$D$14</f>
        <v>21238308.472074069</v>
      </c>
      <c r="AE7" s="11">
        <f>'Prev&amp;Death'!G6*Input!$D$14</f>
        <v>19476514.52307944</v>
      </c>
      <c r="AF7" s="11">
        <f>'Prev&amp;Death'!H6*Input!$D$15</f>
        <v>37810989.000183329</v>
      </c>
      <c r="AG7" s="11">
        <f>'Prev&amp;Death'!I6*Input!$D$15</f>
        <v>37637687.412393637</v>
      </c>
      <c r="AH7" s="11">
        <f t="shared" si="3"/>
        <v>154.31330941583499</v>
      </c>
      <c r="AI7"/>
      <c r="AJ7"/>
      <c r="AK7" s="2">
        <v>2018</v>
      </c>
      <c r="AL7" s="11">
        <f>'Prev&amp;Death'!B6*Input!$E$12</f>
        <v>9855969.8258324694</v>
      </c>
      <c r="AM7" s="11">
        <f>'Prev&amp;Death'!C6*Input!$E$12</f>
        <v>10069803.226910917</v>
      </c>
      <c r="AN7" s="11">
        <f>'Prev&amp;Death'!D6*Input!$E$13</f>
        <v>19530589.069069412</v>
      </c>
      <c r="AO7" s="11">
        <f>'Prev&amp;Death'!E6*Input!$E$13</f>
        <v>18023396.43423776</v>
      </c>
      <c r="AP7" s="11">
        <f>'Prev&amp;Death'!F6*Input!$E$14</f>
        <v>26074107.939561702</v>
      </c>
      <c r="AQ7" s="11">
        <f>'Prev&amp;Death'!G6*Input!$E$14</f>
        <v>23911167.060642142</v>
      </c>
      <c r="AR7" s="11">
        <f>'Prev&amp;Death'!H6*Input!$E$15</f>
        <v>37249112.415390395</v>
      </c>
      <c r="AS7" s="11">
        <f>'Prev&amp;Death'!I6*Input!$E$15</f>
        <v>37078386.113433242</v>
      </c>
      <c r="AT7" s="11">
        <f t="shared" si="4"/>
        <v>181.79253208507802</v>
      </c>
      <c r="AU7"/>
      <c r="AV7"/>
      <c r="AW7" s="2">
        <v>2018</v>
      </c>
      <c r="AX7" s="11">
        <f t="shared" si="5"/>
        <v>32208490.810607247</v>
      </c>
      <c r="AY7" s="11">
        <f t="shared" si="6"/>
        <v>32907280.605558179</v>
      </c>
      <c r="AZ7" s="11">
        <f t="shared" si="7"/>
        <v>75052855.801241159</v>
      </c>
      <c r="BA7" s="11">
        <f t="shared" si="8"/>
        <v>69260961.297359571</v>
      </c>
      <c r="BB7" s="11">
        <f t="shared" si="9"/>
        <v>121766301.90655798</v>
      </c>
      <c r="BC7" s="11">
        <f t="shared" si="10"/>
        <v>111665349.93232211</v>
      </c>
      <c r="BD7" s="11">
        <f t="shared" si="11"/>
        <v>229840574.7441214</v>
      </c>
      <c r="BE7" s="11">
        <f t="shared" si="12"/>
        <v>228787131.35121095</v>
      </c>
      <c r="BF7" s="11">
        <f t="shared" si="13"/>
        <v>901.48894644897871</v>
      </c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Z7"/>
      <c r="CA7"/>
    </row>
    <row r="8" spans="1:79">
      <c r="A8" s="2">
        <v>2019</v>
      </c>
      <c r="B8" s="11">
        <f>'Prev&amp;Death'!B7*Input!$B$12</f>
        <v>33231902.358856469</v>
      </c>
      <c r="C8" s="11">
        <f>'Prev&amp;Death'!C7*Input!$B$12</f>
        <v>34007926.527526908</v>
      </c>
      <c r="D8" s="11">
        <f>'Prev&amp;Death'!D7*Input!$B$13</f>
        <v>76755359.787078738</v>
      </c>
      <c r="E8" s="11">
        <f>'Prev&amp;Death'!E7*Input!$B$13</f>
        <v>71376527.202606931</v>
      </c>
      <c r="F8" s="11">
        <f>'Prev&amp;Death'!F7*Input!$B$14</f>
        <v>126135261.06834614</v>
      </c>
      <c r="G8" s="11">
        <f>'Prev&amp;Death'!G7*Input!$B$14</f>
        <v>116275816.36281748</v>
      </c>
      <c r="H8" s="11">
        <f>'Prev&amp;Death'!H7*Input!$B$15</f>
        <v>242465578.66635323</v>
      </c>
      <c r="I8" s="11">
        <f>'Prev&amp;Death'!I7*Input!$B$15</f>
        <v>240338366.46384907</v>
      </c>
      <c r="J8" s="11">
        <f t="shared" si="1"/>
        <v>940.58673843743486</v>
      </c>
      <c r="L8" s="4"/>
      <c r="M8" s="2">
        <v>2019</v>
      </c>
      <c r="N8" s="11">
        <f>'Prev&amp;Death'!B7*Input!$C$12</f>
        <v>16697368.661728414</v>
      </c>
      <c r="O8" s="11">
        <f>'Prev&amp;Death'!C7*Input!$C$12</f>
        <v>17087281.989433181</v>
      </c>
      <c r="P8" s="11">
        <f>'Prev&amp;Death'!D7*Input!$C$13</f>
        <v>42885857.52408018</v>
      </c>
      <c r="Q8" s="11">
        <f>'Prev&amp;Death'!E7*Input!$C$13</f>
        <v>39880518.893612705</v>
      </c>
      <c r="R8" s="11">
        <f>'Prev&amp;Death'!F7*Input!$C$14</f>
        <v>76686289.991392225</v>
      </c>
      <c r="S8" s="11">
        <f>'Prev&amp;Death'!G7*Input!$C$14</f>
        <v>70692056.266117066</v>
      </c>
      <c r="T8" s="11">
        <f>'Prev&amp;Death'!H7*Input!$C$15</f>
        <v>160671615.23907346</v>
      </c>
      <c r="U8" s="11">
        <f>'Prev&amp;Death'!I7*Input!$C$15</f>
        <v>159262002.28529859</v>
      </c>
      <c r="V8" s="11">
        <f t="shared" si="2"/>
        <v>583.86299085073574</v>
      </c>
      <c r="W8"/>
      <c r="X8"/>
      <c r="Y8" s="2">
        <v>2019</v>
      </c>
      <c r="Z8" s="11">
        <f>'Prev&amp;Death'!B7*Input!$D$12</f>
        <v>6275930.9273054786</v>
      </c>
      <c r="AA8" s="11">
        <f>'Prev&amp;Death'!C7*Input!$D$12</f>
        <v>6422485.1037081238</v>
      </c>
      <c r="AB8" s="11">
        <f>'Prev&amp;Death'!D7*Input!$D$13</f>
        <v>13669957.976478593</v>
      </c>
      <c r="AC8" s="11">
        <f>'Prev&amp;Death'!E7*Input!$D$13</f>
        <v>12711999.918615105</v>
      </c>
      <c r="AD8" s="11">
        <f>'Prev&amp;Death'!F7*Input!$D$14</f>
        <v>21875111.978235055</v>
      </c>
      <c r="AE8" s="11">
        <f>'Prev&amp;Death'!G7*Input!$D$14</f>
        <v>20165229.625355221</v>
      </c>
      <c r="AF8" s="11">
        <f>'Prev&amp;Death'!H7*Input!$D$15</f>
        <v>39250123.389600694</v>
      </c>
      <c r="AG8" s="11">
        <f>'Prev&amp;Death'!I7*Input!$D$15</f>
        <v>38905772.072257437</v>
      </c>
      <c r="AH8" s="11">
        <f t="shared" si="3"/>
        <v>159.27661099155569</v>
      </c>
      <c r="AI8"/>
      <c r="AJ8"/>
      <c r="AK8" s="2">
        <v>2019</v>
      </c>
      <c r="AL8" s="11">
        <f>'Prev&amp;Death'!B7*Input!$E$12</f>
        <v>10129691.756180625</v>
      </c>
      <c r="AM8" s="11">
        <f>'Prev&amp;Death'!C7*Input!$E$12</f>
        <v>10366238.11874187</v>
      </c>
      <c r="AN8" s="11">
        <f>'Prev&amp;Death'!D7*Input!$E$13</f>
        <v>19894151.608322039</v>
      </c>
      <c r="AO8" s="11">
        <f>'Prev&amp;Death'!E7*Input!$E$13</f>
        <v>18500016.9028356</v>
      </c>
      <c r="AP8" s="11">
        <f>'Prev&amp;Death'!F7*Input!$E$14</f>
        <v>26855906.705587037</v>
      </c>
      <c r="AQ8" s="11">
        <f>'Prev&amp;Death'!G7*Input!$E$14</f>
        <v>24756697.29389764</v>
      </c>
      <c r="AR8" s="11">
        <f>'Prev&amp;Death'!H7*Input!$E$15</f>
        <v>38666861.06650348</v>
      </c>
      <c r="AS8" s="11">
        <f>'Prev&amp;Death'!I7*Input!$E$15</f>
        <v>38327626.857896969</v>
      </c>
      <c r="AT8" s="11">
        <f t="shared" si="4"/>
        <v>187.49719030996525</v>
      </c>
      <c r="AU8"/>
      <c r="AV8"/>
      <c r="AW8" s="2">
        <v>2019</v>
      </c>
      <c r="AX8" s="11">
        <f t="shared" si="5"/>
        <v>33102991.34521452</v>
      </c>
      <c r="AY8" s="11">
        <f t="shared" si="6"/>
        <v>33876005.211883172</v>
      </c>
      <c r="AZ8" s="11">
        <f t="shared" si="7"/>
        <v>76449967.108880818</v>
      </c>
      <c r="BA8" s="11">
        <f t="shared" si="8"/>
        <v>71092535.715063408</v>
      </c>
      <c r="BB8" s="11">
        <f t="shared" si="9"/>
        <v>125417308.67521432</v>
      </c>
      <c r="BC8" s="11">
        <f t="shared" si="10"/>
        <v>115613983.18536992</v>
      </c>
      <c r="BD8" s="11">
        <f t="shared" si="11"/>
        <v>238588599.69517761</v>
      </c>
      <c r="BE8" s="11">
        <f t="shared" si="12"/>
        <v>236495401.21545297</v>
      </c>
      <c r="BF8" s="11">
        <f t="shared" si="13"/>
        <v>930.6367921522567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Z8"/>
      <c r="CA8"/>
    </row>
    <row r="9" spans="1:79">
      <c r="A9" s="2">
        <v>2020</v>
      </c>
      <c r="B9" s="11">
        <f>'Prev&amp;Death'!B8*Input!$B$12</f>
        <v>34071699.21910201</v>
      </c>
      <c r="C9" s="11">
        <f>'Prev&amp;Death'!C8*Input!$B$12</f>
        <v>34925737.466337718</v>
      </c>
      <c r="D9" s="11">
        <f>'Prev&amp;Death'!D8*Input!$B$13</f>
        <v>78123610.530302152</v>
      </c>
      <c r="E9" s="11">
        <f>'Prev&amp;Death'!E8*Input!$B$13</f>
        <v>73154964.908781692</v>
      </c>
      <c r="F9" s="11">
        <f>'Prev&amp;Death'!F8*Input!$B$14</f>
        <v>129896198.68291461</v>
      </c>
      <c r="G9" s="11">
        <f>'Prev&amp;Death'!G8*Input!$B$14</f>
        <v>120325937.00454605</v>
      </c>
      <c r="H9" s="11">
        <f>'Prev&amp;Death'!H8*Input!$B$15</f>
        <v>251373132.66170803</v>
      </c>
      <c r="I9" s="11">
        <f>'Prev&amp;Death'!I8*Input!$B$15</f>
        <v>248180539.03309363</v>
      </c>
      <c r="J9" s="11">
        <f t="shared" si="1"/>
        <v>970.05181950678582</v>
      </c>
      <c r="L9" s="4"/>
      <c r="M9" s="2">
        <v>2020</v>
      </c>
      <c r="N9" s="11">
        <f>'Prev&amp;Death'!B8*Input!$C$12</f>
        <v>17119324.577013075</v>
      </c>
      <c r="O9" s="11">
        <f>'Prev&amp;Death'!C8*Input!$C$12</f>
        <v>17548436.076900188</v>
      </c>
      <c r="P9" s="11">
        <f>'Prev&amp;Death'!D8*Input!$C$13</f>
        <v>43650346.239837259</v>
      </c>
      <c r="Q9" s="11">
        <f>'Prev&amp;Death'!E8*Input!$C$13</f>
        <v>40874193.16331891</v>
      </c>
      <c r="R9" s="11">
        <f>'Prev&amp;Death'!F8*Input!$C$14</f>
        <v>78972822.322696924</v>
      </c>
      <c r="S9" s="11">
        <f>'Prev&amp;Death'!G8*Input!$C$14</f>
        <v>73154402.82489121</v>
      </c>
      <c r="T9" s="11">
        <f>'Prev&amp;Death'!H8*Input!$C$15</f>
        <v>166574272.00435528</v>
      </c>
      <c r="U9" s="11">
        <f>'Prev&amp;Death'!I8*Input!$C$15</f>
        <v>164458676.14149958</v>
      </c>
      <c r="V9" s="11">
        <f t="shared" si="2"/>
        <v>602.35247335051247</v>
      </c>
      <c r="W9"/>
      <c r="X9"/>
      <c r="Y9" s="2">
        <v>2020</v>
      </c>
      <c r="Z9" s="11">
        <f>'Prev&amp;Death'!B8*Input!$D$12</f>
        <v>6434528.7418679791</v>
      </c>
      <c r="AA9" s="11">
        <f>'Prev&amp;Death'!C8*Input!$D$12</f>
        <v>6595816.0792899942</v>
      </c>
      <c r="AB9" s="11">
        <f>'Prev&amp;Death'!D8*Input!$D$13</f>
        <v>13913640.374854874</v>
      </c>
      <c r="AC9" s="11">
        <f>'Prev&amp;Death'!E8*Input!$D$13</f>
        <v>13028735.698039938</v>
      </c>
      <c r="AD9" s="11">
        <f>'Prev&amp;Death'!F8*Input!$D$14</f>
        <v>22527355.694742396</v>
      </c>
      <c r="AE9" s="11">
        <f>'Prev&amp;Death'!G8*Input!$D$14</f>
        <v>20867625.147533335</v>
      </c>
      <c r="AF9" s="11">
        <f>'Prev&amp;Death'!H8*Input!$D$15</f>
        <v>40692070.718125649</v>
      </c>
      <c r="AG9" s="11">
        <f>'Prev&amp;Death'!I8*Input!$D$15</f>
        <v>40175256.35401997</v>
      </c>
      <c r="AH9" s="11">
        <f t="shared" si="3"/>
        <v>164.23502880847411</v>
      </c>
      <c r="AI9"/>
      <c r="AJ9"/>
      <c r="AK9" s="2">
        <v>2020</v>
      </c>
      <c r="AL9" s="11">
        <f>'Prev&amp;Death'!B8*Input!$E$12</f>
        <v>10385677.201739343</v>
      </c>
      <c r="AM9" s="11">
        <f>'Prev&amp;Death'!C8*Input!$E$12</f>
        <v>10646003.682572931</v>
      </c>
      <c r="AN9" s="11">
        <f>'Prev&amp;Death'!D8*Input!$E$13</f>
        <v>20248787.268937733</v>
      </c>
      <c r="AO9" s="11">
        <f>'Prev&amp;Death'!E8*Input!$E$13</f>
        <v>18960968.547785781</v>
      </c>
      <c r="AP9" s="11">
        <f>'Prev&amp;Death'!F8*Input!$E$14</f>
        <v>27656661.29908374</v>
      </c>
      <c r="AQ9" s="11">
        <f>'Prev&amp;Death'!G8*Input!$E$14</f>
        <v>25619022.873433232</v>
      </c>
      <c r="AR9" s="11">
        <f>'Prev&amp;Death'!H8*Input!$E$15</f>
        <v>40087380.856055602</v>
      </c>
      <c r="AS9" s="11">
        <f>'Prev&amp;Death'!I8*Input!$E$15</f>
        <v>39578246.425682262</v>
      </c>
      <c r="AT9" s="11">
        <f t="shared" si="4"/>
        <v>193.1827481552906</v>
      </c>
      <c r="AU9"/>
      <c r="AV9"/>
      <c r="AW9" s="2">
        <v>2020</v>
      </c>
      <c r="AX9" s="11">
        <f t="shared" si="5"/>
        <v>33939530.520620398</v>
      </c>
      <c r="AY9" s="11">
        <f t="shared" si="6"/>
        <v>34790255.838763118</v>
      </c>
      <c r="AZ9" s="11">
        <f t="shared" si="7"/>
        <v>77812773.883629873</v>
      </c>
      <c r="BA9" s="11">
        <f t="shared" si="8"/>
        <v>72863897.40914464</v>
      </c>
      <c r="BB9" s="11">
        <f t="shared" si="9"/>
        <v>129156839.31652306</v>
      </c>
      <c r="BC9" s="11">
        <f t="shared" si="10"/>
        <v>119641050.84585777</v>
      </c>
      <c r="BD9" s="11">
        <f t="shared" si="11"/>
        <v>247353723.57853651</v>
      </c>
      <c r="BE9" s="11">
        <f t="shared" si="12"/>
        <v>244212178.92120183</v>
      </c>
      <c r="BF9" s="11">
        <f t="shared" si="13"/>
        <v>959.77025031427718</v>
      </c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Z9"/>
      <c r="CA9"/>
    </row>
    <row r="10" spans="1:79">
      <c r="A10" s="2">
        <v>2021</v>
      </c>
      <c r="B10" s="11">
        <f>'Prev&amp;Death'!B9*Input!$B$12</f>
        <v>34862269.484105274</v>
      </c>
      <c r="C10" s="11">
        <f>'Prev&amp;Death'!C9*Input!$B$12</f>
        <v>35795671.023607299</v>
      </c>
      <c r="D10" s="11">
        <f>'Prev&amp;Death'!D9*Input!$B$13</f>
        <v>79384465.468713313</v>
      </c>
      <c r="E10" s="11">
        <f>'Prev&amp;Death'!E9*Input!$B$13</f>
        <v>74822153.734784156</v>
      </c>
      <c r="F10" s="11">
        <f>'Prev&amp;Death'!F9*Input!$B$14</f>
        <v>133682378.56317534</v>
      </c>
      <c r="G10" s="11">
        <f>'Prev&amp;Death'!G9*Input!$B$14</f>
        <v>124373565.75671814</v>
      </c>
      <c r="H10" s="11">
        <f>'Prev&amp;Death'!H9*Input!$B$15</f>
        <v>260421714.76995316</v>
      </c>
      <c r="I10" s="11">
        <f>'Prev&amp;Death'!I9*Input!$B$15</f>
        <v>256107199.07849747</v>
      </c>
      <c r="J10" s="11">
        <f t="shared" si="1"/>
        <v>999.44941787955429</v>
      </c>
      <c r="L10" s="4"/>
      <c r="M10" s="2">
        <v>2021</v>
      </c>
      <c r="N10" s="11">
        <f>'Prev&amp;Death'!B9*Input!$C$12</f>
        <v>17516546.590523291</v>
      </c>
      <c r="O10" s="11">
        <f>'Prev&amp;Death'!C9*Input!$C$12</f>
        <v>17985534.174989294</v>
      </c>
      <c r="P10" s="11">
        <f>'Prev&amp;Death'!D9*Input!$C$13</f>
        <v>44354829.228350803</v>
      </c>
      <c r="Q10" s="11">
        <f>'Prev&amp;Death'!E9*Input!$C$13</f>
        <v>41805708.860151291</v>
      </c>
      <c r="R10" s="11">
        <f>'Prev&amp;Death'!F9*Input!$C$14</f>
        <v>81274701.161318615</v>
      </c>
      <c r="S10" s="11">
        <f>'Prev&amp;Death'!G9*Input!$C$14</f>
        <v>75615234.392825082</v>
      </c>
      <c r="T10" s="11">
        <f>'Prev&amp;Death'!H9*Input!$C$15</f>
        <v>172570382.09532911</v>
      </c>
      <c r="U10" s="11">
        <f>'Prev&amp;Death'!I9*Input!$C$15</f>
        <v>169711336.2508283</v>
      </c>
      <c r="V10" s="11">
        <f t="shared" si="2"/>
        <v>620.83427275431575</v>
      </c>
      <c r="W10"/>
      <c r="X10"/>
      <c r="Y10" s="2">
        <v>2021</v>
      </c>
      <c r="Z10" s="11">
        <f>'Prev&amp;Death'!B9*Input!$D$12</f>
        <v>6583829.9862795789</v>
      </c>
      <c r="AA10" s="11">
        <f>'Prev&amp;Death'!C9*Input!$D$12</f>
        <v>6760105.2872267766</v>
      </c>
      <c r="AB10" s="11">
        <f>'Prev&amp;Death'!D9*Input!$D$13</f>
        <v>14138195.820498392</v>
      </c>
      <c r="AC10" s="11">
        <f>'Prev&amp;Death'!E9*Input!$D$13</f>
        <v>13325658.300624689</v>
      </c>
      <c r="AD10" s="11">
        <f>'Prev&amp;Death'!F9*Input!$D$14</f>
        <v>23183977.072055489</v>
      </c>
      <c r="AE10" s="11">
        <f>'Prev&amp;Death'!G9*Input!$D$14</f>
        <v>21569588.511704054</v>
      </c>
      <c r="AF10" s="11">
        <f>'Prev&amp;Death'!H9*Input!$D$15</f>
        <v>42156847.558628336</v>
      </c>
      <c r="AG10" s="11">
        <f>'Prev&amp;Death'!I9*Input!$D$15</f>
        <v>41458417.397170104</v>
      </c>
      <c r="AH10" s="11">
        <f t="shared" si="3"/>
        <v>169.17661993418741</v>
      </c>
      <c r="AI10"/>
      <c r="AJ10"/>
      <c r="AK10" s="2">
        <v>2021</v>
      </c>
      <c r="AL10" s="11">
        <f>'Prev&amp;Death'!B9*Input!$E$12</f>
        <v>10626657.480557201</v>
      </c>
      <c r="AM10" s="11">
        <f>'Prev&amp;Death'!C9*Input!$E$12</f>
        <v>10911175.344680624</v>
      </c>
      <c r="AN10" s="11">
        <f>'Prev&amp;Death'!D9*Input!$E$13</f>
        <v>20575587.108980637</v>
      </c>
      <c r="AO10" s="11">
        <f>'Prev&amp;Death'!E9*Input!$E$13</f>
        <v>19393085.697079334</v>
      </c>
      <c r="AP10" s="11">
        <f>'Prev&amp;Death'!F9*Input!$E$14</f>
        <v>28462790.313077353</v>
      </c>
      <c r="AQ10" s="11">
        <f>'Prev&amp;Death'!G9*Input!$E$14</f>
        <v>26480817.895907439</v>
      </c>
      <c r="AR10" s="11">
        <f>'Prev&amp;Death'!H9*Input!$E$15</f>
        <v>41530390.907844521</v>
      </c>
      <c r="AS10" s="11">
        <f>'Prev&amp;Death'!I9*Input!$E$15</f>
        <v>40842339.516268097</v>
      </c>
      <c r="AT10" s="11">
        <f t="shared" si="4"/>
        <v>198.8228442643952</v>
      </c>
      <c r="AU10"/>
      <c r="AV10"/>
      <c r="AW10" s="2">
        <v>2021</v>
      </c>
      <c r="AX10" s="11">
        <f t="shared" si="5"/>
        <v>34727034.057360075</v>
      </c>
      <c r="AY10" s="11">
        <f t="shared" si="6"/>
        <v>35656814.806896694</v>
      </c>
      <c r="AZ10" s="11">
        <f t="shared" si="7"/>
        <v>79068612.157829836</v>
      </c>
      <c r="BA10" s="11">
        <f t="shared" si="8"/>
        <v>74524452.85785532</v>
      </c>
      <c r="BB10" s="11">
        <f t="shared" si="9"/>
        <v>132921468.54645145</v>
      </c>
      <c r="BC10" s="11">
        <f t="shared" si="10"/>
        <v>123665640.80043659</v>
      </c>
      <c r="BD10" s="11">
        <f t="shared" si="11"/>
        <v>256257620.56180194</v>
      </c>
      <c r="BE10" s="11">
        <f t="shared" si="12"/>
        <v>252012093.1642665</v>
      </c>
      <c r="BF10" s="11">
        <f t="shared" si="13"/>
        <v>988.83373695289833</v>
      </c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Z10"/>
      <c r="CA10"/>
    </row>
    <row r="11" spans="1:79">
      <c r="A11" s="2">
        <v>2022</v>
      </c>
      <c r="B11" s="11">
        <f>'Prev&amp;Death'!B10*Input!$B$12</f>
        <v>35603542.581641369</v>
      </c>
      <c r="C11" s="11">
        <f>'Prev&amp;Death'!C10*Input!$B$12</f>
        <v>36623591.053702429</v>
      </c>
      <c r="D11" s="11">
        <f>'Prev&amp;Death'!D10*Input!$B$13</f>
        <v>80524679.383972242</v>
      </c>
      <c r="E11" s="11">
        <f>'Prev&amp;Death'!E10*Input!$B$13</f>
        <v>76339020.27312693</v>
      </c>
      <c r="F11" s="11">
        <f>'Prev&amp;Death'!F10*Input!$B$14</f>
        <v>137282184.12338337</v>
      </c>
      <c r="G11" s="11">
        <f>'Prev&amp;Death'!G10*Input!$B$14</f>
        <v>128250297.73473215</v>
      </c>
      <c r="H11" s="11">
        <f>'Prev&amp;Death'!H10*Input!$B$15</f>
        <v>269907456.37716979</v>
      </c>
      <c r="I11" s="11">
        <f>'Prev&amp;Death'!I10*Input!$B$15</f>
        <v>264437342.5874123</v>
      </c>
      <c r="J11" s="11">
        <f t="shared" si="1"/>
        <v>1028.9681141151407</v>
      </c>
      <c r="L11" s="4"/>
      <c r="M11" s="2">
        <v>2022</v>
      </c>
      <c r="N11" s="11">
        <f>'Prev&amp;Death'!B10*Input!$C$12</f>
        <v>17888999.243246101</v>
      </c>
      <c r="O11" s="11">
        <f>'Prev&amp;Death'!C10*Input!$C$12</f>
        <v>18401522.577207364</v>
      </c>
      <c r="P11" s="11">
        <f>'Prev&amp;Death'!D10*Input!$C$13</f>
        <v>44991905.930908322</v>
      </c>
      <c r="Q11" s="11">
        <f>'Prev&amp;Death'!E10*Input!$C$13</f>
        <v>42653234.32842958</v>
      </c>
      <c r="R11" s="11">
        <f>'Prev&amp;Death'!F10*Input!$C$14</f>
        <v>83463270.247905433</v>
      </c>
      <c r="S11" s="11">
        <f>'Prev&amp;Death'!G10*Input!$C$14</f>
        <v>77972166.072094366</v>
      </c>
      <c r="T11" s="11">
        <f>'Prev&amp;Death'!H10*Input!$C$15</f>
        <v>178856179.17281535</v>
      </c>
      <c r="U11" s="11">
        <f>'Prev&amp;Death'!I10*Input!$C$15</f>
        <v>175231367.67183414</v>
      </c>
      <c r="V11" s="11">
        <f t="shared" si="2"/>
        <v>639.45864524444073</v>
      </c>
      <c r="W11"/>
      <c r="X11"/>
      <c r="Y11" s="2">
        <v>2022</v>
      </c>
      <c r="Z11" s="11">
        <f>'Prev&amp;Death'!B10*Input!$D$12</f>
        <v>6723821.332792623</v>
      </c>
      <c r="AA11" s="11">
        <f>'Prev&amp;Death'!C10*Input!$D$12</f>
        <v>6916460.1316199964</v>
      </c>
      <c r="AB11" s="11">
        <f>'Prev&amp;Death'!D10*Input!$D$13</f>
        <v>14341265.369635072</v>
      </c>
      <c r="AC11" s="11">
        <f>'Prev&amp;Death'!E10*Input!$D$13</f>
        <v>13595808.839852087</v>
      </c>
      <c r="AD11" s="11">
        <f>'Prev&amp;Death'!F10*Input!$D$14</f>
        <v>23808276.32876179</v>
      </c>
      <c r="AE11" s="11">
        <f>'Prev&amp;Death'!G10*Input!$D$14</f>
        <v>22241913.961466357</v>
      </c>
      <c r="AF11" s="11">
        <f>'Prev&amp;Death'!H10*Input!$D$15</f>
        <v>43692391.410143234</v>
      </c>
      <c r="AG11" s="11">
        <f>'Prev&amp;Death'!I10*Input!$D$15</f>
        <v>42806894.003113016</v>
      </c>
      <c r="AH11" s="11">
        <f t="shared" si="3"/>
        <v>174.12683137738418</v>
      </c>
      <c r="AI11"/>
      <c r="AJ11"/>
      <c r="AK11" s="2">
        <v>2022</v>
      </c>
      <c r="AL11" s="11">
        <f>'Prev&amp;Death'!B10*Input!$E$12</f>
        <v>10852611.080929065</v>
      </c>
      <c r="AM11" s="11">
        <f>'Prev&amp;Death'!C10*Input!$E$12</f>
        <v>11163540.515144492</v>
      </c>
      <c r="AN11" s="11">
        <f>'Prev&amp;Death'!D10*Input!$E$13</f>
        <v>20871118.112405084</v>
      </c>
      <c r="AO11" s="11">
        <f>'Prev&amp;Death'!E10*Input!$E$13</f>
        <v>19786240.949912399</v>
      </c>
      <c r="AP11" s="11">
        <f>'Prev&amp;Death'!F10*Input!$E$14</f>
        <v>29229237.708233707</v>
      </c>
      <c r="AQ11" s="11">
        <f>'Prev&amp;Death'!G10*Input!$E$14</f>
        <v>27306226.678846389</v>
      </c>
      <c r="AR11" s="11">
        <f>'Prev&amp;Death'!H10*Input!$E$15</f>
        <v>43043116.362964533</v>
      </c>
      <c r="AS11" s="11">
        <f>'Prev&amp;Death'!I10*Input!$E$15</f>
        <v>42170777.571248576</v>
      </c>
      <c r="AT11" s="11">
        <f t="shared" si="4"/>
        <v>204.42286897968424</v>
      </c>
      <c r="AU11"/>
      <c r="AV11"/>
      <c r="AW11" s="2">
        <v>2022</v>
      </c>
      <c r="AX11" s="11">
        <f t="shared" si="5"/>
        <v>35465431.656967789</v>
      </c>
      <c r="AY11" s="11">
        <f t="shared" si="6"/>
        <v>36481523.223971851</v>
      </c>
      <c r="AZ11" s="11">
        <f t="shared" si="7"/>
        <v>80204289.412948489</v>
      </c>
      <c r="BA11" s="11">
        <f t="shared" si="8"/>
        <v>76035284.118194073</v>
      </c>
      <c r="BB11" s="11">
        <f t="shared" si="9"/>
        <v>136500784.28490093</v>
      </c>
      <c r="BC11" s="11">
        <f t="shared" si="10"/>
        <v>127520306.71240711</v>
      </c>
      <c r="BD11" s="11">
        <f t="shared" si="11"/>
        <v>265591686.94592312</v>
      </c>
      <c r="BE11" s="11">
        <f t="shared" si="12"/>
        <v>260209039.24619573</v>
      </c>
      <c r="BF11" s="11">
        <f t="shared" si="13"/>
        <v>1018.0083456015091</v>
      </c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Z11"/>
      <c r="CA11"/>
    </row>
    <row r="12" spans="1:79">
      <c r="A12" s="2">
        <v>2023</v>
      </c>
      <c r="B12" s="11">
        <f>'Prev&amp;Death'!B11*Input!$B$12</f>
        <v>36298513.771792196</v>
      </c>
      <c r="C12" s="11">
        <f>'Prev&amp;Death'!C11*Input!$B$12</f>
        <v>37407460.671852812</v>
      </c>
      <c r="D12" s="11">
        <f>'Prev&amp;Death'!D11*Input!$B$13</f>
        <v>81541300.413990334</v>
      </c>
      <c r="E12" s="11">
        <f>'Prev&amp;Death'!E11*Input!$B$13</f>
        <v>77716944.722679198</v>
      </c>
      <c r="F12" s="11">
        <f>'Prev&amp;Death'!F11*Input!$B$14</f>
        <v>140743313.01205811</v>
      </c>
      <c r="G12" s="11">
        <f>'Prev&amp;Death'!G11*Input!$B$14</f>
        <v>132001805.91156003</v>
      </c>
      <c r="H12" s="11">
        <f>'Prev&amp;Death'!H11*Input!$B$15</f>
        <v>279778354.20004964</v>
      </c>
      <c r="I12" s="11">
        <f>'Prev&amp;Death'!I11*Input!$B$15</f>
        <v>273067176.57277656</v>
      </c>
      <c r="J12" s="11">
        <f t="shared" si="1"/>
        <v>1058.5548692767588</v>
      </c>
      <c r="L12" s="4"/>
      <c r="M12" s="2">
        <v>2023</v>
      </c>
      <c r="N12" s="11">
        <f>'Prev&amp;Death'!B11*Input!$C$12</f>
        <v>18238187.50354851</v>
      </c>
      <c r="O12" s="11">
        <f>'Prev&amp;Death'!C11*Input!$C$12</f>
        <v>18795377.850843154</v>
      </c>
      <c r="P12" s="11">
        <f>'Prev&amp;Death'!D11*Input!$C$13</f>
        <v>45559927.040708132</v>
      </c>
      <c r="Q12" s="11">
        <f>'Prev&amp;Death'!E11*Input!$C$13</f>
        <v>43423128.076388963</v>
      </c>
      <c r="R12" s="11">
        <f>'Prev&amp;Death'!F11*Input!$C$14</f>
        <v>85567528.259554356</v>
      </c>
      <c r="S12" s="11">
        <f>'Prev&amp;Death'!G11*Input!$C$14</f>
        <v>80252965.60044685</v>
      </c>
      <c r="T12" s="11">
        <f>'Prev&amp;Death'!H11*Input!$C$15</f>
        <v>185397202.87517086</v>
      </c>
      <c r="U12" s="11">
        <f>'Prev&amp;Death'!I11*Input!$C$15</f>
        <v>180949991.21130785</v>
      </c>
      <c r="V12" s="11">
        <f t="shared" si="2"/>
        <v>658.18430841796862</v>
      </c>
      <c r="W12"/>
      <c r="X12"/>
      <c r="Y12" s="2">
        <v>2023</v>
      </c>
      <c r="Z12" s="11">
        <f>'Prev&amp;Death'!B11*Input!$D$12</f>
        <v>6855068.4440399716</v>
      </c>
      <c r="AA12" s="11">
        <f>'Prev&amp;Death'!C11*Input!$D$12</f>
        <v>7064495.9414993571</v>
      </c>
      <c r="AB12" s="11">
        <f>'Prev&amp;Death'!D11*Input!$D$13</f>
        <v>14522323.302226396</v>
      </c>
      <c r="AC12" s="11">
        <f>'Prev&amp;Death'!E11*Input!$D$13</f>
        <v>13841214.103698077</v>
      </c>
      <c r="AD12" s="11">
        <f>'Prev&amp;Death'!F11*Input!$D$14</f>
        <v>24408525.469006874</v>
      </c>
      <c r="AE12" s="11">
        <f>'Prev&amp;Death'!G11*Input!$D$14</f>
        <v>22892522.369934373</v>
      </c>
      <c r="AF12" s="11">
        <f>'Prev&amp;Death'!H11*Input!$D$15</f>
        <v>45290284.025025718</v>
      </c>
      <c r="AG12" s="11">
        <f>'Prev&amp;Death'!I11*Input!$D$15</f>
        <v>44203884.250637665</v>
      </c>
      <c r="AH12" s="11">
        <f t="shared" si="3"/>
        <v>179.07831790606843</v>
      </c>
      <c r="AI12"/>
      <c r="AJ12"/>
      <c r="AK12" s="2">
        <v>2023</v>
      </c>
      <c r="AL12" s="11">
        <f>'Prev&amp;Death'!B11*Input!$E$12</f>
        <v>11064451.012920734</v>
      </c>
      <c r="AM12" s="11">
        <f>'Prev&amp;Death'!C11*Input!$E$12</f>
        <v>11402478.314225448</v>
      </c>
      <c r="AN12" s="11">
        <f>'Prev&amp;Death'!D11*Input!$E$13</f>
        <v>21134615.18877203</v>
      </c>
      <c r="AO12" s="11">
        <f>'Prev&amp;Death'!E11*Input!$E$13</f>
        <v>20143383.929637201</v>
      </c>
      <c r="AP12" s="11">
        <f>'Prev&amp;Death'!F11*Input!$E$14</f>
        <v>29966158.960411515</v>
      </c>
      <c r="AQ12" s="11">
        <f>'Prev&amp;Death'!G11*Input!$E$14</f>
        <v>28104973.617242504</v>
      </c>
      <c r="AR12" s="11">
        <f>'Prev&amp;Death'!H11*Input!$E$15</f>
        <v>44617264.070108376</v>
      </c>
      <c r="AS12" s="11">
        <f>'Prev&amp;Death'!I11*Input!$E$15</f>
        <v>43547008.348311752</v>
      </c>
      <c r="AT12" s="11">
        <f t="shared" si="4"/>
        <v>209.98033344162957</v>
      </c>
      <c r="AU12"/>
      <c r="AV12"/>
      <c r="AW12" s="2">
        <v>2023</v>
      </c>
      <c r="AX12" s="11">
        <f t="shared" si="5"/>
        <v>36157706.960509211</v>
      </c>
      <c r="AY12" s="11">
        <f t="shared" si="6"/>
        <v>37262352.106567957</v>
      </c>
      <c r="AZ12" s="11">
        <f t="shared" si="7"/>
        <v>81216865.531706557</v>
      </c>
      <c r="BA12" s="11">
        <f t="shared" si="8"/>
        <v>77407726.109724239</v>
      </c>
      <c r="BB12" s="11">
        <f t="shared" si="9"/>
        <v>139942212.68897274</v>
      </c>
      <c r="BC12" s="11">
        <f t="shared" si="10"/>
        <v>131250461.58762373</v>
      </c>
      <c r="BD12" s="11">
        <f t="shared" si="11"/>
        <v>275304750.97030497</v>
      </c>
      <c r="BE12" s="11">
        <f t="shared" si="12"/>
        <v>268700883.81025732</v>
      </c>
      <c r="BF12" s="11">
        <f t="shared" si="13"/>
        <v>1047.2429597656667</v>
      </c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Z12"/>
      <c r="CA12"/>
    </row>
    <row r="13" spans="1:79">
      <c r="A13" s="2">
        <v>2024</v>
      </c>
      <c r="B13" s="11">
        <f>'Prev&amp;Death'!B12*Input!$B$12</f>
        <v>36951821.690392241</v>
      </c>
      <c r="C13" s="11">
        <f>'Prev&amp;Death'!C12*Input!$B$12</f>
        <v>38148628.288403213</v>
      </c>
      <c r="D13" s="11">
        <f>'Prev&amp;Death'!D12*Input!$B$13</f>
        <v>82472388.526445299</v>
      </c>
      <c r="E13" s="11">
        <f>'Prev&amp;Death'!E12*Input!$B$13</f>
        <v>78984629.525766283</v>
      </c>
      <c r="F13" s="11">
        <f>'Prev&amp;Death'!F12*Input!$B$14</f>
        <v>144076762.59885409</v>
      </c>
      <c r="G13" s="11">
        <f>'Prev&amp;Death'!G12*Input!$B$14</f>
        <v>135646792.86900491</v>
      </c>
      <c r="H13" s="11">
        <f>'Prev&amp;Death'!H12*Input!$B$15</f>
        <v>289865370.21642798</v>
      </c>
      <c r="I13" s="11">
        <f>'Prev&amp;Death'!I12*Input!$B$15</f>
        <v>281956475.61619782</v>
      </c>
      <c r="J13" s="11">
        <f t="shared" si="1"/>
        <v>1088.102869331492</v>
      </c>
      <c r="L13" s="4"/>
      <c r="M13" s="2">
        <v>2024</v>
      </c>
      <c r="N13" s="11">
        <f>'Prev&amp;Death'!B12*Input!$C$12</f>
        <v>18566442.05391084</v>
      </c>
      <c r="O13" s="11">
        <f>'Prev&amp;Death'!C12*Input!$C$12</f>
        <v>19167777.504646856</v>
      </c>
      <c r="P13" s="11">
        <f>'Prev&amp;Death'!D12*Input!$C$13</f>
        <v>46080157.969777785</v>
      </c>
      <c r="Q13" s="11">
        <f>'Prev&amp;Death'!E12*Input!$C$13</f>
        <v>44131427.145033114</v>
      </c>
      <c r="R13" s="11">
        <f>'Prev&amp;Death'!F12*Input!$C$14</f>
        <v>87594161.25273627</v>
      </c>
      <c r="S13" s="11">
        <f>'Prev&amp;Death'!G12*Input!$C$14</f>
        <v>82469003.562123582</v>
      </c>
      <c r="T13" s="11">
        <f>'Prev&amp;Death'!H12*Input!$C$15</f>
        <v>192081438.9024384</v>
      </c>
      <c r="U13" s="11">
        <f>'Prev&amp;Death'!I12*Input!$C$15</f>
        <v>186840551.19720593</v>
      </c>
      <c r="V13" s="11">
        <f t="shared" si="2"/>
        <v>676.93095958787274</v>
      </c>
      <c r="W13"/>
      <c r="X13"/>
      <c r="Y13" s="2">
        <v>2024</v>
      </c>
      <c r="Z13" s="11">
        <f>'Prev&amp;Death'!B12*Input!$D$12</f>
        <v>6978447.3384264642</v>
      </c>
      <c r="AA13" s="11">
        <f>'Prev&amp;Death'!C12*Input!$D$12</f>
        <v>7204467.3676547511</v>
      </c>
      <c r="AB13" s="11">
        <f>'Prev&amp;Death'!D12*Input!$D$13</f>
        <v>14688148.01342527</v>
      </c>
      <c r="AC13" s="11">
        <f>'Prev&amp;Death'!E12*Input!$D$13</f>
        <v>14066985.932970881</v>
      </c>
      <c r="AD13" s="11">
        <f>'Prev&amp;Death'!F12*Input!$D$14</f>
        <v>24986631.720719095</v>
      </c>
      <c r="AE13" s="11">
        <f>'Prev&amp;Death'!G12*Input!$D$14</f>
        <v>23524657.247826356</v>
      </c>
      <c r="AF13" s="11">
        <f>'Prev&amp;Death'!H12*Input!$D$15</f>
        <v>46923161.670807071</v>
      </c>
      <c r="AG13" s="11">
        <f>'Prev&amp;Death'!I12*Input!$D$15</f>
        <v>45642876.48293905</v>
      </c>
      <c r="AH13" s="11">
        <f t="shared" si="3"/>
        <v>184.01537577476896</v>
      </c>
      <c r="AI13"/>
      <c r="AJ13"/>
      <c r="AK13" s="2">
        <v>2024</v>
      </c>
      <c r="AL13" s="11">
        <f>'Prev&amp;Death'!B12*Input!$E$12</f>
        <v>11263591.217589958</v>
      </c>
      <c r="AM13" s="11">
        <f>'Prev&amp;Death'!C12*Input!$E$12</f>
        <v>11628399.762063291</v>
      </c>
      <c r="AN13" s="11">
        <f>'Prev&amp;Death'!D12*Input!$E$13</f>
        <v>21375943.066346563</v>
      </c>
      <c r="AO13" s="11">
        <f>'Prev&amp;Death'!E12*Input!$E$13</f>
        <v>20471953.996068262</v>
      </c>
      <c r="AP13" s="11">
        <f>'Prev&amp;Death'!F12*Input!$E$14</f>
        <v>30675895.55866744</v>
      </c>
      <c r="AQ13" s="11">
        <f>'Prev&amp;Death'!G12*Input!$E$14</f>
        <v>28881040.744254511</v>
      </c>
      <c r="AR13" s="11">
        <f>'Prev&amp;Death'!H12*Input!$E$15</f>
        <v>46225876.925698929</v>
      </c>
      <c r="AS13" s="11">
        <f>'Prev&amp;Death'!I12*Input!$E$15</f>
        <v>44964616.954783492</v>
      </c>
      <c r="AT13" s="11">
        <f t="shared" si="4"/>
        <v>215.48731822547245</v>
      </c>
      <c r="AU13"/>
      <c r="AV13"/>
      <c r="AW13" s="2">
        <v>2024</v>
      </c>
      <c r="AX13" s="11">
        <f t="shared" si="5"/>
        <v>36808480.609927259</v>
      </c>
      <c r="AY13" s="11">
        <f t="shared" si="6"/>
        <v>38000644.634364903</v>
      </c>
      <c r="AZ13" s="11">
        <f t="shared" si="7"/>
        <v>82144249.049549609</v>
      </c>
      <c r="BA13" s="11">
        <f t="shared" si="8"/>
        <v>78670367.074072257</v>
      </c>
      <c r="BB13" s="11">
        <f t="shared" si="9"/>
        <v>143256688.53212282</v>
      </c>
      <c r="BC13" s="11">
        <f t="shared" si="10"/>
        <v>134874701.55420443</v>
      </c>
      <c r="BD13" s="11">
        <f t="shared" si="11"/>
        <v>285230477.4989444</v>
      </c>
      <c r="BE13" s="11">
        <f t="shared" si="12"/>
        <v>277448044.63492846</v>
      </c>
      <c r="BF13" s="11">
        <f t="shared" si="13"/>
        <v>1076.4336535881143</v>
      </c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Z13"/>
      <c r="CA13"/>
    </row>
    <row r="14" spans="1:79">
      <c r="A14" s="2">
        <v>2025</v>
      </c>
      <c r="B14" s="11">
        <f>'Prev&amp;Death'!B13*Input!$B$12</f>
        <v>37568068.540347084</v>
      </c>
      <c r="C14" s="11">
        <f>'Prev&amp;Death'!C13*Input!$B$12</f>
        <v>38854123.603037558</v>
      </c>
      <c r="D14" s="11">
        <f>'Prev&amp;Death'!D13*Input!$B$13</f>
        <v>83316791.71091266</v>
      </c>
      <c r="E14" s="11">
        <f>'Prev&amp;Death'!E13*Input!$B$13</f>
        <v>80139793.98234275</v>
      </c>
      <c r="F14" s="11">
        <f>'Prev&amp;Death'!F13*Input!$B$14</f>
        <v>147306168.26589727</v>
      </c>
      <c r="G14" s="11">
        <f>'Prev&amp;Death'!G13*Input!$B$14</f>
        <v>139180813.29293033</v>
      </c>
      <c r="H14" s="11">
        <f>'Prev&amp;Death'!H13*Input!$B$15</f>
        <v>300173344.38336748</v>
      </c>
      <c r="I14" s="11">
        <f>'Prev&amp;Death'!I13*Input!$B$15</f>
        <v>291094445.20099491</v>
      </c>
      <c r="J14" s="11">
        <f t="shared" si="1"/>
        <v>1117.63354897983</v>
      </c>
      <c r="L14" s="4"/>
      <c r="M14" s="2">
        <v>2025</v>
      </c>
      <c r="N14" s="11">
        <f>'Prev&amp;Death'!B13*Input!$C$12</f>
        <v>18876075.271089051</v>
      </c>
      <c r="O14" s="11">
        <f>'Prev&amp;Death'!C13*Input!$C$12</f>
        <v>19522253.611081138</v>
      </c>
      <c r="P14" s="11">
        <f>'Prev&amp;Death'!D13*Input!$C$13</f>
        <v>46551955.05029963</v>
      </c>
      <c r="Q14" s="11">
        <f>'Prev&amp;Death'!E13*Input!$C$13</f>
        <v>44776857.228861079</v>
      </c>
      <c r="R14" s="11">
        <f>'Prev&amp;Death'!F13*Input!$C$14</f>
        <v>89557538.799864262</v>
      </c>
      <c r="S14" s="11">
        <f>'Prev&amp;Death'!G13*Input!$C$14</f>
        <v>84617577.345292762</v>
      </c>
      <c r="T14" s="11">
        <f>'Prev&amp;Death'!H13*Input!$C$15</f>
        <v>198912094.48808688</v>
      </c>
      <c r="U14" s="11">
        <f>'Prev&amp;Death'!I13*Input!$C$15</f>
        <v>192895894.56293464</v>
      </c>
      <c r="V14" s="11">
        <f t="shared" si="2"/>
        <v>695.71024635750939</v>
      </c>
      <c r="W14"/>
      <c r="X14"/>
      <c r="Y14" s="2">
        <v>2025</v>
      </c>
      <c r="Z14" s="11">
        <f>'Prev&amp;Death'!B13*Input!$D$12</f>
        <v>7094827.1539038494</v>
      </c>
      <c r="AA14" s="11">
        <f>'Prev&amp;Death'!C13*Input!$D$12</f>
        <v>7337701.9870987628</v>
      </c>
      <c r="AB14" s="11">
        <f>'Prev&amp;Death'!D13*Input!$D$13</f>
        <v>14838534.332750645</v>
      </c>
      <c r="AC14" s="11">
        <f>'Prev&amp;Death'!E13*Input!$D$13</f>
        <v>14272718.140091358</v>
      </c>
      <c r="AD14" s="11">
        <f>'Prev&amp;Death'!F13*Input!$D$14</f>
        <v>25546694.069592644</v>
      </c>
      <c r="AE14" s="11">
        <f>'Prev&amp;Death'!G13*Input!$D$14</f>
        <v>24137547.662861452</v>
      </c>
      <c r="AF14" s="11">
        <f>'Prev&amp;Death'!H13*Input!$D$15</f>
        <v>48591807.835654795</v>
      </c>
      <c r="AG14" s="11">
        <f>'Prev&amp;Death'!I13*Input!$D$15</f>
        <v>47122123.292760454</v>
      </c>
      <c r="AH14" s="11">
        <f t="shared" si="3"/>
        <v>188.94195447471395</v>
      </c>
      <c r="AI14"/>
      <c r="AJ14"/>
      <c r="AK14" s="2">
        <v>2025</v>
      </c>
      <c r="AL14" s="11">
        <f>'Prev&amp;Death'!B13*Input!$E$12</f>
        <v>11451434.530571295</v>
      </c>
      <c r="AM14" s="11">
        <f>'Prev&amp;Death'!C13*Input!$E$12</f>
        <v>11843447.639717245</v>
      </c>
      <c r="AN14" s="11">
        <f>'Prev&amp;Death'!D13*Input!$E$13</f>
        <v>21594803.15659881</v>
      </c>
      <c r="AO14" s="11">
        <f>'Prev&amp;Death'!E13*Input!$E$13</f>
        <v>20771360.016643591</v>
      </c>
      <c r="AP14" s="11">
        <f>'Prev&amp;Death'!F13*Input!$E$14</f>
        <v>31363479.796207584</v>
      </c>
      <c r="AQ14" s="11">
        <f>'Prev&amp;Death'!G13*Input!$E$14</f>
        <v>29633481.592251442</v>
      </c>
      <c r="AR14" s="11">
        <f>'Prev&amp;Death'!H13*Input!$E$15</f>
        <v>47869726.775159925</v>
      </c>
      <c r="AS14" s="11">
        <f>'Prev&amp;Death'!I13*Input!$E$15</f>
        <v>46421881.95012328</v>
      </c>
      <c r="AT14" s="11">
        <f t="shared" si="4"/>
        <v>220.94961545727318</v>
      </c>
      <c r="AU14"/>
      <c r="AV14"/>
      <c r="AW14" s="2">
        <v>2025</v>
      </c>
      <c r="AX14" s="11">
        <f t="shared" si="5"/>
        <v>37422336.955564193</v>
      </c>
      <c r="AY14" s="11">
        <f t="shared" si="6"/>
        <v>38703403.237897143</v>
      </c>
      <c r="AZ14" s="11">
        <f t="shared" si="7"/>
        <v>82985292.539649084</v>
      </c>
      <c r="BA14" s="11">
        <f t="shared" si="8"/>
        <v>79820935.385596037</v>
      </c>
      <c r="BB14" s="11">
        <f t="shared" si="9"/>
        <v>146467712.66566449</v>
      </c>
      <c r="BC14" s="11">
        <f t="shared" si="10"/>
        <v>138388606.60040566</v>
      </c>
      <c r="BD14" s="11">
        <f t="shared" si="11"/>
        <v>295373629.09890163</v>
      </c>
      <c r="BE14" s="11">
        <f t="shared" si="12"/>
        <v>286439899.80581838</v>
      </c>
      <c r="BF14" s="11">
        <f t="shared" si="13"/>
        <v>1105.6018162894966</v>
      </c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Z14"/>
      <c r="CA14"/>
    </row>
    <row r="15" spans="1:79">
      <c r="A15" s="2">
        <v>2026</v>
      </c>
      <c r="B15" s="11">
        <f>'Prev&amp;Death'!B14*Input!$B$12</f>
        <v>38152876.465693802</v>
      </c>
      <c r="C15" s="11">
        <f>'Prev&amp;Death'!C14*Input!$B$12</f>
        <v>39523352.398547016</v>
      </c>
      <c r="D15" s="11">
        <f>'Prev&amp;Death'!D14*Input!$B$13</f>
        <v>84076854.828330338</v>
      </c>
      <c r="E15" s="11">
        <f>'Prev&amp;Death'!E14*Input!$B$13</f>
        <v>81189938.19873184</v>
      </c>
      <c r="F15" s="11">
        <f>'Prev&amp;Death'!F14*Input!$B$14</f>
        <v>150461431.1622678</v>
      </c>
      <c r="G15" s="11">
        <f>'Prev&amp;Death'!G14*Input!$B$14</f>
        <v>142629368.4632543</v>
      </c>
      <c r="H15" s="11">
        <f>'Prev&amp;Death'!H14*Input!$B$15</f>
        <v>310638258.7799418</v>
      </c>
      <c r="I15" s="11">
        <f>'Prev&amp;Death'!I14*Input!$B$15</f>
        <v>300439388.26230508</v>
      </c>
      <c r="J15" s="11">
        <f t="shared" si="1"/>
        <v>1147.1114685590719</v>
      </c>
      <c r="L15" s="4"/>
      <c r="M15" s="2">
        <v>2026</v>
      </c>
      <c r="N15" s="11">
        <f>'Prev&amp;Death'!B14*Input!$C$12</f>
        <v>19169912.00123978</v>
      </c>
      <c r="O15" s="11">
        <f>'Prev&amp;Death'!C14*Input!$C$12</f>
        <v>19858507.605721563</v>
      </c>
      <c r="P15" s="11">
        <f>'Prev&amp;Death'!D14*Input!$C$13</f>
        <v>46976628.436670355</v>
      </c>
      <c r="Q15" s="11">
        <f>'Prev&amp;Death'!E14*Input!$C$13</f>
        <v>45363608.895047404</v>
      </c>
      <c r="R15" s="11">
        <f>'Prev&amp;Death'!F14*Input!$C$14</f>
        <v>91475839.863506109</v>
      </c>
      <c r="S15" s="11">
        <f>'Prev&amp;Death'!G14*Input!$C$14</f>
        <v>86714190.929812014</v>
      </c>
      <c r="T15" s="11">
        <f>'Prev&amp;Death'!H14*Input!$C$15</f>
        <v>205846747.68168494</v>
      </c>
      <c r="U15" s="11">
        <f>'Prev&amp;Death'!I14*Input!$C$15</f>
        <v>199088390.43899456</v>
      </c>
      <c r="V15" s="11">
        <f t="shared" si="2"/>
        <v>714.49382585267676</v>
      </c>
      <c r="W15"/>
      <c r="X15"/>
      <c r="Y15" s="2">
        <v>2026</v>
      </c>
      <c r="Z15" s="11">
        <f>'Prev&amp;Death'!B14*Input!$D$12</f>
        <v>7205269.6469511576</v>
      </c>
      <c r="AA15" s="11">
        <f>'Prev&amp;Death'!C14*Input!$D$12</f>
        <v>7464087.5803707615</v>
      </c>
      <c r="AB15" s="11">
        <f>'Prev&amp;Death'!D14*Input!$D$13</f>
        <v>14973899.874693163</v>
      </c>
      <c r="AC15" s="11">
        <f>'Prev&amp;Death'!E14*Input!$D$13</f>
        <v>14459746.477227725</v>
      </c>
      <c r="AD15" s="11">
        <f>'Prev&amp;Death'!F14*Input!$D$14</f>
        <v>26093898.147138227</v>
      </c>
      <c r="AE15" s="11">
        <f>'Prev&amp;Death'!G14*Input!$D$14</f>
        <v>24735616.195601732</v>
      </c>
      <c r="AF15" s="11">
        <f>'Prev&amp;Death'!H14*Input!$D$15</f>
        <v>50285859.352519237</v>
      </c>
      <c r="AG15" s="11">
        <f>'Prev&amp;Death'!I14*Input!$D$15</f>
        <v>48634874.794407383</v>
      </c>
      <c r="AH15" s="11">
        <f t="shared" si="3"/>
        <v>193.8532520689094</v>
      </c>
      <c r="AI15"/>
      <c r="AJ15"/>
      <c r="AK15" s="2">
        <v>2026</v>
      </c>
      <c r="AL15" s="11">
        <f>'Prev&amp;Death'!B14*Input!$E$12</f>
        <v>11629694.684214137</v>
      </c>
      <c r="AM15" s="11">
        <f>'Prev&amp;Death'!C14*Input!$E$12</f>
        <v>12047440.818911944</v>
      </c>
      <c r="AN15" s="11">
        <f>'Prev&amp;Death'!D14*Input!$E$13</f>
        <v>21791803.221893881</v>
      </c>
      <c r="AO15" s="11">
        <f>'Prev&amp;Death'!E14*Input!$E$13</f>
        <v>21043545.937071837</v>
      </c>
      <c r="AP15" s="11">
        <f>'Prev&amp;Death'!F14*Input!$E$14</f>
        <v>32035278.032948159</v>
      </c>
      <c r="AQ15" s="11">
        <f>'Prev&amp;Death'!G14*Input!$E$14</f>
        <v>30367725.72936951</v>
      </c>
      <c r="AR15" s="11">
        <f>'Prev&amp;Death'!H14*Input!$E$15</f>
        <v>49538604.449553475</v>
      </c>
      <c r="AS15" s="11">
        <f>'Prev&amp;Death'!I14*Input!$E$15</f>
        <v>47912153.752882101</v>
      </c>
      <c r="AT15" s="11">
        <f t="shared" si="4"/>
        <v>226.36624662684503</v>
      </c>
      <c r="AU15"/>
      <c r="AV15"/>
      <c r="AW15" s="2">
        <v>2026</v>
      </c>
      <c r="AX15" s="11">
        <f t="shared" si="5"/>
        <v>38004876.332405075</v>
      </c>
      <c r="AY15" s="11">
        <f t="shared" si="6"/>
        <v>39370036.005004272</v>
      </c>
      <c r="AZ15" s="11">
        <f t="shared" si="7"/>
        <v>83742331.533257395</v>
      </c>
      <c r="BA15" s="11">
        <f t="shared" si="8"/>
        <v>80866901.309346974</v>
      </c>
      <c r="BB15" s="11">
        <f t="shared" si="9"/>
        <v>149605016.04359248</v>
      </c>
      <c r="BC15" s="11">
        <f t="shared" si="10"/>
        <v>141817532.85478327</v>
      </c>
      <c r="BD15" s="11">
        <f t="shared" si="11"/>
        <v>305671211.48375767</v>
      </c>
      <c r="BE15" s="11">
        <f t="shared" si="12"/>
        <v>295635418.98628408</v>
      </c>
      <c r="BF15" s="11">
        <f t="shared" si="13"/>
        <v>1134.713324548431</v>
      </c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Z15"/>
      <c r="CA15"/>
    </row>
    <row r="16" spans="1:79">
      <c r="A16" s="2">
        <v>2027</v>
      </c>
      <c r="B16" s="11">
        <f>'Prev&amp;Death'!B15*Input!$B$12</f>
        <v>38725561.783232071</v>
      </c>
      <c r="C16" s="11">
        <f>'Prev&amp;Death'!C15*Input!$B$12</f>
        <v>40173266.977914661</v>
      </c>
      <c r="D16" s="11">
        <f>'Prev&amp;Death'!D15*Input!$B$13</f>
        <v>84726654.52062048</v>
      </c>
      <c r="E16" s="11">
        <f>'Prev&amp;Death'!E15*Input!$B$13</f>
        <v>82110947.141461223</v>
      </c>
      <c r="F16" s="11">
        <f>'Prev&amp;Death'!F15*Input!$B$14</f>
        <v>153495718.52153236</v>
      </c>
      <c r="G16" s="11">
        <f>'Prev&amp;Death'!G15*Input!$B$14</f>
        <v>145957510.49417579</v>
      </c>
      <c r="H16" s="11">
        <f>'Prev&amp;Death'!H15*Input!$B$15</f>
        <v>321244107.01140893</v>
      </c>
      <c r="I16" s="11">
        <f>'Prev&amp;Death'!I15*Input!$B$15</f>
        <v>309963679.49892104</v>
      </c>
      <c r="J16" s="11">
        <f t="shared" si="1"/>
        <v>1176.3974459492665</v>
      </c>
      <c r="L16" s="4"/>
      <c r="M16" s="2">
        <v>2027</v>
      </c>
      <c r="N16" s="11">
        <f>'Prev&amp;Death'!B15*Input!$C$12</f>
        <v>19457657.727344658</v>
      </c>
      <c r="O16" s="11">
        <f>'Prev&amp;Death'!C15*Input!$C$12</f>
        <v>20185057.172855858</v>
      </c>
      <c r="P16" s="11">
        <f>'Prev&amp;Death'!D15*Input!$C$13</f>
        <v>47339693.857769951</v>
      </c>
      <c r="Q16" s="11">
        <f>'Prev&amp;Death'!E15*Input!$C$13</f>
        <v>45878208.2455796</v>
      </c>
      <c r="R16" s="11">
        <f>'Prev&amp;Death'!F15*Input!$C$14</f>
        <v>93320591.587797508</v>
      </c>
      <c r="S16" s="11">
        <f>'Prev&amp;Death'!G15*Input!$C$14</f>
        <v>88737597.095178396</v>
      </c>
      <c r="T16" s="11">
        <f>'Prev&amp;Death'!H15*Input!$C$15</f>
        <v>212874791.72696024</v>
      </c>
      <c r="U16" s="11">
        <f>'Prev&amp;Death'!I15*Input!$C$15</f>
        <v>205399732.71451074</v>
      </c>
      <c r="V16" s="11">
        <f t="shared" si="2"/>
        <v>733.19333012799689</v>
      </c>
      <c r="W16"/>
      <c r="X16"/>
      <c r="Y16" s="2">
        <v>2027</v>
      </c>
      <c r="Z16" s="11">
        <f>'Prev&amp;Death'!B15*Input!$D$12</f>
        <v>7313422.7540811896</v>
      </c>
      <c r="AA16" s="11">
        <f>'Prev&amp;Death'!C15*Input!$D$12</f>
        <v>7586825.6338446429</v>
      </c>
      <c r="AB16" s="11">
        <f>'Prev&amp;Death'!D15*Input!$D$13</f>
        <v>15089627.747135896</v>
      </c>
      <c r="AC16" s="11">
        <f>'Prev&amp;Death'!E15*Input!$D$13</f>
        <v>14623776.110832427</v>
      </c>
      <c r="AD16" s="11">
        <f>'Prev&amp;Death'!F15*Input!$D$14</f>
        <v>26620121.942101397</v>
      </c>
      <c r="AE16" s="11">
        <f>'Prev&amp;Death'!G15*Input!$D$14</f>
        <v>25312801.9800465</v>
      </c>
      <c r="AF16" s="11">
        <f>'Prev&amp;Death'!H15*Input!$D$15</f>
        <v>52002725.119718671</v>
      </c>
      <c r="AG16" s="11">
        <f>'Prev&amp;Death'!I15*Input!$D$15</f>
        <v>50176659.027418382</v>
      </c>
      <c r="AH16" s="11">
        <f t="shared" si="3"/>
        <v>198.72596031517912</v>
      </c>
      <c r="AI16"/>
      <c r="AJ16"/>
      <c r="AK16" s="2">
        <v>2027</v>
      </c>
      <c r="AL16" s="11">
        <f>'Prev&amp;Death'!B15*Input!$E$12</f>
        <v>11804259.645235909</v>
      </c>
      <c r="AM16" s="11">
        <f>'Prev&amp;Death'!C15*Input!$E$12</f>
        <v>12245546.671708165</v>
      </c>
      <c r="AN16" s="11">
        <f>'Prev&amp;Death'!D15*Input!$E$13</f>
        <v>21960224.21072543</v>
      </c>
      <c r="AO16" s="11">
        <f>'Prev&amp;Death'!E15*Input!$E$13</f>
        <v>21282261.403849743</v>
      </c>
      <c r="AP16" s="11">
        <f>'Prev&amp;Death'!F15*Input!$E$14</f>
        <v>32681318.938149098</v>
      </c>
      <c r="AQ16" s="11">
        <f>'Prev&amp;Death'!G15*Input!$E$14</f>
        <v>31076332.2770417</v>
      </c>
      <c r="AR16" s="11">
        <f>'Prev&amp;Death'!H15*Input!$E$15</f>
        <v>51229957.351331241</v>
      </c>
      <c r="AS16" s="11">
        <f>'Prev&amp;Death'!I15*Input!$E$15</f>
        <v>49431026.856556393</v>
      </c>
      <c r="AT16" s="11">
        <f t="shared" si="4"/>
        <v>231.71092735459766</v>
      </c>
      <c r="AU16"/>
      <c r="AV16"/>
      <c r="AW16" s="2">
        <v>2027</v>
      </c>
      <c r="AX16" s="11">
        <f t="shared" si="5"/>
        <v>38575340.126661755</v>
      </c>
      <c r="AY16" s="11">
        <f t="shared" si="6"/>
        <v>40017429.478408664</v>
      </c>
      <c r="AZ16" s="11">
        <f t="shared" si="7"/>
        <v>84389545.81563127</v>
      </c>
      <c r="BA16" s="11">
        <f t="shared" si="8"/>
        <v>81784245.760261774</v>
      </c>
      <c r="BB16" s="11">
        <f t="shared" si="9"/>
        <v>152622032.46804801</v>
      </c>
      <c r="BC16" s="11">
        <f t="shared" si="10"/>
        <v>145126731.35226658</v>
      </c>
      <c r="BD16" s="11">
        <f t="shared" si="11"/>
        <v>316107474.19801015</v>
      </c>
      <c r="BE16" s="11">
        <f t="shared" si="12"/>
        <v>305007418.59848553</v>
      </c>
      <c r="BF16" s="11">
        <f t="shared" si="13"/>
        <v>1163.6302177977736</v>
      </c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Z16"/>
      <c r="CA16"/>
    </row>
    <row r="17" spans="1:79">
      <c r="A17" s="2">
        <v>2028</v>
      </c>
      <c r="B17" s="11">
        <f>'Prev&amp;Death'!B16*Input!$B$12</f>
        <v>39293906.532979295</v>
      </c>
      <c r="C17" s="11">
        <f>'Prev&amp;Death'!C16*Input!$B$12</f>
        <v>40809751.329702385</v>
      </c>
      <c r="D17" s="11">
        <f>'Prev&amp;Death'!D16*Input!$B$13</f>
        <v>85245322.255020559</v>
      </c>
      <c r="E17" s="11">
        <f>'Prev&amp;Death'!E16*Input!$B$13</f>
        <v>82895600.627690837</v>
      </c>
      <c r="F17" s="11">
        <f>'Prev&amp;Death'!F16*Input!$B$14</f>
        <v>156448100.00856447</v>
      </c>
      <c r="G17" s="11">
        <f>'Prev&amp;Death'!G16*Input!$B$14</f>
        <v>149169854.65842494</v>
      </c>
      <c r="H17" s="11">
        <f>'Prev&amp;Death'!H16*Input!$B$15</f>
        <v>331957901.2680614</v>
      </c>
      <c r="I17" s="11">
        <f>'Prev&amp;Death'!I16*Input!$B$15</f>
        <v>319698769.29624742</v>
      </c>
      <c r="J17" s="11">
        <f t="shared" si="1"/>
        <v>1205.5192059766912</v>
      </c>
      <c r="L17" s="4"/>
      <c r="M17" s="2">
        <v>2028</v>
      </c>
      <c r="N17" s="11">
        <f>'Prev&amp;Death'!B16*Input!$C$12</f>
        <v>19743222.535251539</v>
      </c>
      <c r="O17" s="11">
        <f>'Prev&amp;Death'!C16*Input!$C$12</f>
        <v>20504858.722416818</v>
      </c>
      <c r="P17" s="11">
        <f>'Prev&amp;Death'!D16*Input!$C$13</f>
        <v>47629491.347111709</v>
      </c>
      <c r="Q17" s="11">
        <f>'Prev&amp;Death'!E16*Input!$C$13</f>
        <v>46316621.116153903</v>
      </c>
      <c r="R17" s="11">
        <f>'Prev&amp;Death'!F16*Input!$C$14</f>
        <v>95115547.105882853</v>
      </c>
      <c r="S17" s="11">
        <f>'Prev&amp;Death'!G16*Input!$C$14</f>
        <v>90690601.782727942</v>
      </c>
      <c r="T17" s="11">
        <f>'Prev&amp;Death'!H16*Input!$C$15</f>
        <v>219974367.00698057</v>
      </c>
      <c r="U17" s="11">
        <f>'Prev&amp;Death'!I16*Input!$C$15</f>
        <v>211850762.22079054</v>
      </c>
      <c r="V17" s="11">
        <f t="shared" si="2"/>
        <v>751.82547183731583</v>
      </c>
      <c r="W17"/>
      <c r="X17"/>
      <c r="Y17" s="2">
        <v>2028</v>
      </c>
      <c r="Z17" s="11">
        <f>'Prev&amp;Death'!B16*Input!$D$12</f>
        <v>7420756.1337292464</v>
      </c>
      <c r="AA17" s="11">
        <f>'Prev&amp;Death'!C16*Input!$D$12</f>
        <v>7707027.3540168852</v>
      </c>
      <c r="AB17" s="11">
        <f>'Prev&amp;Death'!D16*Input!$D$13</f>
        <v>15182001.311049512</v>
      </c>
      <c r="AC17" s="11">
        <f>'Prev&amp;Death'!E16*Input!$D$13</f>
        <v>14763521.14248378</v>
      </c>
      <c r="AD17" s="11">
        <f>'Prev&amp;Death'!F16*Input!$D$14</f>
        <v>27132141.143427674</v>
      </c>
      <c r="AE17" s="11">
        <f>'Prev&amp;Death'!G16*Input!$D$14</f>
        <v>25869905.423686292</v>
      </c>
      <c r="AF17" s="11">
        <f>'Prev&amp;Death'!H16*Input!$D$15</f>
        <v>53737065.098438129</v>
      </c>
      <c r="AG17" s="11">
        <f>'Prev&amp;Death'!I16*Input!$D$15</f>
        <v>51752567.153658845</v>
      </c>
      <c r="AH17" s="11">
        <f t="shared" si="3"/>
        <v>203.56498476049035</v>
      </c>
      <c r="AI17"/>
      <c r="AJ17"/>
      <c r="AK17" s="2">
        <v>2028</v>
      </c>
      <c r="AL17" s="11">
        <f>'Prev&amp;Death'!B16*Input!$E$12</f>
        <v>11977501.521792177</v>
      </c>
      <c r="AM17" s="11">
        <f>'Prev&amp;Death'!C16*Input!$E$12</f>
        <v>12439558.745456444</v>
      </c>
      <c r="AN17" s="11">
        <f>'Prev&amp;Death'!D16*Input!$E$13</f>
        <v>22094657.227144394</v>
      </c>
      <c r="AO17" s="11">
        <f>'Prev&amp;Death'!E16*Input!$E$13</f>
        <v>21485635.02438065</v>
      </c>
      <c r="AP17" s="11">
        <f>'Prev&amp;Death'!F16*Input!$E$14</f>
        <v>33309920.973008126</v>
      </c>
      <c r="AQ17" s="11">
        <f>'Prev&amp;Death'!G16*Input!$E$14</f>
        <v>31760283.889387168</v>
      </c>
      <c r="AR17" s="11">
        <f>'Prev&amp;Death'!H16*Input!$E$15</f>
        <v>52938524.795401901</v>
      </c>
      <c r="AS17" s="11">
        <f>'Prev&amp;Death'!I16*Input!$E$15</f>
        <v>50983516.767634198</v>
      </c>
      <c r="AT17" s="11">
        <f t="shared" si="4"/>
        <v>236.98959894420506</v>
      </c>
      <c r="AU17"/>
      <c r="AV17"/>
      <c r="AW17" s="2">
        <v>2028</v>
      </c>
      <c r="AX17" s="11">
        <f t="shared" si="5"/>
        <v>39141480.190772966</v>
      </c>
      <c r="AY17" s="11">
        <f t="shared" si="6"/>
        <v>40651444.821890146</v>
      </c>
      <c r="AZ17" s="11">
        <f t="shared" si="7"/>
        <v>84906149.885305613</v>
      </c>
      <c r="BA17" s="11">
        <f t="shared" si="8"/>
        <v>82565777.283018336</v>
      </c>
      <c r="BB17" s="11">
        <f t="shared" si="9"/>
        <v>155557609.22231865</v>
      </c>
      <c r="BC17" s="11">
        <f t="shared" si="10"/>
        <v>148320791.09580141</v>
      </c>
      <c r="BD17" s="11">
        <f t="shared" si="11"/>
        <v>326649956.90082061</v>
      </c>
      <c r="BE17" s="11">
        <f t="shared" si="12"/>
        <v>314586846.14208359</v>
      </c>
      <c r="BF17" s="11">
        <f t="shared" si="13"/>
        <v>1192.3800555420112</v>
      </c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Z17"/>
      <c r="CA17"/>
    </row>
    <row r="18" spans="1:79">
      <c r="A18" s="2">
        <v>2029</v>
      </c>
      <c r="B18" s="11">
        <f>'Prev&amp;Death'!B17*Input!$B$12</f>
        <v>39863780.373727053</v>
      </c>
      <c r="C18" s="11">
        <f>'Prev&amp;Death'!C17*Input!$B$12</f>
        <v>41436986.319239937</v>
      </c>
      <c r="D18" s="11">
        <f>'Prev&amp;Death'!D17*Input!$B$13</f>
        <v>85668062.067513615</v>
      </c>
      <c r="E18" s="11">
        <f>'Prev&amp;Death'!E17*Input!$B$13</f>
        <v>83562955.58153908</v>
      </c>
      <c r="F18" s="11">
        <f>'Prev&amp;Death'!F17*Input!$B$14</f>
        <v>159230987.20758128</v>
      </c>
      <c r="G18" s="11">
        <f>'Prev&amp;Death'!G17*Input!$B$14</f>
        <v>152215739.56757799</v>
      </c>
      <c r="H18" s="11">
        <f>'Prev&amp;Death'!H17*Input!$B$15</f>
        <v>342799167.93550944</v>
      </c>
      <c r="I18" s="11">
        <f>'Prev&amp;Death'!I17*Input!$B$15</f>
        <v>329664648.87447381</v>
      </c>
      <c r="J18" s="11">
        <f t="shared" si="1"/>
        <v>1234.4423279271621</v>
      </c>
      <c r="L18" s="4"/>
      <c r="M18" s="2">
        <v>2029</v>
      </c>
      <c r="N18" s="11">
        <f>'Prev&amp;Death'!B17*Input!$C$12</f>
        <v>20029555.634900425</v>
      </c>
      <c r="O18" s="11">
        <f>'Prev&amp;Death'!C17*Input!$C$12</f>
        <v>20820012.930104017</v>
      </c>
      <c r="P18" s="11">
        <f>'Prev&amp;Death'!D17*Input!$C$13</f>
        <v>47865690.609529682</v>
      </c>
      <c r="Q18" s="11">
        <f>'Prev&amp;Death'!E17*Input!$C$13</f>
        <v>46689495.265244171</v>
      </c>
      <c r="R18" s="11">
        <f>'Prev&amp;Death'!F17*Input!$C$14</f>
        <v>96807455.402972758</v>
      </c>
      <c r="S18" s="11">
        <f>'Prev&amp;Death'!G17*Input!$C$14</f>
        <v>92542404.454283461</v>
      </c>
      <c r="T18" s="11">
        <f>'Prev&amp;Death'!H17*Input!$C$15</f>
        <v>227158412.82609183</v>
      </c>
      <c r="U18" s="11">
        <f>'Prev&amp;Death'!I17*Input!$C$15</f>
        <v>218454726.28826389</v>
      </c>
      <c r="V18" s="11">
        <f t="shared" si="2"/>
        <v>770.36775341139014</v>
      </c>
      <c r="W18"/>
      <c r="X18"/>
      <c r="Y18" s="2">
        <v>2029</v>
      </c>
      <c r="Z18" s="11">
        <f>'Prev&amp;Death'!B17*Input!$D$12</f>
        <v>7528378.2861775262</v>
      </c>
      <c r="AA18" s="11">
        <f>'Prev&amp;Death'!C17*Input!$D$12</f>
        <v>7825482.3081455575</v>
      </c>
      <c r="AB18" s="11">
        <f>'Prev&amp;Death'!D17*Input!$D$13</f>
        <v>15257290.326537097</v>
      </c>
      <c r="AC18" s="11">
        <f>'Prev&amp;Death'!E17*Input!$D$13</f>
        <v>14882375.56776179</v>
      </c>
      <c r="AD18" s="11">
        <f>'Prev&amp;Death'!F17*Input!$D$14</f>
        <v>27614765.657664847</v>
      </c>
      <c r="AE18" s="11">
        <f>'Prev&amp;Death'!G17*Input!$D$14</f>
        <v>26398140.533331294</v>
      </c>
      <c r="AF18" s="11">
        <f>'Prev&amp;Death'!H17*Input!$D$15</f>
        <v>55492040.203512497</v>
      </c>
      <c r="AG18" s="11">
        <f>'Prev&amp;Death'!I17*Input!$D$15</f>
        <v>53365835.334993355</v>
      </c>
      <c r="AH18" s="11">
        <f t="shared" si="3"/>
        <v>208.36430821812397</v>
      </c>
      <c r="AI18"/>
      <c r="AJ18"/>
      <c r="AK18" s="2">
        <v>2029</v>
      </c>
      <c r="AL18" s="11">
        <f>'Prev&amp;Death'!B17*Input!$E$12</f>
        <v>12151209.493257347</v>
      </c>
      <c r="AM18" s="11">
        <f>'Prev&amp;Death'!C17*Input!$E$12</f>
        <v>12630751.444390614</v>
      </c>
      <c r="AN18" s="11">
        <f>'Prev&amp;Death'!D17*Input!$E$13</f>
        <v>22204226.773088031</v>
      </c>
      <c r="AO18" s="11">
        <f>'Prev&amp;Death'!E17*Input!$E$13</f>
        <v>21658606.145423543</v>
      </c>
      <c r="AP18" s="11">
        <f>'Prev&amp;Death'!F17*Input!$E$14</f>
        <v>33902435.376640841</v>
      </c>
      <c r="AQ18" s="11">
        <f>'Prev&amp;Death'!G17*Input!$E$14</f>
        <v>32408794.070151344</v>
      </c>
      <c r="AR18" s="11">
        <f>'Prev&amp;Death'!H17*Input!$E$15</f>
        <v>54667420.724963799</v>
      </c>
      <c r="AS18" s="11">
        <f>'Prev&amp;Death'!I17*Input!$E$15</f>
        <v>52572811.55816216</v>
      </c>
      <c r="AT18" s="11">
        <f t="shared" si="4"/>
        <v>242.19625558607768</v>
      </c>
      <c r="AU18"/>
      <c r="AV18"/>
      <c r="AW18" s="2">
        <v>2029</v>
      </c>
      <c r="AX18" s="11">
        <f t="shared" si="5"/>
        <v>39709143.414335296</v>
      </c>
      <c r="AY18" s="11">
        <f t="shared" si="6"/>
        <v>41276246.682640187</v>
      </c>
      <c r="AZ18" s="11">
        <f t="shared" si="7"/>
        <v>85327207.709154814</v>
      </c>
      <c r="BA18" s="11">
        <f t="shared" si="8"/>
        <v>83230476.978429511</v>
      </c>
      <c r="BB18" s="11">
        <f t="shared" si="9"/>
        <v>158324656.43727845</v>
      </c>
      <c r="BC18" s="11">
        <f t="shared" si="10"/>
        <v>151349339.05776608</v>
      </c>
      <c r="BD18" s="11">
        <f t="shared" si="11"/>
        <v>337317873.7545681</v>
      </c>
      <c r="BE18" s="11">
        <f t="shared" si="12"/>
        <v>324393373.18141937</v>
      </c>
      <c r="BF18" s="11">
        <f t="shared" si="13"/>
        <v>1220.928317215592</v>
      </c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Z18"/>
      <c r="CA18"/>
    </row>
    <row r="19" spans="1:79">
      <c r="A19" s="2">
        <v>2030</v>
      </c>
      <c r="B19" s="11">
        <f>'Prev&amp;Death'!B18*Input!$B$12</f>
        <v>40430110.412515782</v>
      </c>
      <c r="C19" s="11">
        <f>'Prev&amp;Death'!C18*Input!$B$12</f>
        <v>42053392.140821137</v>
      </c>
      <c r="D19" s="11">
        <f>'Prev&amp;Death'!D18*Input!$B$13</f>
        <v>86050148.851127341</v>
      </c>
      <c r="E19" s="11">
        <f>'Prev&amp;Death'!E18*Input!$B$13</f>
        <v>84171586.058620065</v>
      </c>
      <c r="F19" s="11">
        <f>'Prev&amp;Death'!F18*Input!$B$14</f>
        <v>161757360.55665079</v>
      </c>
      <c r="G19" s="11">
        <f>'Prev&amp;Death'!G18*Input!$B$14</f>
        <v>154978554.60487503</v>
      </c>
      <c r="H19" s="11">
        <f>'Prev&amp;Death'!H18*Input!$B$15</f>
        <v>353774016.22806972</v>
      </c>
      <c r="I19" s="11">
        <f>'Prev&amp;Death'!I18*Input!$B$15</f>
        <v>339895125.88276255</v>
      </c>
      <c r="J19" s="11">
        <f t="shared" si="1"/>
        <v>1263.1102947354427</v>
      </c>
      <c r="L19" s="4"/>
      <c r="M19" s="2">
        <v>2030</v>
      </c>
      <c r="N19" s="11">
        <f>'Prev&amp;Death'!B18*Input!$C$12</f>
        <v>20314108.151327346</v>
      </c>
      <c r="O19" s="11">
        <f>'Prev&amp;Death'!C18*Input!$C$12</f>
        <v>21129726.022572648</v>
      </c>
      <c r="P19" s="11">
        <f>'Prev&amp;Death'!D18*Input!$C$13</f>
        <v>48079175.627505593</v>
      </c>
      <c r="Q19" s="11">
        <f>'Prev&amp;Death'!E18*Input!$C$13</f>
        <v>47029558.03085839</v>
      </c>
      <c r="R19" s="11">
        <f>'Prev&amp;Death'!F18*Input!$C$14</f>
        <v>98343411.309610888</v>
      </c>
      <c r="S19" s="11">
        <f>'Prev&amp;Death'!G18*Input!$C$14</f>
        <v>94222109.505418509</v>
      </c>
      <c r="T19" s="11">
        <f>'Prev&amp;Death'!H18*Input!$C$15</f>
        <v>234430977.50050241</v>
      </c>
      <c r="U19" s="11">
        <f>'Prev&amp;Death'!I18*Input!$C$15</f>
        <v>225234027.80656248</v>
      </c>
      <c r="V19" s="11">
        <f>SUM(N19:U19)/1000000</f>
        <v>788.78309395435815</v>
      </c>
      <c r="W19"/>
      <c r="X19"/>
      <c r="Y19" s="2">
        <v>2030</v>
      </c>
      <c r="Z19" s="11">
        <f>'Prev&amp;Death'!B18*Input!$D$12</f>
        <v>7635331.1824371377</v>
      </c>
      <c r="AA19" s="11">
        <f>'Prev&amp;Death'!C18*Input!$D$12</f>
        <v>7941892.1458267765</v>
      </c>
      <c r="AB19" s="11">
        <f>'Prev&amp;Death'!D18*Input!$D$13</f>
        <v>15325339.128469061</v>
      </c>
      <c r="AC19" s="11">
        <f>'Prev&amp;Death'!E18*Input!$D$13</f>
        <v>14990771.295017594</v>
      </c>
      <c r="AD19" s="11">
        <f>'Prev&amp;Death'!F18*Input!$D$14</f>
        <v>28052904.045310304</v>
      </c>
      <c r="AE19" s="11">
        <f>'Prev&amp;Death'!G18*Input!$D$14</f>
        <v>26877284.016320378</v>
      </c>
      <c r="AF19" s="11">
        <f>'Prev&amp;Death'!H18*Input!$D$15</f>
        <v>57268639.389403105</v>
      </c>
      <c r="AG19" s="11">
        <f>'Prev&amp;Death'!I18*Input!$D$15</f>
        <v>55021936.325156413</v>
      </c>
      <c r="AH19" s="11">
        <f>SUM(Z19:AG19)/1000000</f>
        <v>213.11409752794077</v>
      </c>
      <c r="AI19"/>
      <c r="AJ19"/>
      <c r="AK19" s="2">
        <v>2030</v>
      </c>
      <c r="AL19" s="11">
        <f>'Prev&amp;Death'!B18*Input!$E$12</f>
        <v>12323837.249057995</v>
      </c>
      <c r="AM19" s="11">
        <f>'Prev&amp;Death'!C18*Input!$E$12</f>
        <v>12818643.21483176</v>
      </c>
      <c r="AN19" s="11">
        <f>'Prev&amp;Death'!D18*Input!$E$13</f>
        <v>22303259.497601781</v>
      </c>
      <c r="AO19" s="11">
        <f>'Prev&amp;Death'!E18*Input!$E$13</f>
        <v>21816356.522961777</v>
      </c>
      <c r="AP19" s="11">
        <f>'Prev&amp;Death'!F18*Input!$E$14</f>
        <v>34440334.504857883</v>
      </c>
      <c r="AQ19" s="11">
        <f>'Prev&amp;Death'!G18*Input!$E$14</f>
        <v>32997034.83849794</v>
      </c>
      <c r="AR19" s="11">
        <f>'Prev&amp;Death'!H18*Input!$E$15</f>
        <v>56417619.39847666</v>
      </c>
      <c r="AS19" s="11">
        <f>'Prev&amp;Death'!I18*Input!$E$15</f>
        <v>54204302.65598888</v>
      </c>
      <c r="AT19" s="11">
        <f>SUM(AL19:AS19)/1000000</f>
        <v>247.32138788227468</v>
      </c>
      <c r="AU19"/>
      <c r="AV19"/>
      <c r="AW19" s="2">
        <v>2030</v>
      </c>
      <c r="AX19" s="11">
        <f t="shared" si="5"/>
        <v>40273276.582822479</v>
      </c>
      <c r="AY19" s="11">
        <f t="shared" si="6"/>
        <v>41890261.383231185</v>
      </c>
      <c r="AZ19" s="11">
        <f t="shared" si="7"/>
        <v>85707774.253576428</v>
      </c>
      <c r="BA19" s="11">
        <f t="shared" si="8"/>
        <v>83836685.848837763</v>
      </c>
      <c r="BB19" s="11">
        <f t="shared" si="9"/>
        <v>160836649.85977906</v>
      </c>
      <c r="BC19" s="11">
        <f t="shared" si="10"/>
        <v>154096428.36023682</v>
      </c>
      <c r="BD19" s="11">
        <f t="shared" si="11"/>
        <v>348117236.28838217</v>
      </c>
      <c r="BE19" s="11">
        <f t="shared" si="12"/>
        <v>334460266.78770775</v>
      </c>
      <c r="BF19" s="11">
        <f>SUM(AX19:BE19)/1000000</f>
        <v>1249.2185793645738</v>
      </c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Z19"/>
      <c r="CA19"/>
    </row>
    <row r="20" spans="1:79">
      <c r="L20" s="4"/>
      <c r="W20"/>
      <c r="X20"/>
      <c r="AI20"/>
      <c r="AJ20"/>
      <c r="AU20"/>
      <c r="AV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Z20"/>
      <c r="CA20"/>
    </row>
    <row r="21" spans="1:79">
      <c r="L21" s="4"/>
      <c r="W21"/>
      <c r="X21"/>
      <c r="AI21"/>
      <c r="AJ21"/>
      <c r="AU21"/>
      <c r="AV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Z21"/>
      <c r="CA21"/>
    </row>
    <row r="22" spans="1:79" s="29" customFormat="1">
      <c r="A22" s="12" t="s">
        <v>31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M22" s="12" t="s">
        <v>31</v>
      </c>
      <c r="N22" s="11"/>
      <c r="O22" s="11"/>
      <c r="P22" s="11"/>
      <c r="Q22" s="11"/>
      <c r="R22" s="11"/>
      <c r="S22" s="11"/>
      <c r="T22" s="11"/>
      <c r="U22" s="11"/>
      <c r="V22" s="11"/>
      <c r="Y22" s="12" t="s">
        <v>31</v>
      </c>
      <c r="Z22" s="11"/>
      <c r="AA22" s="11"/>
      <c r="AB22" s="11"/>
      <c r="AC22" s="11"/>
      <c r="AD22" s="11"/>
      <c r="AE22" s="11"/>
      <c r="AF22" s="11"/>
      <c r="AG22" s="11"/>
      <c r="AH22" s="11"/>
      <c r="AK22" s="12" t="s">
        <v>31</v>
      </c>
      <c r="AL22" s="11"/>
      <c r="AM22" s="11"/>
      <c r="AN22" s="11"/>
      <c r="AO22" s="11"/>
      <c r="AP22" s="11"/>
      <c r="AQ22" s="11"/>
      <c r="AR22" s="11"/>
      <c r="AS22" s="11"/>
      <c r="AT22" s="11"/>
      <c r="AW22" s="12" t="s">
        <v>31</v>
      </c>
      <c r="AX22" s="11"/>
      <c r="AY22" s="11"/>
      <c r="AZ22" s="11"/>
      <c r="BA22" s="11"/>
      <c r="BB22" s="11"/>
      <c r="BC22" s="11"/>
      <c r="BD22" s="11"/>
      <c r="BE22" s="11"/>
      <c r="BF22" s="11"/>
    </row>
    <row r="23" spans="1:79" s="29" customFormat="1">
      <c r="A23" s="11" t="s">
        <v>8</v>
      </c>
      <c r="B23" s="11" t="s">
        <v>77</v>
      </c>
      <c r="C23" s="11" t="s">
        <v>78</v>
      </c>
      <c r="D23" s="11" t="s">
        <v>79</v>
      </c>
      <c r="E23" s="11" t="s">
        <v>80</v>
      </c>
      <c r="F23" s="11" t="s">
        <v>81</v>
      </c>
      <c r="G23" s="11" t="s">
        <v>82</v>
      </c>
      <c r="H23" s="11" t="s">
        <v>83</v>
      </c>
      <c r="I23" s="11" t="s">
        <v>84</v>
      </c>
      <c r="J23" s="11" t="s">
        <v>29</v>
      </c>
      <c r="K23" s="11"/>
      <c r="L23" s="12"/>
      <c r="M23" s="11" t="s">
        <v>8</v>
      </c>
      <c r="N23" s="11" t="s">
        <v>77</v>
      </c>
      <c r="O23" s="11" t="s">
        <v>78</v>
      </c>
      <c r="P23" s="11" t="s">
        <v>79</v>
      </c>
      <c r="Q23" s="11" t="s">
        <v>80</v>
      </c>
      <c r="R23" s="11" t="s">
        <v>81</v>
      </c>
      <c r="S23" s="11" t="s">
        <v>82</v>
      </c>
      <c r="T23" s="11" t="s">
        <v>83</v>
      </c>
      <c r="U23" s="11" t="s">
        <v>84</v>
      </c>
      <c r="V23" s="11" t="s">
        <v>29</v>
      </c>
      <c r="Y23" s="11" t="s">
        <v>8</v>
      </c>
      <c r="Z23" s="11" t="s">
        <v>77</v>
      </c>
      <c r="AA23" s="11" t="s">
        <v>78</v>
      </c>
      <c r="AB23" s="11" t="s">
        <v>79</v>
      </c>
      <c r="AC23" s="11" t="s">
        <v>80</v>
      </c>
      <c r="AD23" s="11" t="s">
        <v>81</v>
      </c>
      <c r="AE23" s="11" t="s">
        <v>82</v>
      </c>
      <c r="AF23" s="11" t="s">
        <v>83</v>
      </c>
      <c r="AG23" s="11" t="s">
        <v>84</v>
      </c>
      <c r="AH23" s="11" t="s">
        <v>29</v>
      </c>
      <c r="AK23" s="11" t="s">
        <v>8</v>
      </c>
      <c r="AL23" s="11" t="s">
        <v>77</v>
      </c>
      <c r="AM23" s="11" t="s">
        <v>78</v>
      </c>
      <c r="AN23" s="11" t="s">
        <v>79</v>
      </c>
      <c r="AO23" s="11" t="s">
        <v>80</v>
      </c>
      <c r="AP23" s="11" t="s">
        <v>81</v>
      </c>
      <c r="AQ23" s="11" t="s">
        <v>82</v>
      </c>
      <c r="AR23" s="11" t="s">
        <v>83</v>
      </c>
      <c r="AS23" s="11" t="s">
        <v>84</v>
      </c>
      <c r="AT23" s="11" t="s">
        <v>29</v>
      </c>
      <c r="AW23" s="11" t="s">
        <v>8</v>
      </c>
      <c r="AX23" s="11" t="s">
        <v>77</v>
      </c>
      <c r="AY23" s="11" t="s">
        <v>78</v>
      </c>
      <c r="AZ23" s="11" t="s">
        <v>79</v>
      </c>
      <c r="BA23" s="11" t="s">
        <v>80</v>
      </c>
      <c r="BB23" s="11" t="s">
        <v>81</v>
      </c>
      <c r="BC23" s="11" t="s">
        <v>82</v>
      </c>
      <c r="BD23" s="11" t="s">
        <v>83</v>
      </c>
      <c r="BE23" s="11" t="s">
        <v>84</v>
      </c>
      <c r="BF23" s="11" t="s">
        <v>29</v>
      </c>
    </row>
    <row r="24" spans="1:79" s="29" customFormat="1">
      <c r="A24" s="2">
        <v>2015</v>
      </c>
      <c r="B24" s="11">
        <f>'Prev&amp;Death'!B23*Input!$B$12</f>
        <v>91105820.307802513</v>
      </c>
      <c r="C24" s="11">
        <f>'Prev&amp;Death'!C23*Input!$B$12</f>
        <v>92980509.006855384</v>
      </c>
      <c r="D24" s="11">
        <f>'Prev&amp;Death'!D23*Input!$B$13</f>
        <v>222084575.04548907</v>
      </c>
      <c r="E24" s="11">
        <f>'Prev&amp;Death'!E23*Input!$B$13</f>
        <v>200319626.00937864</v>
      </c>
      <c r="F24" s="11">
        <f>'Prev&amp;Death'!F23*Input!$B$14</f>
        <v>345847809.58942735</v>
      </c>
      <c r="G24" s="11">
        <f>'Prev&amp;Death'!G23*Input!$B$14</f>
        <v>313687669.93264073</v>
      </c>
      <c r="H24" s="11">
        <f>'Prev&amp;Death'!H23*Input!$B$15</f>
        <v>643689780.01533878</v>
      </c>
      <c r="I24" s="11">
        <f>'Prev&amp;Death'!I23*Input!$B$15</f>
        <v>650618969.89123094</v>
      </c>
      <c r="J24" s="11">
        <f>SUM(B24:I24)/1000000</f>
        <v>2560.3347597981633</v>
      </c>
      <c r="K24" s="11"/>
      <c r="M24" s="2">
        <v>2015</v>
      </c>
      <c r="N24" s="11">
        <f>'Prev&amp;Death'!B23*Input!$C$32</f>
        <v>40398666.429331474</v>
      </c>
      <c r="O24" s="11">
        <f>'Prev&amp;Death'!C23*Input!$C$32</f>
        <v>41229951.666169278</v>
      </c>
      <c r="P24" s="11">
        <f>'Prev&amp;Death'!D23*Input!$C$33</f>
        <v>109509515.02341065</v>
      </c>
      <c r="Q24" s="11">
        <f>'Prev&amp;Death'!E23*Input!$C$33</f>
        <v>98777256.770150587</v>
      </c>
      <c r="R24" s="11">
        <f>'Prev&amp;Death'!F23*Input!$C$34</f>
        <v>185564253.98667139</v>
      </c>
      <c r="S24" s="11">
        <f>'Prev&amp;Death'!G23*Input!$C$34</f>
        <v>168308767.1567753</v>
      </c>
      <c r="T24" s="11">
        <f>'Prev&amp;Death'!H23*Input!$C$35</f>
        <v>376438256.86924338</v>
      </c>
      <c r="U24" s="11">
        <f>'Prev&amp;Death'!I23*Input!$C$35</f>
        <v>380490538.32434845</v>
      </c>
      <c r="V24" s="11">
        <f>SUM(N24:U24)/1000000</f>
        <v>1400.7172062261004</v>
      </c>
      <c r="Y24" s="2">
        <v>2015</v>
      </c>
      <c r="Z24" s="11">
        <f>'Prev&amp;Death'!B23*Input!$D$12</f>
        <v>17205570.392959848</v>
      </c>
      <c r="AA24" s="11">
        <f>'Prev&amp;Death'!C23*Input!$D$12</f>
        <v>17559610.214647043</v>
      </c>
      <c r="AB24" s="11">
        <f>'Prev&amp;Death'!D23*Input!$D$13</f>
        <v>39552766.302152276</v>
      </c>
      <c r="AC24" s="11">
        <f>'Prev&amp;Death'!E23*Input!$D$13</f>
        <v>35676477.538616128</v>
      </c>
      <c r="AD24" s="11">
        <f>'Prev&amp;Death'!F23*Input!$D$14</f>
        <v>59978942.431464188</v>
      </c>
      <c r="AE24" s="11">
        <f>'Prev&amp;Death'!G23*Input!$D$14</f>
        <v>54401543.611583903</v>
      </c>
      <c r="AF24" s="11">
        <f>'Prev&amp;Death'!H23*Input!$D$15</f>
        <v>104199958.7289582</v>
      </c>
      <c r="AG24" s="11">
        <f>'Prev&amp;Death'!I23*Input!$D$15</f>
        <v>105321650.14229067</v>
      </c>
      <c r="AH24" s="11">
        <f>SUM(Z24:AG24)/1000000</f>
        <v>433.89651936267222</v>
      </c>
      <c r="AK24" s="2">
        <v>2015</v>
      </c>
      <c r="AL24" s="11">
        <f>'Prev&amp;Death'!B23*Input!$E$12</f>
        <v>27770720.645069245</v>
      </c>
      <c r="AM24" s="11">
        <f>'Prev&amp;Death'!C23*Input!$E$12</f>
        <v>28342160.054560043</v>
      </c>
      <c r="AN24" s="11">
        <f>'Prev&amp;Death'!D23*Input!$E$13</f>
        <v>57561898.192919485</v>
      </c>
      <c r="AO24" s="11">
        <f>'Prev&amp;Death'!E23*Input!$E$13</f>
        <v>51920660.928539217</v>
      </c>
      <c r="AP24" s="11">
        <f>'Prev&amp;Death'!F23*Input!$E$14</f>
        <v>73635686.246628344</v>
      </c>
      <c r="AQ24" s="11">
        <f>'Prev&amp;Death'!G23*Input!$E$14</f>
        <v>66788356.618529163</v>
      </c>
      <c r="AR24" s="11">
        <f>'Prev&amp;Death'!H23*Input!$E$15</f>
        <v>102651532.76882508</v>
      </c>
      <c r="AS24" s="11">
        <f>'Prev&amp;Death'!I23*Input!$E$15</f>
        <v>103756555.69087552</v>
      </c>
      <c r="AT24" s="11">
        <f>SUM(AL24:AS24)/1000000</f>
        <v>512.4275711459461</v>
      </c>
      <c r="AW24" s="2">
        <v>2015</v>
      </c>
      <c r="AX24" s="11">
        <f>N24+Z24+AL24</f>
        <v>85374957.467360571</v>
      </c>
      <c r="AY24" s="11">
        <f t="shared" ref="AY24:AY39" si="14">O24+AA24+AM24</f>
        <v>87131721.935376376</v>
      </c>
      <c r="AZ24" s="11">
        <f t="shared" ref="AZ24:AZ39" si="15">P24+AB24+AN24</f>
        <v>206624179.51848242</v>
      </c>
      <c r="BA24" s="11">
        <f t="shared" ref="BA24:BA39" si="16">Q24+AC24+AO24</f>
        <v>186374395.23730594</v>
      </c>
      <c r="BB24" s="11">
        <f t="shared" ref="BB24:BB39" si="17">R24+AD24+AP24</f>
        <v>319178882.66476393</v>
      </c>
      <c r="BC24" s="11">
        <f t="shared" ref="BC24:BC39" si="18">S24+AE24+AQ24</f>
        <v>289498667.38688833</v>
      </c>
      <c r="BD24" s="11">
        <f t="shared" ref="BD24:BD39" si="19">T24+AF24+AR24</f>
        <v>583289748.36702669</v>
      </c>
      <c r="BE24" s="11">
        <f t="shared" ref="BE24:BE39" si="20">U24+AG24+AS24</f>
        <v>589568744.15751457</v>
      </c>
      <c r="BF24" s="11">
        <f>SUM(AX24:BE24)/1000000</f>
        <v>2347.0412967347188</v>
      </c>
    </row>
    <row r="25" spans="1:79" s="29" customFormat="1">
      <c r="A25" s="2">
        <v>2016</v>
      </c>
      <c r="B25" s="11">
        <f>'Prev&amp;Death'!B24*Input!$B$12</f>
        <v>94436470.865510359</v>
      </c>
      <c r="C25" s="11">
        <f>'Prev&amp;Death'!C24*Input!$B$12</f>
        <v>96366259.237963468</v>
      </c>
      <c r="D25" s="11">
        <f>'Prev&amp;Death'!D24*Input!$B$13</f>
        <v>224022567.73639247</v>
      </c>
      <c r="E25" s="11">
        <f>'Prev&amp;Death'!E24*Input!$B$13</f>
        <v>204048802.05518988</v>
      </c>
      <c r="F25" s="11">
        <f>'Prev&amp;Death'!F24*Input!$B$14</f>
        <v>351266868.66159874</v>
      </c>
      <c r="G25" s="11">
        <f>'Prev&amp;Death'!G24*Input!$B$14</f>
        <v>322245592.88353837</v>
      </c>
      <c r="H25" s="11">
        <f>'Prev&amp;Death'!H24*Input!$B$15</f>
        <v>662540243.43377531</v>
      </c>
      <c r="I25" s="11">
        <f>'Prev&amp;Death'!I24*Input!$B$15</f>
        <v>672814561.66563976</v>
      </c>
      <c r="J25" s="11">
        <f t="shared" ref="J25:J39" si="21">SUM(B25:I25)/1000000</f>
        <v>2627.7413665396084</v>
      </c>
      <c r="K25" s="11"/>
      <c r="M25" s="2">
        <v>2016</v>
      </c>
      <c r="N25" s="11">
        <f>'Prev&amp;Death'!B24*Input!$C$32</f>
        <v>41875562.640999548</v>
      </c>
      <c r="O25" s="11">
        <f>'Prev&amp;Death'!C24*Input!$C$32</f>
        <v>42731280.491676308</v>
      </c>
      <c r="P25" s="11">
        <f>'Prev&amp;Death'!D24*Input!$C$33</f>
        <v>110465135.82533385</v>
      </c>
      <c r="Q25" s="11">
        <f>'Prev&amp;Death'!E24*Input!$C$33</f>
        <v>100616106.94752136</v>
      </c>
      <c r="R25" s="11">
        <f>'Prev&amp;Death'!F24*Input!$C$34</f>
        <v>188471844.04841262</v>
      </c>
      <c r="S25" s="11">
        <f>'Prev&amp;Death'!G24*Input!$C$34</f>
        <v>172900511.10896048</v>
      </c>
      <c r="T25" s="11">
        <f>'Prev&amp;Death'!H24*Input!$C$35</f>
        <v>387462256.02337724</v>
      </c>
      <c r="U25" s="11">
        <f>'Prev&amp;Death'!I24*Input!$C$35</f>
        <v>393470812.57624149</v>
      </c>
      <c r="V25" s="11">
        <f t="shared" ref="V25:V39" si="22">SUM(N25:U25)/1000000</f>
        <v>1437.9935096625227</v>
      </c>
      <c r="Y25" s="2">
        <v>2016</v>
      </c>
      <c r="Z25" s="11">
        <f>'Prev&amp;Death'!B24*Input!$D$12</f>
        <v>17834572.386810347</v>
      </c>
      <c r="AA25" s="11">
        <f>'Prev&amp;Death'!C24*Input!$D$12</f>
        <v>18199017.924686853</v>
      </c>
      <c r="AB25" s="11">
        <f>'Prev&amp;Death'!D24*Input!$D$13</f>
        <v>39897918.467640944</v>
      </c>
      <c r="AC25" s="11">
        <f>'Prev&amp;Death'!E24*Input!$D$13</f>
        <v>36340635.455073602</v>
      </c>
      <c r="AD25" s="11">
        <f>'Prev&amp;Death'!F24*Input!$D$14</f>
        <v>60918747.233201489</v>
      </c>
      <c r="AE25" s="11">
        <f>'Prev&amp;Death'!G24*Input!$D$14</f>
        <v>55885708.477668077</v>
      </c>
      <c r="AF25" s="11">
        <f>'Prev&amp;Death'!H24*Input!$D$15</f>
        <v>107251455.84947488</v>
      </c>
      <c r="AG25" s="11">
        <f>'Prev&amp;Death'!I24*Input!$D$15</f>
        <v>108914653.81993659</v>
      </c>
      <c r="AH25" s="11">
        <f t="shared" ref="AH25:AH39" si="23">SUM(Z25:AG25)/1000000</f>
        <v>445.24270961449275</v>
      </c>
      <c r="AK25" s="2">
        <v>2016</v>
      </c>
      <c r="AL25" s="11">
        <f>'Prev&amp;Death'!B24*Input!$E$12</f>
        <v>28785963.863251731</v>
      </c>
      <c r="AM25" s="11">
        <f>'Prev&amp;Death'!C24*Input!$E$12</f>
        <v>29374198.661143214</v>
      </c>
      <c r="AN25" s="11">
        <f>'Prev&amp;Death'!D24*Input!$E$13</f>
        <v>58064204.748651929</v>
      </c>
      <c r="AO25" s="11">
        <f>'Prev&amp;Death'!E24*Input!$E$13</f>
        <v>52887222.662277333</v>
      </c>
      <c r="AP25" s="11">
        <f>'Prev&amp;Death'!F24*Input!$E$14</f>
        <v>74789477.372453526</v>
      </c>
      <c r="AQ25" s="11">
        <f>'Prev&amp;Death'!G24*Input!$E$14</f>
        <v>68610454.40796788</v>
      </c>
      <c r="AR25" s="11">
        <f>'Prev&amp;Death'!H24*Input!$E$15</f>
        <v>105657684.21534806</v>
      </c>
      <c r="AS25" s="11">
        <f>'Prev&amp;Death'!I24*Input!$E$15</f>
        <v>107296166.83135362</v>
      </c>
      <c r="AT25" s="11">
        <f t="shared" ref="AT25:AT39" si="24">SUM(AL25:AS25)/1000000</f>
        <v>525.46537276244726</v>
      </c>
      <c r="AW25" s="2">
        <v>2016</v>
      </c>
      <c r="AX25" s="11">
        <f t="shared" ref="AX25:AX39" si="25">N25+Z25+AL25</f>
        <v>88496098.891061634</v>
      </c>
      <c r="AY25" s="11">
        <f t="shared" si="14"/>
        <v>90304497.077506378</v>
      </c>
      <c r="AZ25" s="11">
        <f t="shared" si="15"/>
        <v>208427259.04162672</v>
      </c>
      <c r="BA25" s="11">
        <f t="shared" si="16"/>
        <v>189843965.06487229</v>
      </c>
      <c r="BB25" s="11">
        <f t="shared" si="17"/>
        <v>324180068.65406764</v>
      </c>
      <c r="BC25" s="11">
        <f t="shared" si="18"/>
        <v>297396673.99459642</v>
      </c>
      <c r="BD25" s="11">
        <f t="shared" si="19"/>
        <v>600371396.08820009</v>
      </c>
      <c r="BE25" s="11">
        <f t="shared" si="20"/>
        <v>609681633.22753167</v>
      </c>
      <c r="BF25" s="11">
        <f t="shared" ref="BF25:BF39" si="26">SUM(AX25:BE25)/1000000</f>
        <v>2408.7015920394629</v>
      </c>
    </row>
    <row r="26" spans="1:79" s="29" customFormat="1">
      <c r="A26" s="2">
        <v>2017</v>
      </c>
      <c r="B26" s="11">
        <f>'Prev&amp;Death'!B25*Input!$B$12</f>
        <v>97571418.93778792</v>
      </c>
      <c r="C26" s="11">
        <f>'Prev&amp;Death'!C25*Input!$B$12</f>
        <v>99739452.0686744</v>
      </c>
      <c r="D26" s="11">
        <f>'Prev&amp;Death'!D25*Input!$B$13</f>
        <v>227134118.56844091</v>
      </c>
      <c r="E26" s="11">
        <f>'Prev&amp;Death'!E25*Input!$B$13</f>
        <v>208727774.47997919</v>
      </c>
      <c r="F26" s="11">
        <f>'Prev&amp;Death'!F25*Input!$B$14</f>
        <v>358103212.21718663</v>
      </c>
      <c r="G26" s="11">
        <f>'Prev&amp;Death'!G25*Input!$B$14</f>
        <v>332129611.20422393</v>
      </c>
      <c r="H26" s="11">
        <f>'Prev&amp;Death'!H25*Input!$B$15</f>
        <v>683131892.50523043</v>
      </c>
      <c r="I26" s="11">
        <f>'Prev&amp;Death'!I25*Input!$B$15</f>
        <v>695435149.22573078</v>
      </c>
      <c r="J26" s="11">
        <f t="shared" si="21"/>
        <v>2701.9726292072542</v>
      </c>
      <c r="K26" s="11"/>
      <c r="M26" s="2">
        <v>2017</v>
      </c>
      <c r="N26" s="11">
        <f>'Prev&amp;Death'!B25*Input!$C$32</f>
        <v>43265679.331868865</v>
      </c>
      <c r="O26" s="11">
        <f>'Prev&amp;Death'!C25*Input!$C$32</f>
        <v>44227041.042531393</v>
      </c>
      <c r="P26" s="11">
        <f>'Prev&amp;Death'!D25*Input!$C$33</f>
        <v>111999436.09143077</v>
      </c>
      <c r="Q26" s="11">
        <f>'Prev&amp;Death'!E25*Input!$C$33</f>
        <v>102923300.05601004</v>
      </c>
      <c r="R26" s="11">
        <f>'Prev&amp;Death'!F25*Input!$C$34</f>
        <v>192139876.50868827</v>
      </c>
      <c r="S26" s="11">
        <f>'Prev&amp;Death'!G25*Input!$C$34</f>
        <v>178203770.0431315</v>
      </c>
      <c r="T26" s="11">
        <f>'Prev&amp;Death'!H25*Input!$C$35</f>
        <v>399504523.46832103</v>
      </c>
      <c r="U26" s="11">
        <f>'Prev&amp;Death'!I25*Input!$C$35</f>
        <v>406699629.95823544</v>
      </c>
      <c r="V26" s="11">
        <f t="shared" si="22"/>
        <v>1478.9632565002175</v>
      </c>
      <c r="Y26" s="2">
        <v>2017</v>
      </c>
      <c r="Z26" s="11">
        <f>'Prev&amp;Death'!B25*Input!$D$12</f>
        <v>18426615.458851334</v>
      </c>
      <c r="AA26" s="11">
        <f>'Prev&amp;Death'!C25*Input!$D$12</f>
        <v>18836054.137101635</v>
      </c>
      <c r="AB26" s="11">
        <f>'Prev&amp;Death'!D25*Input!$D$13</f>
        <v>40452078.714349084</v>
      </c>
      <c r="AC26" s="11">
        <f>'Prev&amp;Death'!E25*Input!$D$13</f>
        <v>37173949.983171739</v>
      </c>
      <c r="AD26" s="11">
        <f>'Prev&amp;Death'!F25*Input!$D$14</f>
        <v>62104345.768722333</v>
      </c>
      <c r="AE26" s="11">
        <f>'Prev&amp;Death'!G25*Input!$D$14</f>
        <v>57599852.530081525</v>
      </c>
      <c r="AF26" s="11">
        <f>'Prev&amp;Death'!H25*Input!$D$15</f>
        <v>110584814.63506207</v>
      </c>
      <c r="AG26" s="11">
        <f>'Prev&amp;Death'!I25*Input!$D$15</f>
        <v>112576455.45694581</v>
      </c>
      <c r="AH26" s="11">
        <f t="shared" si="23"/>
        <v>457.75416668428551</v>
      </c>
      <c r="AK26" s="2">
        <v>2017</v>
      </c>
      <c r="AL26" s="11">
        <f>'Prev&amp;Death'!B25*Input!$E$12</f>
        <v>29741553.383854099</v>
      </c>
      <c r="AM26" s="11">
        <f>'Prev&amp;Death'!C25*Input!$E$12</f>
        <v>30402409.542370532</v>
      </c>
      <c r="AN26" s="11">
        <f>'Prev&amp;Death'!D25*Input!$E$13</f>
        <v>58870684.767265469</v>
      </c>
      <c r="AO26" s="11">
        <f>'Prev&amp;Death'!E25*Input!$E$13</f>
        <v>54099961.252105251</v>
      </c>
      <c r="AP26" s="11">
        <f>'Prev&amp;Death'!F25*Input!$E$14</f>
        <v>76245027.574523717</v>
      </c>
      <c r="AQ26" s="11">
        <f>'Prev&amp;Death'!G25*Input!$E$14</f>
        <v>70714895.875392407</v>
      </c>
      <c r="AR26" s="11">
        <f>'Prev&amp;Death'!H25*Input!$E$15</f>
        <v>108941508.82317741</v>
      </c>
      <c r="AS26" s="11">
        <f>'Prev&amp;Death'!I25*Input!$E$15</f>
        <v>110903553.58389679</v>
      </c>
      <c r="AT26" s="11">
        <f t="shared" si="24"/>
        <v>539.91959480258572</v>
      </c>
      <c r="AW26" s="2">
        <v>2017</v>
      </c>
      <c r="AX26" s="11">
        <f t="shared" si="25"/>
        <v>91433848.174574286</v>
      </c>
      <c r="AY26" s="11">
        <f t="shared" si="14"/>
        <v>93465504.722003564</v>
      </c>
      <c r="AZ26" s="11">
        <f t="shared" si="15"/>
        <v>211322199.57304531</v>
      </c>
      <c r="BA26" s="11">
        <f t="shared" si="16"/>
        <v>194197211.291287</v>
      </c>
      <c r="BB26" s="11">
        <f t="shared" si="17"/>
        <v>330489249.85193431</v>
      </c>
      <c r="BC26" s="11">
        <f t="shared" si="18"/>
        <v>306518518.44860542</v>
      </c>
      <c r="BD26" s="11">
        <f t="shared" si="19"/>
        <v>619030846.92656052</v>
      </c>
      <c r="BE26" s="11">
        <f t="shared" si="20"/>
        <v>630179638.99907804</v>
      </c>
      <c r="BF26" s="11">
        <f t="shared" si="26"/>
        <v>2476.6370179870883</v>
      </c>
    </row>
    <row r="27" spans="1:79" s="29" customFormat="1">
      <c r="A27" s="2">
        <v>2018</v>
      </c>
      <c r="B27" s="11">
        <f>'Prev&amp;Death'!B26*Input!$B$12</f>
        <v>100437758.36832461</v>
      </c>
      <c r="C27" s="11">
        <f>'Prev&amp;Death'!C26*Input!$B$12</f>
        <v>102931840.2342287</v>
      </c>
      <c r="D27" s="11">
        <f>'Prev&amp;Death'!D26*Input!$B$13</f>
        <v>231071391.12356082</v>
      </c>
      <c r="E27" s="11">
        <f>'Prev&amp;Death'!E26*Input!$B$13</f>
        <v>213966273.70572302</v>
      </c>
      <c r="F27" s="11">
        <f>'Prev&amp;Death'!F26*Input!$B$14</f>
        <v>365760147.83555293</v>
      </c>
      <c r="G27" s="11">
        <f>'Prev&amp;Death'!G26*Input!$B$14</f>
        <v>342627668.24041021</v>
      </c>
      <c r="H27" s="11">
        <f>'Prev&amp;Death'!H26*Input!$B$15</f>
        <v>703939158.01841724</v>
      </c>
      <c r="I27" s="11">
        <f>'Prev&amp;Death'!I26*Input!$B$15</f>
        <v>718052098.16432595</v>
      </c>
      <c r="J27" s="11">
        <f t="shared" si="21"/>
        <v>2778.7863356905432</v>
      </c>
      <c r="K27" s="11"/>
      <c r="M27" s="2">
        <v>2018</v>
      </c>
      <c r="N27" s="11">
        <f>'Prev&amp;Death'!B26*Input!$C$32</f>
        <v>44536688.035113856</v>
      </c>
      <c r="O27" s="11">
        <f>'Prev&amp;Death'!C26*Input!$C$32</f>
        <v>45642628.149671778</v>
      </c>
      <c r="P27" s="11">
        <f>'Prev&amp;Death'!D26*Input!$C$33</f>
        <v>113940898.29310709</v>
      </c>
      <c r="Q27" s="11">
        <f>'Prev&amp;Death'!E26*Input!$C$33</f>
        <v>105506394.85016319</v>
      </c>
      <c r="R27" s="11">
        <f>'Prev&amp;Death'!F26*Input!$C$34</f>
        <v>196248196.71905154</v>
      </c>
      <c r="S27" s="11">
        <f>'Prev&amp;Death'!G26*Input!$C$34</f>
        <v>183836490.76078492</v>
      </c>
      <c r="T27" s="11">
        <f>'Prev&amp;Death'!H26*Input!$C$35</f>
        <v>411672886.24675894</v>
      </c>
      <c r="U27" s="11">
        <f>'Prev&amp;Death'!I26*Input!$C$35</f>
        <v>419926319.42647982</v>
      </c>
      <c r="V27" s="11">
        <f t="shared" si="22"/>
        <v>1521.3105024811312</v>
      </c>
      <c r="Y27" s="2">
        <v>2018</v>
      </c>
      <c r="Z27" s="11">
        <f>'Prev&amp;Death'!B26*Input!$D$12</f>
        <v>18967931.092425533</v>
      </c>
      <c r="AA27" s="11">
        <f>'Prev&amp;Death'!C26*Input!$D$12</f>
        <v>19438944.91969407</v>
      </c>
      <c r="AB27" s="11">
        <f>'Prev&amp;Death'!D26*Input!$D$13</f>
        <v>41153298.15387404</v>
      </c>
      <c r="AC27" s="11">
        <f>'Prev&amp;Death'!E26*Input!$D$13</f>
        <v>38106914.983588412</v>
      </c>
      <c r="AD27" s="11">
        <f>'Prev&amp;Death'!F26*Input!$D$14</f>
        <v>63432256.161448613</v>
      </c>
      <c r="AE27" s="11">
        <f>'Prev&amp;Death'!G26*Input!$D$14</f>
        <v>59420486.754606895</v>
      </c>
      <c r="AF27" s="11">
        <f>'Prev&amp;Death'!H26*Input!$D$15</f>
        <v>113953077.22839527</v>
      </c>
      <c r="AG27" s="11">
        <f>'Prev&amp;Death'!I26*Input!$D$15</f>
        <v>116237668.07697594</v>
      </c>
      <c r="AH27" s="11">
        <f t="shared" si="23"/>
        <v>470.71057737100881</v>
      </c>
      <c r="AK27" s="2">
        <v>2018</v>
      </c>
      <c r="AL27" s="11">
        <f>'Prev&amp;Death'!B26*Input!$E$12</f>
        <v>30615266.076747373</v>
      </c>
      <c r="AM27" s="11">
        <f>'Prev&amp;Death'!C26*Input!$E$12</f>
        <v>31375507.85416567</v>
      </c>
      <c r="AN27" s="11">
        <f>'Prev&amp;Death'!D26*Input!$E$13</f>
        <v>59891182.84521243</v>
      </c>
      <c r="AO27" s="11">
        <f>'Prev&amp;Death'!E26*Input!$E$13</f>
        <v>55457723.082498878</v>
      </c>
      <c r="AP27" s="11">
        <f>'Prev&amp;Death'!F26*Input!$E$14</f>
        <v>77875292.948978454</v>
      </c>
      <c r="AQ27" s="11">
        <f>'Prev&amp;Death'!G26*Input!$E$14</f>
        <v>72950074.507963538</v>
      </c>
      <c r="AR27" s="11">
        <f>'Prev&amp;Death'!H26*Input!$E$15</f>
        <v>112259718.56328799</v>
      </c>
      <c r="AS27" s="11">
        <f>'Prev&amp;Death'!I26*Input!$E$15</f>
        <v>114510360.07233556</v>
      </c>
      <c r="AT27" s="11">
        <f t="shared" si="24"/>
        <v>554.93512595118989</v>
      </c>
      <c r="AW27" s="2">
        <v>2018</v>
      </c>
      <c r="AX27" s="11">
        <f t="shared" si="25"/>
        <v>94119885.204286754</v>
      </c>
      <c r="AY27" s="11">
        <f t="shared" si="14"/>
        <v>96457080.923531517</v>
      </c>
      <c r="AZ27" s="11">
        <f t="shared" si="15"/>
        <v>214985379.29219356</v>
      </c>
      <c r="BA27" s="11">
        <f t="shared" si="16"/>
        <v>199071032.9162505</v>
      </c>
      <c r="BB27" s="11">
        <f t="shared" si="17"/>
        <v>337555745.82947862</v>
      </c>
      <c r="BC27" s="11">
        <f t="shared" si="18"/>
        <v>316207052.02335536</v>
      </c>
      <c r="BD27" s="11">
        <f t="shared" si="19"/>
        <v>637885682.03844225</v>
      </c>
      <c r="BE27" s="11">
        <f t="shared" si="20"/>
        <v>650674347.57579136</v>
      </c>
      <c r="BF27" s="11">
        <f t="shared" si="26"/>
        <v>2546.9562058033298</v>
      </c>
    </row>
    <row r="28" spans="1:79" s="29" customFormat="1">
      <c r="A28" s="2">
        <v>2019</v>
      </c>
      <c r="B28" s="11">
        <f>'Prev&amp;Death'!B27*Input!$B$12</f>
        <v>103015490.26646289</v>
      </c>
      <c r="C28" s="11">
        <f>'Prev&amp;Death'!C27*Input!$B$12</f>
        <v>105882575.73435234</v>
      </c>
      <c r="D28" s="11">
        <f>'Prev&amp;Death'!D27*Input!$B$13</f>
        <v>235496356.13933471</v>
      </c>
      <c r="E28" s="11">
        <f>'Prev&amp;Death'!E27*Input!$B$13</f>
        <v>219461892.40168813</v>
      </c>
      <c r="F28" s="11">
        <f>'Prev&amp;Death'!F27*Input!$B$14</f>
        <v>374056645.1808027</v>
      </c>
      <c r="G28" s="11">
        <f>'Prev&amp;Death'!G27*Input!$B$14</f>
        <v>353503078.44812804</v>
      </c>
      <c r="H28" s="11">
        <f>'Prev&amp;Death'!H27*Input!$B$15</f>
        <v>725108704.39648652</v>
      </c>
      <c r="I28" s="11">
        <f>'Prev&amp;Death'!I27*Input!$B$15</f>
        <v>740488509.97823322</v>
      </c>
      <c r="J28" s="11">
        <f t="shared" si="21"/>
        <v>2857.0132525454883</v>
      </c>
      <c r="K28" s="11"/>
      <c r="M28" s="2">
        <v>2019</v>
      </c>
      <c r="N28" s="11">
        <f>'Prev&amp;Death'!B27*Input!$C$32</f>
        <v>45679720.727704823</v>
      </c>
      <c r="O28" s="11">
        <f>'Prev&amp;Death'!C27*Input!$C$32</f>
        <v>46951060.243120283</v>
      </c>
      <c r="P28" s="11">
        <f>'Prev&amp;Death'!D27*Input!$C$33</f>
        <v>116122840.7930475</v>
      </c>
      <c r="Q28" s="11">
        <f>'Prev&amp;Death'!E27*Input!$C$33</f>
        <v>108216274.80479515</v>
      </c>
      <c r="R28" s="11">
        <f>'Prev&amp;Death'!F27*Input!$C$34</f>
        <v>200699673.05600256</v>
      </c>
      <c r="S28" s="11">
        <f>'Prev&amp;Death'!G27*Input!$C$34</f>
        <v>189671679.8990072</v>
      </c>
      <c r="T28" s="11">
        <f>'Prev&amp;Death'!H27*Input!$C$35</f>
        <v>424053115.64403647</v>
      </c>
      <c r="U28" s="11">
        <f>'Prev&amp;Death'!I27*Input!$C$35</f>
        <v>433047428.40762049</v>
      </c>
      <c r="V28" s="11">
        <f t="shared" si="22"/>
        <v>1564.4417935753345</v>
      </c>
      <c r="Y28" s="2">
        <v>2019</v>
      </c>
      <c r="Z28" s="11">
        <f>'Prev&amp;Death'!B27*Input!$D$12</f>
        <v>19454742.445177253</v>
      </c>
      <c r="AA28" s="11">
        <f>'Prev&amp;Death'!C27*Input!$D$12</f>
        <v>19996198.969839916</v>
      </c>
      <c r="AB28" s="11">
        <f>'Prev&amp;Death'!D27*Input!$D$13</f>
        <v>41941374.530309699</v>
      </c>
      <c r="AC28" s="11">
        <f>'Prev&amp;Death'!E27*Input!$D$13</f>
        <v>39085672.38681069</v>
      </c>
      <c r="AD28" s="11">
        <f>'Prev&amp;Death'!F27*Input!$D$14</f>
        <v>64871083.07564614</v>
      </c>
      <c r="AE28" s="11">
        <f>'Prev&amp;Death'!G27*Input!$D$14</f>
        <v>61306563.765016869</v>
      </c>
      <c r="AF28" s="11">
        <f>'Prev&amp;Death'!H27*Input!$D$15</f>
        <v>117379985.54260375</v>
      </c>
      <c r="AG28" s="11">
        <f>'Prev&amp;Death'!I27*Input!$D$15</f>
        <v>119869655.49951871</v>
      </c>
      <c r="AH28" s="11">
        <f t="shared" si="23"/>
        <v>483.90527621492299</v>
      </c>
      <c r="AK28" s="2">
        <v>2019</v>
      </c>
      <c r="AL28" s="11">
        <f>'Prev&amp;Death'!B27*Input!$E$12</f>
        <v>31401005.914215825</v>
      </c>
      <c r="AM28" s="11">
        <f>'Prev&amp;Death'!C27*Input!$E$12</f>
        <v>32274946.012941618</v>
      </c>
      <c r="AN28" s="11">
        <f>'Prev&amp;Death'!D27*Input!$E$13</f>
        <v>61038085.486663483</v>
      </c>
      <c r="AO28" s="11">
        <f>'Prev&amp;Death'!E27*Input!$E$13</f>
        <v>56882127.473571308</v>
      </c>
      <c r="AP28" s="11">
        <f>'Prev&amp;Death'!F27*Input!$E$14</f>
        <v>79641729.683639422</v>
      </c>
      <c r="AQ28" s="11">
        <f>'Prev&amp;Death'!G27*Input!$E$14</f>
        <v>75265596.745359167</v>
      </c>
      <c r="AR28" s="11">
        <f>'Prev&amp;Death'!H27*Input!$E$15</f>
        <v>115635702.54065946</v>
      </c>
      <c r="AS28" s="11">
        <f>'Prev&amp;Death'!I27*Input!$E$15</f>
        <v>118088375.65380909</v>
      </c>
      <c r="AT28" s="11">
        <f t="shared" si="24"/>
        <v>570.22756951085933</v>
      </c>
      <c r="AW28" s="2">
        <v>2019</v>
      </c>
      <c r="AX28" s="11">
        <f t="shared" si="25"/>
        <v>96535469.087097913</v>
      </c>
      <c r="AY28" s="11">
        <f t="shared" si="14"/>
        <v>99222205.225901812</v>
      </c>
      <c r="AZ28" s="11">
        <f t="shared" si="15"/>
        <v>219102300.81002069</v>
      </c>
      <c r="BA28" s="11">
        <f t="shared" si="16"/>
        <v>204184074.66517714</v>
      </c>
      <c r="BB28" s="11">
        <f t="shared" si="17"/>
        <v>345212485.81528813</v>
      </c>
      <c r="BC28" s="11">
        <f t="shared" si="18"/>
        <v>326243840.40938324</v>
      </c>
      <c r="BD28" s="11">
        <f t="shared" si="19"/>
        <v>657068803.72729969</v>
      </c>
      <c r="BE28" s="11">
        <f t="shared" si="20"/>
        <v>671005459.56094825</v>
      </c>
      <c r="BF28" s="11">
        <f t="shared" si="26"/>
        <v>2618.5746393011168</v>
      </c>
    </row>
    <row r="29" spans="1:79" s="29" customFormat="1">
      <c r="A29" s="2">
        <v>2020</v>
      </c>
      <c r="B29" s="11">
        <f>'Prev&amp;Death'!B28*Input!$B$12</f>
        <v>105338893.39206831</v>
      </c>
      <c r="C29" s="11">
        <f>'Prev&amp;Death'!C28*Input!$B$12</f>
        <v>108596319.96982084</v>
      </c>
      <c r="D29" s="11">
        <f>'Prev&amp;Death'!D28*Input!$B$13</f>
        <v>240061321.34917286</v>
      </c>
      <c r="E29" s="11">
        <f>'Prev&amp;Death'!E28*Input!$B$13</f>
        <v>224953815.02630302</v>
      </c>
      <c r="F29" s="11">
        <f>'Prev&amp;Death'!F28*Input!$B$14</f>
        <v>383018002.98846382</v>
      </c>
      <c r="G29" s="11">
        <f>'Prev&amp;Death'!G28*Input!$B$14</f>
        <v>364706398.18461639</v>
      </c>
      <c r="H29" s="11">
        <f>'Prev&amp;Death'!H28*Input!$B$15</f>
        <v>746212122.42079663</v>
      </c>
      <c r="I29" s="11">
        <f>'Prev&amp;Death'!I28*Input!$B$15</f>
        <v>762697178.88265896</v>
      </c>
      <c r="J29" s="11">
        <f t="shared" si="21"/>
        <v>2935.5840522139006</v>
      </c>
      <c r="K29" s="11"/>
      <c r="M29" s="2">
        <v>2020</v>
      </c>
      <c r="N29" s="11">
        <f>'Prev&amp;Death'!B28*Input!$C$32</f>
        <v>46709977.494342603</v>
      </c>
      <c r="O29" s="11">
        <f>'Prev&amp;Death'!C28*Input!$C$32</f>
        <v>48154404.307998031</v>
      </c>
      <c r="P29" s="11">
        <f>'Prev&amp;Death'!D28*Input!$C$33</f>
        <v>118373817.14350194</v>
      </c>
      <c r="Q29" s="11">
        <f>'Prev&amp;Death'!E28*Input!$C$33</f>
        <v>110924332.23311716</v>
      </c>
      <c r="R29" s="11">
        <f>'Prev&amp;Death'!F28*Input!$C$34</f>
        <v>205507879.52768844</v>
      </c>
      <c r="S29" s="11">
        <f>'Prev&amp;Death'!G28*Input!$C$34</f>
        <v>195682808.52678028</v>
      </c>
      <c r="T29" s="11">
        <f>'Prev&amp;Death'!H28*Input!$C$35</f>
        <v>436394672.30952364</v>
      </c>
      <c r="U29" s="11">
        <f>'Prev&amp;Death'!I28*Input!$C$35</f>
        <v>446035350.33729446</v>
      </c>
      <c r="V29" s="11">
        <f t="shared" si="22"/>
        <v>1607.7832418802466</v>
      </c>
      <c r="Y29" s="2">
        <v>2020</v>
      </c>
      <c r="Z29" s="11">
        <f>'Prev&amp;Death'!B28*Input!$D$12</f>
        <v>19893523.14978832</v>
      </c>
      <c r="AA29" s="11">
        <f>'Prev&amp;Death'!C28*Input!$D$12</f>
        <v>20508696.605162162</v>
      </c>
      <c r="AB29" s="11">
        <f>'Prev&amp;Death'!D28*Input!$D$13</f>
        <v>42754384.628310442</v>
      </c>
      <c r="AC29" s="11">
        <f>'Prev&amp;Death'!E28*Input!$D$13</f>
        <v>40063771.527988791</v>
      </c>
      <c r="AD29" s="11">
        <f>'Prev&amp;Death'!F28*Input!$D$14</f>
        <v>66425213.965448633</v>
      </c>
      <c r="AE29" s="11">
        <f>'Prev&amp;Death'!G28*Input!$D$14</f>
        <v>63249508.756670401</v>
      </c>
      <c r="AF29" s="11">
        <f>'Prev&amp;Death'!H28*Input!$D$15</f>
        <v>120796189.05467544</v>
      </c>
      <c r="AG29" s="11">
        <f>'Prev&amp;Death'!I28*Input!$D$15</f>
        <v>123464776.09194309</v>
      </c>
      <c r="AH29" s="11">
        <f t="shared" si="23"/>
        <v>497.15606377998728</v>
      </c>
      <c r="AK29" s="2">
        <v>2020</v>
      </c>
      <c r="AL29" s="11">
        <f>'Prev&amp;Death'!B28*Input!$E$12</f>
        <v>32109221.689334013</v>
      </c>
      <c r="AM29" s="11">
        <f>'Prev&amp;Death'!C28*Input!$E$12</f>
        <v>33102144.898926608</v>
      </c>
      <c r="AN29" s="11">
        <f>'Prev&amp;Death'!D28*Input!$E$13</f>
        <v>62221274.650562428</v>
      </c>
      <c r="AO29" s="11">
        <f>'Prev&amp;Death'!E28*Input!$E$13</f>
        <v>58305573.883285813</v>
      </c>
      <c r="AP29" s="11">
        <f>'Prev&amp;Death'!F28*Input!$E$14</f>
        <v>81549724.222196937</v>
      </c>
      <c r="AQ29" s="11">
        <f>'Prev&amp;Death'!G28*Input!$E$14</f>
        <v>77650935.365881503</v>
      </c>
      <c r="AR29" s="11">
        <f>'Prev&amp;Death'!H28*Input!$E$15</f>
        <v>119001140.79075107</v>
      </c>
      <c r="AS29" s="11">
        <f>'Prev&amp;Death'!I28*Input!$E$15</f>
        <v>121630072.25141597</v>
      </c>
      <c r="AT29" s="11">
        <f t="shared" si="24"/>
        <v>585.57008775235442</v>
      </c>
      <c r="AW29" s="2">
        <v>2020</v>
      </c>
      <c r="AX29" s="11">
        <f t="shared" si="25"/>
        <v>98712722.333464935</v>
      </c>
      <c r="AY29" s="11">
        <f t="shared" si="14"/>
        <v>101765245.81208679</v>
      </c>
      <c r="AZ29" s="11">
        <f t="shared" si="15"/>
        <v>223349476.42237481</v>
      </c>
      <c r="BA29" s="11">
        <f t="shared" si="16"/>
        <v>209293677.64439178</v>
      </c>
      <c r="BB29" s="11">
        <f t="shared" si="17"/>
        <v>353482817.715334</v>
      </c>
      <c r="BC29" s="11">
        <f t="shared" si="18"/>
        <v>336583252.64933217</v>
      </c>
      <c r="BD29" s="11">
        <f t="shared" si="19"/>
        <v>676192002.15495014</v>
      </c>
      <c r="BE29" s="11">
        <f t="shared" si="20"/>
        <v>691130198.68065357</v>
      </c>
      <c r="BF29" s="11">
        <f t="shared" si="26"/>
        <v>2690.509393412588</v>
      </c>
    </row>
    <row r="30" spans="1:79" s="29" customFormat="1">
      <c r="A30" s="2">
        <v>2021</v>
      </c>
      <c r="B30" s="11">
        <f>'Prev&amp;Death'!B29*Input!$B$12</f>
        <v>107457433.97572523</v>
      </c>
      <c r="C30" s="11">
        <f>'Prev&amp;Death'!C29*Input!$B$12</f>
        <v>111123455.97839119</v>
      </c>
      <c r="D30" s="11">
        <f>'Prev&amp;Death'!D29*Input!$B$13</f>
        <v>244492673.87468693</v>
      </c>
      <c r="E30" s="11">
        <f>'Prev&amp;Death'!E29*Input!$B$13</f>
        <v>230202533.90672722</v>
      </c>
      <c r="F30" s="11">
        <f>'Prev&amp;Death'!F29*Input!$B$14</f>
        <v>392369890.35277051</v>
      </c>
      <c r="G30" s="11">
        <f>'Prev&amp;Death'!G29*Input!$B$14</f>
        <v>375982407.14273053</v>
      </c>
      <c r="H30" s="11">
        <f>'Prev&amp;Death'!H29*Input!$B$15</f>
        <v>767753576.89994586</v>
      </c>
      <c r="I30" s="11">
        <f>'Prev&amp;Death'!I29*Input!$B$15</f>
        <v>785025140.33775783</v>
      </c>
      <c r="J30" s="11">
        <f t="shared" si="21"/>
        <v>3014.4071124687348</v>
      </c>
      <c r="K30" s="11"/>
      <c r="M30" s="2">
        <v>2021</v>
      </c>
      <c r="N30" s="11">
        <f>'Prev&amp;Death'!B29*Input!$C$32</f>
        <v>47649392.935277149</v>
      </c>
      <c r="O30" s="11">
        <f>'Prev&amp;Death'!C29*Input!$C$32</f>
        <v>49275001.480460376</v>
      </c>
      <c r="P30" s="11">
        <f>'Prev&amp;Death'!D29*Input!$C$33</f>
        <v>120558909.31330894</v>
      </c>
      <c r="Q30" s="11">
        <f>'Prev&amp;Death'!E29*Input!$C$33</f>
        <v>113512466.32109576</v>
      </c>
      <c r="R30" s="11">
        <f>'Prev&amp;Death'!F29*Input!$C$34</f>
        <v>210525624.19458425</v>
      </c>
      <c r="S30" s="11">
        <f>'Prev&amp;Death'!G29*Input!$C$34</f>
        <v>201732938.47481576</v>
      </c>
      <c r="T30" s="11">
        <f>'Prev&amp;Death'!H29*Input!$C$35</f>
        <v>448992398.46010172</v>
      </c>
      <c r="U30" s="11">
        <f>'Prev&amp;Death'!I29*Input!$C$35</f>
        <v>459093036.12096614</v>
      </c>
      <c r="V30" s="11">
        <f t="shared" si="22"/>
        <v>1651.33976730061</v>
      </c>
      <c r="Y30" s="2">
        <v>2021</v>
      </c>
      <c r="Z30" s="11">
        <f>'Prev&amp;Death'!B29*Input!$D$12</f>
        <v>20293615.032165341</v>
      </c>
      <c r="AA30" s="11">
        <f>'Prev&amp;Death'!C29*Input!$D$12</f>
        <v>20985952.792979144</v>
      </c>
      <c r="AB30" s="11">
        <f>'Prev&amp;Death'!D29*Input!$D$13</f>
        <v>43543598.605950311</v>
      </c>
      <c r="AC30" s="11">
        <f>'Prev&amp;Death'!E29*Input!$D$13</f>
        <v>40998556.626056001</v>
      </c>
      <c r="AD30" s="11">
        <f>'Prev&amp;Death'!F29*Input!$D$14</f>
        <v>68047072.766622409</v>
      </c>
      <c r="AE30" s="11">
        <f>'Prev&amp;Death'!G29*Input!$D$14</f>
        <v>65205059.9367062</v>
      </c>
      <c r="AF30" s="11">
        <f>'Prev&amp;Death'!H29*Input!$D$15</f>
        <v>124283301.53863564</v>
      </c>
      <c r="AG30" s="11">
        <f>'Prev&amp;Death'!I29*Input!$D$15</f>
        <v>127079207.6618643</v>
      </c>
      <c r="AH30" s="11">
        <f t="shared" si="23"/>
        <v>510.43636496097935</v>
      </c>
      <c r="AK30" s="2">
        <v>2021</v>
      </c>
      <c r="AL30" s="11">
        <f>'Prev&amp;Death'!B29*Input!$E$12</f>
        <v>32754991.614078764</v>
      </c>
      <c r="AM30" s="11">
        <f>'Prev&amp;Death'!C29*Input!$E$12</f>
        <v>33872462.183694988</v>
      </c>
      <c r="AN30" s="11">
        <f>'Prev&amp;Death'!D29*Input!$E$13</f>
        <v>63369832.864829808</v>
      </c>
      <c r="AO30" s="11">
        <f>'Prev&amp;Death'!E29*Input!$E$13</f>
        <v>59665984.536643207</v>
      </c>
      <c r="AP30" s="11">
        <f>'Prev&amp;Death'!F29*Input!$E$14</f>
        <v>83540867.796561062</v>
      </c>
      <c r="AQ30" s="11">
        <f>'Prev&amp;Death'!G29*Input!$E$14</f>
        <v>80051750.506910071</v>
      </c>
      <c r="AR30" s="11">
        <f>'Prev&amp;Death'!H29*Input!$E$15</f>
        <v>122436434.29549158</v>
      </c>
      <c r="AS30" s="11">
        <f>'Prev&amp;Death'!I29*Input!$E$15</f>
        <v>125190792.86269324</v>
      </c>
      <c r="AT30" s="11">
        <f t="shared" si="24"/>
        <v>600.88311666090272</v>
      </c>
      <c r="AW30" s="2">
        <v>2021</v>
      </c>
      <c r="AX30" s="11">
        <f t="shared" si="25"/>
        <v>100697999.58152124</v>
      </c>
      <c r="AY30" s="11">
        <f t="shared" si="14"/>
        <v>104133416.45713452</v>
      </c>
      <c r="AZ30" s="11">
        <f t="shared" si="15"/>
        <v>227472340.78408906</v>
      </c>
      <c r="BA30" s="11">
        <f t="shared" si="16"/>
        <v>214177007.48379499</v>
      </c>
      <c r="BB30" s="11">
        <f t="shared" si="17"/>
        <v>362113564.75776774</v>
      </c>
      <c r="BC30" s="11">
        <f t="shared" si="18"/>
        <v>346989748.91843206</v>
      </c>
      <c r="BD30" s="11">
        <f t="shared" si="19"/>
        <v>695712134.29422891</v>
      </c>
      <c r="BE30" s="11">
        <f t="shared" si="20"/>
        <v>711363036.64552367</v>
      </c>
      <c r="BF30" s="11">
        <f t="shared" si="26"/>
        <v>2762.6592489224922</v>
      </c>
    </row>
    <row r="31" spans="1:79" s="29" customFormat="1">
      <c r="A31" s="2">
        <v>2022</v>
      </c>
      <c r="B31" s="11">
        <f>'Prev&amp;Death'!B30*Input!$B$12</f>
        <v>109423604.68250139</v>
      </c>
      <c r="C31" s="11">
        <f>'Prev&amp;Death'!C30*Input!$B$12</f>
        <v>113492915.94099016</v>
      </c>
      <c r="D31" s="11">
        <f>'Prev&amp;Death'!D30*Input!$B$13</f>
        <v>248509256.03830236</v>
      </c>
      <c r="E31" s="11">
        <f>'Prev&amp;Death'!E30*Input!$B$13</f>
        <v>235039046.2064634</v>
      </c>
      <c r="F31" s="11">
        <f>'Prev&amp;Death'!F30*Input!$B$14</f>
        <v>401661323.16112787</v>
      </c>
      <c r="G31" s="11">
        <f>'Prev&amp;Death'!G30*Input!$B$14</f>
        <v>386884344.3492803</v>
      </c>
      <c r="H31" s="11">
        <f>'Prev&amp;Death'!H30*Input!$B$15</f>
        <v>790636035.05674446</v>
      </c>
      <c r="I31" s="11">
        <f>'Prev&amp;Death'!I30*Input!$B$15</f>
        <v>808351484.24764538</v>
      </c>
      <c r="J31" s="11">
        <f t="shared" si="21"/>
        <v>3093.9980096830554</v>
      </c>
      <c r="K31" s="11"/>
      <c r="M31" s="2">
        <v>2022</v>
      </c>
      <c r="N31" s="11">
        <f>'Prev&amp;Death'!B30*Input!$C$32</f>
        <v>48521243.649730019</v>
      </c>
      <c r="O31" s="11">
        <f>'Prev&amp;Death'!C30*Input!$C$32</f>
        <v>50325681.034448147</v>
      </c>
      <c r="P31" s="11">
        <f>'Prev&amp;Death'!D30*Input!$C$33</f>
        <v>122539478.94404133</v>
      </c>
      <c r="Q31" s="11">
        <f>'Prev&amp;Death'!E30*Input!$C$33</f>
        <v>115897342.06602485</v>
      </c>
      <c r="R31" s="11">
        <f>'Prev&amp;Death'!F30*Input!$C$34</f>
        <v>215510932.03735173</v>
      </c>
      <c r="S31" s="11">
        <f>'Prev&amp;Death'!G30*Input!$C$34</f>
        <v>207582360.64448214</v>
      </c>
      <c r="T31" s="11">
        <f>'Prev&amp;Death'!H30*Input!$C$35</f>
        <v>462374361.21430826</v>
      </c>
      <c r="U31" s="11">
        <f>'Prev&amp;Death'!I30*Input!$C$35</f>
        <v>472734589.10688019</v>
      </c>
      <c r="V31" s="11">
        <f t="shared" si="22"/>
        <v>1695.4859886972665</v>
      </c>
      <c r="Y31" s="2">
        <v>2022</v>
      </c>
      <c r="Z31" s="11">
        <f>'Prev&amp;Death'!B30*Input!$D$12</f>
        <v>20664931.468214329</v>
      </c>
      <c r="AA31" s="11">
        <f>'Prev&amp;Death'!C30*Input!$D$12</f>
        <v>21433431.450676989</v>
      </c>
      <c r="AB31" s="11">
        <f>'Prev&amp;Death'!D30*Input!$D$13</f>
        <v>44258942.909436189</v>
      </c>
      <c r="AC31" s="11">
        <f>'Prev&amp;Death'!E30*Input!$D$13</f>
        <v>41859928.653671011</v>
      </c>
      <c r="AD31" s="11">
        <f>'Prev&amp;Death'!F30*Input!$D$14</f>
        <v>69658447.186428264</v>
      </c>
      <c r="AE31" s="11">
        <f>'Prev&amp;Death'!G30*Input!$D$14</f>
        <v>67095737.413829297</v>
      </c>
      <c r="AF31" s="11">
        <f>'Prev&amp;Death'!H30*Input!$D$15</f>
        <v>127987494.56698963</v>
      </c>
      <c r="AG31" s="11">
        <f>'Prev&amp;Death'!I30*Input!$D$15</f>
        <v>130855256.5415744</v>
      </c>
      <c r="AH31" s="11">
        <f t="shared" si="23"/>
        <v>523.81417019082016</v>
      </c>
      <c r="AK31" s="2">
        <v>2022</v>
      </c>
      <c r="AL31" s="11">
        <f>'Prev&amp;Death'!B30*Input!$E$12</f>
        <v>33354316.413020536</v>
      </c>
      <c r="AM31" s="11">
        <f>'Prev&amp;Death'!C30*Input!$E$12</f>
        <v>34594716.925254859</v>
      </c>
      <c r="AN31" s="11">
        <f>'Prev&amp;Death'!D30*Input!$E$13</f>
        <v>64410887.127775222</v>
      </c>
      <c r="AO31" s="11">
        <f>'Prev&amp;Death'!E30*Input!$E$13</f>
        <v>60919555.742789298</v>
      </c>
      <c r="AP31" s="11">
        <f>'Prev&amp;Death'!F30*Input!$E$14</f>
        <v>85519139.776568845</v>
      </c>
      <c r="AQ31" s="11">
        <f>'Prev&amp;Death'!G30*Input!$E$14</f>
        <v>82372920.701901197</v>
      </c>
      <c r="AR31" s="11">
        <f>'Prev&amp;Death'!H30*Input!$E$15</f>
        <v>126085582.49737526</v>
      </c>
      <c r="AS31" s="11">
        <f>'Prev&amp;Death'!I30*Input!$E$15</f>
        <v>128910729.12793213</v>
      </c>
      <c r="AT31" s="11">
        <f t="shared" si="24"/>
        <v>616.16784831261725</v>
      </c>
      <c r="AW31" s="2">
        <v>2022</v>
      </c>
      <c r="AX31" s="11">
        <f t="shared" si="25"/>
        <v>102540491.53096488</v>
      </c>
      <c r="AY31" s="11">
        <f t="shared" si="14"/>
        <v>106353829.41038001</v>
      </c>
      <c r="AZ31" s="11">
        <f t="shared" si="15"/>
        <v>231209308.98125273</v>
      </c>
      <c r="BA31" s="11">
        <f t="shared" si="16"/>
        <v>218676826.46248516</v>
      </c>
      <c r="BB31" s="11">
        <f t="shared" si="17"/>
        <v>370688519.00034881</v>
      </c>
      <c r="BC31" s="11">
        <f t="shared" si="18"/>
        <v>357051018.76021266</v>
      </c>
      <c r="BD31" s="11">
        <f t="shared" si="19"/>
        <v>716447438.27867317</v>
      </c>
      <c r="BE31" s="11">
        <f t="shared" si="20"/>
        <v>732500574.77638674</v>
      </c>
      <c r="BF31" s="11">
        <f t="shared" si="26"/>
        <v>2835.4680072007041</v>
      </c>
    </row>
    <row r="32" spans="1:79" s="29" customFormat="1">
      <c r="A32" s="2">
        <v>2023</v>
      </c>
      <c r="B32" s="11">
        <f>'Prev&amp;Death'!B31*Input!$B$12</f>
        <v>111253904.82333796</v>
      </c>
      <c r="C32" s="11">
        <f>'Prev&amp;Death'!C31*Input!$B$12</f>
        <v>115722763.14551923</v>
      </c>
      <c r="D32" s="11">
        <f>'Prev&amp;Death'!D31*Input!$B$13</f>
        <v>252055630.87167573</v>
      </c>
      <c r="E32" s="11">
        <f>'Prev&amp;Death'!E31*Input!$B$13</f>
        <v>239418244.71184909</v>
      </c>
      <c r="F32" s="11">
        <f>'Prev&amp;Death'!F31*Input!$B$14</f>
        <v>411036009.74083251</v>
      </c>
      <c r="G32" s="11">
        <f>'Prev&amp;Death'!G31*Input!$B$14</f>
        <v>397530563.32672894</v>
      </c>
      <c r="H32" s="11">
        <f>'Prev&amp;Death'!H31*Input!$B$15</f>
        <v>814561716.9009974</v>
      </c>
      <c r="I32" s="11">
        <f>'Prev&amp;Death'!I31*Input!$B$15</f>
        <v>832439212.98094046</v>
      </c>
      <c r="J32" s="11">
        <f t="shared" si="21"/>
        <v>3174.0180465018811</v>
      </c>
      <c r="K32" s="11"/>
      <c r="M32" s="2">
        <v>2023</v>
      </c>
      <c r="N32" s="11">
        <f>'Prev&amp;Death'!B31*Input!$C$32</f>
        <v>49332845.856980897</v>
      </c>
      <c r="O32" s="11">
        <f>'Prev&amp;Death'!C31*Input!$C$32</f>
        <v>51314452.696892992</v>
      </c>
      <c r="P32" s="11">
        <f>'Prev&amp;Death'!D31*Input!$C$33</f>
        <v>124288190.16369447</v>
      </c>
      <c r="Q32" s="11">
        <f>'Prev&amp;Death'!E31*Input!$C$33</f>
        <v>118056717.17984267</v>
      </c>
      <c r="R32" s="11">
        <f>'Prev&amp;Death'!F31*Input!$C$34</f>
        <v>220540909.59767491</v>
      </c>
      <c r="S32" s="11">
        <f>'Prev&amp;Death'!G31*Input!$C$34</f>
        <v>213294577.48539338</v>
      </c>
      <c r="T32" s="11">
        <f>'Prev&amp;Death'!H31*Input!$C$35</f>
        <v>476366414.91390878</v>
      </c>
      <c r="U32" s="11">
        <f>'Prev&amp;Death'!I31*Input!$C$35</f>
        <v>486821409.96037376</v>
      </c>
      <c r="V32" s="11">
        <f t="shared" si="22"/>
        <v>1740.015517854762</v>
      </c>
      <c r="Y32" s="2">
        <v>2023</v>
      </c>
      <c r="Z32" s="11">
        <f>'Prev&amp;Death'!B31*Input!$D$12</f>
        <v>21010588.395587508</v>
      </c>
      <c r="AA32" s="11">
        <f>'Prev&amp;Death'!C31*Input!$D$12</f>
        <v>21854543.877012104</v>
      </c>
      <c r="AB32" s="11">
        <f>'Prev&amp;Death'!D31*Input!$D$13</f>
        <v>44890544.3386463</v>
      </c>
      <c r="AC32" s="11">
        <f>'Prev&amp;Death'!E31*Input!$D$13</f>
        <v>42639854.116926514</v>
      </c>
      <c r="AD32" s="11">
        <f>'Prev&amp;Death'!F31*Input!$D$14</f>
        <v>71284259.960389838</v>
      </c>
      <c r="AE32" s="11">
        <f>'Prev&amp;Death'!G31*Input!$D$14</f>
        <v>68942066.745563984</v>
      </c>
      <c r="AF32" s="11">
        <f>'Prev&amp;Death'!H31*Input!$D$15</f>
        <v>131860563.76605929</v>
      </c>
      <c r="AG32" s="11">
        <f>'Prev&amp;Death'!I31*Input!$D$15</f>
        <v>134754557.75437891</v>
      </c>
      <c r="AH32" s="11">
        <f t="shared" si="23"/>
        <v>537.23697895456451</v>
      </c>
      <c r="AK32" s="2">
        <v>2023</v>
      </c>
      <c r="AL32" s="11">
        <f>'Prev&amp;Death'!B31*Input!$E$12</f>
        <v>33912225.37795908</v>
      </c>
      <c r="AM32" s="11">
        <f>'Prev&amp;Death'!C31*Input!$E$12</f>
        <v>35274415.14419359</v>
      </c>
      <c r="AN32" s="11">
        <f>'Prev&amp;Death'!D31*Input!$E$13</f>
        <v>65330068.78220015</v>
      </c>
      <c r="AO32" s="11">
        <f>'Prev&amp;Death'!E31*Input!$E$13</f>
        <v>62054596.204207949</v>
      </c>
      <c r="AP32" s="11">
        <f>'Prev&amp;Death'!F31*Input!$E$14</f>
        <v>87515137.612909377</v>
      </c>
      <c r="AQ32" s="11">
        <f>'Prev&amp;Death'!G31*Input!$E$14</f>
        <v>84639645.019938543</v>
      </c>
      <c r="AR32" s="11">
        <f>'Prev&amp;Death'!H31*Input!$E$15</f>
        <v>129901097.34645876</v>
      </c>
      <c r="AS32" s="11">
        <f>'Prev&amp;Death'!I31*Input!$E$15</f>
        <v>132752086.17935756</v>
      </c>
      <c r="AT32" s="11">
        <f t="shared" si="24"/>
        <v>631.379271667225</v>
      </c>
      <c r="AW32" s="2">
        <v>2023</v>
      </c>
      <c r="AX32" s="11">
        <f t="shared" si="25"/>
        <v>104255659.6305275</v>
      </c>
      <c r="AY32" s="11">
        <f t="shared" si="14"/>
        <v>108443411.71809869</v>
      </c>
      <c r="AZ32" s="11">
        <f t="shared" si="15"/>
        <v>234508803.28454092</v>
      </c>
      <c r="BA32" s="11">
        <f t="shared" si="16"/>
        <v>222751167.50097713</v>
      </c>
      <c r="BB32" s="11">
        <f t="shared" si="17"/>
        <v>379340307.17097414</v>
      </c>
      <c r="BC32" s="11">
        <f t="shared" si="18"/>
        <v>366876289.25089592</v>
      </c>
      <c r="BD32" s="11">
        <f t="shared" si="19"/>
        <v>738128076.02642691</v>
      </c>
      <c r="BE32" s="11">
        <f t="shared" si="20"/>
        <v>754328053.8941102</v>
      </c>
      <c r="BF32" s="11">
        <f t="shared" si="26"/>
        <v>2908.6317684765513</v>
      </c>
    </row>
    <row r="33" spans="1:58" s="29" customFormat="1">
      <c r="A33" s="2">
        <v>2024</v>
      </c>
      <c r="B33" s="11">
        <f>'Prev&amp;Death'!B32*Input!$B$12</f>
        <v>112975782.1494817</v>
      </c>
      <c r="C33" s="11">
        <f>'Prev&amp;Death'!C32*Input!$B$12</f>
        <v>117833206.63722271</v>
      </c>
      <c r="D33" s="11">
        <f>'Prev&amp;Death'!D32*Input!$B$13</f>
        <v>255141798.83190525</v>
      </c>
      <c r="E33" s="11">
        <f>'Prev&amp;Death'!E32*Input!$B$13</f>
        <v>243361235.42422691</v>
      </c>
      <c r="F33" s="11">
        <f>'Prev&amp;Death'!F32*Input!$B$14</f>
        <v>420597477.74004346</v>
      </c>
      <c r="G33" s="11">
        <f>'Prev&amp;Death'!G32*Input!$B$14</f>
        <v>408013672.29913092</v>
      </c>
      <c r="H33" s="11">
        <f>'Prev&amp;Death'!H32*Input!$B$15</f>
        <v>839189671.88719821</v>
      </c>
      <c r="I33" s="11">
        <f>'Prev&amp;Death'!I32*Input!$B$15</f>
        <v>857117946.58027709</v>
      </c>
      <c r="J33" s="11">
        <f t="shared" si="21"/>
        <v>3254.2307915494862</v>
      </c>
      <c r="K33" s="11"/>
      <c r="M33" s="2">
        <v>2024</v>
      </c>
      <c r="N33" s="11">
        <f>'Prev&amp;Death'!B32*Input!$C$32</f>
        <v>50096370.596630856</v>
      </c>
      <c r="O33" s="11">
        <f>'Prev&amp;Death'!C32*Input!$C$32</f>
        <v>52250277.678779252</v>
      </c>
      <c r="P33" s="11">
        <f>'Prev&amp;Death'!D32*Input!$C$33</f>
        <v>125809974.18014991</v>
      </c>
      <c r="Q33" s="11">
        <f>'Prev&amp;Death'!E32*Input!$C$33</f>
        <v>120000998.99484877</v>
      </c>
      <c r="R33" s="11">
        <f>'Prev&amp;Death'!F32*Input!$C$34</f>
        <v>225671104.51895353</v>
      </c>
      <c r="S33" s="11">
        <f>'Prev&amp;Death'!G32*Input!$C$34</f>
        <v>218919277.83620405</v>
      </c>
      <c r="T33" s="11">
        <f>'Prev&amp;Death'!H32*Input!$C$35</f>
        <v>490769167.19162667</v>
      </c>
      <c r="U33" s="11">
        <f>'Prev&amp;Death'!I32*Input!$C$35</f>
        <v>501253858.23950183</v>
      </c>
      <c r="V33" s="11">
        <f t="shared" si="22"/>
        <v>1784.7710292366949</v>
      </c>
      <c r="Y33" s="2">
        <v>2024</v>
      </c>
      <c r="Z33" s="11">
        <f>'Prev&amp;Death'!B32*Input!$D$12</f>
        <v>21335769.393276963</v>
      </c>
      <c r="AA33" s="11">
        <f>'Prev&amp;Death'!C32*Input!$D$12</f>
        <v>22253106.602578808</v>
      </c>
      <c r="AB33" s="11">
        <f>'Prev&amp;Death'!D32*Input!$D$13</f>
        <v>45440183.952631854</v>
      </c>
      <c r="AC33" s="11">
        <f>'Prev&amp;Death'!E32*Input!$D$13</f>
        <v>43342091.947475046</v>
      </c>
      <c r="AD33" s="11">
        <f>'Prev&amp;Death'!F32*Input!$D$14</f>
        <v>72942465.456517681</v>
      </c>
      <c r="AE33" s="11">
        <f>'Prev&amp;Death'!G32*Input!$D$14</f>
        <v>70760108.589763895</v>
      </c>
      <c r="AF33" s="11">
        <f>'Prev&amp;Death'!H32*Input!$D$15</f>
        <v>135847316.34908089</v>
      </c>
      <c r="AG33" s="11">
        <f>'Prev&amp;Death'!I32*Input!$D$15</f>
        <v>138749530.33647048</v>
      </c>
      <c r="AH33" s="11">
        <f t="shared" si="23"/>
        <v>550.67057262779554</v>
      </c>
      <c r="AK33" s="2">
        <v>2024</v>
      </c>
      <c r="AL33" s="11">
        <f>'Prev&amp;Death'!B32*Input!$E$12</f>
        <v>34437085.085581087</v>
      </c>
      <c r="AM33" s="11">
        <f>'Prev&amp;Death'!C32*Input!$E$12</f>
        <v>35917716.927189365</v>
      </c>
      <c r="AN33" s="11">
        <f>'Prev&amp;Death'!D32*Input!$E$13</f>
        <v>66129969.837447211</v>
      </c>
      <c r="AO33" s="11">
        <f>'Prev&amp;Death'!E32*Input!$E$13</f>
        <v>63076576.36611262</v>
      </c>
      <c r="AP33" s="11">
        <f>'Prev&amp;Death'!F32*Input!$E$14</f>
        <v>89550903.745078623</v>
      </c>
      <c r="AQ33" s="11">
        <f>'Prev&amp;Death'!G32*Input!$E$14</f>
        <v>86871641.007125527</v>
      </c>
      <c r="AR33" s="11">
        <f>'Prev&amp;Death'!H32*Input!$E$15</f>
        <v>133828606.2285089</v>
      </c>
      <c r="AS33" s="11">
        <f>'Prev&amp;Death'!I32*Input!$E$15</f>
        <v>136687692.91014183</v>
      </c>
      <c r="AT33" s="11">
        <f t="shared" si="24"/>
        <v>646.50019210718517</v>
      </c>
      <c r="AW33" s="2">
        <v>2024</v>
      </c>
      <c r="AX33" s="11">
        <f t="shared" si="25"/>
        <v>105869225.0754889</v>
      </c>
      <c r="AY33" s="11">
        <f t="shared" si="14"/>
        <v>110421101.20854743</v>
      </c>
      <c r="AZ33" s="11">
        <f t="shared" si="15"/>
        <v>237380127.97022897</v>
      </c>
      <c r="BA33" s="11">
        <f t="shared" si="16"/>
        <v>226419667.30843642</v>
      </c>
      <c r="BB33" s="11">
        <f t="shared" si="17"/>
        <v>388164473.72054982</v>
      </c>
      <c r="BC33" s="11">
        <f t="shared" si="18"/>
        <v>376551027.43309343</v>
      </c>
      <c r="BD33" s="11">
        <f t="shared" si="19"/>
        <v>760445089.76921654</v>
      </c>
      <c r="BE33" s="11">
        <f t="shared" si="20"/>
        <v>776691081.48611414</v>
      </c>
      <c r="BF33" s="11">
        <f t="shared" si="26"/>
        <v>2981.9417939716755</v>
      </c>
    </row>
    <row r="34" spans="1:58" s="29" customFormat="1">
      <c r="A34" s="2">
        <v>2025</v>
      </c>
      <c r="B34" s="11">
        <f>'Prev&amp;Death'!B33*Input!$B$12</f>
        <v>114619213.20504968</v>
      </c>
      <c r="C34" s="11">
        <f>'Prev&amp;Death'!C33*Input!$B$12</f>
        <v>119852768.72673504</v>
      </c>
      <c r="D34" s="11">
        <f>'Prev&amp;Death'!D33*Input!$B$13</f>
        <v>257744257.45212692</v>
      </c>
      <c r="E34" s="11">
        <f>'Prev&amp;Death'!E33*Input!$B$13</f>
        <v>246852768.27923357</v>
      </c>
      <c r="F34" s="11">
        <f>'Prev&amp;Death'!F33*Input!$B$14</f>
        <v>430407373.32660502</v>
      </c>
      <c r="G34" s="11">
        <f>'Prev&amp;Death'!G33*Input!$B$14</f>
        <v>418410817.66488689</v>
      </c>
      <c r="H34" s="11">
        <f>'Prev&amp;Death'!H33*Input!$B$15</f>
        <v>864445193.93509817</v>
      </c>
      <c r="I34" s="11">
        <f>'Prev&amp;Death'!I33*Input!$B$15</f>
        <v>882351143.12721014</v>
      </c>
      <c r="J34" s="11">
        <f t="shared" si="21"/>
        <v>3334.6835357169452</v>
      </c>
      <c r="K34" s="11"/>
      <c r="M34" s="2">
        <v>2025</v>
      </c>
      <c r="N34" s="11">
        <f>'Prev&amp;Death'!B33*Input!$C$32</f>
        <v>50825110.240148552</v>
      </c>
      <c r="O34" s="11">
        <f>'Prev&amp;Death'!C33*Input!$C$32</f>
        <v>53145803.507007211</v>
      </c>
      <c r="P34" s="11">
        <f>'Prev&amp;Death'!D33*Input!$C$33</f>
        <v>127093241.96815632</v>
      </c>
      <c r="Q34" s="11">
        <f>'Prev&amp;Death'!E33*Input!$C$33</f>
        <v>121722667.73101276</v>
      </c>
      <c r="R34" s="11">
        <f>'Prev&amp;Death'!F33*Input!$C$34</f>
        <v>230934592.98334047</v>
      </c>
      <c r="S34" s="11">
        <f>'Prev&amp;Death'!G33*Input!$C$34</f>
        <v>224497854.51037151</v>
      </c>
      <c r="T34" s="11">
        <f>'Prev&amp;Death'!H33*Input!$C$35</f>
        <v>505538928.9483034</v>
      </c>
      <c r="U34" s="11">
        <f>'Prev&amp;Death'!I33*Input!$C$35</f>
        <v>516010563.74932081</v>
      </c>
      <c r="V34" s="11">
        <f t="shared" si="22"/>
        <v>1829.7687636376609</v>
      </c>
      <c r="Y34" s="2">
        <v>2025</v>
      </c>
      <c r="Z34" s="11">
        <f>'Prev&amp;Death'!B33*Input!$D$12</f>
        <v>21646135.609365243</v>
      </c>
      <c r="AA34" s="11">
        <f>'Prev&amp;Death'!C33*Input!$D$12</f>
        <v>22634506.139695778</v>
      </c>
      <c r="AB34" s="11">
        <f>'Prev&amp;Death'!D33*Input!$D$13</f>
        <v>45903676.014588729</v>
      </c>
      <c r="AC34" s="11">
        <f>'Prev&amp;Death'!E33*Input!$D$13</f>
        <v>43963926.142948002</v>
      </c>
      <c r="AD34" s="11">
        <f>'Prev&amp;Death'!F33*Input!$D$14</f>
        <v>74643754.712458178</v>
      </c>
      <c r="AE34" s="11">
        <f>'Prev&amp;Death'!G33*Input!$D$14</f>
        <v>72563242.124380052</v>
      </c>
      <c r="AF34" s="11">
        <f>'Prev&amp;Death'!H33*Input!$D$15</f>
        <v>139935658.95878765</v>
      </c>
      <c r="AG34" s="11">
        <f>'Prev&amp;Death'!I33*Input!$D$15</f>
        <v>142834258.91290906</v>
      </c>
      <c r="AH34" s="11">
        <f t="shared" si="23"/>
        <v>564.1251586151327</v>
      </c>
      <c r="AK34" s="2">
        <v>2025</v>
      </c>
      <c r="AL34" s="11">
        <f>'Prev&amp;Death'!B33*Input!$E$12</f>
        <v>34938032.934899792</v>
      </c>
      <c r="AM34" s="11">
        <f>'Prev&amp;Death'!C33*Input!$E$12</f>
        <v>36533316.396287344</v>
      </c>
      <c r="AN34" s="11">
        <f>'Prev&amp;Death'!D33*Input!$E$13</f>
        <v>66804498.710592955</v>
      </c>
      <c r="AO34" s="11">
        <f>'Prev&amp;Death'!E33*Input!$E$13</f>
        <v>63981543.578247733</v>
      </c>
      <c r="AP34" s="11">
        <f>'Prev&amp;Death'!F33*Input!$E$14</f>
        <v>91639563.477756351</v>
      </c>
      <c r="AQ34" s="11">
        <f>'Prev&amp;Death'!G33*Input!$E$14</f>
        <v>89085334.177315831</v>
      </c>
      <c r="AR34" s="11">
        <f>'Prev&amp;Death'!H33*Input!$E$15</f>
        <v>137856195.49523923</v>
      </c>
      <c r="AS34" s="11">
        <f>'Prev&amp;Death'!I33*Input!$E$15</f>
        <v>140711721.84864381</v>
      </c>
      <c r="AT34" s="11">
        <f t="shared" si="24"/>
        <v>661.550206618983</v>
      </c>
      <c r="AW34" s="2">
        <v>2025</v>
      </c>
      <c r="AX34" s="11">
        <f t="shared" si="25"/>
        <v>107409278.78441359</v>
      </c>
      <c r="AY34" s="11">
        <f t="shared" si="14"/>
        <v>112313626.04299033</v>
      </c>
      <c r="AZ34" s="11">
        <f t="shared" si="15"/>
        <v>239801416.69333801</v>
      </c>
      <c r="BA34" s="11">
        <f t="shared" si="16"/>
        <v>229668137.45220849</v>
      </c>
      <c r="BB34" s="11">
        <f t="shared" si="17"/>
        <v>397217911.17355502</v>
      </c>
      <c r="BC34" s="11">
        <f t="shared" si="18"/>
        <v>386146430.81206739</v>
      </c>
      <c r="BD34" s="11">
        <f t="shared" si="19"/>
        <v>783330783.40233028</v>
      </c>
      <c r="BE34" s="11">
        <f t="shared" si="20"/>
        <v>799556544.51087368</v>
      </c>
      <c r="BF34" s="11">
        <f t="shared" si="26"/>
        <v>3055.4441288717771</v>
      </c>
    </row>
    <row r="35" spans="1:58" s="29" customFormat="1">
      <c r="A35" s="2">
        <v>2026</v>
      </c>
      <c r="B35" s="11">
        <f>'Prev&amp;Death'!B34*Input!$B$12</f>
        <v>116193904.70032141</v>
      </c>
      <c r="C35" s="11">
        <f>'Prev&amp;Death'!C34*Input!$B$12</f>
        <v>121787096.85176077</v>
      </c>
      <c r="D35" s="11">
        <f>'Prev&amp;Death'!D34*Input!$B$13</f>
        <v>259874675.77841228</v>
      </c>
      <c r="E35" s="11">
        <f>'Prev&amp;Death'!E34*Input!$B$13</f>
        <v>249905713.38658464</v>
      </c>
      <c r="F35" s="11">
        <f>'Prev&amp;Death'!F34*Input!$B$14</f>
        <v>440432530.49373823</v>
      </c>
      <c r="G35" s="11">
        <f>'Prev&amp;Death'!G34*Input!$B$14</f>
        <v>428749184.96382213</v>
      </c>
      <c r="H35" s="11">
        <f>'Prev&amp;Death'!H34*Input!$B$15</f>
        <v>890344909.12135768</v>
      </c>
      <c r="I35" s="11">
        <f>'Prev&amp;Death'!I34*Input!$B$15</f>
        <v>908120952.21488404</v>
      </c>
      <c r="J35" s="11">
        <f t="shared" si="21"/>
        <v>3415.4089675108812</v>
      </c>
      <c r="K35" s="11"/>
      <c r="M35" s="2">
        <v>2026</v>
      </c>
      <c r="N35" s="11">
        <f>'Prev&amp;Death'!B34*Input!$C$32</f>
        <v>51523368.992790937</v>
      </c>
      <c r="O35" s="11">
        <f>'Prev&amp;Death'!C34*Input!$C$32</f>
        <v>54003534.40085984</v>
      </c>
      <c r="P35" s="11">
        <f>'Prev&amp;Death'!D34*Input!$C$33</f>
        <v>128143747.51389587</v>
      </c>
      <c r="Q35" s="11">
        <f>'Prev&amp;Death'!E34*Input!$C$33</f>
        <v>123228069.61689624</v>
      </c>
      <c r="R35" s="11">
        <f>'Prev&amp;Death'!F34*Input!$C$34</f>
        <v>236313579.8071306</v>
      </c>
      <c r="S35" s="11">
        <f>'Prev&amp;Death'!G34*Input!$C$34</f>
        <v>230044893.87877053</v>
      </c>
      <c r="T35" s="11">
        <f>'Prev&amp;Death'!H34*Input!$C$35</f>
        <v>520685423.33243519</v>
      </c>
      <c r="U35" s="11">
        <f>'Prev&amp;Death'!I34*Input!$C$35</f>
        <v>531081087.33691913</v>
      </c>
      <c r="V35" s="11">
        <f t="shared" si="22"/>
        <v>1875.0237048796982</v>
      </c>
      <c r="Y35" s="2">
        <v>2026</v>
      </c>
      <c r="Z35" s="11">
        <f>'Prev&amp;Death'!B34*Input!$D$12</f>
        <v>21943520.181257106</v>
      </c>
      <c r="AA35" s="11">
        <f>'Prev&amp;Death'!C34*Input!$D$12</f>
        <v>22999809.021616723</v>
      </c>
      <c r="AB35" s="11">
        <f>'Prev&amp;Death'!D34*Input!$D$13</f>
        <v>46283098.755533829</v>
      </c>
      <c r="AC35" s="11">
        <f>'Prev&amp;Death'!E34*Input!$D$13</f>
        <v>44507648.841112085</v>
      </c>
      <c r="AD35" s="11">
        <f>'Prev&amp;Death'!F34*Input!$D$14</f>
        <v>76382375.88605386</v>
      </c>
      <c r="AE35" s="11">
        <f>'Prev&amp;Death'!G34*Input!$D$14</f>
        <v>74356182.024142042</v>
      </c>
      <c r="AF35" s="11">
        <f>'Prev&amp;Death'!H34*Input!$D$15</f>
        <v>144128283.01044759</v>
      </c>
      <c r="AG35" s="11">
        <f>'Prev&amp;Death'!I34*Input!$D$15</f>
        <v>147005853.87488711</v>
      </c>
      <c r="AH35" s="11">
        <f t="shared" si="23"/>
        <v>577.6067715950503</v>
      </c>
      <c r="AK35" s="2">
        <v>2026</v>
      </c>
      <c r="AL35" s="11">
        <f>'Prev&amp;Death'!B34*Input!$E$12</f>
        <v>35418027.708774984</v>
      </c>
      <c r="AM35" s="11">
        <f>'Prev&amp;Death'!C34*Input!$E$12</f>
        <v>37122934.993809476</v>
      </c>
      <c r="AN35" s="11">
        <f>'Prev&amp;Death'!D34*Input!$E$13</f>
        <v>67356679.891032204</v>
      </c>
      <c r="AO35" s="11">
        <f>'Prev&amp;Death'!E34*Input!$E$13</f>
        <v>64772833.632597156</v>
      </c>
      <c r="AP35" s="11">
        <f>'Prev&amp;Death'!F34*Input!$E$14</f>
        <v>93774055.318570733</v>
      </c>
      <c r="AQ35" s="11">
        <f>'Prev&amp;Death'!G34*Input!$E$14</f>
        <v>91286512.700408235</v>
      </c>
      <c r="AR35" s="11">
        <f>'Prev&amp;Death'!H34*Input!$E$15</f>
        <v>141986516.56711051</v>
      </c>
      <c r="AS35" s="11">
        <f>'Prev&amp;Death'!I34*Input!$E$15</f>
        <v>144821326.326047</v>
      </c>
      <c r="AT35" s="11">
        <f t="shared" si="24"/>
        <v>676.53888713835022</v>
      </c>
      <c r="AW35" s="2">
        <v>2026</v>
      </c>
      <c r="AX35" s="11">
        <f t="shared" si="25"/>
        <v>108884916.88282302</v>
      </c>
      <c r="AY35" s="11">
        <f t="shared" si="14"/>
        <v>114126278.41628604</v>
      </c>
      <c r="AZ35" s="11">
        <f t="shared" si="15"/>
        <v>241783526.1604619</v>
      </c>
      <c r="BA35" s="11">
        <f t="shared" si="16"/>
        <v>232508552.09060547</v>
      </c>
      <c r="BB35" s="11">
        <f t="shared" si="17"/>
        <v>406470011.01175523</v>
      </c>
      <c r="BC35" s="11">
        <f t="shared" si="18"/>
        <v>395687588.60332078</v>
      </c>
      <c r="BD35" s="11">
        <f t="shared" si="19"/>
        <v>806800222.90999329</v>
      </c>
      <c r="BE35" s="11">
        <f t="shared" si="20"/>
        <v>822908267.53785324</v>
      </c>
      <c r="BF35" s="11">
        <f t="shared" si="26"/>
        <v>3129.169363613099</v>
      </c>
    </row>
    <row r="36" spans="1:58" s="29" customFormat="1">
      <c r="A36" s="2">
        <v>2027</v>
      </c>
      <c r="B36" s="11">
        <f>'Prev&amp;Death'!B35*Input!$B$12</f>
        <v>117734959.69179145</v>
      </c>
      <c r="C36" s="11">
        <f>'Prev&amp;Death'!C35*Input!$B$12</f>
        <v>123671458.63176309</v>
      </c>
      <c r="D36" s="11">
        <f>'Prev&amp;Death'!D35*Input!$B$13</f>
        <v>261494337.7037169</v>
      </c>
      <c r="E36" s="11">
        <f>'Prev&amp;Death'!E35*Input!$B$13</f>
        <v>252497976.51244131</v>
      </c>
      <c r="F36" s="11">
        <f>'Prev&amp;Death'!F35*Input!$B$14</f>
        <v>450529575.78271788</v>
      </c>
      <c r="G36" s="11">
        <f>'Prev&amp;Death'!G35*Input!$B$14</f>
        <v>438882910.17941666</v>
      </c>
      <c r="H36" s="11">
        <f>'Prev&amp;Death'!H35*Input!$B$15</f>
        <v>916837662.2671659</v>
      </c>
      <c r="I36" s="11">
        <f>'Prev&amp;Death'!I35*Input!$B$15</f>
        <v>934468142.15512538</v>
      </c>
      <c r="J36" s="11">
        <f t="shared" si="21"/>
        <v>3496.1170229241388</v>
      </c>
      <c r="K36" s="11"/>
      <c r="M36" s="2">
        <v>2027</v>
      </c>
      <c r="N36" s="11">
        <f>'Prev&amp;Death'!B35*Input!$C$32</f>
        <v>52206712.453607373</v>
      </c>
      <c r="O36" s="11">
        <f>'Prev&amp;Death'!C35*Input!$C$32</f>
        <v>54839108.930843793</v>
      </c>
      <c r="P36" s="11">
        <f>'Prev&amp;Death'!D35*Input!$C$33</f>
        <v>128942399.97278754</v>
      </c>
      <c r="Q36" s="11">
        <f>'Prev&amp;Death'!E35*Input!$C$33</f>
        <v>124506310.02448641</v>
      </c>
      <c r="R36" s="11">
        <f>'Prev&amp;Death'!F35*Input!$C$34</f>
        <v>241731138.12199584</v>
      </c>
      <c r="S36" s="11">
        <f>'Prev&amp;Death'!G35*Input!$C$34</f>
        <v>235482132.76708412</v>
      </c>
      <c r="T36" s="11">
        <f>'Prev&amp;Death'!H35*Input!$C$35</f>
        <v>536178734.12204814</v>
      </c>
      <c r="U36" s="11">
        <f>'Prev&amp;Death'!I35*Input!$C$35</f>
        <v>546489270.84772611</v>
      </c>
      <c r="V36" s="11">
        <f t="shared" si="22"/>
        <v>1920.3758072405794</v>
      </c>
      <c r="Y36" s="2">
        <v>2027</v>
      </c>
      <c r="Z36" s="11">
        <f>'Prev&amp;Death'!B35*Input!$D$12</f>
        <v>22234552.412190095</v>
      </c>
      <c r="AA36" s="11">
        <f>'Prev&amp;Death'!C35*Input!$D$12</f>
        <v>23355675.62972251</v>
      </c>
      <c r="AB36" s="11">
        <f>'Prev&amp;Death'!D35*Input!$D$13</f>
        <v>46571556.923359968</v>
      </c>
      <c r="AC36" s="11">
        <f>'Prev&amp;Death'!E35*Input!$D$13</f>
        <v>44969325.108316563</v>
      </c>
      <c r="AD36" s="11">
        <f>'Prev&amp;Death'!F35*Input!$D$14</f>
        <v>78133464.316639975</v>
      </c>
      <c r="AE36" s="11">
        <f>'Prev&amp;Death'!G35*Input!$D$14</f>
        <v>76113631.701339602</v>
      </c>
      <c r="AF36" s="11">
        <f>'Prev&amp;Death'!H35*Input!$D$15</f>
        <v>148416907.54685691</v>
      </c>
      <c r="AG36" s="11">
        <f>'Prev&amp;Death'!I35*Input!$D$15</f>
        <v>151270914.76234093</v>
      </c>
      <c r="AH36" s="11">
        <f t="shared" si="23"/>
        <v>591.06602840076653</v>
      </c>
      <c r="AK36" s="2">
        <v>2027</v>
      </c>
      <c r="AL36" s="11">
        <f>'Prev&amp;Death'!B35*Input!$E$12</f>
        <v>35887769.460972771</v>
      </c>
      <c r="AM36" s="11">
        <f>'Prev&amp;Death'!C35*Input!$E$12</f>
        <v>37697322.935325086</v>
      </c>
      <c r="AN36" s="11">
        <f>'Prev&amp;Death'!D35*Input!$E$13</f>
        <v>67776478.586336628</v>
      </c>
      <c r="AO36" s="11">
        <f>'Prev&amp;Death'!E35*Input!$E$13</f>
        <v>65444719.944869213</v>
      </c>
      <c r="AP36" s="11">
        <f>'Prev&amp;Death'!F35*Input!$E$14</f>
        <v>95923853.114890307</v>
      </c>
      <c r="AQ36" s="11">
        <f>'Prev&amp;Death'!G35*Input!$E$14</f>
        <v>93444120.150260001</v>
      </c>
      <c r="AR36" s="11">
        <f>'Prev&amp;Death'!H35*Input!$E$15</f>
        <v>146211411.54310116</v>
      </c>
      <c r="AS36" s="11">
        <f>'Prev&amp;Death'!I35*Input!$E$15</f>
        <v>149023007.81220126</v>
      </c>
      <c r="AT36" s="11">
        <f t="shared" si="24"/>
        <v>691.40868354795646</v>
      </c>
      <c r="AW36" s="2">
        <v>2027</v>
      </c>
      <c r="AX36" s="11">
        <f t="shared" si="25"/>
        <v>110329034.32677023</v>
      </c>
      <c r="AY36" s="11">
        <f t="shared" si="14"/>
        <v>115892107.49589139</v>
      </c>
      <c r="AZ36" s="11">
        <f t="shared" si="15"/>
        <v>243290435.48248416</v>
      </c>
      <c r="BA36" s="11">
        <f t="shared" si="16"/>
        <v>234920355.07767218</v>
      </c>
      <c r="BB36" s="11">
        <f t="shared" si="17"/>
        <v>415788455.55352616</v>
      </c>
      <c r="BC36" s="11">
        <f t="shared" si="18"/>
        <v>405039884.6186837</v>
      </c>
      <c r="BD36" s="11">
        <f t="shared" si="19"/>
        <v>830807053.21200621</v>
      </c>
      <c r="BE36" s="11">
        <f t="shared" si="20"/>
        <v>846783193.42226827</v>
      </c>
      <c r="BF36" s="11">
        <f t="shared" si="26"/>
        <v>3202.8505191893023</v>
      </c>
    </row>
    <row r="37" spans="1:58" s="29" customFormat="1">
      <c r="A37" s="2">
        <v>2028</v>
      </c>
      <c r="B37" s="11">
        <f>'Prev&amp;Death'!B36*Input!$B$12</f>
        <v>119257565.39472702</v>
      </c>
      <c r="C37" s="11">
        <f>'Prev&amp;Death'!C36*Input!$B$12</f>
        <v>125515267.32487613</v>
      </c>
      <c r="D37" s="11">
        <f>'Prev&amp;Death'!D36*Input!$B$13</f>
        <v>262557661.02249327</v>
      </c>
      <c r="E37" s="11">
        <f>'Prev&amp;Death'!E36*Input!$B$13</f>
        <v>254600535.77618921</v>
      </c>
      <c r="F37" s="11">
        <f>'Prev&amp;Death'!F36*Input!$B$14</f>
        <v>460662821.67858326</v>
      </c>
      <c r="G37" s="11">
        <f>'Prev&amp;Death'!G36*Input!$B$14</f>
        <v>448771060.68719047</v>
      </c>
      <c r="H37" s="11">
        <f>'Prev&amp;Death'!H36*Input!$B$15</f>
        <v>944008039.09926248</v>
      </c>
      <c r="I37" s="11">
        <f>'Prev&amp;Death'!I36*Input!$B$15</f>
        <v>961489217.74282348</v>
      </c>
      <c r="J37" s="11">
        <f t="shared" si="21"/>
        <v>3576.8621687261457</v>
      </c>
      <c r="K37" s="11"/>
      <c r="M37" s="2">
        <v>2028</v>
      </c>
      <c r="N37" s="11">
        <f>'Prev&amp;Death'!B36*Input!$C$32</f>
        <v>52881875.02487313</v>
      </c>
      <c r="O37" s="11">
        <f>'Prev&amp;Death'!C36*Input!$C$32</f>
        <v>55656701.177979253</v>
      </c>
      <c r="P37" s="11">
        <f>'Prev&amp;Death'!D36*Input!$C$33</f>
        <v>129466722.83910292</v>
      </c>
      <c r="Q37" s="11">
        <f>'Prev&amp;Death'!E36*Input!$C$33</f>
        <v>125543078.31527765</v>
      </c>
      <c r="R37" s="11">
        <f>'Prev&amp;Death'!F36*Input!$C$34</f>
        <v>247168119.83184686</v>
      </c>
      <c r="S37" s="11">
        <f>'Prev&amp;Death'!G36*Input!$C$34</f>
        <v>240787608.82159856</v>
      </c>
      <c r="T37" s="11">
        <f>'Prev&amp;Death'!H36*Input!$C$35</f>
        <v>552068328.16362381</v>
      </c>
      <c r="U37" s="11">
        <f>'Prev&amp;Death'!I36*Input!$C$35</f>
        <v>562291551.55617976</v>
      </c>
      <c r="V37" s="11">
        <f t="shared" si="22"/>
        <v>1965.8639857304818</v>
      </c>
      <c r="Y37" s="2">
        <v>2028</v>
      </c>
      <c r="Z37" s="11">
        <f>'Prev&amp;Death'!B36*Input!$D$12</f>
        <v>22522100.447146282</v>
      </c>
      <c r="AA37" s="11">
        <f>'Prev&amp;Death'!C36*Input!$D$12</f>
        <v>23703883.682219356</v>
      </c>
      <c r="AB37" s="11">
        <f>'Prev&amp;Death'!D36*Input!$D$13</f>
        <v>46760932.429167047</v>
      </c>
      <c r="AC37" s="11">
        <f>'Prev&amp;Death'!E36*Input!$D$13</f>
        <v>45343786.21250812</v>
      </c>
      <c r="AD37" s="11">
        <f>'Prev&amp;Death'!F36*Input!$D$14</f>
        <v>79890830.867417052</v>
      </c>
      <c r="AE37" s="11">
        <f>'Prev&amp;Death'!G36*Input!$D$14</f>
        <v>77828492.381716594</v>
      </c>
      <c r="AF37" s="11">
        <f>'Prev&amp;Death'!H36*Input!$D$15</f>
        <v>152815225.23412427</v>
      </c>
      <c r="AG37" s="11">
        <f>'Prev&amp;Death'!I36*Input!$D$15</f>
        <v>155645063.69007924</v>
      </c>
      <c r="AH37" s="11">
        <f t="shared" si="23"/>
        <v>604.51031494437791</v>
      </c>
      <c r="AK37" s="2">
        <v>2028</v>
      </c>
      <c r="AL37" s="11">
        <f>'Prev&amp;Death'!B36*Input!$E$12</f>
        <v>36351887.532529078</v>
      </c>
      <c r="AM37" s="11">
        <f>'Prev&amp;Death'!C36*Input!$E$12</f>
        <v>38259349.55411189</v>
      </c>
      <c r="AN37" s="11">
        <f>'Prev&amp;Death'!D36*Input!$E$13</f>
        <v>68052080.386277154</v>
      </c>
      <c r="AO37" s="11">
        <f>'Prev&amp;Death'!E36*Input!$E$13</f>
        <v>65989680.360330969</v>
      </c>
      <c r="AP37" s="11">
        <f>'Prev&amp;Death'!F36*Input!$E$14</f>
        <v>98081358.511075094</v>
      </c>
      <c r="AQ37" s="11">
        <f>'Prev&amp;Death'!G36*Input!$E$14</f>
        <v>95549441.416322827</v>
      </c>
      <c r="AR37" s="11">
        <f>'Prev&amp;Death'!H36*Input!$E$15</f>
        <v>150544369.61438641</v>
      </c>
      <c r="AS37" s="11">
        <f>'Prev&amp;Death'!I36*Input!$E$15</f>
        <v>153332156.27510428</v>
      </c>
      <c r="AT37" s="11">
        <f t="shared" si="24"/>
        <v>706.16032365013768</v>
      </c>
      <c r="AW37" s="2">
        <v>2028</v>
      </c>
      <c r="AX37" s="11">
        <f t="shared" si="25"/>
        <v>111755863.00454849</v>
      </c>
      <c r="AY37" s="11">
        <f t="shared" si="14"/>
        <v>117619934.41431051</v>
      </c>
      <c r="AZ37" s="11">
        <f t="shared" si="15"/>
        <v>244279735.6545471</v>
      </c>
      <c r="BA37" s="11">
        <f t="shared" si="16"/>
        <v>236876544.88811675</v>
      </c>
      <c r="BB37" s="11">
        <f t="shared" si="17"/>
        <v>425140309.21033901</v>
      </c>
      <c r="BC37" s="11">
        <f t="shared" si="18"/>
        <v>414165542.61963797</v>
      </c>
      <c r="BD37" s="11">
        <f t="shared" si="19"/>
        <v>855427923.01213455</v>
      </c>
      <c r="BE37" s="11">
        <f t="shared" si="20"/>
        <v>871268771.52136326</v>
      </c>
      <c r="BF37" s="11">
        <f t="shared" si="26"/>
        <v>3276.5346243249978</v>
      </c>
    </row>
    <row r="38" spans="1:58" s="29" customFormat="1">
      <c r="A38" s="2">
        <v>2029</v>
      </c>
      <c r="B38" s="11">
        <f>'Prev&amp;Death'!B37*Input!$B$12</f>
        <v>120773665.09647749</v>
      </c>
      <c r="C38" s="11">
        <f>'Prev&amp;Death'!C37*Input!$B$12</f>
        <v>127318919.86814742</v>
      </c>
      <c r="D38" s="11">
        <f>'Prev&amp;Death'!D37*Input!$B$13</f>
        <v>263117580.058213</v>
      </c>
      <c r="E38" s="11">
        <f>'Prev&amp;Death'!E37*Input!$B$13</f>
        <v>256276441.60428411</v>
      </c>
      <c r="F38" s="11">
        <f>'Prev&amp;Death'!F37*Input!$B$14</f>
        <v>470616034.42268634</v>
      </c>
      <c r="G38" s="11">
        <f>'Prev&amp;Death'!G37*Input!$B$14</f>
        <v>458256584.69553202</v>
      </c>
      <c r="H38" s="11">
        <f>'Prev&amp;Death'!H37*Input!$B$15</f>
        <v>971954072.20459557</v>
      </c>
      <c r="I38" s="11">
        <f>'Prev&amp;Death'!I37*Input!$B$15</f>
        <v>989278275.58269</v>
      </c>
      <c r="J38" s="11">
        <f t="shared" si="21"/>
        <v>3657.5915735326262</v>
      </c>
      <c r="K38" s="11"/>
      <c r="M38" s="2">
        <v>2029</v>
      </c>
      <c r="N38" s="11">
        <f>'Prev&amp;Death'!B37*Input!$C$32</f>
        <v>53554152.667703167</v>
      </c>
      <c r="O38" s="11">
        <f>'Prev&amp;Death'!C37*Input!$C$32</f>
        <v>56456487.154373035</v>
      </c>
      <c r="P38" s="11">
        <f>'Prev&amp;Death'!D37*Input!$C$33</f>
        <v>129742817.93504322</v>
      </c>
      <c r="Q38" s="11">
        <f>'Prev&amp;Death'!E37*Input!$C$33</f>
        <v>126369464.54413658</v>
      </c>
      <c r="R38" s="11">
        <f>'Prev&amp;Death'!F37*Input!$C$34</f>
        <v>252508504.95622495</v>
      </c>
      <c r="S38" s="11">
        <f>'Prev&amp;Death'!G37*Input!$C$34</f>
        <v>245877056.07983088</v>
      </c>
      <c r="T38" s="11">
        <f>'Prev&amp;Death'!H37*Input!$C$35</f>
        <v>568411536.20450819</v>
      </c>
      <c r="U38" s="11">
        <f>'Prev&amp;Death'!I37*Input!$C$35</f>
        <v>578542958.39540064</v>
      </c>
      <c r="V38" s="11">
        <f t="shared" si="22"/>
        <v>2011.4629779372206</v>
      </c>
      <c r="Y38" s="2">
        <v>2029</v>
      </c>
      <c r="Z38" s="11">
        <f>'Prev&amp;Death'!B37*Input!$D$12</f>
        <v>22808419.806909285</v>
      </c>
      <c r="AA38" s="11">
        <f>'Prev&amp;Death'!C37*Input!$D$12</f>
        <v>24044508.14169791</v>
      </c>
      <c r="AB38" s="11">
        <f>'Prev&amp;Death'!D37*Input!$D$13</f>
        <v>46860652.75762035</v>
      </c>
      <c r="AC38" s="11">
        <f>'Prev&amp;Death'!E37*Input!$D$13</f>
        <v>45642261.293676972</v>
      </c>
      <c r="AD38" s="11">
        <f>'Prev&amp;Death'!F37*Input!$D$14</f>
        <v>81616975.019942939</v>
      </c>
      <c r="AE38" s="11">
        <f>'Prev&amp;Death'!G37*Input!$D$14</f>
        <v>79473527.228414044</v>
      </c>
      <c r="AF38" s="11">
        <f>'Prev&amp;Death'!H37*Input!$D$15</f>
        <v>157339105.50474846</v>
      </c>
      <c r="AG38" s="11">
        <f>'Prev&amp;Death'!I37*Input!$D$15</f>
        <v>160143532.93711579</v>
      </c>
      <c r="AH38" s="11">
        <f t="shared" si="23"/>
        <v>617.92898269012574</v>
      </c>
      <c r="AK38" s="2">
        <v>2029</v>
      </c>
      <c r="AL38" s="11">
        <f>'Prev&amp;Death'!B37*Input!$E$12</f>
        <v>36814022.455908716</v>
      </c>
      <c r="AM38" s="11">
        <f>'Prev&amp;Death'!C37*Input!$E$12</f>
        <v>38809135.843843222</v>
      </c>
      <c r="AN38" s="11">
        <f>'Prev&amp;Death'!D37*Input!$E$13</f>
        <v>68197205.289813444</v>
      </c>
      <c r="AO38" s="11">
        <f>'Prev&amp;Death'!E37*Input!$E$13</f>
        <v>66424056.861436278</v>
      </c>
      <c r="AP38" s="11">
        <f>'Prev&amp;Death'!F37*Input!$E$14</f>
        <v>100200532.40909918</v>
      </c>
      <c r="AQ38" s="11">
        <f>'Prev&amp;Death'!G37*Input!$E$14</f>
        <v>97569038.043499082</v>
      </c>
      <c r="AR38" s="11">
        <f>'Prev&amp;Death'!H37*Input!$E$15</f>
        <v>155001024.3914786</v>
      </c>
      <c r="AS38" s="11">
        <f>'Prev&amp;Death'!I37*Input!$E$15</f>
        <v>157763777.63997334</v>
      </c>
      <c r="AT38" s="11">
        <f t="shared" si="24"/>
        <v>720.77879293505191</v>
      </c>
      <c r="AW38" s="2">
        <v>2029</v>
      </c>
      <c r="AX38" s="11">
        <f t="shared" si="25"/>
        <v>113176594.93052116</v>
      </c>
      <c r="AY38" s="11">
        <f t="shared" si="14"/>
        <v>119310131.13991417</v>
      </c>
      <c r="AZ38" s="11">
        <f t="shared" si="15"/>
        <v>244800675.98247701</v>
      </c>
      <c r="BA38" s="11">
        <f t="shared" si="16"/>
        <v>238435782.69924983</v>
      </c>
      <c r="BB38" s="11">
        <f t="shared" si="17"/>
        <v>434326012.38526708</v>
      </c>
      <c r="BC38" s="11">
        <f t="shared" si="18"/>
        <v>422919621.35174406</v>
      </c>
      <c r="BD38" s="11">
        <f t="shared" si="19"/>
        <v>880751666.10073519</v>
      </c>
      <c r="BE38" s="11">
        <f t="shared" si="20"/>
        <v>896450268.97248983</v>
      </c>
      <c r="BF38" s="11">
        <f t="shared" si="26"/>
        <v>3350.1707535623987</v>
      </c>
    </row>
    <row r="39" spans="1:58" s="29" customFormat="1">
      <c r="A39" s="2">
        <v>2030</v>
      </c>
      <c r="B39" s="11">
        <f>'Prev&amp;Death'!B38*Input!$B$12</f>
        <v>122278596.30058576</v>
      </c>
      <c r="C39" s="11">
        <f>'Prev&amp;Death'!C38*Input!$B$12</f>
        <v>129076472.3057438</v>
      </c>
      <c r="D39" s="11">
        <f>'Prev&amp;Death'!D38*Input!$B$13</f>
        <v>263363446.35430974</v>
      </c>
      <c r="E39" s="11">
        <f>'Prev&amp;Death'!E38*Input!$B$13</f>
        <v>257664613.01805392</v>
      </c>
      <c r="F39" s="11">
        <f>'Prev&amp;Death'!F38*Input!$B$14</f>
        <v>479996510.66316175</v>
      </c>
      <c r="G39" s="11">
        <f>'Prev&amp;Death'!G38*Input!$B$14</f>
        <v>467122097.07698756</v>
      </c>
      <c r="H39" s="11">
        <f>'Prev&amp;Death'!H38*Input!$B$15</f>
        <v>1000833784.9854983</v>
      </c>
      <c r="I39" s="11">
        <f>'Prev&amp;Death'!I38*Input!$B$15</f>
        <v>1017888932.4276525</v>
      </c>
      <c r="J39" s="11">
        <f t="shared" si="21"/>
        <v>3738.2244531319934</v>
      </c>
      <c r="K39" s="11"/>
      <c r="M39" s="2">
        <v>2030</v>
      </c>
      <c r="N39" s="11">
        <f>'Prev&amp;Death'!B38*Input!$C$32</f>
        <v>54221477.911122933</v>
      </c>
      <c r="O39" s="11">
        <f>'Prev&amp;Death'!C38*Input!$C$32</f>
        <v>57235831.156969473</v>
      </c>
      <c r="P39" s="11">
        <f>'Prev&amp;Death'!D38*Input!$C$33</f>
        <v>129864054.17506863</v>
      </c>
      <c r="Q39" s="11">
        <f>'Prev&amp;Death'!E38*Input!$C$33</f>
        <v>127053969.43719436</v>
      </c>
      <c r="R39" s="11">
        <f>'Prev&amp;Death'!F38*Input!$C$34</f>
        <v>257541588.95253524</v>
      </c>
      <c r="S39" s="11">
        <f>'Prev&amp;Death'!G38*Input!$C$34</f>
        <v>250633836.79568216</v>
      </c>
      <c r="T39" s="11">
        <f>'Prev&amp;Death'!H38*Input!$C$35</f>
        <v>585300772.41060174</v>
      </c>
      <c r="U39" s="11">
        <f>'Prev&amp;Death'!I38*Input!$C$35</f>
        <v>595274847.14831078</v>
      </c>
      <c r="V39" s="11">
        <f t="shared" si="22"/>
        <v>2057.1263779874853</v>
      </c>
      <c r="Y39" s="2">
        <v>2030</v>
      </c>
      <c r="Z39" s="11">
        <f>'Prev&amp;Death'!B38*Input!$D$12</f>
        <v>23092629.966933813</v>
      </c>
      <c r="AA39" s="11">
        <f>'Prev&amp;Death'!C38*Input!$D$12</f>
        <v>24376426.476687018</v>
      </c>
      <c r="AB39" s="11">
        <f>'Prev&amp;Death'!D38*Input!$D$13</f>
        <v>46904440.995273054</v>
      </c>
      <c r="AC39" s="11">
        <f>'Prev&amp;Death'!E38*Input!$D$13</f>
        <v>45889491.518941015</v>
      </c>
      <c r="AD39" s="11">
        <f>'Prev&amp;Death'!F38*Input!$D$14</f>
        <v>83243791.870612368</v>
      </c>
      <c r="AE39" s="11">
        <f>'Prev&amp;Death'!G38*Input!$D$14</f>
        <v>81011036.045902327</v>
      </c>
      <c r="AF39" s="11">
        <f>'Prev&amp;Death'!H38*Input!$D$15</f>
        <v>162014129.05382907</v>
      </c>
      <c r="AG39" s="11">
        <f>'Prev&amp;Death'!I38*Input!$D$15</f>
        <v>164775001.93819648</v>
      </c>
      <c r="AH39" s="11">
        <f t="shared" si="23"/>
        <v>631.30694786637525</v>
      </c>
      <c r="AK39" s="2">
        <v>2030</v>
      </c>
      <c r="AL39" s="11">
        <f>'Prev&amp;Death'!B38*Input!$E$12</f>
        <v>37272753.01689966</v>
      </c>
      <c r="AM39" s="11">
        <f>'Prev&amp;Death'!C38*Input!$E$12</f>
        <v>39344869.978047259</v>
      </c>
      <c r="AN39" s="11">
        <f>'Prev&amp;Death'!D38*Input!$E$13</f>
        <v>68260931.150567591</v>
      </c>
      <c r="AO39" s="11">
        <f>'Prev&amp;Death'!E38*Input!$E$13</f>
        <v>66783855.742458835</v>
      </c>
      <c r="AP39" s="11">
        <f>'Prev&amp;Death'!F38*Input!$E$14</f>
        <v>102197762.94269025</v>
      </c>
      <c r="AQ39" s="11">
        <f>'Prev&amp;Death'!G38*Input!$E$14</f>
        <v>99456625.79173854</v>
      </c>
      <c r="AR39" s="11">
        <f>'Prev&amp;Death'!H38*Input!$E$15</f>
        <v>159606576.43677044</v>
      </c>
      <c r="AS39" s="11">
        <f>'Prev&amp;Death'!I38*Input!$E$15</f>
        <v>162326422.36394006</v>
      </c>
      <c r="AT39" s="11">
        <f t="shared" si="24"/>
        <v>735.24979742311268</v>
      </c>
      <c r="AW39" s="2">
        <v>2030</v>
      </c>
      <c r="AX39" s="11">
        <f t="shared" si="25"/>
        <v>114586860.89495641</v>
      </c>
      <c r="AY39" s="11">
        <f t="shared" si="14"/>
        <v>120957127.61170375</v>
      </c>
      <c r="AZ39" s="11">
        <f t="shared" si="15"/>
        <v>245029426.32090926</v>
      </c>
      <c r="BA39" s="11">
        <f t="shared" si="16"/>
        <v>239727316.69859421</v>
      </c>
      <c r="BB39" s="11">
        <f t="shared" si="17"/>
        <v>442983143.76583785</v>
      </c>
      <c r="BC39" s="11">
        <f t="shared" si="18"/>
        <v>431101498.63332307</v>
      </c>
      <c r="BD39" s="11">
        <f t="shared" si="19"/>
        <v>906921477.90120125</v>
      </c>
      <c r="BE39" s="11">
        <f t="shared" si="20"/>
        <v>922376271.45044732</v>
      </c>
      <c r="BF39" s="11">
        <f t="shared" si="26"/>
        <v>3423.6831232769728</v>
      </c>
    </row>
    <row r="42" spans="1:58" s="29" customFormat="1">
      <c r="A42" s="11" t="s"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M42" s="11" t="s">
        <v>40</v>
      </c>
      <c r="N42" s="11"/>
      <c r="O42" s="11"/>
      <c r="P42" s="11"/>
      <c r="Q42" s="11"/>
      <c r="R42" s="11"/>
      <c r="S42" s="11"/>
      <c r="T42" s="11"/>
      <c r="U42" s="11"/>
      <c r="V42" s="11"/>
      <c r="Y42" s="11" t="s">
        <v>40</v>
      </c>
      <c r="Z42" s="11"/>
      <c r="AA42" s="11"/>
      <c r="AB42" s="11"/>
      <c r="AC42" s="11"/>
      <c r="AD42" s="11"/>
      <c r="AE42" s="11"/>
      <c r="AF42" s="11"/>
      <c r="AG42" s="11"/>
      <c r="AH42" s="11"/>
      <c r="AK42" s="11" t="s">
        <v>40</v>
      </c>
      <c r="AL42" s="11"/>
      <c r="AM42" s="11"/>
      <c r="AN42" s="11"/>
      <c r="AO42" s="11"/>
      <c r="AP42" s="11"/>
      <c r="AQ42" s="11"/>
      <c r="AR42" s="11"/>
      <c r="AS42" s="11"/>
      <c r="AT42" s="11"/>
      <c r="AW42" s="11" t="s">
        <v>40</v>
      </c>
      <c r="AX42" s="11"/>
      <c r="AY42" s="11"/>
      <c r="AZ42" s="11"/>
      <c r="BA42" s="11"/>
      <c r="BB42" s="11"/>
      <c r="BC42" s="11"/>
      <c r="BD42" s="11"/>
      <c r="BE42" s="11"/>
      <c r="BF42" s="11"/>
    </row>
    <row r="43" spans="1:58" s="29" customFormat="1">
      <c r="A43" s="11" t="s">
        <v>8</v>
      </c>
      <c r="B43" s="11" t="s">
        <v>77</v>
      </c>
      <c r="C43" s="11" t="s">
        <v>78</v>
      </c>
      <c r="D43" s="11" t="s">
        <v>79</v>
      </c>
      <c r="E43" s="11" t="s">
        <v>80</v>
      </c>
      <c r="F43" s="11" t="s">
        <v>81</v>
      </c>
      <c r="G43" s="11" t="s">
        <v>82</v>
      </c>
      <c r="H43" s="11" t="s">
        <v>83</v>
      </c>
      <c r="I43" s="11" t="s">
        <v>84</v>
      </c>
      <c r="J43" s="11" t="s">
        <v>29</v>
      </c>
      <c r="K43" s="11"/>
      <c r="L43" s="12"/>
      <c r="M43" s="11" t="s">
        <v>8</v>
      </c>
      <c r="N43" s="11" t="s">
        <v>77</v>
      </c>
      <c r="O43" s="11" t="s">
        <v>78</v>
      </c>
      <c r="P43" s="11" t="s">
        <v>79</v>
      </c>
      <c r="Q43" s="11" t="s">
        <v>80</v>
      </c>
      <c r="R43" s="11" t="s">
        <v>81</v>
      </c>
      <c r="S43" s="11" t="s">
        <v>82</v>
      </c>
      <c r="T43" s="11" t="s">
        <v>83</v>
      </c>
      <c r="U43" s="11" t="s">
        <v>84</v>
      </c>
      <c r="V43" s="11" t="s">
        <v>29</v>
      </c>
      <c r="Y43" s="11" t="s">
        <v>8</v>
      </c>
      <c r="Z43" s="11" t="s">
        <v>77</v>
      </c>
      <c r="AA43" s="11" t="s">
        <v>78</v>
      </c>
      <c r="AB43" s="11" t="s">
        <v>79</v>
      </c>
      <c r="AC43" s="11" t="s">
        <v>80</v>
      </c>
      <c r="AD43" s="11" t="s">
        <v>81</v>
      </c>
      <c r="AE43" s="11" t="s">
        <v>82</v>
      </c>
      <c r="AF43" s="11" t="s">
        <v>83</v>
      </c>
      <c r="AG43" s="11" t="s">
        <v>84</v>
      </c>
      <c r="AH43" s="11" t="s">
        <v>29</v>
      </c>
      <c r="AK43" s="11" t="s">
        <v>8</v>
      </c>
      <c r="AL43" s="11" t="s">
        <v>77</v>
      </c>
      <c r="AM43" s="11" t="s">
        <v>78</v>
      </c>
      <c r="AN43" s="11" t="s">
        <v>79</v>
      </c>
      <c r="AO43" s="11" t="s">
        <v>80</v>
      </c>
      <c r="AP43" s="11" t="s">
        <v>81</v>
      </c>
      <c r="AQ43" s="11" t="s">
        <v>82</v>
      </c>
      <c r="AR43" s="11" t="s">
        <v>83</v>
      </c>
      <c r="AS43" s="11" t="s">
        <v>84</v>
      </c>
      <c r="AT43" s="11" t="s">
        <v>29</v>
      </c>
      <c r="AW43" s="11" t="s">
        <v>8</v>
      </c>
      <c r="AX43" s="11" t="s">
        <v>77</v>
      </c>
      <c r="AY43" s="11" t="s">
        <v>78</v>
      </c>
      <c r="AZ43" s="11" t="s">
        <v>79</v>
      </c>
      <c r="BA43" s="11" t="s">
        <v>80</v>
      </c>
      <c r="BB43" s="11" t="s">
        <v>81</v>
      </c>
      <c r="BC43" s="11" t="s">
        <v>82</v>
      </c>
      <c r="BD43" s="11" t="s">
        <v>83</v>
      </c>
      <c r="BE43" s="11" t="s">
        <v>84</v>
      </c>
      <c r="BF43" s="11" t="s">
        <v>29</v>
      </c>
    </row>
    <row r="44" spans="1:58" s="29" customFormat="1">
      <c r="A44" s="2">
        <v>2015</v>
      </c>
      <c r="B44" s="11">
        <f>'Prev&amp;Death'!B43*Input!$B$12</f>
        <v>36804681.970506899</v>
      </c>
      <c r="C44" s="11">
        <f>'Prev&amp;Death'!C43*Input!$B$12</f>
        <v>37118759.42337478</v>
      </c>
      <c r="D44" s="11">
        <f>'Prev&amp;Death'!D43*Input!$B$13</f>
        <v>88677697.304595903</v>
      </c>
      <c r="E44" s="11">
        <f>'Prev&amp;Death'!E43*Input!$B$13</f>
        <v>79449531.436900422</v>
      </c>
      <c r="F44" s="11">
        <f>'Prev&amp;Death'!F43*Input!$B$14</f>
        <v>136341292.42358828</v>
      </c>
      <c r="G44" s="11">
        <f>'Prev&amp;Death'!G43*Input!$B$14</f>
        <v>123384848.12577392</v>
      </c>
      <c r="H44" s="11">
        <f>'Prev&amp;Death'!H43*Input!$B$15</f>
        <v>253918556.96761802</v>
      </c>
      <c r="I44" s="11">
        <f>'Prev&amp;Death'!I43*Input!$B$15</f>
        <v>256155821.13618115</v>
      </c>
      <c r="J44" s="11">
        <f>SUM(B44:I44)/1000000</f>
        <v>1011.8511887885393</v>
      </c>
      <c r="K44" s="11"/>
      <c r="M44" s="2">
        <v>2015</v>
      </c>
      <c r="N44" s="11">
        <f>'Prev&amp;Death'!B43*Input!$C$52</f>
        <v>27604314.172110524</v>
      </c>
      <c r="O44" s="11">
        <f>'Prev&amp;Death'!C43*Input!$C$52</f>
        <v>27839879.111655135</v>
      </c>
      <c r="P44" s="11">
        <f>'Prev&amp;Death'!D43*Input!$C$53</f>
        <v>73960672.815029651</v>
      </c>
      <c r="Q44" s="11">
        <f>'Prev&amp;Death'!E43*Input!$C$53</f>
        <v>66264021.039340429</v>
      </c>
      <c r="R44" s="11">
        <f>'Prev&amp;Death'!F43*Input!$C$54</f>
        <v>123734179.54131421</v>
      </c>
      <c r="S44" s="11">
        <f>'Prev&amp;Death'!G43*Input!$C$54</f>
        <v>111975782.82623777</v>
      </c>
      <c r="T44" s="11">
        <f>'Prev&amp;Death'!H43*Input!$C$55</f>
        <v>251168150.18884435</v>
      </c>
      <c r="U44" s="11">
        <f>'Prev&amp;Death'!I43*Input!$C$55</f>
        <v>253381180.65582773</v>
      </c>
      <c r="V44" s="11">
        <f>SUM(N44:U44)/1000000</f>
        <v>935.92818035035975</v>
      </c>
      <c r="Y44" s="2">
        <v>2015</v>
      </c>
      <c r="Z44" s="11">
        <f>'Prev&amp;Death'!B43*Input!$D$12</f>
        <v>6950659.6208082652</v>
      </c>
      <c r="AA44" s="11">
        <f>'Prev&amp;Death'!C43*Input!$D$12</f>
        <v>7009973.9621522389</v>
      </c>
      <c r="AB44" s="11">
        <f>'Prev&amp;Death'!D43*Input!$D$13</f>
        <v>15793299.633633981</v>
      </c>
      <c r="AC44" s="11">
        <f>'Prev&amp;Death'!E43*Input!$D$13</f>
        <v>14149783.923964834</v>
      </c>
      <c r="AD44" s="11">
        <f>'Prev&amp;Death'!F43*Input!$D$14</f>
        <v>23645101.40750597</v>
      </c>
      <c r="AE44" s="11">
        <f>'Prev&amp;Death'!G43*Input!$D$14</f>
        <v>21398119.338781498</v>
      </c>
      <c r="AF44" s="11">
        <f>'Prev&amp;Death'!H43*Input!$D$15</f>
        <v>41104121.858066365</v>
      </c>
      <c r="AG44" s="11">
        <f>'Prev&amp;Death'!I43*Input!$D$15</f>
        <v>41466288.294862211</v>
      </c>
      <c r="AH44" s="11">
        <f>SUM(Z44:AG44)/1000000</f>
        <v>171.51734803977538</v>
      </c>
      <c r="AK44" s="2">
        <v>2015</v>
      </c>
      <c r="AL44" s="11">
        <f>'Prev&amp;Death'!B43*Input!$E$12</f>
        <v>11218740.339315394</v>
      </c>
      <c r="AM44" s="11">
        <f>'Prev&amp;Death'!C43*Input!$E$12</f>
        <v>11314476.892425181</v>
      </c>
      <c r="AN44" s="11">
        <f>'Prev&amp;Death'!D43*Input!$E$13</f>
        <v>22984291.381714132</v>
      </c>
      <c r="AO44" s="11">
        <f>'Prev&amp;Death'!E43*Input!$E$13</f>
        <v>20592451.497855205</v>
      </c>
      <c r="AP44" s="11">
        <f>'Prev&amp;Death'!F43*Input!$E$14</f>
        <v>29028909.112599637</v>
      </c>
      <c r="AQ44" s="11">
        <f>'Prev&amp;Death'!G43*Input!$E$14</f>
        <v>26270306.511304054</v>
      </c>
      <c r="AR44" s="11">
        <f>'Prev&amp;Death'!H43*Input!$E$15</f>
        <v>40493308.858427264</v>
      </c>
      <c r="AS44" s="11">
        <f>'Prev&amp;Death'!I43*Input!$E$15</f>
        <v>40850093.45131968</v>
      </c>
      <c r="AT44" s="11">
        <f>SUM(AL44:AS44)/1000000</f>
        <v>202.75257804496056</v>
      </c>
      <c r="AW44" s="2">
        <v>2015</v>
      </c>
      <c r="AX44" s="11">
        <f>N44+Z44+AL44</f>
        <v>45773714.132234178</v>
      </c>
      <c r="AY44" s="11">
        <f t="shared" ref="AY44:AY59" si="27">O44+AA44+AM44</f>
        <v>46164329.966232553</v>
      </c>
      <c r="AZ44" s="11">
        <f t="shared" ref="AZ44:AZ59" si="28">P44+AB44+AN44</f>
        <v>112738263.83037777</v>
      </c>
      <c r="BA44" s="11">
        <f t="shared" ref="BA44:BA59" si="29">Q44+AC44+AO44</f>
        <v>101006256.46116047</v>
      </c>
      <c r="BB44" s="11">
        <f t="shared" ref="BB44:BB59" si="30">R44+AD44+AP44</f>
        <v>176408190.06141981</v>
      </c>
      <c r="BC44" s="11">
        <f t="shared" ref="BC44:BC59" si="31">S44+AE44+AQ44</f>
        <v>159644208.67632332</v>
      </c>
      <c r="BD44" s="11">
        <f t="shared" ref="BD44:BD59" si="32">T44+AF44+AR44</f>
        <v>332765580.90533799</v>
      </c>
      <c r="BE44" s="11">
        <f t="shared" ref="BE44:BE59" si="33">U44+AG44+AS44</f>
        <v>335697562.40200961</v>
      </c>
      <c r="BF44" s="11">
        <f>SUM(AX44:BE44)/1000000</f>
        <v>1310.1981064350957</v>
      </c>
    </row>
    <row r="45" spans="1:58" s="29" customFormat="1">
      <c r="A45" s="2">
        <v>2016</v>
      </c>
      <c r="B45" s="11">
        <f>'Prev&amp;Death'!B44*Input!$B$12</f>
        <v>38470473.021215186</v>
      </c>
      <c r="C45" s="11">
        <f>'Prev&amp;Death'!C44*Input!$B$12</f>
        <v>38371602.710451506</v>
      </c>
      <c r="D45" s="11">
        <f>'Prev&amp;Death'!D44*Input!$B$13</f>
        <v>89113264.479741961</v>
      </c>
      <c r="E45" s="11">
        <f>'Prev&amp;Death'!E44*Input!$B$13</f>
        <v>80047578.648582727</v>
      </c>
      <c r="F45" s="11">
        <f>'Prev&amp;Death'!F44*Input!$B$14</f>
        <v>136175485.28783959</v>
      </c>
      <c r="G45" s="11">
        <f>'Prev&amp;Death'!G44*Input!$B$14</f>
        <v>124261639.67943394</v>
      </c>
      <c r="H45" s="11">
        <f>'Prev&amp;Death'!H44*Input!$B$15</f>
        <v>256688704.0021787</v>
      </c>
      <c r="I45" s="11">
        <f>'Prev&amp;Death'!I44*Input!$B$15</f>
        <v>259836313.56662682</v>
      </c>
      <c r="J45" s="11">
        <f t="shared" ref="J45:J59" si="34">SUM(B45:I45)/1000000</f>
        <v>1022.9650613960704</v>
      </c>
      <c r="K45" s="11"/>
      <c r="M45" s="2">
        <v>2016</v>
      </c>
      <c r="N45" s="11">
        <f>'Prev&amp;Death'!B44*Input!$C$52</f>
        <v>28853693.790325668</v>
      </c>
      <c r="O45" s="11">
        <f>'Prev&amp;Death'!C44*Input!$C$52</f>
        <v>28779538.900934096</v>
      </c>
      <c r="P45" s="11">
        <f>'Prev&amp;Death'!D44*Input!$C$53</f>
        <v>74323952.899077073</v>
      </c>
      <c r="Q45" s="11">
        <f>'Prev&amp;Death'!E44*Input!$C$53</f>
        <v>66762815.837757953</v>
      </c>
      <c r="R45" s="11">
        <f>'Prev&amp;Death'!F44*Input!$C$54</f>
        <v>123583704.14578827</v>
      </c>
      <c r="S45" s="11">
        <f>'Prev&amp;Death'!G44*Input!$C$54</f>
        <v>112771499.82137831</v>
      </c>
      <c r="T45" s="11">
        <f>'Prev&amp;Death'!H44*Input!$C$55</f>
        <v>253908291.41653121</v>
      </c>
      <c r="U45" s="11">
        <f>'Prev&amp;Death'!I44*Input!$C$55</f>
        <v>257021806.5580022</v>
      </c>
      <c r="V45" s="11">
        <f t="shared" ref="V45:V59" si="35">SUM(N45:U45)/1000000</f>
        <v>946.00530336979489</v>
      </c>
      <c r="Y45" s="2">
        <v>2016</v>
      </c>
      <c r="Z45" s="11">
        <f>'Prev&amp;Death'!B44*Input!$D$12</f>
        <v>7265248.5799559103</v>
      </c>
      <c r="AA45" s="11">
        <f>'Prev&amp;Death'!C44*Input!$D$12</f>
        <v>7246576.6654078485</v>
      </c>
      <c r="AB45" s="11">
        <f>'Prev&amp;Death'!D44*Input!$D$13</f>
        <v>15870873.17373199</v>
      </c>
      <c r="AC45" s="11">
        <f>'Prev&amp;Death'!E44*Input!$D$13</f>
        <v>14256294.795314088</v>
      </c>
      <c r="AD45" s="11">
        <f>'Prev&amp;Death'!F44*Input!$D$14</f>
        <v>23616346.167848382</v>
      </c>
      <c r="AE45" s="11">
        <f>'Prev&amp;Death'!G44*Input!$D$14</f>
        <v>21550177.639176108</v>
      </c>
      <c r="AF45" s="11">
        <f>'Prev&amp;Death'!H44*Input!$D$15</f>
        <v>41552550.923799694</v>
      </c>
      <c r="AG45" s="11">
        <f>'Prev&amp;Death'!I44*Input!$D$15</f>
        <v>42062083.305535741</v>
      </c>
      <c r="AH45" s="11">
        <f t="shared" ref="AH45:AH59" si="36">SUM(Z45:AG45)/1000000</f>
        <v>173.42015125076978</v>
      </c>
      <c r="AK45" s="2">
        <v>2016</v>
      </c>
      <c r="AL45" s="11">
        <f>'Prev&amp;Death'!B44*Input!$E$12</f>
        <v>11726503.924188295</v>
      </c>
      <c r="AM45" s="11">
        <f>'Prev&amp;Death'!C44*Input!$E$12</f>
        <v>11696366.444815047</v>
      </c>
      <c r="AN45" s="11">
        <f>'Prev&amp;Death'!D44*Input!$E$13</f>
        <v>23097185.640069533</v>
      </c>
      <c r="AO45" s="11">
        <f>'Prev&amp;Death'!E44*Input!$E$13</f>
        <v>20747458.808499653</v>
      </c>
      <c r="AP45" s="11">
        <f>'Prev&amp;Death'!F44*Input!$E$14</f>
        <v>28993606.526066169</v>
      </c>
      <c r="AQ45" s="11">
        <f>'Prev&amp;Death'!G44*Input!$E$14</f>
        <v>26456987.317019284</v>
      </c>
      <c r="AR45" s="11">
        <f>'Prev&amp;Death'!H44*Input!$E$15</f>
        <v>40935074.205526441</v>
      </c>
      <c r="AS45" s="11">
        <f>'Prev&amp;Death'!I44*Input!$E$15</f>
        <v>41437034.864806622</v>
      </c>
      <c r="AT45" s="11">
        <f t="shared" ref="AT45:AT59" si="37">SUM(AL45:AS45)/1000000</f>
        <v>205.09021773099104</v>
      </c>
      <c r="AW45" s="2">
        <v>2016</v>
      </c>
      <c r="AX45" s="11">
        <f t="shared" ref="AX45:AX59" si="38">N45+Z45+AL45</f>
        <v>47845446.294469871</v>
      </c>
      <c r="AY45" s="11">
        <f t="shared" si="27"/>
        <v>47722482.011156991</v>
      </c>
      <c r="AZ45" s="11">
        <f t="shared" si="28"/>
        <v>113292011.7128786</v>
      </c>
      <c r="BA45" s="11">
        <f t="shared" si="29"/>
        <v>101766569.4415717</v>
      </c>
      <c r="BB45" s="11">
        <f t="shared" si="30"/>
        <v>176193656.83970284</v>
      </c>
      <c r="BC45" s="11">
        <f t="shared" si="31"/>
        <v>160778664.7775737</v>
      </c>
      <c r="BD45" s="11">
        <f t="shared" si="32"/>
        <v>336395916.54585731</v>
      </c>
      <c r="BE45" s="11">
        <f t="shared" si="33"/>
        <v>340520924.72834456</v>
      </c>
      <c r="BF45" s="11">
        <f t="shared" ref="BF45:BF59" si="39">SUM(AX45:BE45)/1000000</f>
        <v>1324.5156723515556</v>
      </c>
    </row>
    <row r="46" spans="1:58" s="29" customFormat="1">
      <c r="A46" s="2">
        <v>2017</v>
      </c>
      <c r="B46" s="11">
        <f>'Prev&amp;Death'!B45*Input!$B$12</f>
        <v>40142991.909585096</v>
      </c>
      <c r="C46" s="11">
        <f>'Prev&amp;Death'!C45*Input!$B$12</f>
        <v>39713504.156824291</v>
      </c>
      <c r="D46" s="11">
        <f>'Prev&amp;Death'!D45*Input!$B$13</f>
        <v>90096850.372015044</v>
      </c>
      <c r="E46" s="11">
        <f>'Prev&amp;Death'!E45*Input!$B$13</f>
        <v>81102951.774027497</v>
      </c>
      <c r="F46" s="11">
        <f>'Prev&amp;Death'!F45*Input!$B$14</f>
        <v>136857978.73169279</v>
      </c>
      <c r="G46" s="11">
        <f>'Prev&amp;Death'!G45*Input!$B$14</f>
        <v>125813694.75409842</v>
      </c>
      <c r="H46" s="11">
        <f>'Prev&amp;Death'!H45*Input!$B$15</f>
        <v>260019472.7319631</v>
      </c>
      <c r="I46" s="11">
        <f>'Prev&amp;Death'!I45*Input!$B$15</f>
        <v>263584848.98182645</v>
      </c>
      <c r="J46" s="11">
        <f t="shared" si="34"/>
        <v>1037.3322934120326</v>
      </c>
      <c r="K46" s="11"/>
      <c r="M46" s="2">
        <v>2017</v>
      </c>
      <c r="N46" s="11">
        <f>'Prev&amp;Death'!B45*Input!$C$52</f>
        <v>30108119.433518261</v>
      </c>
      <c r="O46" s="11">
        <f>'Prev&amp;Death'!C45*Input!$C$52</f>
        <v>29785994.252005119</v>
      </c>
      <c r="P46" s="11">
        <f>'Prev&amp;Death'!D45*Input!$C$53</f>
        <v>75144302.057603508</v>
      </c>
      <c r="Q46" s="11">
        <f>'Prev&amp;Death'!E45*Input!$C$53</f>
        <v>67643038.360459268</v>
      </c>
      <c r="R46" s="11">
        <f>'Prev&amp;Death'!F45*Input!$C$54</f>
        <v>124203089.25514412</v>
      </c>
      <c r="S46" s="11">
        <f>'Prev&amp;Death'!G45*Input!$C$54</f>
        <v>114180040.5345608</v>
      </c>
      <c r="T46" s="11">
        <f>'Prev&amp;Death'!H45*Input!$C$55</f>
        <v>257202981.7714133</v>
      </c>
      <c r="U46" s="11">
        <f>'Prev&amp;Death'!I45*Input!$C$55</f>
        <v>260729738.41377884</v>
      </c>
      <c r="V46" s="11">
        <f t="shared" si="35"/>
        <v>958.99730407848313</v>
      </c>
      <c r="Y46" s="2">
        <v>2017</v>
      </c>
      <c r="Z46" s="11">
        <f>'Prev&amp;Death'!B45*Input!$D$12</f>
        <v>7581108.1086905301</v>
      </c>
      <c r="AA46" s="11">
        <f>'Prev&amp;Death'!C45*Input!$D$12</f>
        <v>7499998.2329649795</v>
      </c>
      <c r="AB46" s="11">
        <f>'Prev&amp;Death'!D45*Input!$D$13</f>
        <v>16046047.62214743</v>
      </c>
      <c r="AC46" s="11">
        <f>'Prev&amp;Death'!E45*Input!$D$13</f>
        <v>14444254.389463024</v>
      </c>
      <c r="AD46" s="11">
        <f>'Prev&amp;Death'!F45*Input!$D$14</f>
        <v>23734708.157844268</v>
      </c>
      <c r="AE46" s="11">
        <f>'Prev&amp;Death'!G45*Input!$D$14</f>
        <v>21819344.074216641</v>
      </c>
      <c r="AF46" s="11">
        <f>'Prev&amp;Death'!H45*Input!$D$15</f>
        <v>42091732.956751913</v>
      </c>
      <c r="AG46" s="11">
        <f>'Prev&amp;Death'!I45*Input!$D$15</f>
        <v>42668893.057196751</v>
      </c>
      <c r="AH46" s="11">
        <f t="shared" si="36"/>
        <v>175.88608659927553</v>
      </c>
      <c r="AK46" s="2">
        <v>2017</v>
      </c>
      <c r="AL46" s="11">
        <f>'Prev&amp;Death'!B45*Input!$E$12</f>
        <v>12236318.277054012</v>
      </c>
      <c r="AM46" s="11">
        <f>'Prev&amp;Death'!C45*Input!$E$12</f>
        <v>12105402.553315368</v>
      </c>
      <c r="AN46" s="11">
        <f>'Prev&amp;Death'!D45*Input!$E$13</f>
        <v>23352120.369252857</v>
      </c>
      <c r="AO46" s="11">
        <f>'Prev&amp;Death'!E45*Input!$E$13</f>
        <v>21021000.00509087</v>
      </c>
      <c r="AP46" s="11">
        <f>'Prev&amp;Death'!F45*Input!$E$14</f>
        <v>29138918.630707271</v>
      </c>
      <c r="AQ46" s="11">
        <f>'Prev&amp;Death'!G45*Input!$E$14</f>
        <v>26787440.878807507</v>
      </c>
      <c r="AR46" s="11">
        <f>'Prev&amp;Death'!H45*Input!$E$15</f>
        <v>41466243.918058924</v>
      </c>
      <c r="AS46" s="11">
        <f>'Prev&amp;Death'!I45*Input!$E$15</f>
        <v>42034827.338689461</v>
      </c>
      <c r="AT46" s="11">
        <f t="shared" si="37"/>
        <v>208.14227197097628</v>
      </c>
      <c r="AW46" s="2">
        <v>2017</v>
      </c>
      <c r="AX46" s="11">
        <f t="shared" si="38"/>
        <v>49925545.819262803</v>
      </c>
      <c r="AY46" s="11">
        <f t="shared" si="27"/>
        <v>49391395.038285464</v>
      </c>
      <c r="AZ46" s="11">
        <f t="shared" si="28"/>
        <v>114542470.04900379</v>
      </c>
      <c r="BA46" s="11">
        <f t="shared" si="29"/>
        <v>103108292.75501317</v>
      </c>
      <c r="BB46" s="11">
        <f t="shared" si="30"/>
        <v>177076716.04369566</v>
      </c>
      <c r="BC46" s="11">
        <f t="shared" si="31"/>
        <v>162786825.48758495</v>
      </c>
      <c r="BD46" s="11">
        <f t="shared" si="32"/>
        <v>340760958.64622414</v>
      </c>
      <c r="BE46" s="11">
        <f t="shared" si="33"/>
        <v>345433458.80966502</v>
      </c>
      <c r="BF46" s="11">
        <f t="shared" si="39"/>
        <v>1343.0256626487351</v>
      </c>
    </row>
    <row r="47" spans="1:58" s="29" customFormat="1">
      <c r="A47" s="2">
        <v>2018</v>
      </c>
      <c r="B47" s="11">
        <f>'Prev&amp;Death'!B46*Input!$B$12</f>
        <v>41790298.248389222</v>
      </c>
      <c r="C47" s="11">
        <f>'Prev&amp;Death'!C46*Input!$B$12</f>
        <v>41079071.984138384</v>
      </c>
      <c r="D47" s="11">
        <f>'Prev&amp;Death'!D46*Input!$B$13</f>
        <v>91447577.245660394</v>
      </c>
      <c r="E47" s="11">
        <f>'Prev&amp;Death'!E46*Input!$B$13</f>
        <v>82456427.70732151</v>
      </c>
      <c r="F47" s="11">
        <f>'Prev&amp;Death'!F46*Input!$B$14</f>
        <v>138247834.03103095</v>
      </c>
      <c r="G47" s="11">
        <f>'Prev&amp;Death'!G46*Input!$B$14</f>
        <v>127856287.11723314</v>
      </c>
      <c r="H47" s="11">
        <f>'Prev&amp;Death'!H46*Input!$B$15</f>
        <v>263471808.51905268</v>
      </c>
      <c r="I47" s="11">
        <f>'Prev&amp;Death'!I46*Input!$B$15</f>
        <v>267369892.49933779</v>
      </c>
      <c r="J47" s="11">
        <f t="shared" si="34"/>
        <v>1053.7191973521642</v>
      </c>
      <c r="K47" s="11"/>
      <c r="M47" s="2">
        <v>2018</v>
      </c>
      <c r="N47" s="11">
        <f>'Prev&amp;Death'!B46*Input!$C$52</f>
        <v>31343635.114661694</v>
      </c>
      <c r="O47" s="11">
        <f>'Prev&amp;Death'!C46*Input!$C$52</f>
        <v>30810199.904935677</v>
      </c>
      <c r="P47" s="11">
        <f>'Prev&amp;Death'!D46*Input!$C$53</f>
        <v>76270861.174503073</v>
      </c>
      <c r="Q47" s="11">
        <f>'Prev&amp;Death'!E46*Input!$C$53</f>
        <v>68771890.30077897</v>
      </c>
      <c r="R47" s="11">
        <f>'Prev&amp;Death'!F46*Input!$C$54</f>
        <v>125464428.37029982</v>
      </c>
      <c r="S47" s="11">
        <f>'Prev&amp;Death'!G46*Input!$C$54</f>
        <v>116033759.8715069</v>
      </c>
      <c r="T47" s="11">
        <f>'Prev&amp;Death'!H46*Input!$C$55</f>
        <v>260617922.3879222</v>
      </c>
      <c r="U47" s="11">
        <f>'Prev&amp;Death'!I46*Input!$C$55</f>
        <v>264473782.92171469</v>
      </c>
      <c r="V47" s="11">
        <f t="shared" si="35"/>
        <v>973.78648004632294</v>
      </c>
      <c r="Y47" s="2">
        <v>2018</v>
      </c>
      <c r="Z47" s="11">
        <f>'Prev&amp;Death'!B46*Input!$D$12</f>
        <v>7892206.1820661556</v>
      </c>
      <c r="AA47" s="11">
        <f>'Prev&amp;Death'!C46*Input!$D$12</f>
        <v>7757889.2579273181</v>
      </c>
      <c r="AB47" s="11">
        <f>'Prev&amp;Death'!D46*Input!$D$13</f>
        <v>16286609.058529891</v>
      </c>
      <c r="AC47" s="11">
        <f>'Prev&amp;Death'!E46*Input!$D$13</f>
        <v>14685305.427222854</v>
      </c>
      <c r="AD47" s="11">
        <f>'Prev&amp;Death'!F46*Input!$D$14</f>
        <v>23975744.962692134</v>
      </c>
      <c r="AE47" s="11">
        <f>'Prev&amp;Death'!G46*Input!$D$14</f>
        <v>22173582.344237339</v>
      </c>
      <c r="AF47" s="11">
        <f>'Prev&amp;Death'!H46*Input!$D$15</f>
        <v>42650594.162416339</v>
      </c>
      <c r="AG47" s="11">
        <f>'Prev&amp;Death'!I46*Input!$D$15</f>
        <v>43281612.709670648</v>
      </c>
      <c r="AH47" s="11">
        <f t="shared" si="36"/>
        <v>178.70354410476267</v>
      </c>
      <c r="AK47" s="2">
        <v>2018</v>
      </c>
      <c r="AL47" s="11">
        <f>'Prev&amp;Death'!B46*Input!$E$12</f>
        <v>12738447.383594347</v>
      </c>
      <c r="AM47" s="11">
        <f>'Prev&amp;Death'!C46*Input!$E$12</f>
        <v>12521652.607659984</v>
      </c>
      <c r="AN47" s="11">
        <f>'Prev&amp;Death'!D46*Input!$E$13</f>
        <v>23702214.03411584</v>
      </c>
      <c r="AO47" s="11">
        <f>'Prev&amp;Death'!E46*Input!$E$13</f>
        <v>21371806.196213685</v>
      </c>
      <c r="AP47" s="11">
        <f>'Prev&amp;Death'!F46*Input!$E$14</f>
        <v>29434837.661889724</v>
      </c>
      <c r="AQ47" s="11">
        <f>'Prev&amp;Death'!G46*Input!$E$14</f>
        <v>27222336.478002146</v>
      </c>
      <c r="AR47" s="11">
        <f>'Prev&amp;Death'!H46*Input!$E$15</f>
        <v>42016800.368044771</v>
      </c>
      <c r="AS47" s="11">
        <f>'Prev&amp;Death'!I46*Input!$E$15</f>
        <v>42638441.891432531</v>
      </c>
      <c r="AT47" s="11">
        <f t="shared" si="37"/>
        <v>211.64653662095301</v>
      </c>
      <c r="AW47" s="2">
        <v>2018</v>
      </c>
      <c r="AX47" s="11">
        <f t="shared" si="38"/>
        <v>51974288.6803222</v>
      </c>
      <c r="AY47" s="11">
        <f t="shared" si="27"/>
        <v>51089741.770522982</v>
      </c>
      <c r="AZ47" s="11">
        <f t="shared" si="28"/>
        <v>116259684.26714881</v>
      </c>
      <c r="BA47" s="11">
        <f t="shared" si="29"/>
        <v>104829001.9242155</v>
      </c>
      <c r="BB47" s="11">
        <f t="shared" si="30"/>
        <v>178875010.99488169</v>
      </c>
      <c r="BC47" s="11">
        <f t="shared" si="31"/>
        <v>165429678.69374639</v>
      </c>
      <c r="BD47" s="11">
        <f t="shared" si="32"/>
        <v>345285316.9183833</v>
      </c>
      <c r="BE47" s="11">
        <f t="shared" si="33"/>
        <v>350393837.52281785</v>
      </c>
      <c r="BF47" s="11">
        <f t="shared" si="39"/>
        <v>1364.1365607720386</v>
      </c>
    </row>
    <row r="48" spans="1:58" s="29" customFormat="1">
      <c r="A48" s="2">
        <v>2019</v>
      </c>
      <c r="B48" s="11">
        <f>'Prev&amp;Death'!B47*Input!$B$12</f>
        <v>43397254.455720492</v>
      </c>
      <c r="C48" s="11">
        <f>'Prev&amp;Death'!C47*Input!$B$12</f>
        <v>42444457.376839243</v>
      </c>
      <c r="D48" s="11">
        <f>'Prev&amp;Death'!D47*Input!$B$13</f>
        <v>93025195.570907682</v>
      </c>
      <c r="E48" s="11">
        <f>'Prev&amp;Death'!E47*Input!$B$13</f>
        <v>83964326.300427869</v>
      </c>
      <c r="F48" s="11">
        <f>'Prev&amp;Death'!F47*Input!$B$14</f>
        <v>140296924.21969193</v>
      </c>
      <c r="G48" s="11">
        <f>'Prev&amp;Death'!G47*Input!$B$14</f>
        <v>130328316.28109202</v>
      </c>
      <c r="H48" s="11">
        <f>'Prev&amp;Death'!H47*Input!$B$15</f>
        <v>267216886.35403481</v>
      </c>
      <c r="I48" s="11">
        <f>'Prev&amp;Death'!I47*Input!$B$15</f>
        <v>271217201.26073277</v>
      </c>
      <c r="J48" s="11">
        <f t="shared" si="34"/>
        <v>1071.8905618194467</v>
      </c>
      <c r="K48" s="11"/>
      <c r="M48" s="2">
        <v>2019</v>
      </c>
      <c r="N48" s="11">
        <f>'Prev&amp;Death'!B47*Input!$C$52</f>
        <v>32548887.317181531</v>
      </c>
      <c r="O48" s="11">
        <f>'Prev&amp;Death'!C47*Input!$C$52</f>
        <v>31834268.727927491</v>
      </c>
      <c r="P48" s="11">
        <f>'Prev&amp;Death'!D47*Input!$C$53</f>
        <v>77586656.648756579</v>
      </c>
      <c r="Q48" s="11">
        <f>'Prev&amp;Death'!E47*Input!$C$53</f>
        <v>70029536.787695616</v>
      </c>
      <c r="R48" s="11">
        <f>'Prev&amp;Death'!F47*Input!$C$54</f>
        <v>127324044.69630921</v>
      </c>
      <c r="S48" s="11">
        <f>'Prev&amp;Death'!G47*Input!$C$54</f>
        <v>118277207.14235997</v>
      </c>
      <c r="T48" s="11">
        <f>'Prev&amp;Death'!H47*Input!$C$55</f>
        <v>264322434.11545876</v>
      </c>
      <c r="U48" s="11">
        <f>'Prev&amp;Death'!I47*Input!$C$55</f>
        <v>268279418.22598332</v>
      </c>
      <c r="V48" s="11">
        <f t="shared" si="35"/>
        <v>990.20245366167239</v>
      </c>
      <c r="Y48" s="2">
        <v>2019</v>
      </c>
      <c r="Z48" s="11">
        <f>'Prev&amp;Death'!B47*Input!$D$12</f>
        <v>8195684.028489477</v>
      </c>
      <c r="AA48" s="11">
        <f>'Prev&amp;Death'!C47*Input!$D$12</f>
        <v>8015745.8296399135</v>
      </c>
      <c r="AB48" s="11">
        <f>'Prev&amp;Death'!D47*Input!$D$13</f>
        <v>16567579.355182497</v>
      </c>
      <c r="AC48" s="11">
        <f>'Prev&amp;Death'!E47*Input!$D$13</f>
        <v>14953858.795453239</v>
      </c>
      <c r="AD48" s="11">
        <f>'Prev&amp;Death'!F47*Input!$D$14</f>
        <v>24331110.123479124</v>
      </c>
      <c r="AE48" s="11">
        <f>'Prev&amp;Death'!G47*Input!$D$14</f>
        <v>22602296.046614144</v>
      </c>
      <c r="AF48" s="11">
        <f>'Prev&amp;Death'!H47*Input!$D$15</f>
        <v>43256844.203907713</v>
      </c>
      <c r="AG48" s="11">
        <f>'Prev&amp;Death'!I47*Input!$D$15</f>
        <v>43904411.807312623</v>
      </c>
      <c r="AH48" s="11">
        <f t="shared" si="36"/>
        <v>181.82753019007873</v>
      </c>
      <c r="AK48" s="2">
        <v>2019</v>
      </c>
      <c r="AL48" s="11">
        <f>'Prev&amp;Death'!B47*Input!$E$12</f>
        <v>13228277.0319295</v>
      </c>
      <c r="AM48" s="11">
        <f>'Prev&amp;Death'!C47*Input!$E$12</f>
        <v>12937847.05259718</v>
      </c>
      <c r="AN48" s="11">
        <f>'Prev&amp;Death'!D47*Input!$E$13</f>
        <v>24111115.487116653</v>
      </c>
      <c r="AO48" s="11">
        <f>'Prev&amp;Death'!E47*Input!$E$13</f>
        <v>21762637.05551067</v>
      </c>
      <c r="AP48" s="11">
        <f>'Prev&amp;Death'!F47*Input!$E$14</f>
        <v>29871116.736209758</v>
      </c>
      <c r="AQ48" s="11">
        <f>'Prev&amp;Death'!G47*Input!$E$14</f>
        <v>27748664.992612444</v>
      </c>
      <c r="AR48" s="11">
        <f>'Prev&amp;Death'!H47*Input!$E$15</f>
        <v>42614041.449129365</v>
      </c>
      <c r="AS48" s="11">
        <f>'Prev&amp;Death'!I47*Input!$E$15</f>
        <v>43251986.107378781</v>
      </c>
      <c r="AT48" s="11">
        <f t="shared" si="37"/>
        <v>215.52568591248439</v>
      </c>
      <c r="AW48" s="2">
        <v>2019</v>
      </c>
      <c r="AX48" s="11">
        <f t="shared" si="38"/>
        <v>53972848.377600506</v>
      </c>
      <c r="AY48" s="11">
        <f t="shared" si="27"/>
        <v>52787861.610164583</v>
      </c>
      <c r="AZ48" s="11">
        <f t="shared" si="28"/>
        <v>118265351.49105573</v>
      </c>
      <c r="BA48" s="11">
        <f t="shared" si="29"/>
        <v>106746032.63865952</v>
      </c>
      <c r="BB48" s="11">
        <f t="shared" si="30"/>
        <v>181526271.55599809</v>
      </c>
      <c r="BC48" s="11">
        <f t="shared" si="31"/>
        <v>168628168.18158656</v>
      </c>
      <c r="BD48" s="11">
        <f t="shared" si="32"/>
        <v>350193319.7684958</v>
      </c>
      <c r="BE48" s="11">
        <f t="shared" si="33"/>
        <v>355435816.14067471</v>
      </c>
      <c r="BF48" s="11">
        <f t="shared" si="39"/>
        <v>1387.5556697642355</v>
      </c>
    </row>
    <row r="49" spans="1:58" s="29" customFormat="1">
      <c r="A49" s="2">
        <v>2020</v>
      </c>
      <c r="B49" s="11">
        <f>'Prev&amp;Death'!B48*Input!$B$12</f>
        <v>44964978.476008222</v>
      </c>
      <c r="C49" s="11">
        <f>'Prev&amp;Death'!C48*Input!$B$12</f>
        <v>43804501.188989386</v>
      </c>
      <c r="D49" s="11">
        <f>'Prev&amp;Death'!D48*Input!$B$13</f>
        <v>94678295.846561611</v>
      </c>
      <c r="E49" s="11">
        <f>'Prev&amp;Death'!E48*Input!$B$13</f>
        <v>85525922.744322121</v>
      </c>
      <c r="F49" s="11">
        <f>'Prev&amp;Death'!F48*Input!$B$14</f>
        <v>142992659.2374787</v>
      </c>
      <c r="G49" s="11">
        <f>'Prev&amp;Death'!G48*Input!$B$14</f>
        <v>133195803.02773336</v>
      </c>
      <c r="H49" s="11">
        <f>'Prev&amp;Death'!H48*Input!$B$15</f>
        <v>271212120.20398444</v>
      </c>
      <c r="I49" s="11">
        <f>'Prev&amp;Death'!I48*Input!$B$15</f>
        <v>275182324.71944553</v>
      </c>
      <c r="J49" s="11">
        <f t="shared" si="34"/>
        <v>1091.5566054445233</v>
      </c>
      <c r="K49" s="11"/>
      <c r="M49" s="2">
        <v>2020</v>
      </c>
      <c r="N49" s="11">
        <f>'Prev&amp;Death'!B48*Input!$C$52</f>
        <v>33724714.523781642</v>
      </c>
      <c r="O49" s="11">
        <f>'Prev&amp;Death'!C48*Input!$C$52</f>
        <v>32854331.2490087</v>
      </c>
      <c r="P49" s="11">
        <f>'Prev&amp;Death'!D48*Input!$C$53</f>
        <v>78965407.026070893</v>
      </c>
      <c r="Q49" s="11">
        <f>'Prev&amp;Death'!E48*Input!$C$53</f>
        <v>71331969.385367393</v>
      </c>
      <c r="R49" s="11">
        <f>'Prev&amp;Death'!F48*Input!$C$54</f>
        <v>129770512.34200484</v>
      </c>
      <c r="S49" s="11">
        <f>'Prev&amp;Death'!G48*Input!$C$54</f>
        <v>120879545.09613951</v>
      </c>
      <c r="T49" s="11">
        <f>'Prev&amp;Death'!H48*Input!$C$55</f>
        <v>268274392.20646065</v>
      </c>
      <c r="U49" s="11">
        <f>'Prev&amp;Death'!I48*Input!$C$55</f>
        <v>272201592.07687789</v>
      </c>
      <c r="V49" s="11">
        <f t="shared" si="35"/>
        <v>1008.0024639057115</v>
      </c>
      <c r="Y49" s="2">
        <v>2020</v>
      </c>
      <c r="Z49" s="11">
        <f>'Prev&amp;Death'!B48*Input!$D$12</f>
        <v>8491752.7746646795</v>
      </c>
      <c r="AA49" s="11">
        <f>'Prev&amp;Death'!C48*Input!$D$12</f>
        <v>8272593.630015349</v>
      </c>
      <c r="AB49" s="11">
        <f>'Prev&amp;Death'!D48*Input!$D$13</f>
        <v>16861992.81844788</v>
      </c>
      <c r="AC49" s="11">
        <f>'Prev&amp;Death'!E48*Input!$D$13</f>
        <v>15231975.630856913</v>
      </c>
      <c r="AD49" s="11">
        <f>'Prev&amp;Death'!F48*Input!$D$14</f>
        <v>24798620.198602229</v>
      </c>
      <c r="AE49" s="11">
        <f>'Prev&amp;Death'!G48*Input!$D$14</f>
        <v>23099592.307371046</v>
      </c>
      <c r="AF49" s="11">
        <f>'Prev&amp;Death'!H48*Input!$D$15</f>
        <v>43903589.290131345</v>
      </c>
      <c r="AG49" s="11">
        <f>'Prev&amp;Death'!I48*Input!$D$15</f>
        <v>44546282.648796618</v>
      </c>
      <c r="AH49" s="11">
        <f t="shared" si="36"/>
        <v>185.20639929888605</v>
      </c>
      <c r="AK49" s="2">
        <v>2020</v>
      </c>
      <c r="AL49" s="11">
        <f>'Prev&amp;Death'!B48*Input!$E$12</f>
        <v>13706147.99197229</v>
      </c>
      <c r="AM49" s="11">
        <f>'Prev&amp;Death'!C48*Input!$E$12</f>
        <v>13352413.286068017</v>
      </c>
      <c r="AN49" s="11">
        <f>'Prev&amp;Death'!D48*Input!$E$13</f>
        <v>24539581.037911385</v>
      </c>
      <c r="AO49" s="11">
        <f>'Prev&amp;Death'!E48*Input!$E$13</f>
        <v>22167385.811715167</v>
      </c>
      <c r="AP49" s="11">
        <f>'Prev&amp;Death'!F48*Input!$E$14</f>
        <v>30445075.259207048</v>
      </c>
      <c r="AQ49" s="11">
        <f>'Prev&amp;Death'!G48*Input!$E$14</f>
        <v>28359191.786587838</v>
      </c>
      <c r="AR49" s="11">
        <f>'Prev&amp;Death'!H48*Input!$E$15</f>
        <v>43251175.812917858</v>
      </c>
      <c r="AS49" s="11">
        <f>'Prev&amp;Death'!I48*Input!$E$15</f>
        <v>43884318.658386178</v>
      </c>
      <c r="AT49" s="11">
        <f t="shared" si="37"/>
        <v>219.70528964476577</v>
      </c>
      <c r="AW49" s="2">
        <v>2020</v>
      </c>
      <c r="AX49" s="11">
        <f t="shared" si="38"/>
        <v>55922615.29041861</v>
      </c>
      <c r="AY49" s="11">
        <f t="shared" si="27"/>
        <v>54479338.165092066</v>
      </c>
      <c r="AZ49" s="11">
        <f t="shared" si="28"/>
        <v>120366980.88243017</v>
      </c>
      <c r="BA49" s="11">
        <f t="shared" si="29"/>
        <v>108731330.82793948</v>
      </c>
      <c r="BB49" s="11">
        <f t="shared" si="30"/>
        <v>185014207.79981411</v>
      </c>
      <c r="BC49" s="11">
        <f t="shared" si="31"/>
        <v>172338329.19009838</v>
      </c>
      <c r="BD49" s="11">
        <f t="shared" si="32"/>
        <v>355429157.30950987</v>
      </c>
      <c r="BE49" s="11">
        <f t="shared" si="33"/>
        <v>360632193.38406068</v>
      </c>
      <c r="BF49" s="11">
        <f t="shared" si="39"/>
        <v>1412.9141528493633</v>
      </c>
    </row>
    <row r="50" spans="1:58" s="29" customFormat="1">
      <c r="A50" s="2">
        <v>2021</v>
      </c>
      <c r="B50" s="11">
        <f>'Prev&amp;Death'!B49*Input!$B$12</f>
        <v>46504739.265043981</v>
      </c>
      <c r="C50" s="11">
        <f>'Prev&amp;Death'!C49*Input!$B$12</f>
        <v>45163273.261550628</v>
      </c>
      <c r="D50" s="11">
        <f>'Prev&amp;Death'!D49*Input!$B$13</f>
        <v>96306928.180364028</v>
      </c>
      <c r="E50" s="11">
        <f>'Prev&amp;Death'!E49*Input!$B$13</f>
        <v>87049499.5092199</v>
      </c>
      <c r="F50" s="11">
        <f>'Prev&amp;Death'!F49*Input!$B$14</f>
        <v>146202731.24258825</v>
      </c>
      <c r="G50" s="11">
        <f>'Prev&amp;Death'!G49*Input!$B$14</f>
        <v>136387312.37295631</v>
      </c>
      <c r="H50" s="11">
        <f>'Prev&amp;Death'!H49*Input!$B$15</f>
        <v>275647426.92817348</v>
      </c>
      <c r="I50" s="11">
        <f>'Prev&amp;Death'!I49*Input!$B$15</f>
        <v>279429903.33985347</v>
      </c>
      <c r="J50" s="11">
        <f t="shared" si="34"/>
        <v>1112.69181409975</v>
      </c>
      <c r="K50" s="11"/>
      <c r="M50" s="2">
        <v>2021</v>
      </c>
      <c r="N50" s="11">
        <f>'Prev&amp;Death'!B49*Input!$C$52</f>
        <v>34879568.697076768</v>
      </c>
      <c r="O50" s="11">
        <f>'Prev&amp;Death'!C49*Input!$C$52</f>
        <v>33873439.937662147</v>
      </c>
      <c r="P50" s="11">
        <f>'Prev&amp;Death'!D49*Input!$C$53</f>
        <v>80323750.181538641</v>
      </c>
      <c r="Q50" s="11">
        <f>'Prev&amp;Death'!E49*Input!$C$53</f>
        <v>72602692.081629217</v>
      </c>
      <c r="R50" s="11">
        <f>'Prev&amp;Death'!F49*Input!$C$54</f>
        <v>132683757.61612734</v>
      </c>
      <c r="S50" s="11">
        <f>'Prev&amp;Death'!G49*Input!$C$54</f>
        <v>123775944.14964648</v>
      </c>
      <c r="T50" s="11">
        <f>'Prev&amp;Death'!H49*Input!$C$55</f>
        <v>272661656.36997259</v>
      </c>
      <c r="U50" s="11">
        <f>'Prev&amp;Death'!I49*Input!$C$55</f>
        <v>276403161.57857287</v>
      </c>
      <c r="V50" s="11">
        <f t="shared" si="35"/>
        <v>1027.2039706122262</v>
      </c>
      <c r="Y50" s="2">
        <v>2021</v>
      </c>
      <c r="Z50" s="11">
        <f>'Prev&amp;Death'!B49*Input!$D$12</f>
        <v>8782540.5921122245</v>
      </c>
      <c r="AA50" s="11">
        <f>'Prev&amp;Death'!C49*Input!$D$12</f>
        <v>8529201.2590719331</v>
      </c>
      <c r="AB50" s="11">
        <f>'Prev&amp;Death'!D49*Input!$D$13</f>
        <v>17152048.595972374</v>
      </c>
      <c r="AC50" s="11">
        <f>'Prev&amp;Death'!E49*Input!$D$13</f>
        <v>15503321.246431736</v>
      </c>
      <c r="AD50" s="11">
        <f>'Prev&amp;Death'!F49*Input!$D$14</f>
        <v>25355329.591163918</v>
      </c>
      <c r="AE50" s="11">
        <f>'Prev&amp;Death'!G49*Input!$D$14</f>
        <v>23653082.455288582</v>
      </c>
      <c r="AF50" s="11">
        <f>'Prev&amp;Death'!H49*Input!$D$15</f>
        <v>44621573.002098545</v>
      </c>
      <c r="AG50" s="11">
        <f>'Prev&amp;Death'!I49*Input!$D$15</f>
        <v>45233877.093645446</v>
      </c>
      <c r="AH50" s="11">
        <f t="shared" si="36"/>
        <v>188.83097383578479</v>
      </c>
      <c r="AK50" s="2">
        <v>2021</v>
      </c>
      <c r="AL50" s="11">
        <f>'Prev&amp;Death'!B49*Input!$E$12</f>
        <v>14175495.24759303</v>
      </c>
      <c r="AM50" s="11">
        <f>'Prev&amp;Death'!C49*Input!$E$12</f>
        <v>13766591.870047998</v>
      </c>
      <c r="AN50" s="11">
        <f>'Prev&amp;Death'!D49*Input!$E$13</f>
        <v>24961704.765202347</v>
      </c>
      <c r="AO50" s="11">
        <f>'Prev&amp;Death'!E49*Input!$E$13</f>
        <v>22562280.28204108</v>
      </c>
      <c r="AP50" s="11">
        <f>'Prev&amp;Death'!F49*Input!$E$14</f>
        <v>31128543.098075088</v>
      </c>
      <c r="AQ50" s="11">
        <f>'Prev&amp;Death'!G49*Input!$E$14</f>
        <v>29038707.383569673</v>
      </c>
      <c r="AR50" s="11">
        <f>'Prev&amp;Death'!H49*Input!$E$15</f>
        <v>43958490.186507925</v>
      </c>
      <c r="AS50" s="11">
        <f>'Prev&amp;Death'!I49*Input!$E$15</f>
        <v>44561695.353617497</v>
      </c>
      <c r="AT50" s="11">
        <f t="shared" si="37"/>
        <v>224.15350818665462</v>
      </c>
      <c r="AW50" s="2">
        <v>2021</v>
      </c>
      <c r="AX50" s="11">
        <f t="shared" si="38"/>
        <v>57837604.536782026</v>
      </c>
      <c r="AY50" s="11">
        <f t="shared" si="27"/>
        <v>56169233.066782072</v>
      </c>
      <c r="AZ50" s="11">
        <f t="shared" si="28"/>
        <v>122437503.54271336</v>
      </c>
      <c r="BA50" s="11">
        <f t="shared" si="29"/>
        <v>110668293.61010203</v>
      </c>
      <c r="BB50" s="11">
        <f t="shared" si="30"/>
        <v>189167630.30536634</v>
      </c>
      <c r="BC50" s="11">
        <f t="shared" si="31"/>
        <v>176467733.98850471</v>
      </c>
      <c r="BD50" s="11">
        <f t="shared" si="32"/>
        <v>361241719.55857909</v>
      </c>
      <c r="BE50" s="11">
        <f t="shared" si="33"/>
        <v>366198734.02583581</v>
      </c>
      <c r="BF50" s="11">
        <f t="shared" si="39"/>
        <v>1440.1884526346653</v>
      </c>
    </row>
    <row r="51" spans="1:58" s="29" customFormat="1">
      <c r="A51" s="2">
        <v>2022</v>
      </c>
      <c r="B51" s="11">
        <f>'Prev&amp;Death'!B50*Input!$B$12</f>
        <v>48016081.66887299</v>
      </c>
      <c r="C51" s="11">
        <f>'Prev&amp;Death'!C50*Input!$B$12</f>
        <v>46518466.786219366</v>
      </c>
      <c r="D51" s="11">
        <f>'Prev&amp;Death'!D50*Input!$B$13</f>
        <v>97852277.81878069</v>
      </c>
      <c r="E51" s="11">
        <f>'Prev&amp;Death'!E50*Input!$B$13</f>
        <v>88501596.875866085</v>
      </c>
      <c r="F51" s="11">
        <f>'Prev&amp;Death'!F50*Input!$B$14</f>
        <v>149716368.88153529</v>
      </c>
      <c r="G51" s="11">
        <f>'Prev&amp;Death'!G50*Input!$B$14</f>
        <v>139736253.6113084</v>
      </c>
      <c r="H51" s="11">
        <f>'Prev&amp;Death'!H50*Input!$B$15</f>
        <v>280807968.40765947</v>
      </c>
      <c r="I51" s="11">
        <f>'Prev&amp;Death'!I50*Input!$B$15</f>
        <v>284247674.44518232</v>
      </c>
      <c r="J51" s="11">
        <f t="shared" si="34"/>
        <v>1135.3966884954248</v>
      </c>
      <c r="K51" s="11"/>
      <c r="M51" s="2">
        <v>2022</v>
      </c>
      <c r="N51" s="11">
        <f>'Prev&amp;Death'!B50*Input!$C$52</f>
        <v>36013108.461674124</v>
      </c>
      <c r="O51" s="11">
        <f>'Prev&amp;Death'!C50*Input!$C$52</f>
        <v>34889864.637349628</v>
      </c>
      <c r="P51" s="11">
        <f>'Prev&amp;Death'!D50*Input!$C$53</f>
        <v>81612632.307099149</v>
      </c>
      <c r="Q51" s="11">
        <f>'Prev&amp;Death'!E50*Input!$C$53</f>
        <v>73813798.160096586</v>
      </c>
      <c r="R51" s="11">
        <f>'Prev&amp;Death'!F50*Input!$C$54</f>
        <v>135872498.62578329</v>
      </c>
      <c r="S51" s="11">
        <f>'Prev&amp;Death'!G50*Input!$C$54</f>
        <v>126815217.79223576</v>
      </c>
      <c r="T51" s="11">
        <f>'Prev&amp;Death'!H50*Input!$C$55</f>
        <v>277766299.6573894</v>
      </c>
      <c r="U51" s="11">
        <f>'Prev&amp;Death'!I50*Input!$C$55</f>
        <v>281168747.32783747</v>
      </c>
      <c r="V51" s="11">
        <f t="shared" si="35"/>
        <v>1047.9521669694655</v>
      </c>
      <c r="Y51" s="2">
        <v>2022</v>
      </c>
      <c r="Z51" s="11">
        <f>'Prev&amp;Death'!B50*Input!$D$12</f>
        <v>9067961.5238275863</v>
      </c>
      <c r="AA51" s="11">
        <f>'Prev&amp;Death'!C50*Input!$D$12</f>
        <v>8785133.0700802188</v>
      </c>
      <c r="AB51" s="11">
        <f>'Prev&amp;Death'!D50*Input!$D$13</f>
        <v>17427271.911643397</v>
      </c>
      <c r="AC51" s="11">
        <f>'Prev&amp;Death'!E50*Input!$D$13</f>
        <v>15761936.540984107</v>
      </c>
      <c r="AD51" s="11">
        <f>'Prev&amp;Death'!F50*Input!$D$14</f>
        <v>25964685.104855374</v>
      </c>
      <c r="AE51" s="11">
        <f>'Prev&amp;Death'!G50*Input!$D$14</f>
        <v>24233875.359485179</v>
      </c>
      <c r="AF51" s="11">
        <f>'Prev&amp;Death'!H50*Input!$D$15</f>
        <v>45456957.104621828</v>
      </c>
      <c r="AG51" s="11">
        <f>'Prev&amp;Death'!I50*Input!$D$15</f>
        <v>46013773.817077763</v>
      </c>
      <c r="AH51" s="11">
        <f t="shared" si="36"/>
        <v>192.71159443257545</v>
      </c>
      <c r="AK51" s="2">
        <v>2022</v>
      </c>
      <c r="AL51" s="11">
        <f>'Prev&amp;Death'!B50*Input!$E$12</f>
        <v>14636180.059540093</v>
      </c>
      <c r="AM51" s="11">
        <f>'Prev&amp;Death'!C50*Input!$E$12</f>
        <v>14179679.647167318</v>
      </c>
      <c r="AN51" s="11">
        <f>'Prev&amp;Death'!D50*Input!$E$13</f>
        <v>25362242.526732095</v>
      </c>
      <c r="AO51" s="11">
        <f>'Prev&amp;Death'!E50*Input!$E$13</f>
        <v>22938648.072410915</v>
      </c>
      <c r="AP51" s="11">
        <f>'Prev&amp;Death'!F50*Input!$E$14</f>
        <v>31876644.17488398</v>
      </c>
      <c r="AQ51" s="11">
        <f>'Prev&amp;Death'!G50*Input!$E$14</f>
        <v>29751742.364414115</v>
      </c>
      <c r="AR51" s="11">
        <f>'Prev&amp;Death'!H50*Input!$E$15</f>
        <v>44781460.36443077</v>
      </c>
      <c r="AS51" s="11">
        <f>'Prev&amp;Death'!I50*Input!$E$15</f>
        <v>45330002.702663146</v>
      </c>
      <c r="AT51" s="11">
        <f t="shared" si="37"/>
        <v>228.85659991224244</v>
      </c>
      <c r="AW51" s="2">
        <v>2022</v>
      </c>
      <c r="AX51" s="11">
        <f t="shared" si="38"/>
        <v>59717250.0450418</v>
      </c>
      <c r="AY51" s="11">
        <f t="shared" si="27"/>
        <v>57854677.354597166</v>
      </c>
      <c r="AZ51" s="11">
        <f t="shared" si="28"/>
        <v>124402146.74547464</v>
      </c>
      <c r="BA51" s="11">
        <f t="shared" si="29"/>
        <v>112514382.77349161</v>
      </c>
      <c r="BB51" s="11">
        <f t="shared" si="30"/>
        <v>193713827.90552267</v>
      </c>
      <c r="BC51" s="11">
        <f t="shared" si="31"/>
        <v>180800835.51613507</v>
      </c>
      <c r="BD51" s="11">
        <f t="shared" si="32"/>
        <v>368004717.12644202</v>
      </c>
      <c r="BE51" s="11">
        <f t="shared" si="33"/>
        <v>372512523.84757835</v>
      </c>
      <c r="BF51" s="11">
        <f t="shared" si="39"/>
        <v>1469.5203613142833</v>
      </c>
    </row>
    <row r="52" spans="1:58" s="29" customFormat="1">
      <c r="A52" s="2">
        <v>2023</v>
      </c>
      <c r="B52" s="11">
        <f>'Prev&amp;Death'!B51*Input!$B$12</f>
        <v>49493434.631625906</v>
      </c>
      <c r="C52" s="11">
        <f>'Prev&amp;Death'!C51*Input!$B$12</f>
        <v>47864148.019538209</v>
      </c>
      <c r="D52" s="11">
        <f>'Prev&amp;Death'!D51*Input!$B$13</f>
        <v>99293930.205196857</v>
      </c>
      <c r="E52" s="11">
        <f>'Prev&amp;Death'!E51*Input!$B$13</f>
        <v>89876765.658259496</v>
      </c>
      <c r="F52" s="11">
        <f>'Prev&amp;Death'!F51*Input!$B$14</f>
        <v>153513830.89748079</v>
      </c>
      <c r="G52" s="11">
        <f>'Prev&amp;Death'!G51*Input!$B$14</f>
        <v>143219604.66915399</v>
      </c>
      <c r="H52" s="11">
        <f>'Prev&amp;Death'!H51*Input!$B$15</f>
        <v>286700392.37511533</v>
      </c>
      <c r="I52" s="11">
        <f>'Prev&amp;Death'!I51*Input!$B$15</f>
        <v>289619530.82814372</v>
      </c>
      <c r="J52" s="11">
        <f t="shared" si="34"/>
        <v>1159.5816372845145</v>
      </c>
      <c r="K52" s="11"/>
      <c r="M52" s="2">
        <v>2023</v>
      </c>
      <c r="N52" s="11">
        <f>'Prev&amp;Death'!B51*Input!$C$52</f>
        <v>37121155.404169358</v>
      </c>
      <c r="O52" s="11">
        <f>'Prev&amp;Death'!C51*Input!$C$52</f>
        <v>35899154.911065713</v>
      </c>
      <c r="P52" s="11">
        <f>'Prev&amp;Death'!D51*Input!$C$53</f>
        <v>82815026.86295335</v>
      </c>
      <c r="Q52" s="11">
        <f>'Prev&amp;Death'!E51*Input!$C$53</f>
        <v>74960742.786214769</v>
      </c>
      <c r="R52" s="11">
        <f>'Prev&amp;Death'!F51*Input!$C$54</f>
        <v>139318819.53509739</v>
      </c>
      <c r="S52" s="11">
        <f>'Prev&amp;Death'!G51*Input!$C$54</f>
        <v>129976472.7395471</v>
      </c>
      <c r="T52" s="11">
        <f>'Prev&amp;Death'!H51*Input!$C$55</f>
        <v>283594897.79416537</v>
      </c>
      <c r="U52" s="11">
        <f>'Prev&amp;Death'!I51*Input!$C$55</f>
        <v>286482416.58817679</v>
      </c>
      <c r="V52" s="11">
        <f t="shared" si="35"/>
        <v>1070.16868662139</v>
      </c>
      <c r="Y52" s="2">
        <v>2023</v>
      </c>
      <c r="Z52" s="11">
        <f>'Prev&amp;Death'!B51*Input!$D$12</f>
        <v>9346963.4614646714</v>
      </c>
      <c r="AA52" s="11">
        <f>'Prev&amp;Death'!C51*Input!$D$12</f>
        <v>9039268.4602027051</v>
      </c>
      <c r="AB52" s="11">
        <f>'Prev&amp;Death'!D51*Input!$D$13</f>
        <v>17684026.978568595</v>
      </c>
      <c r="AC52" s="11">
        <f>'Prev&amp;Death'!E51*Input!$D$13</f>
        <v>16006851.026669936</v>
      </c>
      <c r="AD52" s="11">
        <f>'Prev&amp;Death'!F51*Input!$D$14</f>
        <v>26623263.095881138</v>
      </c>
      <c r="AE52" s="11">
        <f>'Prev&amp;Death'!G51*Input!$D$14</f>
        <v>24837978.397798847</v>
      </c>
      <c r="AF52" s="11">
        <f>'Prev&amp;Death'!H51*Input!$D$15</f>
        <v>46410817.727059849</v>
      </c>
      <c r="AG52" s="11">
        <f>'Prev&amp;Death'!I51*Input!$D$15</f>
        <v>46883365.397961855</v>
      </c>
      <c r="AH52" s="11">
        <f t="shared" si="36"/>
        <v>196.83253454560759</v>
      </c>
      <c r="AK52" s="2">
        <v>2023</v>
      </c>
      <c r="AL52" s="11">
        <f>'Prev&amp;Death'!B51*Input!$E$12</f>
        <v>15086504.268072167</v>
      </c>
      <c r="AM52" s="11">
        <f>'Prev&amp;Death'!C51*Input!$E$12</f>
        <v>14589867.903873121</v>
      </c>
      <c r="AN52" s="11">
        <f>'Prev&amp;Death'!D51*Input!$E$13</f>
        <v>25735903.092214722</v>
      </c>
      <c r="AO52" s="11">
        <f>'Prev&amp;Death'!E51*Input!$E$13</f>
        <v>23295076.813281354</v>
      </c>
      <c r="AP52" s="11">
        <f>'Prev&amp;Death'!F51*Input!$E$14</f>
        <v>32685175.308481764</v>
      </c>
      <c r="AQ52" s="11">
        <f>'Prev&amp;Death'!G51*Input!$E$14</f>
        <v>30493395.017605357</v>
      </c>
      <c r="AR52" s="11">
        <f>'Prev&amp;Death'!H51*Input!$E$15</f>
        <v>45721146.484612286</v>
      </c>
      <c r="AS52" s="11">
        <f>'Prev&amp;Death'!I51*Input!$E$15</f>
        <v>46186672.031034105</v>
      </c>
      <c r="AT52" s="11">
        <f t="shared" si="37"/>
        <v>233.79374091917487</v>
      </c>
      <c r="AW52" s="2">
        <v>2023</v>
      </c>
      <c r="AX52" s="11">
        <f t="shared" si="38"/>
        <v>61554623.133706197</v>
      </c>
      <c r="AY52" s="11">
        <f t="shared" si="27"/>
        <v>59528291.275141545</v>
      </c>
      <c r="AZ52" s="11">
        <f t="shared" si="28"/>
        <v>126234956.93373667</v>
      </c>
      <c r="BA52" s="11">
        <f t="shared" si="29"/>
        <v>114262670.62616606</v>
      </c>
      <c r="BB52" s="11">
        <f t="shared" si="30"/>
        <v>198627257.93946028</v>
      </c>
      <c r="BC52" s="11">
        <f t="shared" si="31"/>
        <v>185307846.1549513</v>
      </c>
      <c r="BD52" s="11">
        <f t="shared" si="32"/>
        <v>375726862.0058375</v>
      </c>
      <c r="BE52" s="11">
        <f t="shared" si="33"/>
        <v>379552454.01717275</v>
      </c>
      <c r="BF52" s="11">
        <f t="shared" si="39"/>
        <v>1500.7949620861723</v>
      </c>
    </row>
    <row r="53" spans="1:58" s="29" customFormat="1">
      <c r="A53" s="2">
        <v>2024</v>
      </c>
      <c r="B53" s="11">
        <f>'Prev&amp;Death'!B52*Input!$B$12</f>
        <v>50945492.071601786</v>
      </c>
      <c r="C53" s="11">
        <f>'Prev&amp;Death'!C52*Input!$B$12</f>
        <v>49201780.355232753</v>
      </c>
      <c r="D53" s="11">
        <f>'Prev&amp;Death'!D52*Input!$B$13</f>
        <v>100652664.96042165</v>
      </c>
      <c r="E53" s="11">
        <f>'Prev&amp;Death'!E52*Input!$B$13</f>
        <v>91192149.819287345</v>
      </c>
      <c r="F53" s="11">
        <f>'Prev&amp;Death'!F52*Input!$B$14</f>
        <v>157569331.55239263</v>
      </c>
      <c r="G53" s="11">
        <f>'Prev&amp;Death'!G52*Input!$B$14</f>
        <v>146836006.83845925</v>
      </c>
      <c r="H53" s="11">
        <f>'Prev&amp;Death'!H52*Input!$B$15</f>
        <v>293256965.80003226</v>
      </c>
      <c r="I53" s="11">
        <f>'Prev&amp;Death'!I52*Input!$B$15</f>
        <v>295526774.07938921</v>
      </c>
      <c r="J53" s="11">
        <f t="shared" si="34"/>
        <v>1185.1811654768169</v>
      </c>
      <c r="K53" s="11"/>
      <c r="M53" s="2">
        <v>2024</v>
      </c>
      <c r="N53" s="11">
        <f>'Prev&amp;Death'!B52*Input!$C$52</f>
        <v>38210230.15289738</v>
      </c>
      <c r="O53" s="11">
        <f>'Prev&amp;Death'!C52*Input!$C$52</f>
        <v>36902408.336020596</v>
      </c>
      <c r="P53" s="11">
        <f>'Prev&amp;Death'!D52*Input!$C$53</f>
        <v>83948264.866736993</v>
      </c>
      <c r="Q53" s="11">
        <f>'Prev&amp;Death'!E52*Input!$C$53</f>
        <v>76057824.696513891</v>
      </c>
      <c r="R53" s="11">
        <f>'Prev&amp;Death'!F52*Input!$C$54</f>
        <v>142999318.94393215</v>
      </c>
      <c r="S53" s="11">
        <f>'Prev&amp;Death'!G52*Input!$C$54</f>
        <v>133258475.91962698</v>
      </c>
      <c r="T53" s="11">
        <f>'Prev&amp;Death'!H52*Input!$C$55</f>
        <v>290080451.42356682</v>
      </c>
      <c r="U53" s="11">
        <f>'Prev&amp;Death'!I52*Input!$C$55</f>
        <v>292325673.48853827</v>
      </c>
      <c r="V53" s="11">
        <f t="shared" si="35"/>
        <v>1093.7826478278332</v>
      </c>
      <c r="Y53" s="2">
        <v>2024</v>
      </c>
      <c r="Z53" s="11">
        <f>'Prev&amp;Death'!B52*Input!$D$12</f>
        <v>9621188.2740366776</v>
      </c>
      <c r="AA53" s="11">
        <f>'Prev&amp;Death'!C52*Input!$D$12</f>
        <v>9291883.7951388936</v>
      </c>
      <c r="AB53" s="11">
        <f>'Prev&amp;Death'!D52*Input!$D$13</f>
        <v>17926014.60075717</v>
      </c>
      <c r="AC53" s="11">
        <f>'Prev&amp;Death'!E52*Input!$D$13</f>
        <v>16241118.00495076</v>
      </c>
      <c r="AD53" s="11">
        <f>'Prev&amp;Death'!F52*Input!$D$14</f>
        <v>27326591.651295416</v>
      </c>
      <c r="AE53" s="11">
        <f>'Prev&amp;Death'!G52*Input!$D$14</f>
        <v>25465155.935165025</v>
      </c>
      <c r="AF53" s="11">
        <f>'Prev&amp;Death'!H52*Input!$D$15</f>
        <v>47472190.303556941</v>
      </c>
      <c r="AG53" s="11">
        <f>'Prev&amp;Death'!I52*Input!$D$15</f>
        <v>47839624.953561805</v>
      </c>
      <c r="AH53" s="11">
        <f t="shared" si="36"/>
        <v>201.1837675184627</v>
      </c>
      <c r="AK53" s="2">
        <v>2024</v>
      </c>
      <c r="AL53" s="11">
        <f>'Prev&amp;Death'!B52*Input!$E$12</f>
        <v>15529117.938526228</v>
      </c>
      <c r="AM53" s="11">
        <f>'Prev&amp;Death'!C52*Input!$E$12</f>
        <v>14997602.7093431</v>
      </c>
      <c r="AN53" s="11">
        <f>'Prev&amp;Death'!D52*Input!$E$13</f>
        <v>26088072.312591288</v>
      </c>
      <c r="AO53" s="11">
        <f>'Prev&amp;Death'!E52*Input!$E$13</f>
        <v>23636010.032736849</v>
      </c>
      <c r="AP53" s="11">
        <f>'Prev&amp;Death'!F52*Input!$E$14</f>
        <v>33548646.365744218</v>
      </c>
      <c r="AQ53" s="11">
        <f>'Prev&amp;Death'!G52*Input!$E$14</f>
        <v>31263376.055787217</v>
      </c>
      <c r="AR53" s="11">
        <f>'Prev&amp;Death'!H52*Input!$E$15</f>
        <v>46766746.916178904</v>
      </c>
      <c r="AS53" s="11">
        <f>'Prev&amp;Death'!I52*Input!$E$15</f>
        <v>47128721.435895242</v>
      </c>
      <c r="AT53" s="11">
        <f t="shared" si="37"/>
        <v>238.95829376680305</v>
      </c>
      <c r="AW53" s="2">
        <v>2024</v>
      </c>
      <c r="AX53" s="11">
        <f t="shared" si="38"/>
        <v>63360536.365460284</v>
      </c>
      <c r="AY53" s="11">
        <f t="shared" si="27"/>
        <v>61191894.84050259</v>
      </c>
      <c r="AZ53" s="11">
        <f t="shared" si="28"/>
        <v>127962351.78008544</v>
      </c>
      <c r="BA53" s="11">
        <f t="shared" si="29"/>
        <v>115934952.73420151</v>
      </c>
      <c r="BB53" s="11">
        <f t="shared" si="30"/>
        <v>203874556.96097177</v>
      </c>
      <c r="BC53" s="11">
        <f t="shared" si="31"/>
        <v>189987007.9105792</v>
      </c>
      <c r="BD53" s="11">
        <f t="shared" si="32"/>
        <v>384319388.64330262</v>
      </c>
      <c r="BE53" s="11">
        <f t="shared" si="33"/>
        <v>387294019.87799531</v>
      </c>
      <c r="BF53" s="11">
        <f t="shared" si="39"/>
        <v>1533.9247091130985</v>
      </c>
    </row>
    <row r="54" spans="1:58" s="29" customFormat="1">
      <c r="A54" s="2">
        <v>2025</v>
      </c>
      <c r="B54" s="11">
        <f>'Prev&amp;Death'!B53*Input!$B$12</f>
        <v>52376430.789230756</v>
      </c>
      <c r="C54" s="11">
        <f>'Prev&amp;Death'!C53*Input!$B$12</f>
        <v>50534052.895330705</v>
      </c>
      <c r="D54" s="11">
        <f>'Prev&amp;Death'!D53*Input!$B$13</f>
        <v>101938685.25433226</v>
      </c>
      <c r="E54" s="11">
        <f>'Prev&amp;Death'!E53*Input!$B$13</f>
        <v>92446979.751870528</v>
      </c>
      <c r="F54" s="11">
        <f>'Prev&amp;Death'!F53*Input!$B$14</f>
        <v>161833831.00003403</v>
      </c>
      <c r="G54" s="11">
        <f>'Prev&amp;Death'!G53*Input!$B$14</f>
        <v>150557893.69353938</v>
      </c>
      <c r="H54" s="11">
        <f>'Prev&amp;Death'!H53*Input!$B$15</f>
        <v>300488722.06453103</v>
      </c>
      <c r="I54" s="11">
        <f>'Prev&amp;Death'!I53*Input!$B$15</f>
        <v>302003718.85334629</v>
      </c>
      <c r="J54" s="11">
        <f t="shared" si="34"/>
        <v>1212.180314302215</v>
      </c>
      <c r="K54" s="11"/>
      <c r="M54" s="2">
        <v>2025</v>
      </c>
      <c r="N54" s="11">
        <f>'Prev&amp;Death'!B53*Input!$C$52</f>
        <v>39283465.399275012</v>
      </c>
      <c r="O54" s="11">
        <f>'Prev&amp;Death'!C53*Input!$C$52</f>
        <v>37901641.797383197</v>
      </c>
      <c r="P54" s="11">
        <f>'Prev&amp;Death'!D53*Input!$C$53</f>
        <v>85020856.161757916</v>
      </c>
      <c r="Q54" s="11">
        <f>'Prev&amp;Death'!E53*Input!$C$53</f>
        <v>77104402.008546561</v>
      </c>
      <c r="R54" s="11">
        <f>'Prev&amp;Death'!F53*Input!$C$54</f>
        <v>146869491.58883369</v>
      </c>
      <c r="S54" s="11">
        <f>'Prev&amp;Death'!G53*Input!$C$54</f>
        <v>136636209.90008664</v>
      </c>
      <c r="T54" s="11">
        <f>'Prev&amp;Death'!H53*Input!$C$55</f>
        <v>297233874.41581541</v>
      </c>
      <c r="U54" s="11">
        <f>'Prev&amp;Death'!I53*Input!$C$55</f>
        <v>298732460.99228722</v>
      </c>
      <c r="V54" s="11">
        <f t="shared" si="35"/>
        <v>1118.7824022639857</v>
      </c>
      <c r="Y54" s="2">
        <v>2025</v>
      </c>
      <c r="Z54" s="11">
        <f>'Prev&amp;Death'!B53*Input!$D$12</f>
        <v>9891424.7611348405</v>
      </c>
      <c r="AA54" s="11">
        <f>'Prev&amp;Death'!C53*Input!$D$12</f>
        <v>9543486.9187792782</v>
      </c>
      <c r="AB54" s="11">
        <f>'Prev&amp;Death'!D53*Input!$D$13</f>
        <v>18155051.939953074</v>
      </c>
      <c r="AC54" s="11">
        <f>'Prev&amp;Death'!E53*Input!$D$13</f>
        <v>16464600.410526391</v>
      </c>
      <c r="AD54" s="11">
        <f>'Prev&amp;Death'!F53*Input!$D$14</f>
        <v>28066165.995203339</v>
      </c>
      <c r="AE54" s="11">
        <f>'Prev&amp;Death'!G53*Input!$D$14</f>
        <v>26110627.241408911</v>
      </c>
      <c r="AF54" s="11">
        <f>'Prev&amp;Death'!H53*Input!$D$15</f>
        <v>48642860.908705749</v>
      </c>
      <c r="AG54" s="11">
        <f>'Prev&amp;Death'!I53*Input!$D$15</f>
        <v>48888107.311196849</v>
      </c>
      <c r="AH54" s="11">
        <f t="shared" si="36"/>
        <v>205.76232548690842</v>
      </c>
      <c r="AK54" s="2">
        <v>2025</v>
      </c>
      <c r="AL54" s="11">
        <f>'Prev&amp;Death'!B53*Input!$E$12</f>
        <v>15965294.236080343</v>
      </c>
      <c r="AM54" s="11">
        <f>'Prev&amp;Death'!C53*Input!$E$12</f>
        <v>15403703.751067527</v>
      </c>
      <c r="AN54" s="11">
        <f>'Prev&amp;Death'!D53*Input!$E$13</f>
        <v>26421394.738144472</v>
      </c>
      <c r="AO54" s="11">
        <f>'Prev&amp;Death'!E53*Input!$E$13</f>
        <v>23961248.257021386</v>
      </c>
      <c r="AP54" s="11">
        <f>'Prev&amp;Death'!F53*Input!$E$14</f>
        <v>34456616.098726563</v>
      </c>
      <c r="AQ54" s="11">
        <f>'Prev&amp;Death'!G53*Input!$E$14</f>
        <v>32055816.213298939</v>
      </c>
      <c r="AR54" s="11">
        <f>'Prev&amp;Death'!H53*Input!$E$15</f>
        <v>47920021.192405045</v>
      </c>
      <c r="AS54" s="11">
        <f>'Prev&amp;Death'!I53*Input!$E$15</f>
        <v>48161623.199054934</v>
      </c>
      <c r="AT54" s="11">
        <f t="shared" si="37"/>
        <v>244.3457176857992</v>
      </c>
      <c r="AW54" s="2">
        <v>2025</v>
      </c>
      <c r="AX54" s="11">
        <f t="shared" si="38"/>
        <v>65140184.396490194</v>
      </c>
      <c r="AY54" s="11">
        <f t="shared" si="27"/>
        <v>62848832.46723</v>
      </c>
      <c r="AZ54" s="11">
        <f t="shared" si="28"/>
        <v>129597302.83985546</v>
      </c>
      <c r="BA54" s="11">
        <f t="shared" si="29"/>
        <v>117530250.67609434</v>
      </c>
      <c r="BB54" s="11">
        <f t="shared" si="30"/>
        <v>209392273.68276361</v>
      </c>
      <c r="BC54" s="11">
        <f t="shared" si="31"/>
        <v>194802653.3547945</v>
      </c>
      <c r="BD54" s="11">
        <f t="shared" si="32"/>
        <v>393796756.51692623</v>
      </c>
      <c r="BE54" s="11">
        <f t="shared" si="33"/>
        <v>395782191.50253904</v>
      </c>
      <c r="BF54" s="11">
        <f t="shared" si="39"/>
        <v>1568.8904454366932</v>
      </c>
    </row>
    <row r="55" spans="1:58" s="29" customFormat="1">
      <c r="A55" s="2">
        <v>2026</v>
      </c>
      <c r="B55" s="11">
        <f>'Prev&amp;Death'!B54*Input!$B$12</f>
        <v>53778412.80569683</v>
      </c>
      <c r="C55" s="11">
        <f>'Prev&amp;Death'!C54*Input!$B$12</f>
        <v>51851153.16858349</v>
      </c>
      <c r="D55" s="11">
        <f>'Prev&amp;Death'!D54*Input!$B$13</f>
        <v>103185292.73021778</v>
      </c>
      <c r="E55" s="11">
        <f>'Prev&amp;Death'!E54*Input!$B$13</f>
        <v>93652984.500843376</v>
      </c>
      <c r="F55" s="11">
        <f>'Prev&amp;Death'!F54*Input!$B$14</f>
        <v>166258568.76985249</v>
      </c>
      <c r="G55" s="11">
        <f>'Prev&amp;Death'!G54*Input!$B$14</f>
        <v>154367228.45032829</v>
      </c>
      <c r="H55" s="11">
        <f>'Prev&amp;Death'!H54*Input!$B$15</f>
        <v>308418795.17363924</v>
      </c>
      <c r="I55" s="11">
        <f>'Prev&amp;Death'!I54*Input!$B$15</f>
        <v>309032525.13634312</v>
      </c>
      <c r="J55" s="11">
        <f t="shared" si="34"/>
        <v>1240.5449607355047</v>
      </c>
      <c r="K55" s="11"/>
      <c r="M55" s="2">
        <v>2026</v>
      </c>
      <c r="N55" s="11">
        <f>'Prev&amp;Death'!B54*Input!$C$52</f>
        <v>40334982.488247305</v>
      </c>
      <c r="O55" s="11">
        <f>'Prev&amp;Death'!C54*Input!$C$52</f>
        <v>38889495.727711342</v>
      </c>
      <c r="P55" s="11">
        <f>'Prev&amp;Death'!D54*Input!$C$53</f>
        <v>86060575.622853592</v>
      </c>
      <c r="Q55" s="11">
        <f>'Prev&amp;Death'!E54*Input!$C$53</f>
        <v>78110257.20509924</v>
      </c>
      <c r="R55" s="11">
        <f>'Prev&amp;Death'!F54*Input!$C$54</f>
        <v>150885085.74891394</v>
      </c>
      <c r="S55" s="11">
        <f>'Prev&amp;Death'!G54*Input!$C$54</f>
        <v>140093305.70980731</v>
      </c>
      <c r="T55" s="11">
        <f>'Prev&amp;Death'!H54*Input!$C$55</f>
        <v>305078050.19195223</v>
      </c>
      <c r="U55" s="11">
        <f>'Prev&amp;Death'!I54*Input!$C$55</f>
        <v>305685132.3260377</v>
      </c>
      <c r="V55" s="11">
        <f t="shared" si="35"/>
        <v>1145.1368850206227</v>
      </c>
      <c r="Y55" s="2">
        <v>2026</v>
      </c>
      <c r="Z55" s="11">
        <f>'Prev&amp;Death'!B54*Input!$D$12</f>
        <v>10156192.700136703</v>
      </c>
      <c r="AA55" s="11">
        <f>'Prev&amp;Death'!C54*Input!$D$12</f>
        <v>9792224.7204858586</v>
      </c>
      <c r="AB55" s="11">
        <f>'Prev&amp;Death'!D54*Input!$D$13</f>
        <v>18377069.944373764</v>
      </c>
      <c r="AC55" s="11">
        <f>'Prev&amp;Death'!E54*Input!$D$13</f>
        <v>16679387.16005926</v>
      </c>
      <c r="AD55" s="11">
        <f>'Prev&amp;Death'!F54*Input!$D$14</f>
        <v>28833529.80266919</v>
      </c>
      <c r="AE55" s="11">
        <f>'Prev&amp;Death'!G54*Input!$D$14</f>
        <v>26771264.272335481</v>
      </c>
      <c r="AF55" s="11">
        <f>'Prev&amp;Death'!H54*Input!$D$15</f>
        <v>49926574.455729909</v>
      </c>
      <c r="AG55" s="11">
        <f>'Prev&amp;Death'!I54*Input!$D$15</f>
        <v>50025924.5444993</v>
      </c>
      <c r="AH55" s="11">
        <f t="shared" si="36"/>
        <v>210.56216760028948</v>
      </c>
      <c r="AK55" s="2">
        <v>2026</v>
      </c>
      <c r="AL55" s="11">
        <f>'Prev&amp;Death'!B54*Input!$E$12</f>
        <v>16392644.001409834</v>
      </c>
      <c r="AM55" s="11">
        <f>'Prev&amp;Death'!C54*Input!$E$12</f>
        <v>15805180.008308524</v>
      </c>
      <c r="AN55" s="11">
        <f>'Prev&amp;Death'!D54*Input!$E$13</f>
        <v>26744501.791386496</v>
      </c>
      <c r="AO55" s="11">
        <f>'Prev&amp;Death'!E54*Input!$E$13</f>
        <v>24273831.526554327</v>
      </c>
      <c r="AP55" s="11">
        <f>'Prev&amp;Death'!F54*Input!$E$14</f>
        <v>35398702.742353864</v>
      </c>
      <c r="AQ55" s="11">
        <f>'Prev&amp;Death'!G54*Input!$E$14</f>
        <v>32866875.214344174</v>
      </c>
      <c r="AR55" s="11">
        <f>'Prev&amp;Death'!H54*Input!$E$15</f>
        <v>49184658.576580077</v>
      </c>
      <c r="AS55" s="11">
        <f>'Prev&amp;Death'!I54*Input!$E$15</f>
        <v>49282532.309135236</v>
      </c>
      <c r="AT55" s="11">
        <f t="shared" si="37"/>
        <v>249.94892617007253</v>
      </c>
      <c r="AW55" s="2">
        <v>2026</v>
      </c>
      <c r="AX55" s="11">
        <f t="shared" si="38"/>
        <v>66883819.189793848</v>
      </c>
      <c r="AY55" s="11">
        <f t="shared" si="27"/>
        <v>64486900.456505723</v>
      </c>
      <c r="AZ55" s="11">
        <f t="shared" si="28"/>
        <v>131182147.35861386</v>
      </c>
      <c r="BA55" s="11">
        <f t="shared" si="29"/>
        <v>119063475.89171283</v>
      </c>
      <c r="BB55" s="11">
        <f t="shared" si="30"/>
        <v>215117318.293937</v>
      </c>
      <c r="BC55" s="11">
        <f t="shared" si="31"/>
        <v>199731445.19648695</v>
      </c>
      <c r="BD55" s="11">
        <f t="shared" si="32"/>
        <v>404189283.22426224</v>
      </c>
      <c r="BE55" s="11">
        <f t="shared" si="33"/>
        <v>404993589.17967224</v>
      </c>
      <c r="BF55" s="11">
        <f t="shared" si="39"/>
        <v>1605.6479787909846</v>
      </c>
    </row>
    <row r="56" spans="1:58" s="29" customFormat="1">
      <c r="A56" s="2">
        <v>2027</v>
      </c>
      <c r="B56" s="11">
        <f>'Prev&amp;Death'!B55*Input!$B$12</f>
        <v>55160722.409083821</v>
      </c>
      <c r="C56" s="11">
        <f>'Prev&amp;Death'!C55*Input!$B$12</f>
        <v>53160151.241417319</v>
      </c>
      <c r="D56" s="11">
        <f>'Prev&amp;Death'!D55*Input!$B$13</f>
        <v>104384597.18565166</v>
      </c>
      <c r="E56" s="11">
        <f>'Prev&amp;Death'!E55*Input!$B$13</f>
        <v>94811383.835896447</v>
      </c>
      <c r="F56" s="11">
        <f>'Prev&amp;Death'!F55*Input!$B$14</f>
        <v>170725779.6313473</v>
      </c>
      <c r="G56" s="11">
        <f>'Prev&amp;Death'!G55*Input!$B$14</f>
        <v>158203348.24147171</v>
      </c>
      <c r="H56" s="11">
        <f>'Prev&amp;Death'!H55*Input!$B$15</f>
        <v>317036845.57665712</v>
      </c>
      <c r="I56" s="11">
        <f>'Prev&amp;Death'!I55*Input!$B$15</f>
        <v>316646126.52809024</v>
      </c>
      <c r="J56" s="11">
        <f t="shared" si="34"/>
        <v>1270.1289546496155</v>
      </c>
      <c r="K56" s="11"/>
      <c r="M56" s="2">
        <v>2027</v>
      </c>
      <c r="N56" s="11">
        <f>'Prev&amp;Death'!B55*Input!$C$52</f>
        <v>41371744.838363446</v>
      </c>
      <c r="O56" s="11">
        <f>'Prev&amp;Death'!C55*Input!$C$52</f>
        <v>39871272.831019767</v>
      </c>
      <c r="P56" s="11">
        <f>'Prev&amp;Death'!D55*Input!$C$53</f>
        <v>87060842.512162581</v>
      </c>
      <c r="Q56" s="11">
        <f>'Prev&amp;Death'!E55*Input!$C$53</f>
        <v>79076407.621868879</v>
      </c>
      <c r="R56" s="11">
        <f>'Prev&amp;Death'!F55*Input!$C$54</f>
        <v>154939225.62803301</v>
      </c>
      <c r="S56" s="11">
        <f>'Prev&amp;Death'!G55*Input!$C$54</f>
        <v>143574709.81374267</v>
      </c>
      <c r="T56" s="11">
        <f>'Prev&amp;Death'!H55*Input!$C$55</f>
        <v>313602751.19770139</v>
      </c>
      <c r="U56" s="11">
        <f>'Prev&amp;Death'!I55*Input!$C$55</f>
        <v>313216264.35781038</v>
      </c>
      <c r="V56" s="11">
        <f t="shared" si="35"/>
        <v>1172.7132188007022</v>
      </c>
      <c r="Y56" s="2">
        <v>2027</v>
      </c>
      <c r="Z56" s="11">
        <f>'Prev&amp;Death'!B55*Input!$D$12</f>
        <v>10417245.452920076</v>
      </c>
      <c r="AA56" s="11">
        <f>'Prev&amp;Death'!C55*Input!$D$12</f>
        <v>10039432.400635161</v>
      </c>
      <c r="AB56" s="11">
        <f>'Prev&amp;Death'!D55*Input!$D$13</f>
        <v>18590663.386607151</v>
      </c>
      <c r="AC56" s="11">
        <f>'Prev&amp;Death'!E55*Input!$D$13</f>
        <v>16885695.491804216</v>
      </c>
      <c r="AD56" s="11">
        <f>'Prev&amp;Death'!F55*Input!$D$14</f>
        <v>29608259.541188832</v>
      </c>
      <c r="AE56" s="11">
        <f>'Prev&amp;Death'!G55*Input!$D$14</f>
        <v>27436546.519999094</v>
      </c>
      <c r="AF56" s="11">
        <f>'Prev&amp;Death'!H55*Input!$D$15</f>
        <v>51321657.186882094</v>
      </c>
      <c r="AG56" s="11">
        <f>'Prev&amp;Death'!I55*Input!$D$15</f>
        <v>51258407.916815512</v>
      </c>
      <c r="AH56" s="11">
        <f t="shared" si="36"/>
        <v>215.55790789685213</v>
      </c>
      <c r="AK56" s="2">
        <v>2027</v>
      </c>
      <c r="AL56" s="11">
        <f>'Prev&amp;Death'!B55*Input!$E$12</f>
        <v>16813997.25536181</v>
      </c>
      <c r="AM56" s="11">
        <f>'Prev&amp;Death'!C55*Input!$E$12</f>
        <v>16204186.566646805</v>
      </c>
      <c r="AN56" s="11">
        <f>'Prev&amp;Death'!D55*Input!$E$13</f>
        <v>27055348.417955942</v>
      </c>
      <c r="AO56" s="11">
        <f>'Prev&amp;Death'!E55*Input!$E$13</f>
        <v>24574075.992327839</v>
      </c>
      <c r="AP56" s="11">
        <f>'Prev&amp;Death'!F55*Input!$E$14</f>
        <v>36349832.482874908</v>
      </c>
      <c r="AQ56" s="11">
        <f>'Prev&amp;Death'!G55*Input!$E$14</f>
        <v>33683637.112245046</v>
      </c>
      <c r="AR56" s="11">
        <f>'Prev&amp;Death'!H55*Input!$E$15</f>
        <v>50559010.183230869</v>
      </c>
      <c r="AS56" s="11">
        <f>'Prev&amp;Death'!I55*Input!$E$15</f>
        <v>50496700.806163535</v>
      </c>
      <c r="AT56" s="11">
        <f t="shared" si="37"/>
        <v>255.73678881680678</v>
      </c>
      <c r="AW56" s="2">
        <v>2027</v>
      </c>
      <c r="AX56" s="11">
        <f t="shared" si="38"/>
        <v>68602987.546645328</v>
      </c>
      <c r="AY56" s="11">
        <f t="shared" si="27"/>
        <v>66114891.798301734</v>
      </c>
      <c r="AZ56" s="11">
        <f t="shared" si="28"/>
        <v>132706854.31672567</v>
      </c>
      <c r="BA56" s="11">
        <f t="shared" si="29"/>
        <v>120536179.10600093</v>
      </c>
      <c r="BB56" s="11">
        <f t="shared" si="30"/>
        <v>220897317.65209675</v>
      </c>
      <c r="BC56" s="11">
        <f t="shared" si="31"/>
        <v>204694893.44598681</v>
      </c>
      <c r="BD56" s="11">
        <f t="shared" si="32"/>
        <v>415483418.56781435</v>
      </c>
      <c r="BE56" s="11">
        <f t="shared" si="33"/>
        <v>414971373.08078945</v>
      </c>
      <c r="BF56" s="11">
        <f t="shared" si="39"/>
        <v>1644.007915514361</v>
      </c>
    </row>
    <row r="57" spans="1:58" s="29" customFormat="1">
      <c r="A57" s="2">
        <v>2028</v>
      </c>
      <c r="B57" s="11">
        <f>'Prev&amp;Death'!B56*Input!$B$12</f>
        <v>56529323.607043281</v>
      </c>
      <c r="C57" s="11">
        <f>'Prev&amp;Death'!C56*Input!$B$12</f>
        <v>54457529.737872228</v>
      </c>
      <c r="D57" s="11">
        <f>'Prev&amp;Death'!D56*Input!$B$13</f>
        <v>105523999.6153052</v>
      </c>
      <c r="E57" s="11">
        <f>'Prev&amp;Death'!E56*Input!$B$13</f>
        <v>95926923.471293896</v>
      </c>
      <c r="F57" s="11">
        <f>'Prev&amp;Death'!F56*Input!$B$14</f>
        <v>175162042.42162666</v>
      </c>
      <c r="G57" s="11">
        <f>'Prev&amp;Death'!G56*Input!$B$14</f>
        <v>161990577.13521129</v>
      </c>
      <c r="H57" s="11">
        <f>'Prev&amp;Death'!H56*Input!$B$15</f>
        <v>326447250.47369713</v>
      </c>
      <c r="I57" s="11">
        <f>'Prev&amp;Death'!I56*Input!$B$15</f>
        <v>324907327.04684776</v>
      </c>
      <c r="J57" s="11">
        <f t="shared" si="34"/>
        <v>1300.9449735088976</v>
      </c>
      <c r="K57" s="11"/>
      <c r="M57" s="2">
        <v>2028</v>
      </c>
      <c r="N57" s="11">
        <f>'Prev&amp;Death'!B56*Input!$C$52</f>
        <v>42398225.585434541</v>
      </c>
      <c r="O57" s="11">
        <f>'Prev&amp;Death'!C56*Input!$C$52</f>
        <v>40844334.998626061</v>
      </c>
      <c r="P57" s="11">
        <f>'Prev&amp;Death'!D56*Input!$C$53</f>
        <v>88011148.765772164</v>
      </c>
      <c r="Q57" s="11">
        <f>'Prev&amp;Death'!E56*Input!$C$53</f>
        <v>80006811.370428458</v>
      </c>
      <c r="R57" s="11">
        <f>'Prev&amp;Death'!F56*Input!$C$54</f>
        <v>158965279.12090653</v>
      </c>
      <c r="S57" s="11">
        <f>'Prev&amp;Death'!G56*Input!$C$54</f>
        <v>147011743.83015889</v>
      </c>
      <c r="T57" s="11">
        <f>'Prev&amp;Death'!H56*Input!$C$55</f>
        <v>322911224.03538769</v>
      </c>
      <c r="U57" s="11">
        <f>'Prev&amp;Death'!I56*Input!$C$55</f>
        <v>321387980.82239342</v>
      </c>
      <c r="V57" s="11">
        <f t="shared" si="35"/>
        <v>1201.5367485291079</v>
      </c>
      <c r="Y57" s="2">
        <v>2028</v>
      </c>
      <c r="Z57" s="11">
        <f>'Prev&amp;Death'!B56*Input!$D$12</f>
        <v>10675709.337794006</v>
      </c>
      <c r="AA57" s="11">
        <f>'Prev&amp;Death'!C56*Input!$D$12</f>
        <v>10284445.693656964</v>
      </c>
      <c r="AB57" s="11">
        <f>'Prev&amp;Death'!D56*Input!$D$13</f>
        <v>18793588.411971748</v>
      </c>
      <c r="AC57" s="11">
        <f>'Prev&amp;Death'!E56*Input!$D$13</f>
        <v>17084370.60686174</v>
      </c>
      <c r="AD57" s="11">
        <f>'Prev&amp;Death'!F56*Input!$D$14</f>
        <v>30377622.084860545</v>
      </c>
      <c r="AE57" s="11">
        <f>'Prev&amp;Death'!G56*Input!$D$14</f>
        <v>28093349.823342405</v>
      </c>
      <c r="AF57" s="11">
        <f>'Prev&amp;Death'!H56*Input!$D$15</f>
        <v>52845005.595289305</v>
      </c>
      <c r="AG57" s="11">
        <f>'Prev&amp;Death'!I56*Input!$D$15</f>
        <v>52595724.089655273</v>
      </c>
      <c r="AH57" s="11">
        <f t="shared" si="36"/>
        <v>220.74981564343202</v>
      </c>
      <c r="AK57" s="2">
        <v>2028</v>
      </c>
      <c r="AL57" s="11">
        <f>'Prev&amp;Death'!B56*Input!$E$12</f>
        <v>17231171.936569136</v>
      </c>
      <c r="AM57" s="11">
        <f>'Prev&amp;Death'!C56*Input!$E$12</f>
        <v>16599651.265545782</v>
      </c>
      <c r="AN57" s="11">
        <f>'Prev&amp;Death'!D56*Input!$E$13</f>
        <v>27350669.093167394</v>
      </c>
      <c r="AO57" s="11">
        <f>'Prev&amp;Death'!E56*Input!$E$13</f>
        <v>24863211.69168815</v>
      </c>
      <c r="AP57" s="11">
        <f>'Prev&amp;Death'!F56*Input!$E$14</f>
        <v>37294372.959567256</v>
      </c>
      <c r="AQ57" s="11">
        <f>'Prev&amp;Death'!G56*Input!$E$14</f>
        <v>34489989.475426517</v>
      </c>
      <c r="AR57" s="11">
        <f>'Prev&amp;Death'!H56*Input!$E$15</f>
        <v>52059721.421233431</v>
      </c>
      <c r="AS57" s="11">
        <f>'Prev&amp;Death'!I56*Input!$E$15</f>
        <v>51814144.273637667</v>
      </c>
      <c r="AT57" s="11">
        <f t="shared" si="37"/>
        <v>261.70293211683531</v>
      </c>
      <c r="AW57" s="2">
        <v>2028</v>
      </c>
      <c r="AX57" s="11">
        <f t="shared" si="38"/>
        <v>70305106.859797686</v>
      </c>
      <c r="AY57" s="11">
        <f t="shared" si="27"/>
        <v>67728431.957828805</v>
      </c>
      <c r="AZ57" s="11">
        <f t="shared" si="28"/>
        <v>134155406.27091131</v>
      </c>
      <c r="BA57" s="11">
        <f t="shared" si="29"/>
        <v>121954393.66897835</v>
      </c>
      <c r="BB57" s="11">
        <f t="shared" si="30"/>
        <v>226637274.16533431</v>
      </c>
      <c r="BC57" s="11">
        <f t="shared" si="31"/>
        <v>209595083.12892783</v>
      </c>
      <c r="BD57" s="11">
        <f t="shared" si="32"/>
        <v>427815951.0519104</v>
      </c>
      <c r="BE57" s="11">
        <f t="shared" si="33"/>
        <v>425797849.18568635</v>
      </c>
      <c r="BF57" s="11">
        <f t="shared" si="39"/>
        <v>1683.989496289375</v>
      </c>
    </row>
    <row r="58" spans="1:58" s="29" customFormat="1">
      <c r="A58" s="2">
        <v>2029</v>
      </c>
      <c r="B58" s="11">
        <f>'Prev&amp;Death'!B57*Input!$B$12</f>
        <v>57884564.494845241</v>
      </c>
      <c r="C58" s="11">
        <f>'Prev&amp;Death'!C57*Input!$B$12</f>
        <v>55743462.736420579</v>
      </c>
      <c r="D58" s="11">
        <f>'Prev&amp;Death'!D57*Input!$B$13</f>
        <v>106623110.4106607</v>
      </c>
      <c r="E58" s="11">
        <f>'Prev&amp;Death'!E57*Input!$B$13</f>
        <v>97029506.513538718</v>
      </c>
      <c r="F58" s="11">
        <f>'Prev&amp;Death'!F57*Input!$B$14</f>
        <v>179474152.02008325</v>
      </c>
      <c r="G58" s="11">
        <f>'Prev&amp;Death'!G57*Input!$B$14</f>
        <v>165634846.2735323</v>
      </c>
      <c r="H58" s="11">
        <f>'Prev&amp;Death'!H57*Input!$B$15</f>
        <v>336690567.71889579</v>
      </c>
      <c r="I58" s="11">
        <f>'Prev&amp;Death'!I57*Input!$B$15</f>
        <v>333861252.34788352</v>
      </c>
      <c r="J58" s="11">
        <f t="shared" si="34"/>
        <v>1332.9414625158602</v>
      </c>
      <c r="K58" s="11"/>
      <c r="M58" s="2">
        <v>2029</v>
      </c>
      <c r="N58" s="11">
        <f>'Prev&amp;Death'!B57*Input!$C$52</f>
        <v>43414685.808504902</v>
      </c>
      <c r="O58" s="11">
        <f>'Prev&amp;Death'!C57*Input!$C$52</f>
        <v>41808812.793181069</v>
      </c>
      <c r="P58" s="11">
        <f>'Prev&amp;Death'!D57*Input!$C$53</f>
        <v>88927850.218264014</v>
      </c>
      <c r="Q58" s="11">
        <f>'Prev&amp;Death'!E57*Input!$C$53</f>
        <v>80926408.812824428</v>
      </c>
      <c r="R58" s="11">
        <f>'Prev&amp;Death'!F57*Input!$C$54</f>
        <v>162878659.53393349</v>
      </c>
      <c r="S58" s="11">
        <f>'Prev&amp;Death'!G57*Input!$C$54</f>
        <v>150319037.19552433</v>
      </c>
      <c r="T58" s="11">
        <f>'Prev&amp;Death'!H57*Input!$C$55</f>
        <v>333043587.242706</v>
      </c>
      <c r="U58" s="11">
        <f>'Prev&amp;Death'!I57*Input!$C$55</f>
        <v>330244918.5808931</v>
      </c>
      <c r="V58" s="11">
        <f t="shared" si="35"/>
        <v>1231.5639601858313</v>
      </c>
      <c r="Y58" s="2">
        <v>2029</v>
      </c>
      <c r="Z58" s="11">
        <f>'Prev&amp;Death'!B57*Input!$D$12</f>
        <v>10931650.093452808</v>
      </c>
      <c r="AA58" s="11">
        <f>'Prev&amp;Death'!C57*Input!$D$12</f>
        <v>10527297.474722138</v>
      </c>
      <c r="AB58" s="11">
        <f>'Prev&amp;Death'!D57*Input!$D$13</f>
        <v>18989337.587347679</v>
      </c>
      <c r="AC58" s="11">
        <f>'Prev&amp;Death'!E57*Input!$D$13</f>
        <v>17280738.181645773</v>
      </c>
      <c r="AD58" s="11">
        <f>'Prev&amp;Death'!F57*Input!$D$14</f>
        <v>31125453.258552324</v>
      </c>
      <c r="AE58" s="11">
        <f>'Prev&amp;Death'!G57*Input!$D$14</f>
        <v>28725360.212859128</v>
      </c>
      <c r="AF58" s="11">
        <f>'Prev&amp;Death'!H57*Input!$D$15</f>
        <v>54503185.152174443</v>
      </c>
      <c r="AG58" s="11">
        <f>'Prev&amp;Death'!I57*Input!$D$15</f>
        <v>54045177.966036335</v>
      </c>
      <c r="AH58" s="11">
        <f t="shared" si="36"/>
        <v>226.12819992679059</v>
      </c>
      <c r="AK58" s="2">
        <v>2029</v>
      </c>
      <c r="AL58" s="11">
        <f>'Prev&amp;Death'!B57*Input!$E$12</f>
        <v>17644274.150837883</v>
      </c>
      <c r="AM58" s="11">
        <f>'Prev&amp;Death'!C57*Input!$E$12</f>
        <v>16991627.167308275</v>
      </c>
      <c r="AN58" s="11">
        <f>'Prev&amp;Death'!D57*Input!$E$13</f>
        <v>27635546.616480455</v>
      </c>
      <c r="AO58" s="11">
        <f>'Prev&amp;Death'!E57*Input!$E$13</f>
        <v>25148989.183501508</v>
      </c>
      <c r="AP58" s="11">
        <f>'Prev&amp;Death'!F57*Input!$E$14</f>
        <v>38212479.538961165</v>
      </c>
      <c r="AQ58" s="11">
        <f>'Prev&amp;Death'!G57*Input!$E$14</f>
        <v>35265903.769017816</v>
      </c>
      <c r="AR58" s="11">
        <f>'Prev&amp;Death'!H57*Input!$E$15</f>
        <v>53693260.197990038</v>
      </c>
      <c r="AS58" s="11">
        <f>'Prev&amp;Death'!I57*Input!$E$15</f>
        <v>53242059.062694885</v>
      </c>
      <c r="AT58" s="11">
        <f t="shared" si="37"/>
        <v>267.83413968679201</v>
      </c>
      <c r="AW58" s="2">
        <v>2029</v>
      </c>
      <c r="AX58" s="11">
        <f t="shared" si="38"/>
        <v>71990610.052795589</v>
      </c>
      <c r="AY58" s="11">
        <f t="shared" si="27"/>
        <v>69327737.43521148</v>
      </c>
      <c r="AZ58" s="11">
        <f t="shared" si="28"/>
        <v>135552734.42209214</v>
      </c>
      <c r="BA58" s="11">
        <f t="shared" si="29"/>
        <v>123356136.17797172</v>
      </c>
      <c r="BB58" s="11">
        <f t="shared" si="30"/>
        <v>232216592.33144698</v>
      </c>
      <c r="BC58" s="11">
        <f t="shared" si="31"/>
        <v>214310301.17740127</v>
      </c>
      <c r="BD58" s="11">
        <f t="shared" si="32"/>
        <v>441240032.59287047</v>
      </c>
      <c r="BE58" s="11">
        <f t="shared" si="33"/>
        <v>437532155.60962433</v>
      </c>
      <c r="BF58" s="11">
        <f t="shared" si="39"/>
        <v>1725.5262997994141</v>
      </c>
    </row>
    <row r="59" spans="1:58" s="29" customFormat="1">
      <c r="A59" s="2">
        <v>2030</v>
      </c>
      <c r="B59" s="11">
        <f>'Prev&amp;Death'!B58*Input!$B$12</f>
        <v>59223381.876147985</v>
      </c>
      <c r="C59" s="11">
        <f>'Prev&amp;Death'!C58*Input!$B$12</f>
        <v>57014786.164223909</v>
      </c>
      <c r="D59" s="11">
        <f>'Prev&amp;Death'!D58*Input!$B$13</f>
        <v>107755863.48594548</v>
      </c>
      <c r="E59" s="11">
        <f>'Prev&amp;Death'!E58*Input!$B$13</f>
        <v>98171478.343385756</v>
      </c>
      <c r="F59" s="11">
        <f>'Prev&amp;Death'!F58*Input!$B$14</f>
        <v>183512444.46169674</v>
      </c>
      <c r="G59" s="11">
        <f>'Prev&amp;Death'!G58*Input!$B$14</f>
        <v>169046166.38527986</v>
      </c>
      <c r="H59" s="11">
        <f>'Prev&amp;Death'!H58*Input!$B$15</f>
        <v>347818734.19334412</v>
      </c>
      <c r="I59" s="11">
        <f>'Prev&amp;Death'!I58*Input!$B$15</f>
        <v>343492345.0799346</v>
      </c>
      <c r="J59" s="11">
        <f t="shared" si="34"/>
        <v>1366.0351999899583</v>
      </c>
      <c r="K59" s="11"/>
      <c r="M59" s="2">
        <v>2030</v>
      </c>
      <c r="N59" s="11">
        <f>'Prev&amp;Death'!B58*Input!$C$52</f>
        <v>44418828.043511264</v>
      </c>
      <c r="O59" s="11">
        <f>'Prev&amp;Death'!C58*Input!$C$52</f>
        <v>42762333.091048874</v>
      </c>
      <c r="P59" s="11">
        <f>'Prev&amp;Death'!D58*Input!$C$53</f>
        <v>89872610.649893016</v>
      </c>
      <c r="Q59" s="11">
        <f>'Prev&amp;Death'!E58*Input!$C$53</f>
        <v>81878858.046831772</v>
      </c>
      <c r="R59" s="11">
        <f>'Prev&amp;Death'!F58*Input!$C$54</f>
        <v>166543541.92670512</v>
      </c>
      <c r="S59" s="11">
        <f>'Prev&amp;Death'!G58*Input!$C$54</f>
        <v>153414921.70473441</v>
      </c>
      <c r="T59" s="11">
        <f>'Prev&amp;Death'!H58*Input!$C$55</f>
        <v>344051215.12843448</v>
      </c>
      <c r="U59" s="11">
        <f>'Prev&amp;Death'!I58*Input!$C$55</f>
        <v>339771688.796884</v>
      </c>
      <c r="V59" s="11">
        <f t="shared" si="35"/>
        <v>1262.713997388043</v>
      </c>
      <c r="Y59" s="2">
        <v>2030</v>
      </c>
      <c r="Z59" s="11">
        <f>'Prev&amp;Death'!B58*Input!$D$12</f>
        <v>11184489.227324802</v>
      </c>
      <c r="AA59" s="11">
        <f>'Prev&amp;Death'!C58*Input!$D$12</f>
        <v>10767390.200471032</v>
      </c>
      <c r="AB59" s="11">
        <f>'Prev&amp;Death'!D58*Input!$D$13</f>
        <v>19191078.377565131</v>
      </c>
      <c r="AC59" s="11">
        <f>'Prev&amp;Death'!E58*Input!$D$13</f>
        <v>17484120.811440434</v>
      </c>
      <c r="AD59" s="11">
        <f>'Prev&amp;Death'!F58*Input!$D$14</f>
        <v>31825797.465342283</v>
      </c>
      <c r="AE59" s="11">
        <f>'Prev&amp;Death'!G58*Input!$D$14</f>
        <v>29316971.224768385</v>
      </c>
      <c r="AF59" s="11">
        <f>'Prev&amp;Death'!H58*Input!$D$15</f>
        <v>56304603.356047221</v>
      </c>
      <c r="AG59" s="11">
        <f>'Prev&amp;Death'!I58*Input!$D$15</f>
        <v>55604251.13505663</v>
      </c>
      <c r="AH59" s="11">
        <f t="shared" si="36"/>
        <v>231.67870179801588</v>
      </c>
      <c r="AK59" s="2">
        <v>2030</v>
      </c>
      <c r="AL59" s="11">
        <f>'Prev&amp;Death'!B58*Input!$E$12</f>
        <v>18052370.179887492</v>
      </c>
      <c r="AM59" s="11">
        <f>'Prev&amp;Death'!C58*Input!$E$12</f>
        <v>17379149.804652162</v>
      </c>
      <c r="AN59" s="11">
        <f>'Prev&amp;Death'!D58*Input!$E$13</f>
        <v>27929143.851605423</v>
      </c>
      <c r="AO59" s="11">
        <f>'Prev&amp;Death'!E58*Input!$E$13</f>
        <v>25444975.819202676</v>
      </c>
      <c r="AP59" s="11">
        <f>'Prev&amp;Death'!F58*Input!$E$14</f>
        <v>39072286.734374069</v>
      </c>
      <c r="AQ59" s="11">
        <f>'Prev&amp;Death'!G58*Input!$E$14</f>
        <v>35992220.05748488</v>
      </c>
      <c r="AR59" s="11">
        <f>'Prev&amp;Death'!H58*Input!$E$15</f>
        <v>55467909.075406656</v>
      </c>
      <c r="AS59" s="11">
        <f>'Prev&amp;Death'!I58*Input!$E$15</f>
        <v>54777964.186371349</v>
      </c>
      <c r="AT59" s="11">
        <f t="shared" si="37"/>
        <v>274.11601970898471</v>
      </c>
      <c r="AW59" s="2">
        <v>2030</v>
      </c>
      <c r="AX59" s="11">
        <f t="shared" si="38"/>
        <v>73655687.450723559</v>
      </c>
      <c r="AY59" s="11">
        <f t="shared" si="27"/>
        <v>70908873.096172065</v>
      </c>
      <c r="AZ59" s="11">
        <f t="shared" si="28"/>
        <v>136992832.87906358</v>
      </c>
      <c r="BA59" s="11">
        <f t="shared" si="29"/>
        <v>124807954.67747489</v>
      </c>
      <c r="BB59" s="11">
        <f t="shared" si="30"/>
        <v>237441626.12642148</v>
      </c>
      <c r="BC59" s="11">
        <f t="shared" si="31"/>
        <v>218724112.98698765</v>
      </c>
      <c r="BD59" s="11">
        <f t="shared" si="32"/>
        <v>455823727.55988836</v>
      </c>
      <c r="BE59" s="11">
        <f t="shared" si="33"/>
        <v>450153904.11831194</v>
      </c>
      <c r="BF59" s="11">
        <f t="shared" si="39"/>
        <v>1768.5087188950433</v>
      </c>
    </row>
    <row r="62" spans="1:58" s="29" customFormat="1">
      <c r="A62" s="12" t="s">
        <v>41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M62" s="12" t="s">
        <v>41</v>
      </c>
      <c r="N62" s="11"/>
      <c r="O62" s="11"/>
      <c r="P62" s="11"/>
      <c r="Q62" s="11"/>
      <c r="R62" s="11"/>
      <c r="S62" s="11"/>
      <c r="T62" s="11"/>
      <c r="U62" s="11"/>
      <c r="V62" s="11"/>
      <c r="Y62" s="12" t="s">
        <v>41</v>
      </c>
      <c r="Z62" s="11"/>
      <c r="AA62" s="11"/>
      <c r="AB62" s="11"/>
      <c r="AC62" s="11"/>
      <c r="AD62" s="11"/>
      <c r="AE62" s="11"/>
      <c r="AF62" s="11"/>
      <c r="AG62" s="11"/>
      <c r="AH62" s="11"/>
      <c r="AK62" s="12" t="s">
        <v>41</v>
      </c>
      <c r="AL62" s="11"/>
      <c r="AM62" s="11"/>
      <c r="AN62" s="11"/>
      <c r="AO62" s="11"/>
      <c r="AP62" s="11"/>
      <c r="AQ62" s="11"/>
      <c r="AR62" s="11"/>
      <c r="AS62" s="11"/>
      <c r="AT62" s="11"/>
      <c r="AW62" s="12" t="s">
        <v>41</v>
      </c>
      <c r="AX62" s="11"/>
      <c r="AY62" s="11"/>
      <c r="AZ62" s="11"/>
      <c r="BA62" s="11"/>
      <c r="BB62" s="11"/>
      <c r="BC62" s="11"/>
      <c r="BD62" s="11"/>
      <c r="BE62" s="11"/>
      <c r="BF62" s="11"/>
    </row>
    <row r="63" spans="1:58" s="29" customFormat="1">
      <c r="A63" s="11" t="s">
        <v>8</v>
      </c>
      <c r="B63" s="11" t="s">
        <v>77</v>
      </c>
      <c r="C63" s="11" t="s">
        <v>78</v>
      </c>
      <c r="D63" s="11" t="s">
        <v>79</v>
      </c>
      <c r="E63" s="11" t="s">
        <v>80</v>
      </c>
      <c r="F63" s="11" t="s">
        <v>81</v>
      </c>
      <c r="G63" s="11" t="s">
        <v>82</v>
      </c>
      <c r="H63" s="11" t="s">
        <v>83</v>
      </c>
      <c r="I63" s="11" t="s">
        <v>84</v>
      </c>
      <c r="J63" s="11" t="s">
        <v>29</v>
      </c>
      <c r="K63" s="11"/>
      <c r="L63" s="12"/>
      <c r="M63" s="11" t="s">
        <v>8</v>
      </c>
      <c r="N63" s="11" t="s">
        <v>77</v>
      </c>
      <c r="O63" s="11" t="s">
        <v>78</v>
      </c>
      <c r="P63" s="11" t="s">
        <v>79</v>
      </c>
      <c r="Q63" s="11" t="s">
        <v>80</v>
      </c>
      <c r="R63" s="11" t="s">
        <v>81</v>
      </c>
      <c r="S63" s="11" t="s">
        <v>82</v>
      </c>
      <c r="T63" s="11" t="s">
        <v>83</v>
      </c>
      <c r="U63" s="11" t="s">
        <v>84</v>
      </c>
      <c r="V63" s="11" t="s">
        <v>29</v>
      </c>
      <c r="Y63" s="11" t="s">
        <v>8</v>
      </c>
      <c r="Z63" s="11" t="s">
        <v>77</v>
      </c>
      <c r="AA63" s="11" t="s">
        <v>78</v>
      </c>
      <c r="AB63" s="11" t="s">
        <v>79</v>
      </c>
      <c r="AC63" s="11" t="s">
        <v>80</v>
      </c>
      <c r="AD63" s="11" t="s">
        <v>81</v>
      </c>
      <c r="AE63" s="11" t="s">
        <v>82</v>
      </c>
      <c r="AF63" s="11" t="s">
        <v>83</v>
      </c>
      <c r="AG63" s="11" t="s">
        <v>84</v>
      </c>
      <c r="AH63" s="11" t="s">
        <v>29</v>
      </c>
      <c r="AK63" s="11" t="s">
        <v>8</v>
      </c>
      <c r="AL63" s="11" t="s">
        <v>77</v>
      </c>
      <c r="AM63" s="11" t="s">
        <v>78</v>
      </c>
      <c r="AN63" s="11" t="s">
        <v>79</v>
      </c>
      <c r="AO63" s="11" t="s">
        <v>80</v>
      </c>
      <c r="AP63" s="11" t="s">
        <v>81</v>
      </c>
      <c r="AQ63" s="11" t="s">
        <v>82</v>
      </c>
      <c r="AR63" s="11" t="s">
        <v>83</v>
      </c>
      <c r="AS63" s="11" t="s">
        <v>84</v>
      </c>
      <c r="AT63" s="11" t="s">
        <v>29</v>
      </c>
      <c r="AW63" s="11" t="s">
        <v>8</v>
      </c>
      <c r="AX63" s="11" t="s">
        <v>77</v>
      </c>
      <c r="AY63" s="11" t="s">
        <v>78</v>
      </c>
      <c r="AZ63" s="11" t="s">
        <v>79</v>
      </c>
      <c r="BA63" s="11" t="s">
        <v>80</v>
      </c>
      <c r="BB63" s="11" t="s">
        <v>81</v>
      </c>
      <c r="BC63" s="11" t="s">
        <v>82</v>
      </c>
      <c r="BD63" s="11" t="s">
        <v>83</v>
      </c>
      <c r="BE63" s="11" t="s">
        <v>84</v>
      </c>
      <c r="BF63" s="11" t="s">
        <v>29</v>
      </c>
    </row>
    <row r="64" spans="1:58" s="29" customFormat="1">
      <c r="A64" s="2">
        <v>2015</v>
      </c>
      <c r="B64" s="11">
        <f>'Prev&amp;Death'!B63*Input!$B$12</f>
        <v>11448095.083087258</v>
      </c>
      <c r="C64" s="11">
        <f>'Prev&amp;Death'!C63*Input!$B$12</f>
        <v>11655771.374912208</v>
      </c>
      <c r="D64" s="11">
        <f>'Prev&amp;Death'!D63*Input!$B$13</f>
        <v>28027049.343525399</v>
      </c>
      <c r="E64" s="11">
        <f>'Prev&amp;Death'!E63*Input!$B$13</f>
        <v>25163764.558321871</v>
      </c>
      <c r="F64" s="11">
        <f>'Prev&amp;Death'!F63*Input!$B$14</f>
        <v>43569508.040031187</v>
      </c>
      <c r="G64" s="11">
        <f>'Prev&amp;Death'!G63*Input!$B$14</f>
        <v>39404229.479846016</v>
      </c>
      <c r="H64" s="11">
        <f>'Prev&amp;Death'!H63*Input!$B$15</f>
        <v>81029863.888149917</v>
      </c>
      <c r="I64" s="11">
        <f>'Prev&amp;Death'!I63*Input!$B$15</f>
        <v>82075046.03708154</v>
      </c>
      <c r="J64" s="11">
        <f>SUM(B64:I64)/1000000</f>
        <v>322.37332780495541</v>
      </c>
      <c r="K64" s="11"/>
      <c r="M64" s="2">
        <v>2015</v>
      </c>
      <c r="N64" s="11">
        <f>'Prev&amp;Death'!B63*Input!$C$72</f>
        <v>4567481.0671909396</v>
      </c>
      <c r="O64" s="11">
        <f>'Prev&amp;Death'!C63*Input!$C$72</f>
        <v>4650338.3044981509</v>
      </c>
      <c r="P64" s="11">
        <f>'Prev&amp;Death'!D63*Input!$C$73</f>
        <v>12434646.971990891</v>
      </c>
      <c r="Q64" s="11">
        <f>'Prev&amp;Death'!E63*Input!$C$73</f>
        <v>11164305.058795396</v>
      </c>
      <c r="R64" s="11">
        <f>'Prev&amp;Death'!F63*Input!$C$74</f>
        <v>21033646.386099629</v>
      </c>
      <c r="S64" s="11">
        <f>'Prev&amp;Death'!G63*Input!$C$74</f>
        <v>19022813.574904215</v>
      </c>
      <c r="T64" s="11">
        <f>'Prev&amp;Death'!H63*Input!$C$75</f>
        <v>42636826.368900724</v>
      </c>
      <c r="U64" s="11">
        <f>'Prev&amp;Death'!I63*Input!$C$75</f>
        <v>43186787.181736164</v>
      </c>
      <c r="V64" s="11">
        <f>SUM(N64:U64)/1000000</f>
        <v>158.69684491411613</v>
      </c>
      <c r="Y64" s="2">
        <v>2015</v>
      </c>
      <c r="Z64" s="11">
        <f>'Prev&amp;Death'!B63*Input!$D$12</f>
        <v>2162002.4401502069</v>
      </c>
      <c r="AA64" s="11">
        <f>'Prev&amp;Death'!C63*Input!$D$12</f>
        <v>2201222.6463441798</v>
      </c>
      <c r="AB64" s="11">
        <f>'Prev&amp;Death'!D63*Input!$D$13</f>
        <v>4991554.8281382862</v>
      </c>
      <c r="AC64" s="11">
        <f>'Prev&amp;Death'!E63*Input!$D$13</f>
        <v>4481610.2093259869</v>
      </c>
      <c r="AD64" s="11">
        <f>'Prev&amp;Death'!F63*Input!$D$14</f>
        <v>7556077.9685219508</v>
      </c>
      <c r="AE64" s="11">
        <f>'Prev&amp;Death'!G63*Input!$D$14</f>
        <v>6833711.0890874891</v>
      </c>
      <c r="AF64" s="11">
        <f>'Prev&amp;Death'!H63*Input!$D$15</f>
        <v>13117046.029155726</v>
      </c>
      <c r="AG64" s="11">
        <f>'Prev&amp;Death'!I63*Input!$D$15</f>
        <v>13286239.233963672</v>
      </c>
      <c r="AH64" s="11">
        <f>SUM(Z64:AG64)/1000000</f>
        <v>54.6294644446875</v>
      </c>
      <c r="AK64" s="2">
        <v>2015</v>
      </c>
      <c r="AL64" s="11">
        <f>'Prev&amp;Death'!B63*Input!$E$12</f>
        <v>3489588.8033991992</v>
      </c>
      <c r="AM64" s="11">
        <f>'Prev&amp;Death'!C63*Input!$E$12</f>
        <v>3552892.3362074168</v>
      </c>
      <c r="AN64" s="11">
        <f>'Prev&amp;Death'!D63*Input!$E$13</f>
        <v>7264305.3243544418</v>
      </c>
      <c r="AO64" s="11">
        <f>'Prev&amp;Death'!E63*Input!$E$13</f>
        <v>6522173.1556999469</v>
      </c>
      <c r="AP64" s="11">
        <f>'Prev&amp;Death'!F63*Input!$E$14</f>
        <v>9276538.7982777189</v>
      </c>
      <c r="AQ64" s="11">
        <f>'Prev&amp;Death'!G63*Input!$E$14</f>
        <v>8389694.5370643325</v>
      </c>
      <c r="AR64" s="11">
        <f>'Prev&amp;Death'!H63*Input!$E$15</f>
        <v>12922124.890610579</v>
      </c>
      <c r="AS64" s="11">
        <f>'Prev&amp;Death'!I63*Input!$E$15</f>
        <v>13088803.860731695</v>
      </c>
      <c r="AT64" s="11">
        <f>SUM(AL64:AS64)/1000000</f>
        <v>64.506121706345326</v>
      </c>
      <c r="AW64" s="2">
        <v>2015</v>
      </c>
      <c r="AX64" s="11">
        <f>N64+Z64+AL64</f>
        <v>10219072.310740346</v>
      </c>
      <c r="AY64" s="11">
        <f t="shared" ref="AY64:AY79" si="40">O64+AA64+AM64</f>
        <v>10404453.287049748</v>
      </c>
      <c r="AZ64" s="11">
        <f t="shared" ref="AZ64:AZ79" si="41">P64+AB64+AN64</f>
        <v>24690507.124483615</v>
      </c>
      <c r="BA64" s="11">
        <f t="shared" ref="BA64:BA79" si="42">Q64+AC64+AO64</f>
        <v>22168088.42382133</v>
      </c>
      <c r="BB64" s="11">
        <f t="shared" ref="BB64:BB79" si="43">R64+AD64+AP64</f>
        <v>37866263.152899303</v>
      </c>
      <c r="BC64" s="11">
        <f t="shared" ref="BC64:BC79" si="44">S64+AE64+AQ64</f>
        <v>34246219.201056033</v>
      </c>
      <c r="BD64" s="11">
        <f t="shared" ref="BD64:BD79" si="45">T64+AF64+AR64</f>
        <v>68675997.288667023</v>
      </c>
      <c r="BE64" s="11">
        <f t="shared" ref="BE64:BE79" si="46">U64+AG64+AS64</f>
        <v>69561830.276431531</v>
      </c>
      <c r="BF64" s="11">
        <f>SUM(AX64:BE64)/1000000</f>
        <v>277.83243106514897</v>
      </c>
    </row>
    <row r="65" spans="1:58" s="29" customFormat="1">
      <c r="A65" s="2">
        <v>2016</v>
      </c>
      <c r="B65" s="11">
        <f>'Prev&amp;Death'!B64*Input!$B$12</f>
        <v>11800301.591148185</v>
      </c>
      <c r="C65" s="11">
        <f>'Prev&amp;Death'!C64*Input!$B$12</f>
        <v>11985573.4944702</v>
      </c>
      <c r="D65" s="11">
        <f>'Prev&amp;Death'!D64*Input!$B$13</f>
        <v>28182972.752679076</v>
      </c>
      <c r="E65" s="11">
        <f>'Prev&amp;Death'!E64*Input!$B$13</f>
        <v>25429978.805371422</v>
      </c>
      <c r="F65" s="11">
        <f>'Prev&amp;Death'!F64*Input!$B$14</f>
        <v>44037427.000910349</v>
      </c>
      <c r="G65" s="11">
        <f>'Prev&amp;Death'!G64*Input!$B$14</f>
        <v>40151237.879931726</v>
      </c>
      <c r="H65" s="11">
        <f>'Prev&amp;Death'!H64*Input!$B$15</f>
        <v>82905946.178159222</v>
      </c>
      <c r="I65" s="11">
        <f>'Prev&amp;Death'!I64*Input!$B$15</f>
        <v>84535703.268600404</v>
      </c>
      <c r="J65" s="11">
        <f t="shared" ref="J65:J79" si="47">SUM(B65:I65)/1000000</f>
        <v>329.02914097127058</v>
      </c>
      <c r="K65" s="11"/>
      <c r="M65" s="2">
        <v>2016</v>
      </c>
      <c r="N65" s="11">
        <f>'Prev&amp;Death'!B64*Input!$C$72</f>
        <v>4708001.9613339575</v>
      </c>
      <c r="O65" s="11">
        <f>'Prev&amp;Death'!C64*Input!$C$72</f>
        <v>4781920.4521015529</v>
      </c>
      <c r="P65" s="11">
        <f>'Prev&amp;Death'!D64*Input!$C$73</f>
        <v>12503824.876654737</v>
      </c>
      <c r="Q65" s="11">
        <f>'Prev&amp;Death'!E64*Input!$C$73</f>
        <v>11282415.250860272</v>
      </c>
      <c r="R65" s="11">
        <f>'Prev&amp;Death'!F64*Input!$C$74</f>
        <v>21259539.273194905</v>
      </c>
      <c r="S65" s="11">
        <f>'Prev&amp;Death'!G64*Input!$C$74</f>
        <v>19383439.876225144</v>
      </c>
      <c r="T65" s="11">
        <f>'Prev&amp;Death'!H64*Input!$C$75</f>
        <v>43623995.679259077</v>
      </c>
      <c r="U65" s="11">
        <f>'Prev&amp;Death'!I64*Input!$C$75</f>
        <v>44481551.977077171</v>
      </c>
      <c r="V65" s="11">
        <f t="shared" ref="V65:V79" si="48">SUM(N65:U65)/1000000</f>
        <v>162.02468934670679</v>
      </c>
      <c r="Y65" s="2">
        <v>2016</v>
      </c>
      <c r="Z65" s="11">
        <f>'Prev&amp;Death'!B64*Input!$D$12</f>
        <v>2228517.5524320276</v>
      </c>
      <c r="AA65" s="11">
        <f>'Prev&amp;Death'!C64*Input!$D$12</f>
        <v>2263506.6317649931</v>
      </c>
      <c r="AB65" s="11">
        <f>'Prev&amp;Death'!D64*Input!$D$13</f>
        <v>5019324.4387113173</v>
      </c>
      <c r="AC65" s="11">
        <f>'Prev&amp;Death'!E64*Input!$D$13</f>
        <v>4529022.3715515612</v>
      </c>
      <c r="AD65" s="11">
        <f>'Prev&amp;Death'!F64*Input!$D$14</f>
        <v>7637227.2013318371</v>
      </c>
      <c r="AE65" s="11">
        <f>'Prev&amp;Death'!G64*Input!$D$14</f>
        <v>6963261.6387288207</v>
      </c>
      <c r="AF65" s="11">
        <f>'Prev&amp;Death'!H64*Input!$D$15</f>
        <v>13420744.648056338</v>
      </c>
      <c r="AG65" s="11">
        <f>'Prev&amp;Death'!I64*Input!$D$15</f>
        <v>13684568.351390813</v>
      </c>
      <c r="AH65" s="11">
        <f t="shared" ref="AH65:AH79" si="49">SUM(Z65:AG65)/1000000</f>
        <v>55.746172833967698</v>
      </c>
      <c r="AK65" s="2">
        <v>2016</v>
      </c>
      <c r="AL65" s="11">
        <f>'Prev&amp;Death'!B64*Input!$E$12</f>
        <v>3596947.7900335318</v>
      </c>
      <c r="AM65" s="11">
        <f>'Prev&amp;Death'!C64*Input!$E$12</f>
        <v>3653422.0553785237</v>
      </c>
      <c r="AN65" s="11">
        <f>'Prev&amp;Death'!D64*Input!$E$13</f>
        <v>7304718.9703798741</v>
      </c>
      <c r="AO65" s="11">
        <f>'Prev&amp;Death'!E64*Input!$E$13</f>
        <v>6591172.9832792934</v>
      </c>
      <c r="AP65" s="11">
        <f>'Prev&amp;Death'!F64*Input!$E$14</f>
        <v>9376165.0871735476</v>
      </c>
      <c r="AQ65" s="11">
        <f>'Prev&amp;Death'!G64*Input!$E$14</f>
        <v>8548742.7503163069</v>
      </c>
      <c r="AR65" s="11">
        <f>'Prev&amp;Death'!H64*Input!$E$15</f>
        <v>13221310.505558997</v>
      </c>
      <c r="AS65" s="11">
        <f>'Prev&amp;Death'!I64*Input!$E$15</f>
        <v>13481213.7517635</v>
      </c>
      <c r="AT65" s="11">
        <f t="shared" ref="AT65:AT79" si="50">SUM(AL65:AS65)/1000000</f>
        <v>65.773693893883575</v>
      </c>
      <c r="AW65" s="2">
        <v>2016</v>
      </c>
      <c r="AX65" s="11">
        <f t="shared" ref="AX65:AX79" si="51">N65+Z65+AL65</f>
        <v>10533467.303799517</v>
      </c>
      <c r="AY65" s="11">
        <f t="shared" si="40"/>
        <v>10698849.139245071</v>
      </c>
      <c r="AZ65" s="11">
        <f t="shared" si="41"/>
        <v>24827868.285745926</v>
      </c>
      <c r="BA65" s="11">
        <f t="shared" si="42"/>
        <v>22402610.605691127</v>
      </c>
      <c r="BB65" s="11">
        <f t="shared" si="43"/>
        <v>38272931.561700284</v>
      </c>
      <c r="BC65" s="11">
        <f t="shared" si="44"/>
        <v>34895444.26527027</v>
      </c>
      <c r="BD65" s="11">
        <f t="shared" si="45"/>
        <v>70266050.832874417</v>
      </c>
      <c r="BE65" s="11">
        <f t="shared" si="46"/>
        <v>71647334.080231488</v>
      </c>
      <c r="BF65" s="11">
        <f t="shared" ref="BF65:BF79" si="52">SUM(AX65:BE65)/1000000</f>
        <v>283.54455607455816</v>
      </c>
    </row>
    <row r="66" spans="1:58" s="29" customFormat="1">
      <c r="A66" s="2">
        <v>2017</v>
      </c>
      <c r="B66" s="11">
        <f>'Prev&amp;Death'!B65*Input!$B$12</f>
        <v>12144560.403218143</v>
      </c>
      <c r="C66" s="11">
        <f>'Prev&amp;Death'!C65*Input!$B$12</f>
        <v>12328449.716836708</v>
      </c>
      <c r="D66" s="11">
        <f>'Prev&amp;Death'!D65*Input!$B$13</f>
        <v>28474031.118848033</v>
      </c>
      <c r="E66" s="11">
        <f>'Prev&amp;Death'!E65*Input!$B$13</f>
        <v>25805713.361695074</v>
      </c>
      <c r="F66" s="11">
        <f>'Prev&amp;Death'!F65*Input!$B$14</f>
        <v>44691117.930379115</v>
      </c>
      <c r="G66" s="11">
        <f>'Prev&amp;Death'!G65*Input!$B$14</f>
        <v>41051099.693757512</v>
      </c>
      <c r="H66" s="11">
        <f>'Prev&amp;Death'!H65*Input!$B$15</f>
        <v>84949097.078665644</v>
      </c>
      <c r="I66" s="11">
        <f>'Prev&amp;Death'!I65*Input!$B$15</f>
        <v>86951748.698426023</v>
      </c>
      <c r="J66" s="11">
        <f t="shared" si="47"/>
        <v>336.39581800182623</v>
      </c>
      <c r="K66" s="11"/>
      <c r="M66" s="2">
        <v>2017</v>
      </c>
      <c r="N66" s="11">
        <f>'Prev&amp;Death'!B65*Input!$C$72</f>
        <v>4845351.939206359</v>
      </c>
      <c r="O66" s="11">
        <f>'Prev&amp;Death'!C65*Input!$C$72</f>
        <v>4918718.8139847107</v>
      </c>
      <c r="P66" s="11">
        <f>'Prev&amp;Death'!D65*Input!$C$73</f>
        <v>12632957.557986798</v>
      </c>
      <c r="Q66" s="11">
        <f>'Prev&amp;Death'!E65*Input!$C$73</f>
        <v>11449115.873026961</v>
      </c>
      <c r="R66" s="11">
        <f>'Prev&amp;Death'!F65*Input!$C$74</f>
        <v>21575115.566680107</v>
      </c>
      <c r="S66" s="11">
        <f>'Prev&amp;Death'!G65*Input!$C$74</f>
        <v>19817857.79921329</v>
      </c>
      <c r="T66" s="11">
        <f>'Prev&amp;Death'!H65*Input!$C$75</f>
        <v>44699074.249187358</v>
      </c>
      <c r="U66" s="11">
        <f>'Prev&amp;Death'!I65*Input!$C$75</f>
        <v>45752842.641381443</v>
      </c>
      <c r="V66" s="11">
        <f t="shared" si="48"/>
        <v>165.69103444066704</v>
      </c>
      <c r="Y66" s="2">
        <v>2017</v>
      </c>
      <c r="Z66" s="11">
        <f>'Prev&amp;Death'!B65*Input!$D$12</f>
        <v>2293531.7217184119</v>
      </c>
      <c r="AA66" s="11">
        <f>'Prev&amp;Death'!C65*Input!$D$12</f>
        <v>2328259.6954009705</v>
      </c>
      <c r="AB66" s="11">
        <f>'Prev&amp;Death'!D65*Input!$D$13</f>
        <v>5071161.2830081759</v>
      </c>
      <c r="AC66" s="11">
        <f>'Prev&amp;Death'!E65*Input!$D$13</f>
        <v>4595939.8560048062</v>
      </c>
      <c r="AD66" s="11">
        <f>'Prev&amp;Death'!F65*Input!$D$14</f>
        <v>7750594.091447819</v>
      </c>
      <c r="AE66" s="11">
        <f>'Prev&amp;Death'!G65*Input!$D$14</f>
        <v>7119320.9180742744</v>
      </c>
      <c r="AF66" s="11">
        <f>'Prev&amp;Death'!H65*Input!$D$15</f>
        <v>13751488.192725837</v>
      </c>
      <c r="AG66" s="11">
        <f>'Prev&amp;Death'!I65*Input!$D$15</f>
        <v>14075675.747983497</v>
      </c>
      <c r="AH66" s="11">
        <f t="shared" si="49"/>
        <v>56.985971506363796</v>
      </c>
      <c r="AK66" s="2">
        <v>2017</v>
      </c>
      <c r="AL66" s="11">
        <f>'Prev&amp;Death'!B65*Input!$E$12</f>
        <v>3701884.1735411771</v>
      </c>
      <c r="AM66" s="11">
        <f>'Prev&amp;Death'!C65*Input!$E$12</f>
        <v>3757937.0002525938</v>
      </c>
      <c r="AN66" s="11">
        <f>'Prev&amp;Death'!D65*Input!$E$13</f>
        <v>7380158.1225055149</v>
      </c>
      <c r="AO66" s="11">
        <f>'Prev&amp;Death'!E65*Input!$E$13</f>
        <v>6688559.2798027396</v>
      </c>
      <c r="AP66" s="11">
        <f>'Prev&amp;Death'!F65*Input!$E$14</f>
        <v>9515344.7461159378</v>
      </c>
      <c r="AQ66" s="11">
        <f>'Prev&amp;Death'!G65*Input!$E$14</f>
        <v>8740335.5271127243</v>
      </c>
      <c r="AR66" s="11">
        <f>'Prev&amp;Death'!H65*Input!$E$15</f>
        <v>13547139.15489687</v>
      </c>
      <c r="AS66" s="11">
        <f>'Prev&amp;Death'!I65*Input!$E$15</f>
        <v>13866509.237742482</v>
      </c>
      <c r="AT66" s="11">
        <f t="shared" si="50"/>
        <v>67.19786724197003</v>
      </c>
      <c r="AW66" s="2">
        <v>2017</v>
      </c>
      <c r="AX66" s="11">
        <f t="shared" si="51"/>
        <v>10840767.834465947</v>
      </c>
      <c r="AY66" s="11">
        <f t="shared" si="40"/>
        <v>11004915.509638274</v>
      </c>
      <c r="AZ66" s="11">
        <f t="shared" si="41"/>
        <v>25084276.963500489</v>
      </c>
      <c r="BA66" s="11">
        <f t="shared" si="42"/>
        <v>22733615.008834507</v>
      </c>
      <c r="BB66" s="11">
        <f t="shared" si="43"/>
        <v>38841054.404243864</v>
      </c>
      <c r="BC66" s="11">
        <f t="shared" si="44"/>
        <v>35677514.244400285</v>
      </c>
      <c r="BD66" s="11">
        <f t="shared" si="45"/>
        <v>71997701.596810073</v>
      </c>
      <c r="BE66" s="11">
        <f t="shared" si="46"/>
        <v>73695027.627107427</v>
      </c>
      <c r="BF66" s="11">
        <f t="shared" si="52"/>
        <v>289.87487318900088</v>
      </c>
    </row>
    <row r="67" spans="1:58" s="29" customFormat="1">
      <c r="A67" s="2">
        <v>2018</v>
      </c>
      <c r="B67" s="11">
        <f>'Prev&amp;Death'!B66*Input!$B$12</f>
        <v>12472886.612360412</v>
      </c>
      <c r="C67" s="11">
        <f>'Prev&amp;Death'!C66*Input!$B$12</f>
        <v>12664880.007013492</v>
      </c>
      <c r="D67" s="11">
        <f>'Prev&amp;Death'!D66*Input!$B$13</f>
        <v>28855899.566630024</v>
      </c>
      <c r="E67" s="11">
        <f>'Prev&amp;Death'!E66*Input!$B$13</f>
        <v>26241518.756241638</v>
      </c>
      <c r="F67" s="11">
        <f>'Prev&amp;Death'!F66*Input!$B$14</f>
        <v>45445991.042342633</v>
      </c>
      <c r="G67" s="11">
        <f>'Prev&amp;Death'!G66*Input!$B$14</f>
        <v>42023397.955840863</v>
      </c>
      <c r="H67" s="11">
        <f>'Prev&amp;Death'!H66*Input!$B$15</f>
        <v>86998022.846259966</v>
      </c>
      <c r="I67" s="11">
        <f>'Prev&amp;Death'!I66*Input!$B$15</f>
        <v>89270096.032465428</v>
      </c>
      <c r="J67" s="11">
        <f t="shared" si="47"/>
        <v>343.97269281915447</v>
      </c>
      <c r="K67" s="11"/>
      <c r="M67" s="2">
        <v>2018</v>
      </c>
      <c r="N67" s="11">
        <f>'Prev&amp;Death'!B66*Input!$C$72</f>
        <v>4976345.2383741252</v>
      </c>
      <c r="O67" s="11">
        <f>'Prev&amp;Death'!C66*Input!$C$72</f>
        <v>5052945.4228361836</v>
      </c>
      <c r="P67" s="11">
        <f>'Prev&amp;Death'!D66*Input!$C$73</f>
        <v>12802379.578824969</v>
      </c>
      <c r="Q67" s="11">
        <f>'Prev&amp;Death'!E66*Input!$C$73</f>
        <v>11642467.879627958</v>
      </c>
      <c r="R67" s="11">
        <f>'Prev&amp;Death'!F66*Input!$C$74</f>
        <v>21939538.64184605</v>
      </c>
      <c r="S67" s="11">
        <f>'Prev&amp;Death'!G66*Input!$C$74</f>
        <v>20287245.192977075</v>
      </c>
      <c r="T67" s="11">
        <f>'Prev&amp;Death'!H66*Input!$C$75</f>
        <v>45777191.476636648</v>
      </c>
      <c r="U67" s="11">
        <f>'Prev&amp;Death'!I66*Input!$C$75</f>
        <v>46972725.879500732</v>
      </c>
      <c r="V67" s="11">
        <f t="shared" si="48"/>
        <v>169.45083931062373</v>
      </c>
      <c r="Y67" s="2">
        <v>2018</v>
      </c>
      <c r="Z67" s="11">
        <f>'Prev&amp;Death'!B66*Input!$D$12</f>
        <v>2355536.9776303349</v>
      </c>
      <c r="AA67" s="11">
        <f>'Prev&amp;Death'!C66*Input!$D$12</f>
        <v>2391795.4280292937</v>
      </c>
      <c r="AB67" s="11">
        <f>'Prev&amp;Death'!D66*Input!$D$13</f>
        <v>5139171.1998166395</v>
      </c>
      <c r="AC67" s="11">
        <f>'Prev&amp;Death'!E66*Input!$D$13</f>
        <v>4673555.8224454606</v>
      </c>
      <c r="AD67" s="11">
        <f>'Prev&amp;Death'!F66*Input!$D$14</f>
        <v>7881508.5852515241</v>
      </c>
      <c r="AE67" s="11">
        <f>'Prev&amp;Death'!G66*Input!$D$14</f>
        <v>7287942.5483715478</v>
      </c>
      <c r="AF67" s="11">
        <f>'Prev&amp;Death'!H66*Input!$D$15</f>
        <v>14083166.568009254</v>
      </c>
      <c r="AG67" s="11">
        <f>'Prev&amp;Death'!I66*Input!$D$15</f>
        <v>14450967.859224627</v>
      </c>
      <c r="AH67" s="11">
        <f t="shared" si="49"/>
        <v>58.263644988778672</v>
      </c>
      <c r="AK67" s="2">
        <v>2018</v>
      </c>
      <c r="AL67" s="11">
        <f>'Prev&amp;Death'!B66*Input!$E$12</f>
        <v>3801964.0082184756</v>
      </c>
      <c r="AM67" s="11">
        <f>'Prev&amp;Death'!C66*Input!$E$12</f>
        <v>3860487.1070786328</v>
      </c>
      <c r="AN67" s="11">
        <f>'Prev&amp;Death'!D66*Input!$E$13</f>
        <v>7479134.2567544281</v>
      </c>
      <c r="AO67" s="11">
        <f>'Prev&amp;Death'!E66*Input!$E$13</f>
        <v>6801515.2820270108</v>
      </c>
      <c r="AP67" s="11">
        <f>'Prev&amp;Death'!F66*Input!$E$14</f>
        <v>9676067.4631241783</v>
      </c>
      <c r="AQ67" s="11">
        <f>'Prev&amp;Death'!G66*Input!$E$14</f>
        <v>8947351.0055392236</v>
      </c>
      <c r="AR67" s="11">
        <f>'Prev&amp;Death'!H66*Input!$E$15</f>
        <v>13873888.74313499</v>
      </c>
      <c r="AS67" s="11">
        <f>'Prev&amp;Death'!I66*Input!$E$15</f>
        <v>14236224.455722164</v>
      </c>
      <c r="AT67" s="11">
        <f t="shared" si="50"/>
        <v>68.676632321599115</v>
      </c>
      <c r="AW67" s="2">
        <v>2018</v>
      </c>
      <c r="AX67" s="11">
        <f t="shared" si="51"/>
        <v>11133846.224222936</v>
      </c>
      <c r="AY67" s="11">
        <f t="shared" si="40"/>
        <v>11305227.95794411</v>
      </c>
      <c r="AZ67" s="11">
        <f t="shared" si="41"/>
        <v>25420685.035396036</v>
      </c>
      <c r="BA67" s="11">
        <f t="shared" si="42"/>
        <v>23117538.984100427</v>
      </c>
      <c r="BB67" s="11">
        <f t="shared" si="43"/>
        <v>39497114.690221757</v>
      </c>
      <c r="BC67" s="11">
        <f t="shared" si="44"/>
        <v>36522538.746887848</v>
      </c>
      <c r="BD67" s="11">
        <f t="shared" si="45"/>
        <v>73734246.787780896</v>
      </c>
      <c r="BE67" s="11">
        <f t="shared" si="46"/>
        <v>75659918.194447517</v>
      </c>
      <c r="BF67" s="11">
        <f t="shared" si="52"/>
        <v>296.39111662100152</v>
      </c>
    </row>
    <row r="68" spans="1:58" s="29" customFormat="1">
      <c r="A68" s="2">
        <v>2019</v>
      </c>
      <c r="B68" s="11">
        <f>'Prev&amp;Death'!B67*Input!$B$12</f>
        <v>12782594.17757158</v>
      </c>
      <c r="C68" s="11">
        <f>'Prev&amp;Death'!C67*Input!$B$12</f>
        <v>12988351.044868644</v>
      </c>
      <c r="D68" s="11">
        <f>'Prev&amp;Death'!D67*Input!$B$13</f>
        <v>29276397.441811342</v>
      </c>
      <c r="E68" s="11">
        <f>'Prev&amp;Death'!E67*Input!$B$13</f>
        <v>26704469.951238848</v>
      </c>
      <c r="F68" s="11">
        <f>'Prev&amp;Death'!F67*Input!$B$14</f>
        <v>46286236.683312066</v>
      </c>
      <c r="G68" s="11">
        <f>'Prev&amp;Death'!G67*Input!$B$14</f>
        <v>43050335.92500113</v>
      </c>
      <c r="H68" s="11">
        <f>'Prev&amp;Death'!H67*Input!$B$15</f>
        <v>89084525.195066735</v>
      </c>
      <c r="I68" s="11">
        <f>'Prev&amp;Death'!I67*Input!$B$15</f>
        <v>91494358.83215183</v>
      </c>
      <c r="J68" s="11">
        <f t="shared" si="47"/>
        <v>351.66726925102216</v>
      </c>
      <c r="K68" s="11"/>
      <c r="M68" s="2">
        <v>2019</v>
      </c>
      <c r="N68" s="11">
        <f>'Prev&amp;Death'!B67*Input!$C$72</f>
        <v>5099910.2009466011</v>
      </c>
      <c r="O68" s="11">
        <f>'Prev&amp;Death'!C67*Input!$C$72</f>
        <v>5182001.6396534862</v>
      </c>
      <c r="P68" s="11">
        <f>'Prev&amp;Death'!D67*Input!$C$73</f>
        <v>12988940.160578106</v>
      </c>
      <c r="Q68" s="11">
        <f>'Prev&amp;Death'!E67*Input!$C$73</f>
        <v>11847863.55308944</v>
      </c>
      <c r="R68" s="11">
        <f>'Prev&amp;Death'!F67*Input!$C$74</f>
        <v>22345176.219240185</v>
      </c>
      <c r="S68" s="11">
        <f>'Prev&amp;Death'!G67*Input!$C$74</f>
        <v>20783010.49021041</v>
      </c>
      <c r="T68" s="11">
        <f>'Prev&amp;Death'!H67*Input!$C$75</f>
        <v>46875080.99656941</v>
      </c>
      <c r="U68" s="11">
        <f>'Prev&amp;Death'!I67*Input!$C$75</f>
        <v>48143103.098940976</v>
      </c>
      <c r="V68" s="11">
        <f t="shared" si="48"/>
        <v>173.2650863592286</v>
      </c>
      <c r="Y68" s="2">
        <v>2019</v>
      </c>
      <c r="Z68" s="11">
        <f>'Prev&amp;Death'!B67*Input!$D$12</f>
        <v>2414026.0543596796</v>
      </c>
      <c r="AA68" s="11">
        <f>'Prev&amp;Death'!C67*Input!$D$12</f>
        <v>2452883.7722546947</v>
      </c>
      <c r="AB68" s="11">
        <f>'Prev&amp;Death'!D67*Input!$D$13</f>
        <v>5214060.9312812928</v>
      </c>
      <c r="AC68" s="11">
        <f>'Prev&amp;Death'!E67*Input!$D$13</f>
        <v>4756006.3952566348</v>
      </c>
      <c r="AD68" s="11">
        <f>'Prev&amp;Death'!F67*Input!$D$14</f>
        <v>8027228.8805103628</v>
      </c>
      <c r="AE68" s="11">
        <f>'Prev&amp;Death'!G67*Input!$D$14</f>
        <v>7466040.1150615616</v>
      </c>
      <c r="AF68" s="11">
        <f>'Prev&amp;Death'!H67*Input!$D$15</f>
        <v>14420927.808568891</v>
      </c>
      <c r="AG68" s="11">
        <f>'Prev&amp;Death'!I67*Input!$D$15</f>
        <v>14811029.645391494</v>
      </c>
      <c r="AH68" s="11">
        <f t="shared" si="49"/>
        <v>59.562203602684619</v>
      </c>
      <c r="AK68" s="2">
        <v>2019</v>
      </c>
      <c r="AL68" s="11">
        <f>'Prev&amp;Death'!B67*Input!$E$12</f>
        <v>3896368.5396313532</v>
      </c>
      <c r="AM68" s="11">
        <f>'Prev&amp;Death'!C67*Input!$E$12</f>
        <v>3959086.9967310913</v>
      </c>
      <c r="AN68" s="11">
        <f>'Prev&amp;Death'!D67*Input!$E$13</f>
        <v>7588122.7170136254</v>
      </c>
      <c r="AO68" s="11">
        <f>'Prev&amp;Death'!E67*Input!$E$13</f>
        <v>6921507.1794798682</v>
      </c>
      <c r="AP68" s="11">
        <f>'Prev&amp;Death'!F67*Input!$E$14</f>
        <v>9854967.1486881077</v>
      </c>
      <c r="AQ68" s="11">
        <f>'Prev&amp;Death'!G67*Input!$E$14</f>
        <v>9166000.0181832705</v>
      </c>
      <c r="AR68" s="11">
        <f>'Prev&amp;Death'!H67*Input!$E$15</f>
        <v>14206630.804420577</v>
      </c>
      <c r="AS68" s="11">
        <f>'Prev&amp;Death'!I67*Input!$E$15</f>
        <v>14590935.673388299</v>
      </c>
      <c r="AT68" s="11">
        <f t="shared" si="50"/>
        <v>70.183619077536193</v>
      </c>
      <c r="AW68" s="2">
        <v>2019</v>
      </c>
      <c r="AX68" s="11">
        <f t="shared" si="51"/>
        <v>11410304.794937635</v>
      </c>
      <c r="AY68" s="11">
        <f t="shared" si="40"/>
        <v>11593972.408639273</v>
      </c>
      <c r="AZ68" s="11">
        <f t="shared" si="41"/>
        <v>25791123.808873028</v>
      </c>
      <c r="BA68" s="11">
        <f t="shared" si="42"/>
        <v>23525377.127825942</v>
      </c>
      <c r="BB68" s="11">
        <f t="shared" si="43"/>
        <v>40227372.248438656</v>
      </c>
      <c r="BC68" s="11">
        <f t="shared" si="44"/>
        <v>37415050.623455241</v>
      </c>
      <c r="BD68" s="11">
        <f t="shared" si="45"/>
        <v>75502639.60955888</v>
      </c>
      <c r="BE68" s="11">
        <f t="shared" si="46"/>
        <v>77545068.417720765</v>
      </c>
      <c r="BF68" s="11">
        <f t="shared" si="52"/>
        <v>303.01090903944947</v>
      </c>
    </row>
    <row r="69" spans="1:58" s="29" customFormat="1">
      <c r="A69" s="2">
        <v>2020</v>
      </c>
      <c r="B69" s="11">
        <f>'Prev&amp;Death'!B68*Input!$B$12</f>
        <v>13076424.973402314</v>
      </c>
      <c r="C69" s="11">
        <f>'Prev&amp;Death'!C68*Input!$B$12</f>
        <v>13298624.124545878</v>
      </c>
      <c r="D69" s="11">
        <f>'Prev&amp;Death'!D68*Input!$B$13</f>
        <v>29705912.632707153</v>
      </c>
      <c r="E69" s="11">
        <f>'Prev&amp;Death'!E68*Input!$B$13</f>
        <v>27172147.634366058</v>
      </c>
      <c r="F69" s="11">
        <f>'Prev&amp;Death'!F68*Input!$B$14</f>
        <v>47201431.627899691</v>
      </c>
      <c r="G69" s="11">
        <f>'Prev&amp;Death'!G68*Input!$B$14</f>
        <v>44119643.866607577</v>
      </c>
      <c r="H69" s="11">
        <f>'Prev&amp;Death'!H68*Input!$B$15</f>
        <v>91174176.70705533</v>
      </c>
      <c r="I69" s="11">
        <f>'Prev&amp;Death'!I68*Input!$B$15</f>
        <v>93639206.160129324</v>
      </c>
      <c r="J69" s="11">
        <f t="shared" si="47"/>
        <v>359.38756772671331</v>
      </c>
      <c r="K69" s="11"/>
      <c r="M69" s="2">
        <v>2020</v>
      </c>
      <c r="N69" s="11">
        <f>'Prev&amp;Death'!B68*Input!$C$72</f>
        <v>5217140.7608934008</v>
      </c>
      <c r="O69" s="11">
        <f>'Prev&amp;Death'!C68*Input!$C$72</f>
        <v>5305792.2272402747</v>
      </c>
      <c r="P69" s="11">
        <f>'Prev&amp;Death'!D68*Input!$C$73</f>
        <v>13179501.41811307</v>
      </c>
      <c r="Q69" s="11">
        <f>'Prev&amp;Death'!E68*Input!$C$73</f>
        <v>12055356.208312845</v>
      </c>
      <c r="R69" s="11">
        <f>'Prev&amp;Death'!F68*Input!$C$74</f>
        <v>22786996.375233583</v>
      </c>
      <c r="S69" s="11">
        <f>'Prev&amp;Death'!G68*Input!$C$74</f>
        <v>21299230.345181767</v>
      </c>
      <c r="T69" s="11">
        <f>'Prev&amp;Death'!H68*Input!$C$75</f>
        <v>47974627.563883811</v>
      </c>
      <c r="U69" s="11">
        <f>'Prev&amp;Death'!I68*Input!$C$75</f>
        <v>49271692.963500172</v>
      </c>
      <c r="V69" s="11">
        <f t="shared" si="48"/>
        <v>177.09033786235892</v>
      </c>
      <c r="Y69" s="2">
        <v>2020</v>
      </c>
      <c r="Z69" s="11">
        <f>'Prev&amp;Death'!B68*Input!$D$12</f>
        <v>2469516.7620247328</v>
      </c>
      <c r="AA69" s="11">
        <f>'Prev&amp;Death'!C68*Input!$D$12</f>
        <v>2511479.6478572758</v>
      </c>
      <c r="AB69" s="11">
        <f>'Prev&amp;Death'!D68*Input!$D$13</f>
        <v>5290556.6265147263</v>
      </c>
      <c r="AC69" s="11">
        <f>'Prev&amp;Death'!E68*Input!$D$13</f>
        <v>4839298.7450367743</v>
      </c>
      <c r="AD69" s="11">
        <f>'Prev&amp;Death'!F68*Input!$D$14</f>
        <v>8185947.3207403421</v>
      </c>
      <c r="AE69" s="11">
        <f>'Prev&amp;Death'!G68*Input!$D$14</f>
        <v>7651485.7292675897</v>
      </c>
      <c r="AF69" s="11">
        <f>'Prev&amp;Death'!H68*Input!$D$15</f>
        <v>14759198.833008531</v>
      </c>
      <c r="AG69" s="11">
        <f>'Prev&amp;Death'!I68*Input!$D$15</f>
        <v>15158235.721973674</v>
      </c>
      <c r="AH69" s="11">
        <f t="shared" si="49"/>
        <v>60.865719386423649</v>
      </c>
      <c r="AK69" s="2">
        <v>2020</v>
      </c>
      <c r="AL69" s="11">
        <f>'Prev&amp;Death'!B68*Input!$E$12</f>
        <v>3985933.5413004602</v>
      </c>
      <c r="AM69" s="11">
        <f>'Prev&amp;Death'!C68*Input!$E$12</f>
        <v>4053663.9072982841</v>
      </c>
      <c r="AN69" s="11">
        <f>'Prev&amp;Death'!D68*Input!$E$13</f>
        <v>7699448.3670980269</v>
      </c>
      <c r="AO69" s="11">
        <f>'Prev&amp;Death'!E68*Input!$E$13</f>
        <v>7042724.1310747946</v>
      </c>
      <c r="AP69" s="11">
        <f>'Prev&amp;Death'!F68*Input!$E$14</f>
        <v>10049824.556847373</v>
      </c>
      <c r="AQ69" s="11">
        <f>'Prev&amp;Death'!G68*Input!$E$14</f>
        <v>9393670.1722392868</v>
      </c>
      <c r="AR69" s="11">
        <f>'Prev&amp;Death'!H68*Input!$E$15</f>
        <v>14539875.074126411</v>
      </c>
      <c r="AS69" s="11">
        <f>'Prev&amp;Death'!I68*Input!$E$15</f>
        <v>14932982.219112176</v>
      </c>
      <c r="AT69" s="11">
        <f t="shared" si="50"/>
        <v>71.698121969096803</v>
      </c>
      <c r="AW69" s="2">
        <v>2020</v>
      </c>
      <c r="AX69" s="11">
        <f t="shared" si="51"/>
        <v>11672591.064218594</v>
      </c>
      <c r="AY69" s="11">
        <f t="shared" si="40"/>
        <v>11870935.782395834</v>
      </c>
      <c r="AZ69" s="11">
        <f t="shared" si="41"/>
        <v>26169506.411725823</v>
      </c>
      <c r="BA69" s="11">
        <f t="shared" si="42"/>
        <v>23937379.084424414</v>
      </c>
      <c r="BB69" s="11">
        <f t="shared" si="43"/>
        <v>41022768.252821296</v>
      </c>
      <c r="BC69" s="11">
        <f t="shared" si="44"/>
        <v>38344386.246688642</v>
      </c>
      <c r="BD69" s="11">
        <f t="shared" si="45"/>
        <v>77273701.471018746</v>
      </c>
      <c r="BE69" s="11">
        <f t="shared" si="46"/>
        <v>79362910.904586017</v>
      </c>
      <c r="BF69" s="11">
        <f t="shared" si="52"/>
        <v>309.65417921787935</v>
      </c>
    </row>
    <row r="70" spans="1:58" s="29" customFormat="1">
      <c r="A70" s="2">
        <v>2021</v>
      </c>
      <c r="B70" s="11">
        <f>'Prev&amp;Death'!B69*Input!$B$12</f>
        <v>13359203.342902806</v>
      </c>
      <c r="C70" s="11">
        <f>'Prev&amp;Death'!C69*Input!$B$12</f>
        <v>13599600.763668558</v>
      </c>
      <c r="D70" s="11">
        <f>'Prev&amp;Death'!D69*Input!$B$13</f>
        <v>30109327.765764482</v>
      </c>
      <c r="E70" s="11">
        <f>'Prev&amp;Death'!E69*Input!$B$13</f>
        <v>27623005.91134904</v>
      </c>
      <c r="F70" s="11">
        <f>'Prev&amp;Death'!F69*Input!$B$14</f>
        <v>48171894.754214048</v>
      </c>
      <c r="G70" s="11">
        <f>'Prev&amp;Death'!G69*Input!$B$14</f>
        <v>45179335.30331672</v>
      </c>
      <c r="H70" s="11">
        <f>'Prev&amp;Death'!H69*Input!$B$15</f>
        <v>93299064.580860198</v>
      </c>
      <c r="I70" s="11">
        <f>'Prev&amp;Death'!I69*Input!$B$15</f>
        <v>95760472.161906034</v>
      </c>
      <c r="J70" s="11">
        <f t="shared" si="47"/>
        <v>367.10190458398188</v>
      </c>
      <c r="K70" s="11"/>
      <c r="M70" s="2">
        <v>2021</v>
      </c>
      <c r="N70" s="11">
        <f>'Prev&amp;Death'!B69*Input!$C$72</f>
        <v>5329961.7009302052</v>
      </c>
      <c r="O70" s="11">
        <f>'Prev&amp;Death'!C69*Input!$C$72</f>
        <v>5425873.7858648626</v>
      </c>
      <c r="P70" s="11">
        <f>'Prev&amp;Death'!D69*Input!$C$73</f>
        <v>13358482.969158346</v>
      </c>
      <c r="Q70" s="11">
        <f>'Prev&amp;Death'!E69*Input!$C$73</f>
        <v>12255386.666031314</v>
      </c>
      <c r="R70" s="11">
        <f>'Prev&amp;Death'!F69*Input!$C$74</f>
        <v>23255497.837561097</v>
      </c>
      <c r="S70" s="11">
        <f>'Prev&amp;Death'!G69*Input!$C$74</f>
        <v>21810807.729476281</v>
      </c>
      <c r="T70" s="11">
        <f>'Prev&amp;Death'!H69*Input!$C$75</f>
        <v>49092715.03165815</v>
      </c>
      <c r="U70" s="11">
        <f>'Prev&amp;Death'!I69*Input!$C$75</f>
        <v>50387874.65084511</v>
      </c>
      <c r="V70" s="11">
        <f t="shared" si="48"/>
        <v>180.91660037152533</v>
      </c>
      <c r="Y70" s="2">
        <v>2021</v>
      </c>
      <c r="Z70" s="11">
        <f>'Prev&amp;Death'!B69*Input!$D$12</f>
        <v>2522920.1903195377</v>
      </c>
      <c r="AA70" s="11">
        <f>'Prev&amp;Death'!C69*Input!$D$12</f>
        <v>2568319.8665564344</v>
      </c>
      <c r="AB70" s="11">
        <f>'Prev&amp;Death'!D69*Input!$D$13</f>
        <v>5362403.9597989041</v>
      </c>
      <c r="AC70" s="11">
        <f>'Prev&amp;Death'!E69*Input!$D$13</f>
        <v>4919595.5961856954</v>
      </c>
      <c r="AD70" s="11">
        <f>'Prev&amp;Death'!F69*Input!$D$14</f>
        <v>8354250.6910990216</v>
      </c>
      <c r="AE70" s="11">
        <f>'Prev&amp;Death'!G69*Input!$D$14</f>
        <v>7835263.5931579154</v>
      </c>
      <c r="AF70" s="11">
        <f>'Prev&amp;Death'!H69*Input!$D$15</f>
        <v>15103173.889982179</v>
      </c>
      <c r="AG70" s="11">
        <f>'Prev&amp;Death'!I69*Input!$D$15</f>
        <v>15501624.473357933</v>
      </c>
      <c r="AH70" s="11">
        <f t="shared" si="49"/>
        <v>62.167552260457619</v>
      </c>
      <c r="AK70" s="2">
        <v>2021</v>
      </c>
      <c r="AL70" s="11">
        <f>'Prev&amp;Death'!B69*Input!$E$12</f>
        <v>4072129.5612400756</v>
      </c>
      <c r="AM70" s="11">
        <f>'Prev&amp;Death'!C69*Input!$E$12</f>
        <v>4145407.0927229798</v>
      </c>
      <c r="AN70" s="11">
        <f>'Prev&amp;Death'!D69*Input!$E$13</f>
        <v>7804009.16702649</v>
      </c>
      <c r="AO70" s="11">
        <f>'Prev&amp;Death'!E69*Input!$E$13</f>
        <v>7159581.6761510968</v>
      </c>
      <c r="AP70" s="11">
        <f>'Prev&amp;Death'!F69*Input!$E$14</f>
        <v>10256449.309995415</v>
      </c>
      <c r="AQ70" s="11">
        <f>'Prev&amp;Death'!G69*Input!$E$14</f>
        <v>9619292.8420615643</v>
      </c>
      <c r="AR70" s="11">
        <f>'Prev&amp;Death'!H69*Input!$E$15</f>
        <v>14878738.613645032</v>
      </c>
      <c r="AS70" s="11">
        <f>'Prev&amp;Death'!I69*Input!$E$15</f>
        <v>15271268.165624466</v>
      </c>
      <c r="AT70" s="11">
        <f t="shared" si="50"/>
        <v>73.206876428467126</v>
      </c>
      <c r="AW70" s="2">
        <v>2021</v>
      </c>
      <c r="AX70" s="11">
        <f t="shared" si="51"/>
        <v>11925011.452489818</v>
      </c>
      <c r="AY70" s="11">
        <f t="shared" si="40"/>
        <v>12139600.745144278</v>
      </c>
      <c r="AZ70" s="11">
        <f t="shared" si="41"/>
        <v>26524896.09598374</v>
      </c>
      <c r="BA70" s="11">
        <f t="shared" si="42"/>
        <v>24334563.938368104</v>
      </c>
      <c r="BB70" s="11">
        <f t="shared" si="43"/>
        <v>41866197.838655531</v>
      </c>
      <c r="BC70" s="11">
        <f t="shared" si="44"/>
        <v>39265364.164695762</v>
      </c>
      <c r="BD70" s="11">
        <f t="shared" si="45"/>
        <v>79074627.535285354</v>
      </c>
      <c r="BE70" s="11">
        <f t="shared" si="46"/>
        <v>81160767.289827511</v>
      </c>
      <c r="BF70" s="11">
        <f t="shared" si="52"/>
        <v>316.29102906045006</v>
      </c>
    </row>
    <row r="71" spans="1:58" s="29" customFormat="1">
      <c r="A71" s="2">
        <v>2022</v>
      </c>
      <c r="B71" s="11">
        <f>'Prev&amp;Death'!B70*Input!$B$12</f>
        <v>13635259.456910001</v>
      </c>
      <c r="C71" s="11">
        <f>'Prev&amp;Death'!C70*Input!$B$12</f>
        <v>13892627.877422484</v>
      </c>
      <c r="D71" s="11">
        <f>'Prev&amp;Death'!D70*Input!$B$13</f>
        <v>30462148.220178351</v>
      </c>
      <c r="E71" s="11">
        <f>'Prev&amp;Death'!E70*Input!$B$13</f>
        <v>28031855.98340667</v>
      </c>
      <c r="F71" s="11">
        <f>'Prev&amp;Death'!F70*Input!$B$14</f>
        <v>49136073.916184932</v>
      </c>
      <c r="G71" s="11">
        <f>'Prev&amp;Death'!G70*Input!$B$14</f>
        <v>46209147.351641841</v>
      </c>
      <c r="H71" s="11">
        <f>'Prev&amp;Death'!H70*Input!$B$15</f>
        <v>95582016.291346639</v>
      </c>
      <c r="I71" s="11">
        <f>'Prev&amp;Death'!I70*Input!$B$15</f>
        <v>97929108.889791861</v>
      </c>
      <c r="J71" s="11">
        <f t="shared" si="47"/>
        <v>374.87823798688277</v>
      </c>
      <c r="K71" s="11"/>
      <c r="M71" s="2">
        <v>2022</v>
      </c>
      <c r="N71" s="11">
        <f>'Prev&amp;Death'!B70*Input!$C$72</f>
        <v>5440100.6423924323</v>
      </c>
      <c r="O71" s="11">
        <f>'Prev&amp;Death'!C70*Input!$C$72</f>
        <v>5542783.6983464537</v>
      </c>
      <c r="P71" s="11">
        <f>'Prev&amp;Death'!D70*Input!$C$73</f>
        <v>13515017.384942193</v>
      </c>
      <c r="Q71" s="11">
        <f>'Prev&amp;Death'!E70*Input!$C$73</f>
        <v>12436779.514354253</v>
      </c>
      <c r="R71" s="11">
        <f>'Prev&amp;Death'!F70*Input!$C$74</f>
        <v>23720965.648836546</v>
      </c>
      <c r="S71" s="11">
        <f>'Prev&amp;Death'!G70*Input!$C$74</f>
        <v>22307960.519191369</v>
      </c>
      <c r="T71" s="11">
        <f>'Prev&amp;Death'!H70*Input!$C$75</f>
        <v>50293973.56793011</v>
      </c>
      <c r="U71" s="11">
        <f>'Prev&amp;Death'!I70*Input!$C$75</f>
        <v>51528982.178209618</v>
      </c>
      <c r="V71" s="11">
        <f t="shared" si="48"/>
        <v>184.78656315420301</v>
      </c>
      <c r="Y71" s="2">
        <v>2022</v>
      </c>
      <c r="Z71" s="11">
        <f>'Prev&amp;Death'!B70*Input!$D$12</f>
        <v>2575054.1032343307</v>
      </c>
      <c r="AA71" s="11">
        <f>'Prev&amp;Death'!C70*Input!$D$12</f>
        <v>2623658.7967774188</v>
      </c>
      <c r="AB71" s="11">
        <f>'Prev&amp;Death'!D70*Input!$D$13</f>
        <v>5425240.4939309675</v>
      </c>
      <c r="AC71" s="11">
        <f>'Prev&amp;Death'!E70*Input!$D$13</f>
        <v>4992410.8799549583</v>
      </c>
      <c r="AD71" s="11">
        <f>'Prev&amp;Death'!F70*Input!$D$14</f>
        <v>8521464.2597439177</v>
      </c>
      <c r="AE71" s="11">
        <f>'Prev&amp;Death'!G70*Input!$D$14</f>
        <v>8013859.599404268</v>
      </c>
      <c r="AF71" s="11">
        <f>'Prev&amp;Death'!H70*Input!$D$15</f>
        <v>15472736.187533686</v>
      </c>
      <c r="AG71" s="11">
        <f>'Prev&amp;Death'!I70*Input!$D$15</f>
        <v>15852681.557934327</v>
      </c>
      <c r="AH71" s="11">
        <f t="shared" si="49"/>
        <v>63.477105878513875</v>
      </c>
      <c r="AK71" s="2">
        <v>2022</v>
      </c>
      <c r="AL71" s="11">
        <f>'Prev&amp;Death'!B70*Input!$E$12</f>
        <v>4156276.514733898</v>
      </c>
      <c r="AM71" s="11">
        <f>'Prev&amp;Death'!C70*Input!$E$12</f>
        <v>4234727.1173931742</v>
      </c>
      <c r="AN71" s="11">
        <f>'Prev&amp;Death'!D70*Input!$E$13</f>
        <v>7895456.3784016641</v>
      </c>
      <c r="AO71" s="11">
        <f>'Prev&amp;Death'!E70*Input!$E$13</f>
        <v>7265551.1529557267</v>
      </c>
      <c r="AP71" s="11">
        <f>'Prev&amp;Death'!F70*Input!$E$14</f>
        <v>10461736.121962534</v>
      </c>
      <c r="AQ71" s="11">
        <f>'Prev&amp;Death'!G70*Input!$E$14</f>
        <v>9838553.7851147782</v>
      </c>
      <c r="AR71" s="11">
        <f>'Prev&amp;Death'!H70*Input!$E$15</f>
        <v>15242809.163767887</v>
      </c>
      <c r="AS71" s="11">
        <f>'Prev&amp;Death'!I70*Input!$E$15</f>
        <v>15617108.492825164</v>
      </c>
      <c r="AT71" s="11">
        <f t="shared" si="50"/>
        <v>74.71221872715482</v>
      </c>
      <c r="AW71" s="2">
        <v>2022</v>
      </c>
      <c r="AX71" s="11">
        <f t="shared" si="51"/>
        <v>12171431.26036066</v>
      </c>
      <c r="AY71" s="11">
        <f t="shared" si="40"/>
        <v>12401169.612517048</v>
      </c>
      <c r="AZ71" s="11">
        <f t="shared" si="41"/>
        <v>26835714.257274825</v>
      </c>
      <c r="BA71" s="11">
        <f t="shared" si="42"/>
        <v>24694741.547264937</v>
      </c>
      <c r="BB71" s="11">
        <f t="shared" si="43"/>
        <v>42704166.030543</v>
      </c>
      <c r="BC71" s="11">
        <f t="shared" si="44"/>
        <v>40160373.903710417</v>
      </c>
      <c r="BD71" s="11">
        <f t="shared" si="45"/>
        <v>81009518.919231683</v>
      </c>
      <c r="BE71" s="11">
        <f t="shared" si="46"/>
        <v>82998772.228969112</v>
      </c>
      <c r="BF71" s="11">
        <f t="shared" si="52"/>
        <v>322.97588775987168</v>
      </c>
    </row>
    <row r="72" spans="1:58" s="29" customFormat="1">
      <c r="A72" s="2">
        <v>2023</v>
      </c>
      <c r="B72" s="11">
        <f>'Prev&amp;Death'!B71*Input!$B$12</f>
        <v>13903755.453347761</v>
      </c>
      <c r="C72" s="11">
        <f>'Prev&amp;Death'!C71*Input!$B$12</f>
        <v>14180378.651061974</v>
      </c>
      <c r="D72" s="11">
        <f>'Prev&amp;Death'!D71*Input!$B$13</f>
        <v>30768540.551644631</v>
      </c>
      <c r="E72" s="11">
        <f>'Prev&amp;Death'!E71*Input!$B$13</f>
        <v>28398431.809210133</v>
      </c>
      <c r="F72" s="11">
        <f>'Prev&amp;Death'!F71*Input!$B$14</f>
        <v>50112895.143681042</v>
      </c>
      <c r="G72" s="11">
        <f>'Prev&amp;Death'!G71*Input!$B$14</f>
        <v>47208282.660431206</v>
      </c>
      <c r="H72" s="11">
        <f>'Prev&amp;Death'!H71*Input!$B$15</f>
        <v>97980384.582595974</v>
      </c>
      <c r="I72" s="11">
        <f>'Prev&amp;Death'!I71*Input!$B$15</f>
        <v>100164666.29296993</v>
      </c>
      <c r="J72" s="11">
        <f t="shared" si="47"/>
        <v>382.71733514494264</v>
      </c>
      <c r="K72" s="11"/>
      <c r="M72" s="2">
        <v>2023</v>
      </c>
      <c r="N72" s="11">
        <f>'Prev&amp;Death'!B71*Input!$C$72</f>
        <v>5547223.3009173237</v>
      </c>
      <c r="O72" s="11">
        <f>'Prev&amp;Death'!C71*Input!$C$72</f>
        <v>5657588.4934786661</v>
      </c>
      <c r="P72" s="11">
        <f>'Prev&amp;Death'!D71*Input!$C$73</f>
        <v>13650953.22428122</v>
      </c>
      <c r="Q72" s="11">
        <f>'Prev&amp;Death'!E71*Input!$C$73</f>
        <v>12599416.719807532</v>
      </c>
      <c r="R72" s="11">
        <f>'Prev&amp;Death'!F71*Input!$C$74</f>
        <v>24192536.55256838</v>
      </c>
      <c r="S72" s="11">
        <f>'Prev&amp;Death'!G71*Input!$C$74</f>
        <v>22790303.784523472</v>
      </c>
      <c r="T72" s="11">
        <f>'Prev&amp;Death'!H71*Input!$C$75</f>
        <v>51555962.759271085</v>
      </c>
      <c r="U72" s="11">
        <f>'Prev&amp;Death'!I71*Input!$C$75</f>
        <v>52705302.466351591</v>
      </c>
      <c r="V72" s="11">
        <f t="shared" si="48"/>
        <v>188.69928730119929</v>
      </c>
      <c r="Y72" s="2">
        <v>2023</v>
      </c>
      <c r="Z72" s="11">
        <f>'Prev&amp;Death'!B71*Input!$D$12</f>
        <v>2625760.2683435441</v>
      </c>
      <c r="AA72" s="11">
        <f>'Prev&amp;Death'!C71*Input!$D$12</f>
        <v>2678001.2764867959</v>
      </c>
      <c r="AB72" s="11">
        <f>'Prev&amp;Death'!D71*Input!$D$13</f>
        <v>5479808.2831652053</v>
      </c>
      <c r="AC72" s="11">
        <f>'Prev&amp;Death'!E71*Input!$D$13</f>
        <v>5057697.2149786893</v>
      </c>
      <c r="AD72" s="11">
        <f>'Prev&amp;Death'!F71*Input!$D$14</f>
        <v>8690870.289058879</v>
      </c>
      <c r="AE72" s="11">
        <f>'Prev&amp;Death'!G71*Input!$D$14</f>
        <v>8187135.4667236619</v>
      </c>
      <c r="AF72" s="11">
        <f>'Prev&amp;Death'!H71*Input!$D$15</f>
        <v>15860982.023841772</v>
      </c>
      <c r="AG72" s="11">
        <f>'Prev&amp;Death'!I71*Input!$D$15</f>
        <v>16214571.704989048</v>
      </c>
      <c r="AH72" s="11">
        <f t="shared" si="49"/>
        <v>64.794826527587588</v>
      </c>
      <c r="AK72" s="2">
        <v>2023</v>
      </c>
      <c r="AL72" s="11">
        <f>'Prev&amp;Death'!B71*Input!$E$12</f>
        <v>4238119.0060939584</v>
      </c>
      <c r="AM72" s="11">
        <f>'Prev&amp;Death'!C71*Input!$E$12</f>
        <v>4322438.8170754453</v>
      </c>
      <c r="AN72" s="11">
        <f>'Prev&amp;Death'!D71*Input!$E$13</f>
        <v>7974869.9269893626</v>
      </c>
      <c r="AO72" s="11">
        <f>'Prev&amp;Death'!E71*Input!$E$13</f>
        <v>7360563.6064796252</v>
      </c>
      <c r="AP72" s="11">
        <f>'Prev&amp;Death'!F71*Input!$E$14</f>
        <v>10669714.601029208</v>
      </c>
      <c r="AQ72" s="11">
        <f>'Prev&amp;Death'!G71*Input!$E$14</f>
        <v>10051283.234531511</v>
      </c>
      <c r="AR72" s="11">
        <f>'Prev&amp;Death'!H71*Input!$E$15</f>
        <v>15625285.612648319</v>
      </c>
      <c r="AS72" s="11">
        <f>'Prev&amp;Death'!I71*Input!$E$15</f>
        <v>15973620.901680645</v>
      </c>
      <c r="AT72" s="11">
        <f t="shared" si="50"/>
        <v>76.215895706528087</v>
      </c>
      <c r="AW72" s="2">
        <v>2023</v>
      </c>
      <c r="AX72" s="11">
        <f t="shared" si="51"/>
        <v>12411102.575354826</v>
      </c>
      <c r="AY72" s="11">
        <f t="shared" si="40"/>
        <v>12658028.587040909</v>
      </c>
      <c r="AZ72" s="11">
        <f t="shared" si="41"/>
        <v>27105631.434435785</v>
      </c>
      <c r="BA72" s="11">
        <f t="shared" si="42"/>
        <v>25017677.541265849</v>
      </c>
      <c r="BB72" s="11">
        <f t="shared" si="43"/>
        <v>43553121.442656465</v>
      </c>
      <c r="BC72" s="11">
        <f t="shared" si="44"/>
        <v>41028722.485778645</v>
      </c>
      <c r="BD72" s="11">
        <f t="shared" si="45"/>
        <v>83042230.395761177</v>
      </c>
      <c r="BE72" s="11">
        <f t="shared" si="46"/>
        <v>84893495.073021293</v>
      </c>
      <c r="BF72" s="11">
        <f t="shared" si="52"/>
        <v>329.71000953531495</v>
      </c>
    </row>
    <row r="73" spans="1:58" s="29" customFormat="1">
      <c r="A73" s="2">
        <v>2024</v>
      </c>
      <c r="B73" s="11">
        <f>'Prev&amp;Death'!B72*Input!$B$12</f>
        <v>14165928.620656863</v>
      </c>
      <c r="C73" s="11">
        <f>'Prev&amp;Death'!C72*Input!$B$12</f>
        <v>14463026.24375728</v>
      </c>
      <c r="D73" s="11">
        <f>'Prev&amp;Death'!D72*Input!$B$13</f>
        <v>31026040.279703528</v>
      </c>
      <c r="E73" s="11">
        <f>'Prev&amp;Death'!E72*Input!$B$13</f>
        <v>28729367.112773545</v>
      </c>
      <c r="F73" s="11">
        <f>'Prev&amp;Death'!F72*Input!$B$14</f>
        <v>51111910.619729996</v>
      </c>
      <c r="G73" s="11">
        <f>'Prev&amp;Death'!G72*Input!$B$14</f>
        <v>48182721.662606291</v>
      </c>
      <c r="H73" s="11">
        <f>'Prev&amp;Death'!H72*Input!$B$15</f>
        <v>100464638.55495228</v>
      </c>
      <c r="I73" s="11">
        <f>'Prev&amp;Death'!I72*Input!$B$15</f>
        <v>102441208.54403652</v>
      </c>
      <c r="J73" s="11">
        <f t="shared" si="47"/>
        <v>390.58484163821629</v>
      </c>
      <c r="K73" s="11"/>
      <c r="M73" s="2">
        <v>2024</v>
      </c>
      <c r="N73" s="11">
        <f>'Prev&amp;Death'!B72*Input!$C$72</f>
        <v>5651823.3212105576</v>
      </c>
      <c r="O73" s="11">
        <f>'Prev&amp;Death'!C72*Input!$C$72</f>
        <v>5770357.2570985742</v>
      </c>
      <c r="P73" s="11">
        <f>'Prev&amp;Death'!D72*Input!$C$73</f>
        <v>13765197.081154998</v>
      </c>
      <c r="Q73" s="11">
        <f>'Prev&amp;Death'!E72*Input!$C$73</f>
        <v>12746241.439739395</v>
      </c>
      <c r="R73" s="11">
        <f>'Prev&amp;Death'!F72*Input!$C$74</f>
        <v>24674821.967362326</v>
      </c>
      <c r="S73" s="11">
        <f>'Prev&amp;Death'!G72*Input!$C$74</f>
        <v>23260724.643481601</v>
      </c>
      <c r="T73" s="11">
        <f>'Prev&amp;Death'!H72*Input!$C$75</f>
        <v>52863143.842801176</v>
      </c>
      <c r="U73" s="11">
        <f>'Prev&amp;Death'!I72*Input!$C$75</f>
        <v>53903188.431138307</v>
      </c>
      <c r="V73" s="11">
        <f t="shared" si="48"/>
        <v>192.63549798398694</v>
      </c>
      <c r="Y73" s="2">
        <v>2024</v>
      </c>
      <c r="Z73" s="11">
        <f>'Prev&amp;Death'!B72*Input!$D$12</f>
        <v>2675272.3507773783</v>
      </c>
      <c r="AA73" s="11">
        <f>'Prev&amp;Death'!C72*Input!$D$12</f>
        <v>2731380.007242851</v>
      </c>
      <c r="AB73" s="11">
        <f>'Prev&amp;Death'!D72*Input!$D$13</f>
        <v>5525668.4090415528</v>
      </c>
      <c r="AC73" s="11">
        <f>'Prev&amp;Death'!E72*Input!$D$13</f>
        <v>5116636.0526728174</v>
      </c>
      <c r="AD73" s="11">
        <f>'Prev&amp;Death'!F72*Input!$D$14</f>
        <v>8864125.3742861506</v>
      </c>
      <c r="AE73" s="11">
        <f>'Prev&amp;Death'!G72*Input!$D$14</f>
        <v>8356128.3566419659</v>
      </c>
      <c r="AF73" s="11">
        <f>'Prev&amp;Death'!H72*Input!$D$15</f>
        <v>16263130.96177521</v>
      </c>
      <c r="AG73" s="11">
        <f>'Prev&amp;Death'!I72*Input!$D$15</f>
        <v>16583096.444655126</v>
      </c>
      <c r="AH73" s="11">
        <f t="shared" si="49"/>
        <v>66.11543795709305</v>
      </c>
      <c r="AK73" s="2">
        <v>2024</v>
      </c>
      <c r="AL73" s="11">
        <f>'Prev&amp;Death'!B72*Input!$E$12</f>
        <v>4318034.1834709467</v>
      </c>
      <c r="AM73" s="11">
        <f>'Prev&amp;Death'!C72*Input!$E$12</f>
        <v>4408594.9738525152</v>
      </c>
      <c r="AN73" s="11">
        <f>'Prev&amp;Death'!D72*Input!$E$13</f>
        <v>8041611.0463498347</v>
      </c>
      <c r="AO73" s="11">
        <f>'Prev&amp;Death'!E72*Input!$E$13</f>
        <v>7446338.4255919307</v>
      </c>
      <c r="AP73" s="11">
        <f>'Prev&amp;Death'!F72*Input!$E$14</f>
        <v>10882418.536431305</v>
      </c>
      <c r="AQ73" s="11">
        <f>'Prev&amp;Death'!G72*Input!$E$14</f>
        <v>10258754.505538907</v>
      </c>
      <c r="AR73" s="11">
        <f>'Prev&amp;Death'!H72*Input!$E$15</f>
        <v>16021458.56111946</v>
      </c>
      <c r="AS73" s="11">
        <f>'Prev&amp;Death'!I72*Input!$E$15</f>
        <v>16336669.312173363</v>
      </c>
      <c r="AT73" s="11">
        <f t="shared" si="50"/>
        <v>77.713879544528254</v>
      </c>
      <c r="AW73" s="2">
        <v>2024</v>
      </c>
      <c r="AX73" s="11">
        <f t="shared" si="51"/>
        <v>12645129.855458882</v>
      </c>
      <c r="AY73" s="11">
        <f t="shared" si="40"/>
        <v>12910332.23819394</v>
      </c>
      <c r="AZ73" s="11">
        <f t="shared" si="41"/>
        <v>27332476.536546387</v>
      </c>
      <c r="BA73" s="11">
        <f t="shared" si="42"/>
        <v>25309215.918004144</v>
      </c>
      <c r="BB73" s="11">
        <f t="shared" si="43"/>
        <v>44421365.878079779</v>
      </c>
      <c r="BC73" s="11">
        <f t="shared" si="44"/>
        <v>41875607.505662471</v>
      </c>
      <c r="BD73" s="11">
        <f t="shared" si="45"/>
        <v>85147733.365695834</v>
      </c>
      <c r="BE73" s="11">
        <f t="shared" si="46"/>
        <v>86822954.187966794</v>
      </c>
      <c r="BF73" s="11">
        <f t="shared" si="52"/>
        <v>336.4648154856082</v>
      </c>
    </row>
    <row r="74" spans="1:58" s="29" customFormat="1">
      <c r="A74" s="2">
        <v>2025</v>
      </c>
      <c r="B74" s="11">
        <f>'Prev&amp;Death'!B73*Input!$B$12</f>
        <v>14423047.710921248</v>
      </c>
      <c r="C74" s="11">
        <f>'Prev&amp;Death'!C73*Input!$B$12</f>
        <v>14740024.50873713</v>
      </c>
      <c r="D74" s="11">
        <f>'Prev&amp;Death'!D73*Input!$B$13</f>
        <v>31236409.803548917</v>
      </c>
      <c r="E74" s="11">
        <f>'Prev&amp;Death'!E73*Input!$B$13</f>
        <v>29030937.778975673</v>
      </c>
      <c r="F74" s="11">
        <f>'Prev&amp;Death'!F73*Input!$B$14</f>
        <v>52133583.528989121</v>
      </c>
      <c r="G74" s="11">
        <f>'Prev&amp;Death'!G73*Input!$B$14</f>
        <v>49144592.172711574</v>
      </c>
      <c r="H74" s="11">
        <f>'Prev&amp;Death'!H73*Input!$B$15</f>
        <v>103045438.06240071</v>
      </c>
      <c r="I74" s="11">
        <f>'Prev&amp;Death'!I73*Input!$B$15</f>
        <v>104757772.78773725</v>
      </c>
      <c r="J74" s="11">
        <f t="shared" si="47"/>
        <v>398.51180635402164</v>
      </c>
      <c r="K74" s="11"/>
      <c r="M74" s="2">
        <v>2025</v>
      </c>
      <c r="N74" s="11">
        <f>'Prev&amp;Death'!B73*Input!$C$72</f>
        <v>5754406.9011225477</v>
      </c>
      <c r="O74" s="11">
        <f>'Prev&amp;Death'!C73*Input!$C$72</f>
        <v>5880872.0913795466</v>
      </c>
      <c r="P74" s="11">
        <f>'Prev&amp;Death'!D73*Input!$C$73</f>
        <v>13858530.872044675</v>
      </c>
      <c r="Q74" s="11">
        <f>'Prev&amp;Death'!E73*Input!$C$73</f>
        <v>12880038.070464559</v>
      </c>
      <c r="R74" s="11">
        <f>'Prev&amp;Death'!F73*Input!$C$74</f>
        <v>25168045.500569768</v>
      </c>
      <c r="S74" s="11">
        <f>'Prev&amp;Death'!G73*Input!$C$74</f>
        <v>23725077.928356498</v>
      </c>
      <c r="T74" s="11">
        <f>'Prev&amp;Death'!H73*Input!$C$75</f>
        <v>54221125.890554756</v>
      </c>
      <c r="U74" s="11">
        <f>'Prev&amp;Death'!I73*Input!$C$75</f>
        <v>55122133.431063414</v>
      </c>
      <c r="V74" s="11">
        <f t="shared" si="48"/>
        <v>196.61023068555576</v>
      </c>
      <c r="Y74" s="2">
        <v>2025</v>
      </c>
      <c r="Z74" s="11">
        <f>'Prev&amp;Death'!B73*Input!$D$12</f>
        <v>2723829.9576566261</v>
      </c>
      <c r="AA74" s="11">
        <f>'Prev&amp;Death'!C73*Input!$D$12</f>
        <v>2783691.8478117283</v>
      </c>
      <c r="AB74" s="11">
        <f>'Prev&amp;Death'!D73*Input!$D$13</f>
        <v>5563134.7509162528</v>
      </c>
      <c r="AC74" s="11">
        <f>'Prev&amp;Death'!E73*Input!$D$13</f>
        <v>5170345.1141032837</v>
      </c>
      <c r="AD74" s="11">
        <f>'Prev&amp;Death'!F73*Input!$D$14</f>
        <v>9041309.8436080385</v>
      </c>
      <c r="AE74" s="11">
        <f>'Prev&amp;Death'!G73*Input!$D$14</f>
        <v>8522941.5454275664</v>
      </c>
      <c r="AF74" s="11">
        <f>'Prev&amp;Death'!H73*Input!$D$15</f>
        <v>16680908.609507065</v>
      </c>
      <c r="AG74" s="11">
        <f>'Prev&amp;Death'!I73*Input!$D$15</f>
        <v>16958099.910736017</v>
      </c>
      <c r="AH74" s="11">
        <f t="shared" si="49"/>
        <v>67.444261579766575</v>
      </c>
      <c r="AK74" s="2">
        <v>2025</v>
      </c>
      <c r="AL74" s="11">
        <f>'Prev&amp;Death'!B73*Input!$E$12</f>
        <v>4396408.7857095599</v>
      </c>
      <c r="AM74" s="11">
        <f>'Prev&amp;Death'!C73*Input!$E$12</f>
        <v>4493029.1121977409</v>
      </c>
      <c r="AN74" s="11">
        <f>'Prev&amp;Death'!D73*Input!$E$13</f>
        <v>8096136.5311206747</v>
      </c>
      <c r="AO74" s="11">
        <f>'Prev&amp;Death'!E73*Input!$E$13</f>
        <v>7524502.2511630775</v>
      </c>
      <c r="AP74" s="11">
        <f>'Prev&amp;Death'!F73*Input!$E$14</f>
        <v>11099946.54646033</v>
      </c>
      <c r="AQ74" s="11">
        <f>'Prev&amp;Death'!G73*Input!$E$14</f>
        <v>10463549.774232613</v>
      </c>
      <c r="AR74" s="11">
        <f>'Prev&amp;Death'!H73*Input!$E$15</f>
        <v>16433027.974575579</v>
      </c>
      <c r="AS74" s="11">
        <f>'Prev&amp;Death'!I73*Input!$E$15</f>
        <v>16706100.174300253</v>
      </c>
      <c r="AT74" s="11">
        <f t="shared" si="50"/>
        <v>79.212701149759823</v>
      </c>
      <c r="AW74" s="2">
        <v>2025</v>
      </c>
      <c r="AX74" s="11">
        <f t="shared" si="51"/>
        <v>12874645.644488733</v>
      </c>
      <c r="AY74" s="11">
        <f t="shared" si="40"/>
        <v>13157593.051389016</v>
      </c>
      <c r="AZ74" s="11">
        <f t="shared" si="41"/>
        <v>27517802.154081605</v>
      </c>
      <c r="BA74" s="11">
        <f t="shared" si="42"/>
        <v>25574885.435730919</v>
      </c>
      <c r="BB74" s="11">
        <f t="shared" si="43"/>
        <v>45309301.890638135</v>
      </c>
      <c r="BC74" s="11">
        <f t="shared" si="44"/>
        <v>42711569.248016678</v>
      </c>
      <c r="BD74" s="11">
        <f t="shared" si="45"/>
        <v>87335062.474637404</v>
      </c>
      <c r="BE74" s="11">
        <f t="shared" si="46"/>
        <v>88786333.516099691</v>
      </c>
      <c r="BF74" s="11">
        <f t="shared" si="52"/>
        <v>343.2671934150822</v>
      </c>
    </row>
    <row r="75" spans="1:58" s="29" customFormat="1">
      <c r="A75" s="2">
        <v>2026</v>
      </c>
      <c r="B75" s="11">
        <f>'Prev&amp;Death'!B74*Input!$B$12</f>
        <v>14674603.723508127</v>
      </c>
      <c r="C75" s="11">
        <f>'Prev&amp;Death'!C74*Input!$B$12</f>
        <v>15012657.662707303</v>
      </c>
      <c r="D75" s="11">
        <f>'Prev&amp;Death'!D74*Input!$B$13</f>
        <v>31404918.421700079</v>
      </c>
      <c r="E75" s="11">
        <f>'Prev&amp;Death'!E74*Input!$B$13</f>
        <v>29300022.637073874</v>
      </c>
      <c r="F75" s="11">
        <f>'Prev&amp;Death'!F74*Input!$B$14</f>
        <v>53185568.798046522</v>
      </c>
      <c r="G75" s="11">
        <f>'Prev&amp;Death'!G74*Input!$B$14</f>
        <v>50093393.200038694</v>
      </c>
      <c r="H75" s="11">
        <f>'Prev&amp;Death'!H74*Input!$B$15</f>
        <v>105729277.97077607</v>
      </c>
      <c r="I75" s="11">
        <f>'Prev&amp;Death'!I74*Input!$B$15</f>
        <v>107136373.38150375</v>
      </c>
      <c r="J75" s="11">
        <f t="shared" si="47"/>
        <v>406.53681579535441</v>
      </c>
      <c r="K75" s="11"/>
      <c r="M75" s="2">
        <v>2026</v>
      </c>
      <c r="N75" s="11">
        <f>'Prev&amp;Death'!B74*Input!$C$72</f>
        <v>5854770.9631337067</v>
      </c>
      <c r="O75" s="11">
        <f>'Prev&amp;Death'!C74*Input!$C$72</f>
        <v>5989645.3641388705</v>
      </c>
      <c r="P75" s="11">
        <f>'Prev&amp;Death'!D74*Input!$C$73</f>
        <v>13933292.405189503</v>
      </c>
      <c r="Q75" s="11">
        <f>'Prev&amp;Death'!E74*Input!$C$73</f>
        <v>12999421.85485613</v>
      </c>
      <c r="R75" s="11">
        <f>'Prev&amp;Death'!F74*Input!$C$74</f>
        <v>25675902.649941504</v>
      </c>
      <c r="S75" s="11">
        <f>'Prev&amp;Death'!G74*Input!$C$74</f>
        <v>24183121.780520968</v>
      </c>
      <c r="T75" s="11">
        <f>'Prev&amp;Death'!H74*Input!$C$75</f>
        <v>55633326.413725823</v>
      </c>
      <c r="U75" s="11">
        <f>'Prev&amp;Death'!I74*Input!$C$75</f>
        <v>56373721.125414915</v>
      </c>
      <c r="V75" s="11">
        <f t="shared" si="48"/>
        <v>200.64320255692141</v>
      </c>
      <c r="Y75" s="2">
        <v>2026</v>
      </c>
      <c r="Z75" s="11">
        <f>'Prev&amp;Death'!B74*Input!$D$12</f>
        <v>2771336.9628920006</v>
      </c>
      <c r="AA75" s="11">
        <f>'Prev&amp;Death'!C74*Input!$D$12</f>
        <v>2835179.3258481533</v>
      </c>
      <c r="AB75" s="11">
        <f>'Prev&amp;Death'!D74*Input!$D$13</f>
        <v>5593145.7590750428</v>
      </c>
      <c r="AC75" s="11">
        <f>'Prev&amp;Death'!E74*Input!$D$13</f>
        <v>5218268.5257388102</v>
      </c>
      <c r="AD75" s="11">
        <f>'Prev&amp;Death'!F74*Input!$D$14</f>
        <v>9223751.2589995302</v>
      </c>
      <c r="AE75" s="11">
        <f>'Prev&amp;Death'!G74*Input!$D$14</f>
        <v>8687488.1483524963</v>
      </c>
      <c r="AF75" s="11">
        <f>'Prev&amp;Death'!H74*Input!$D$15</f>
        <v>17115366.35044118</v>
      </c>
      <c r="AG75" s="11">
        <f>'Prev&amp;Death'!I74*Input!$D$15</f>
        <v>17343145.768846791</v>
      </c>
      <c r="AH75" s="11">
        <f t="shared" si="49"/>
        <v>68.787682100194004</v>
      </c>
      <c r="AK75" s="2">
        <v>2026</v>
      </c>
      <c r="AL75" s="11">
        <f>'Prev&amp;Death'!B74*Input!$E$12</f>
        <v>4473087.6601056829</v>
      </c>
      <c r="AM75" s="11">
        <f>'Prev&amp;Death'!C74*Input!$E$12</f>
        <v>4576132.6848554518</v>
      </c>
      <c r="AN75" s="11">
        <f>'Prev&amp;Death'!D74*Input!$E$13</f>
        <v>8139812.1259730402</v>
      </c>
      <c r="AO75" s="11">
        <f>'Prev&amp;Death'!E74*Input!$E$13</f>
        <v>7594246.1097986093</v>
      </c>
      <c r="AP75" s="11">
        <f>'Prev&amp;Death'!F74*Input!$E$14</f>
        <v>11323928.468740961</v>
      </c>
      <c r="AQ75" s="11">
        <f>'Prev&amp;Death'!G74*Input!$E$14</f>
        <v>10665562.372900449</v>
      </c>
      <c r="AR75" s="11">
        <f>'Prev&amp;Death'!H74*Input!$E$15</f>
        <v>16861029.61271609</v>
      </c>
      <c r="AS75" s="11">
        <f>'Prev&amp;Death'!I74*Input!$E$15</f>
        <v>17085424.197106935</v>
      </c>
      <c r="AT75" s="11">
        <f t="shared" si="50"/>
        <v>80.719223232197223</v>
      </c>
      <c r="AW75" s="2">
        <v>2026</v>
      </c>
      <c r="AX75" s="11">
        <f t="shared" si="51"/>
        <v>13099195.58613139</v>
      </c>
      <c r="AY75" s="11">
        <f t="shared" si="40"/>
        <v>13400957.374842476</v>
      </c>
      <c r="AZ75" s="11">
        <f t="shared" si="41"/>
        <v>27666250.290237583</v>
      </c>
      <c r="BA75" s="11">
        <f t="shared" si="42"/>
        <v>25811936.490393549</v>
      </c>
      <c r="BB75" s="11">
        <f t="shared" si="43"/>
        <v>46223582.377681993</v>
      </c>
      <c r="BC75" s="11">
        <f t="shared" si="44"/>
        <v>43536172.301773913</v>
      </c>
      <c r="BD75" s="11">
        <f t="shared" si="45"/>
        <v>89609722.376883104</v>
      </c>
      <c r="BE75" s="11">
        <f t="shared" si="46"/>
        <v>90802291.091368645</v>
      </c>
      <c r="BF75" s="11">
        <f t="shared" si="52"/>
        <v>350.15010788931261</v>
      </c>
    </row>
    <row r="76" spans="1:58" s="29" customFormat="1">
      <c r="A76" s="2">
        <v>2027</v>
      </c>
      <c r="B76" s="11">
        <f>'Prev&amp;Death'!B75*Input!$B$12</f>
        <v>14921925.42481163</v>
      </c>
      <c r="C76" s="11">
        <f>'Prev&amp;Death'!C75*Input!$B$12</f>
        <v>15279573.538406244</v>
      </c>
      <c r="D76" s="11">
        <f>'Prev&amp;Death'!D75*Input!$B$13</f>
        <v>31539648.353001531</v>
      </c>
      <c r="E76" s="11">
        <f>'Prev&amp;Death'!E75*Input!$B$13</f>
        <v>29542917.132900763</v>
      </c>
      <c r="F76" s="11">
        <f>'Prev&amp;Death'!F75*Input!$B$14</f>
        <v>54230790.406402253</v>
      </c>
      <c r="G76" s="11">
        <f>'Prev&amp;Death'!G75*Input!$B$14</f>
        <v>51034289.300699465</v>
      </c>
      <c r="H76" s="11">
        <f>'Prev&amp;Death'!H75*Input!$B$15</f>
        <v>108494700.49848758</v>
      </c>
      <c r="I76" s="11">
        <f>'Prev&amp;Death'!I75*Input!$B$15</f>
        <v>109574261.13258488</v>
      </c>
      <c r="J76" s="11">
        <f t="shared" si="47"/>
        <v>414.61810578729433</v>
      </c>
      <c r="K76" s="11"/>
      <c r="M76" s="2">
        <v>2027</v>
      </c>
      <c r="N76" s="11">
        <f>'Prev&amp;Death'!B75*Input!$C$72</f>
        <v>5953445.6491850177</v>
      </c>
      <c r="O76" s="11">
        <f>'Prev&amp;Death'!C75*Input!$C$72</f>
        <v>6096137.5971208159</v>
      </c>
      <c r="P76" s="11">
        <f>'Prev&amp;Death'!D75*Input!$C$73</f>
        <v>13993067.485746855</v>
      </c>
      <c r="Q76" s="11">
        <f>'Prev&amp;Death'!E75*Input!$C$73</f>
        <v>13107185.867757646</v>
      </c>
      <c r="R76" s="11">
        <f>'Prev&amp;Death'!F75*Input!$C$74</f>
        <v>26180494.569709461</v>
      </c>
      <c r="S76" s="11">
        <f>'Prev&amp;Death'!G75*Input!$C$74</f>
        <v>24637349.44472079</v>
      </c>
      <c r="T76" s="11">
        <f>'Prev&amp;Death'!H75*Input!$C$75</f>
        <v>57088454.615760557</v>
      </c>
      <c r="U76" s="11">
        <f>'Prev&amp;Death'!I75*Input!$C$75</f>
        <v>57656504.925881319</v>
      </c>
      <c r="V76" s="11">
        <f t="shared" si="48"/>
        <v>204.71264015588247</v>
      </c>
      <c r="Y76" s="2">
        <v>2027</v>
      </c>
      <c r="Z76" s="11">
        <f>'Prev&amp;Death'!B75*Input!$D$12</f>
        <v>2818044.307462384</v>
      </c>
      <c r="AA76" s="11">
        <f>'Prev&amp;Death'!C75*Input!$D$12</f>
        <v>2885587.0810587537</v>
      </c>
      <c r="AB76" s="11">
        <f>'Prev&amp;Death'!D75*Input!$D$13</f>
        <v>5617140.8586247517</v>
      </c>
      <c r="AC76" s="11">
        <f>'Prev&amp;Death'!E75*Input!$D$13</f>
        <v>5261527.4924074868</v>
      </c>
      <c r="AD76" s="11">
        <f>'Prev&amp;Death'!F75*Input!$D$14</f>
        <v>9405019.6809395589</v>
      </c>
      <c r="AE76" s="11">
        <f>'Prev&amp;Death'!G75*Input!$D$14</f>
        <v>8850663.832832085</v>
      </c>
      <c r="AF76" s="11">
        <f>'Prev&amp;Death'!H75*Input!$D$15</f>
        <v>17563030.616990209</v>
      </c>
      <c r="AG76" s="11">
        <f>'Prev&amp;Death'!I75*Input!$D$15</f>
        <v>17737788.98198346</v>
      </c>
      <c r="AH76" s="11">
        <f t="shared" si="49"/>
        <v>70.138802852298696</v>
      </c>
      <c r="AK76" s="2">
        <v>2027</v>
      </c>
      <c r="AL76" s="11">
        <f>'Prev&amp;Death'!B75*Input!$E$12</f>
        <v>4548475.8389636101</v>
      </c>
      <c r="AM76" s="11">
        <f>'Prev&amp;Death'!C75*Input!$E$12</f>
        <v>4657493.5265088854</v>
      </c>
      <c r="AN76" s="11">
        <f>'Prev&amp;Death'!D75*Input!$E$13</f>
        <v>8174732.653828362</v>
      </c>
      <c r="AO76" s="11">
        <f>'Prev&amp;Death'!E75*Input!$E$13</f>
        <v>7657201.7123547262</v>
      </c>
      <c r="AP76" s="11">
        <f>'Prev&amp;Death'!F75*Input!$E$14</f>
        <v>11546470.315984258</v>
      </c>
      <c r="AQ76" s="11">
        <f>'Prev&amp;Death'!G75*Input!$E$14</f>
        <v>10865891.905538468</v>
      </c>
      <c r="AR76" s="11">
        <f>'Prev&amp;Death'!H75*Input!$E$15</f>
        <v>17302041.525653813</v>
      </c>
      <c r="AS76" s="11">
        <f>'Prev&amp;Death'!I75*Input!$E$15</f>
        <v>17474202.956901539</v>
      </c>
      <c r="AT76" s="11">
        <f t="shared" si="50"/>
        <v>82.226510435733658</v>
      </c>
      <c r="AW76" s="2">
        <v>2027</v>
      </c>
      <c r="AX76" s="11">
        <f t="shared" si="51"/>
        <v>13319965.795611013</v>
      </c>
      <c r="AY76" s="11">
        <f t="shared" si="40"/>
        <v>13639218.204688456</v>
      </c>
      <c r="AZ76" s="11">
        <f t="shared" si="41"/>
        <v>27784940.99819997</v>
      </c>
      <c r="BA76" s="11">
        <f t="shared" si="42"/>
        <v>26025915.072519861</v>
      </c>
      <c r="BB76" s="11">
        <f t="shared" si="43"/>
        <v>47131984.566633277</v>
      </c>
      <c r="BC76" s="11">
        <f t="shared" si="44"/>
        <v>44353905.183091342</v>
      </c>
      <c r="BD76" s="11">
        <f t="shared" si="45"/>
        <v>91953526.758404583</v>
      </c>
      <c r="BE76" s="11">
        <f t="shared" si="46"/>
        <v>92868496.864766315</v>
      </c>
      <c r="BF76" s="11">
        <f t="shared" si="52"/>
        <v>357.07795344391485</v>
      </c>
    </row>
    <row r="77" spans="1:58" s="29" customFormat="1">
      <c r="A77" s="2">
        <v>2028</v>
      </c>
      <c r="B77" s="11">
        <f>'Prev&amp;Death'!B76*Input!$B$12</f>
        <v>15167987.745648183</v>
      </c>
      <c r="C77" s="11">
        <f>'Prev&amp;Death'!C76*Input!$B$12</f>
        <v>15541266.798616508</v>
      </c>
      <c r="D77" s="11">
        <f>'Prev&amp;Death'!D76*Input!$B$13</f>
        <v>31641020.46337378</v>
      </c>
      <c r="E77" s="11">
        <f>'Prev&amp;Death'!E76*Input!$B$13</f>
        <v>29759232.440259695</v>
      </c>
      <c r="F77" s="11">
        <f>'Prev&amp;Death'!F76*Input!$B$14</f>
        <v>55260139.631658502</v>
      </c>
      <c r="G77" s="11">
        <f>'Prev&amp;Death'!G76*Input!$B$14</f>
        <v>51931077.816444807</v>
      </c>
      <c r="H77" s="11">
        <f>'Prev&amp;Death'!H76*Input!$B$15</f>
        <v>111332043.56118312</v>
      </c>
      <c r="I77" s="11">
        <f>'Prev&amp;Death'!I76*Input!$B$15</f>
        <v>112101827.94050716</v>
      </c>
      <c r="J77" s="11">
        <f t="shared" si="47"/>
        <v>422.7345963976918</v>
      </c>
      <c r="K77" s="11"/>
      <c r="M77" s="2">
        <v>2028</v>
      </c>
      <c r="N77" s="11">
        <f>'Prev&amp;Death'!B76*Input!$C$72</f>
        <v>6051617.876408251</v>
      </c>
      <c r="O77" s="11">
        <f>'Prev&amp;Death'!C76*Input!$C$72</f>
        <v>6200546.147429565</v>
      </c>
      <c r="P77" s="11">
        <f>'Prev&amp;Death'!D76*Input!$C$73</f>
        <v>14038042.837587658</v>
      </c>
      <c r="Q77" s="11">
        <f>'Prev&amp;Death'!E76*Input!$C$73</f>
        <v>13203157.60023213</v>
      </c>
      <c r="R77" s="11">
        <f>'Prev&amp;Death'!F76*Input!$C$74</f>
        <v>26677423.926633868</v>
      </c>
      <c r="S77" s="11">
        <f>'Prev&amp;Death'!G76*Input!$C$74</f>
        <v>25070283.700163189</v>
      </c>
      <c r="T77" s="11">
        <f>'Prev&amp;Death'!H76*Input!$C$75</f>
        <v>58581426.43760816</v>
      </c>
      <c r="U77" s="11">
        <f>'Prev&amp;Death'!I76*Input!$C$75</f>
        <v>58986476.641913526</v>
      </c>
      <c r="V77" s="11">
        <f t="shared" si="48"/>
        <v>208.80897516797634</v>
      </c>
      <c r="Y77" s="2">
        <v>2028</v>
      </c>
      <c r="Z77" s="11">
        <f>'Prev&amp;Death'!B76*Input!$D$12</f>
        <v>2864513.814766143</v>
      </c>
      <c r="AA77" s="11">
        <f>'Prev&amp;Death'!C76*Input!$D$12</f>
        <v>2935008.5317926235</v>
      </c>
      <c r="AB77" s="11">
        <f>'Prev&amp;Death'!D76*Input!$D$13</f>
        <v>5635195.0048448946</v>
      </c>
      <c r="AC77" s="11">
        <f>'Prev&amp;Death'!E76*Input!$D$13</f>
        <v>5300052.765032988</v>
      </c>
      <c r="AD77" s="11">
        <f>'Prev&amp;Death'!F76*Input!$D$14</f>
        <v>9583535.4217123874</v>
      </c>
      <c r="AE77" s="11">
        <f>'Prev&amp;Death'!G76*Input!$D$14</f>
        <v>9006190.1229159888</v>
      </c>
      <c r="AF77" s="11">
        <f>'Prev&amp;Death'!H76*Input!$D$15</f>
        <v>18022337.3190878</v>
      </c>
      <c r="AG77" s="11">
        <f>'Prev&amp;Death'!I76*Input!$D$15</f>
        <v>18146949.365210157</v>
      </c>
      <c r="AH77" s="11">
        <f t="shared" si="49"/>
        <v>71.493782345362987</v>
      </c>
      <c r="AK77" s="2">
        <v>2028</v>
      </c>
      <c r="AL77" s="11">
        <f>'Prev&amp;Death'!B76*Input!$E$12</f>
        <v>4623480.135617137</v>
      </c>
      <c r="AM77" s="11">
        <f>'Prev&amp;Death'!C76*Input!$E$12</f>
        <v>4737262.419423121</v>
      </c>
      <c r="AN77" s="11">
        <f>'Prev&amp;Death'!D76*Input!$E$13</f>
        <v>8201007.1985402294</v>
      </c>
      <c r="AO77" s="11">
        <f>'Prev&amp;Death'!E76*Input!$E$13</f>
        <v>7713268.2793246042</v>
      </c>
      <c r="AP77" s="11">
        <f>'Prev&amp;Death'!F76*Input!$E$14</f>
        <v>11765632.717733053</v>
      </c>
      <c r="AQ77" s="11">
        <f>'Prev&amp;Death'!G76*Input!$E$14</f>
        <v>11056830.335518397</v>
      </c>
      <c r="AR77" s="11">
        <f>'Prev&amp;Death'!H76*Input!$E$15</f>
        <v>17754522.865919538</v>
      </c>
      <c r="AS77" s="11">
        <f>'Prev&amp;Death'!I76*Input!$E$15</f>
        <v>17877283.15960826</v>
      </c>
      <c r="AT77" s="11">
        <f t="shared" si="50"/>
        <v>83.729287111684357</v>
      </c>
      <c r="AW77" s="2">
        <v>2028</v>
      </c>
      <c r="AX77" s="11">
        <f t="shared" si="51"/>
        <v>13539611.82679153</v>
      </c>
      <c r="AY77" s="11">
        <f t="shared" si="40"/>
        <v>13872817.098645311</v>
      </c>
      <c r="AZ77" s="11">
        <f t="shared" si="41"/>
        <v>27874245.04097278</v>
      </c>
      <c r="BA77" s="11">
        <f t="shared" si="42"/>
        <v>26216478.644589722</v>
      </c>
      <c r="BB77" s="11">
        <f t="shared" si="43"/>
        <v>48026592.066079311</v>
      </c>
      <c r="BC77" s="11">
        <f t="shared" si="44"/>
        <v>45133304.158597574</v>
      </c>
      <c r="BD77" s="11">
        <f t="shared" si="45"/>
        <v>94358286.622615486</v>
      </c>
      <c r="BE77" s="11">
        <f t="shared" si="46"/>
        <v>95010709.166731939</v>
      </c>
      <c r="BF77" s="11">
        <f t="shared" si="52"/>
        <v>364.03204462502373</v>
      </c>
    </row>
    <row r="78" spans="1:58" s="29" customFormat="1">
      <c r="A78" s="2">
        <v>2029</v>
      </c>
      <c r="B78" s="11">
        <f>'Prev&amp;Death'!B77*Input!$B$12</f>
        <v>15412888.597140294</v>
      </c>
      <c r="C78" s="11">
        <f>'Prev&amp;Death'!C77*Input!$B$12</f>
        <v>15801609.476723718</v>
      </c>
      <c r="D78" s="11">
        <f>'Prev&amp;Death'!D77*Input!$B$13</f>
        <v>31716500.202732399</v>
      </c>
      <c r="E78" s="11">
        <f>'Prev&amp;Death'!E77*Input!$B$13</f>
        <v>29948699.595118865</v>
      </c>
      <c r="F78" s="11">
        <f>'Prev&amp;Death'!F77*Input!$B$14</f>
        <v>56236425.868697233</v>
      </c>
      <c r="G78" s="11">
        <f>'Prev&amp;Death'!G77*Input!$B$14</f>
        <v>52781817.828531928</v>
      </c>
      <c r="H78" s="11">
        <f>'Prev&amp;Death'!H77*Input!$B$15</f>
        <v>114292022.62466726</v>
      </c>
      <c r="I78" s="11">
        <f>'Prev&amp;Death'!I77*Input!$B$15</f>
        <v>114730430.46881999</v>
      </c>
      <c r="J78" s="11">
        <f t="shared" si="47"/>
        <v>430.92039466243165</v>
      </c>
      <c r="K78" s="11"/>
      <c r="M78" s="2">
        <v>2029</v>
      </c>
      <c r="N78" s="11">
        <f>'Prev&amp;Death'!B77*Input!$C$72</f>
        <v>6149326.7086996324</v>
      </c>
      <c r="O78" s="11">
        <f>'Prev&amp;Death'!C77*Input!$C$72</f>
        <v>6304415.8519180603</v>
      </c>
      <c r="P78" s="11">
        <f>'Prev&amp;Death'!D77*Input!$C$73</f>
        <v>14071530.626507511</v>
      </c>
      <c r="Q78" s="11">
        <f>'Prev&amp;Death'!E77*Input!$C$73</f>
        <v>13287217.722101705</v>
      </c>
      <c r="R78" s="11">
        <f>'Prev&amp;Death'!F77*Input!$C$74</f>
        <v>27148736.557995725</v>
      </c>
      <c r="S78" s="11">
        <f>'Prev&amp;Death'!G77*Input!$C$74</f>
        <v>25480987.547548976</v>
      </c>
      <c r="T78" s="11">
        <f>'Prev&amp;Death'!H77*Input!$C$75</f>
        <v>60138927.676405266</v>
      </c>
      <c r="U78" s="11">
        <f>'Prev&amp;Death'!I77*Input!$C$75</f>
        <v>60369611.997382365</v>
      </c>
      <c r="V78" s="11">
        <f t="shared" si="48"/>
        <v>212.95075468855927</v>
      </c>
      <c r="Y78" s="2">
        <v>2029</v>
      </c>
      <c r="Z78" s="11">
        <f>'Prev&amp;Death'!B77*Input!$D$12</f>
        <v>2910763.9755726359</v>
      </c>
      <c r="AA78" s="11">
        <f>'Prev&amp;Death'!C77*Input!$D$12</f>
        <v>2984174.9215944139</v>
      </c>
      <c r="AB78" s="11">
        <f>'Prev&amp;Death'!D77*Input!$D$13</f>
        <v>5648637.7776749628</v>
      </c>
      <c r="AC78" s="11">
        <f>'Prev&amp;Death'!E77*Input!$D$13</f>
        <v>5333796.4417225718</v>
      </c>
      <c r="AD78" s="11">
        <f>'Prev&amp;Death'!F77*Input!$D$14</f>
        <v>9752848.6698647812</v>
      </c>
      <c r="AE78" s="11">
        <f>'Prev&amp;Death'!G77*Input!$D$14</f>
        <v>9153730.4131658897</v>
      </c>
      <c r="AF78" s="11">
        <f>'Prev&amp;Death'!H77*Input!$D$15</f>
        <v>18501496.233567193</v>
      </c>
      <c r="AG78" s="11">
        <f>'Prev&amp;Death'!I77*Input!$D$15</f>
        <v>18572465.325644556</v>
      </c>
      <c r="AH78" s="11">
        <f t="shared" si="49"/>
        <v>72.857913758807001</v>
      </c>
      <c r="AK78" s="2">
        <v>2029</v>
      </c>
      <c r="AL78" s="11">
        <f>'Prev&amp;Death'!B77*Input!$E$12</f>
        <v>4698130.3951675091</v>
      </c>
      <c r="AM78" s="11">
        <f>'Prev&amp;Death'!C77*Input!$E$12</f>
        <v>4816619.6302059023</v>
      </c>
      <c r="AN78" s="11">
        <f>'Prev&amp;Death'!D77*Input!$E$13</f>
        <v>8220570.7232546266</v>
      </c>
      <c r="AO78" s="11">
        <f>'Prev&amp;Death'!E77*Input!$E$13</f>
        <v>7762376.0981664667</v>
      </c>
      <c r="AP78" s="11">
        <f>'Prev&amp;Death'!F77*Input!$E$14</f>
        <v>11973497.290080147</v>
      </c>
      <c r="AQ78" s="11">
        <f>'Prev&amp;Death'!G77*Input!$E$14</f>
        <v>11237964.414932892</v>
      </c>
      <c r="AR78" s="11">
        <f>'Prev&amp;Death'!H77*Input!$E$15</f>
        <v>18226561.411914531</v>
      </c>
      <c r="AS78" s="11">
        <f>'Prev&amp;Death'!I77*Input!$E$15</f>
        <v>18296475.89335788</v>
      </c>
      <c r="AT78" s="11">
        <f t="shared" si="50"/>
        <v>85.232195857079958</v>
      </c>
      <c r="AW78" s="2">
        <v>2029</v>
      </c>
      <c r="AX78" s="11">
        <f t="shared" si="51"/>
        <v>13758221.079439778</v>
      </c>
      <c r="AY78" s="11">
        <f t="shared" si="40"/>
        <v>14105210.403718378</v>
      </c>
      <c r="AZ78" s="11">
        <f t="shared" si="41"/>
        <v>27940739.1274371</v>
      </c>
      <c r="BA78" s="11">
        <f t="shared" si="42"/>
        <v>26383390.261990741</v>
      </c>
      <c r="BB78" s="11">
        <f t="shared" si="43"/>
        <v>48875082.517940655</v>
      </c>
      <c r="BC78" s="11">
        <f t="shared" si="44"/>
        <v>45872682.375647753</v>
      </c>
      <c r="BD78" s="11">
        <f t="shared" si="45"/>
        <v>96866985.321886986</v>
      </c>
      <c r="BE78" s="11">
        <f t="shared" si="46"/>
        <v>97238553.216384798</v>
      </c>
      <c r="BF78" s="11">
        <f t="shared" si="52"/>
        <v>371.04086430444625</v>
      </c>
    </row>
    <row r="79" spans="1:58" s="29" customFormat="1">
      <c r="A79" s="2">
        <v>2030</v>
      </c>
      <c r="B79" s="11">
        <f>'Prev&amp;Death'!B78*Input!$B$12</f>
        <v>15655853.766886042</v>
      </c>
      <c r="C79" s="11">
        <f>'Prev&amp;Death'!C78*Input!$B$12</f>
        <v>16055599.873197194</v>
      </c>
      <c r="D79" s="11">
        <f>'Prev&amp;Death'!D78*Input!$B$13</f>
        <v>31782860.739132416</v>
      </c>
      <c r="E79" s="11">
        <f>'Prev&amp;Death'!E78*Input!$B$13</f>
        <v>30134964.909951959</v>
      </c>
      <c r="F79" s="11">
        <f>'Prev&amp;Death'!F78*Input!$B$14</f>
        <v>57135824.679801472</v>
      </c>
      <c r="G79" s="11">
        <f>'Prev&amp;Death'!G78*Input!$B$14</f>
        <v>53567074.283686973</v>
      </c>
      <c r="H79" s="11">
        <f>'Prev&amp;Death'!H78*Input!$B$15</f>
        <v>117369858.77633521</v>
      </c>
      <c r="I79" s="11">
        <f>'Prev&amp;Death'!I78*Input!$B$15</f>
        <v>117447612.5754558</v>
      </c>
      <c r="J79" s="11">
        <f t="shared" si="47"/>
        <v>439.14964960444701</v>
      </c>
      <c r="K79" s="11"/>
      <c r="M79" s="2">
        <v>2030</v>
      </c>
      <c r="N79" s="11">
        <f>'Prev&amp;Death'!B78*Input!$C$72</f>
        <v>6246263.2561991382</v>
      </c>
      <c r="O79" s="11">
        <f>'Prev&amp;Death'!C78*Input!$C$72</f>
        <v>6405751.1674200054</v>
      </c>
      <c r="P79" s="11">
        <f>'Prev&amp;Death'!D78*Input!$C$73</f>
        <v>14100972.535746409</v>
      </c>
      <c r="Q79" s="11">
        <f>'Prev&amp;Death'!E78*Input!$C$73</f>
        <v>13369857.296631563</v>
      </c>
      <c r="R79" s="11">
        <f>'Prev&amp;Death'!F78*Input!$C$74</f>
        <v>27582930.961463939</v>
      </c>
      <c r="S79" s="11">
        <f>'Prev&amp;Death'!G78*Input!$C$74</f>
        <v>25860078.506872129</v>
      </c>
      <c r="T79" s="11">
        <f>'Prev&amp;Death'!H78*Input!$C$75</f>
        <v>61758443.732506946</v>
      </c>
      <c r="U79" s="11">
        <f>'Prev&amp;Death'!I78*Input!$C$75</f>
        <v>61799356.737583727</v>
      </c>
      <c r="V79" s="11">
        <f t="shared" si="48"/>
        <v>217.12365419442389</v>
      </c>
      <c r="Y79" s="2">
        <v>2030</v>
      </c>
      <c r="Z79" s="11">
        <f>'Prev&amp;Death'!B78*Input!$D$12</f>
        <v>2956648.5778623093</v>
      </c>
      <c r="AA79" s="11">
        <f>'Prev&amp;Death'!C78*Input!$D$12</f>
        <v>3032141.6665388737</v>
      </c>
      <c r="AB79" s="11">
        <f>'Prev&amp;Death'!D78*Input!$D$13</f>
        <v>5660456.4408458639</v>
      </c>
      <c r="AC79" s="11">
        <f>'Prev&amp;Death'!E78*Input!$D$13</f>
        <v>5366969.87786185</v>
      </c>
      <c r="AD79" s="11">
        <f>'Prev&amp;Death'!F78*Input!$D$14</f>
        <v>9908827.6525802985</v>
      </c>
      <c r="AE79" s="11">
        <f>'Prev&amp;Death'!G78*Input!$D$14</f>
        <v>9289914.1633928847</v>
      </c>
      <c r="AF79" s="11">
        <f>'Prev&amp;Death'!H78*Input!$D$15</f>
        <v>18999733.754086245</v>
      </c>
      <c r="AG79" s="11">
        <f>'Prev&amp;Death'!I78*Input!$D$15</f>
        <v>19012320.473513715</v>
      </c>
      <c r="AH79" s="11">
        <f t="shared" si="49"/>
        <v>74.227012606682038</v>
      </c>
      <c r="AK79" s="2">
        <v>2030</v>
      </c>
      <c r="AL79" s="11">
        <f>'Prev&amp;Death'!B78*Input!$E$12</f>
        <v>4772190.6235118136</v>
      </c>
      <c r="AM79" s="11">
        <f>'Prev&amp;Death'!C78*Input!$E$12</f>
        <v>4894040.5493432852</v>
      </c>
      <c r="AN79" s="11">
        <f>'Prev&amp;Death'!D78*Input!$E$13</f>
        <v>8237770.6500820657</v>
      </c>
      <c r="AO79" s="11">
        <f>'Prev&amp;Death'!E78*Input!$E$13</f>
        <v>7810654.0350159686</v>
      </c>
      <c r="AP79" s="11">
        <f>'Prev&amp;Death'!F78*Input!$E$14</f>
        <v>12164991.487321658</v>
      </c>
      <c r="AQ79" s="11">
        <f>'Prev&amp;Death'!G78*Input!$E$14</f>
        <v>11405156.157519264</v>
      </c>
      <c r="AR79" s="11">
        <f>'Prev&amp;Death'!H78*Input!$E$15</f>
        <v>18717395.0531951</v>
      </c>
      <c r="AS79" s="11">
        <f>'Prev&amp;Death'!I78*Input!$E$15</f>
        <v>18729794.7322115</v>
      </c>
      <c r="AT79" s="11">
        <f t="shared" si="50"/>
        <v>86.731993288200655</v>
      </c>
      <c r="AW79" s="2">
        <v>2030</v>
      </c>
      <c r="AX79" s="11">
        <f t="shared" si="51"/>
        <v>13975102.457573261</v>
      </c>
      <c r="AY79" s="11">
        <f t="shared" si="40"/>
        <v>14331933.383302163</v>
      </c>
      <c r="AZ79" s="11">
        <f t="shared" si="41"/>
        <v>27999199.626674339</v>
      </c>
      <c r="BA79" s="11">
        <f t="shared" si="42"/>
        <v>26547481.20950938</v>
      </c>
      <c r="BB79" s="11">
        <f t="shared" si="43"/>
        <v>49656750.101365894</v>
      </c>
      <c r="BC79" s="11">
        <f t="shared" si="44"/>
        <v>46555148.827784277</v>
      </c>
      <c r="BD79" s="11">
        <f t="shared" si="45"/>
        <v>99475572.539788291</v>
      </c>
      <c r="BE79" s="11">
        <f t="shared" si="46"/>
        <v>99541471.943308949</v>
      </c>
      <c r="BF79" s="11">
        <f t="shared" si="52"/>
        <v>378.08266008930656</v>
      </c>
    </row>
    <row r="82" spans="1:58" s="29" customFormat="1">
      <c r="A82" s="12" t="s">
        <v>42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M82" s="12" t="s">
        <v>42</v>
      </c>
      <c r="N82" s="11"/>
      <c r="O82" s="11"/>
      <c r="P82" s="11"/>
      <c r="Q82" s="11"/>
      <c r="R82" s="11"/>
      <c r="S82" s="11"/>
      <c r="T82" s="11"/>
      <c r="U82" s="11"/>
      <c r="V82" s="11"/>
      <c r="Y82" s="12" t="s">
        <v>42</v>
      </c>
      <c r="Z82" s="11"/>
      <c r="AA82" s="11"/>
      <c r="AB82" s="11"/>
      <c r="AC82" s="11"/>
      <c r="AD82" s="11"/>
      <c r="AE82" s="11"/>
      <c r="AF82" s="11"/>
      <c r="AG82" s="11"/>
      <c r="AH82" s="11"/>
      <c r="AK82" s="12" t="s">
        <v>42</v>
      </c>
      <c r="AL82" s="11"/>
      <c r="AM82" s="11"/>
      <c r="AN82" s="11"/>
      <c r="AO82" s="11"/>
      <c r="AP82" s="11"/>
      <c r="AQ82" s="11"/>
      <c r="AR82" s="11"/>
      <c r="AS82" s="11"/>
      <c r="AT82" s="11"/>
      <c r="AW82" s="12" t="s">
        <v>42</v>
      </c>
      <c r="AX82" s="11"/>
      <c r="AY82" s="11"/>
      <c r="AZ82" s="11"/>
      <c r="BA82" s="11"/>
      <c r="BB82" s="11"/>
      <c r="BC82" s="11"/>
      <c r="BD82" s="11"/>
      <c r="BE82" s="11"/>
      <c r="BF82" s="11"/>
    </row>
    <row r="83" spans="1:58" s="29" customFormat="1">
      <c r="A83" s="11" t="s">
        <v>8</v>
      </c>
      <c r="B83" s="11" t="s">
        <v>77</v>
      </c>
      <c r="C83" s="11" t="s">
        <v>78</v>
      </c>
      <c r="D83" s="11" t="s">
        <v>79</v>
      </c>
      <c r="E83" s="11" t="s">
        <v>80</v>
      </c>
      <c r="F83" s="11" t="s">
        <v>81</v>
      </c>
      <c r="G83" s="11" t="s">
        <v>82</v>
      </c>
      <c r="H83" s="11" t="s">
        <v>83</v>
      </c>
      <c r="I83" s="11" t="s">
        <v>84</v>
      </c>
      <c r="J83" s="11" t="s">
        <v>29</v>
      </c>
      <c r="K83" s="11"/>
      <c r="L83" s="12"/>
      <c r="M83" s="11" t="s">
        <v>8</v>
      </c>
      <c r="N83" s="11" t="s">
        <v>77</v>
      </c>
      <c r="O83" s="11" t="s">
        <v>78</v>
      </c>
      <c r="P83" s="11" t="s">
        <v>79</v>
      </c>
      <c r="Q83" s="11" t="s">
        <v>80</v>
      </c>
      <c r="R83" s="11" t="s">
        <v>81</v>
      </c>
      <c r="S83" s="11" t="s">
        <v>82</v>
      </c>
      <c r="T83" s="11" t="s">
        <v>83</v>
      </c>
      <c r="U83" s="11" t="s">
        <v>84</v>
      </c>
      <c r="V83" s="11" t="s">
        <v>29</v>
      </c>
      <c r="Y83" s="11" t="s">
        <v>8</v>
      </c>
      <c r="Z83" s="11" t="s">
        <v>77</v>
      </c>
      <c r="AA83" s="11" t="s">
        <v>78</v>
      </c>
      <c r="AB83" s="11" t="s">
        <v>79</v>
      </c>
      <c r="AC83" s="11" t="s">
        <v>80</v>
      </c>
      <c r="AD83" s="11" t="s">
        <v>81</v>
      </c>
      <c r="AE83" s="11" t="s">
        <v>82</v>
      </c>
      <c r="AF83" s="11" t="s">
        <v>83</v>
      </c>
      <c r="AG83" s="11" t="s">
        <v>84</v>
      </c>
      <c r="AH83" s="11" t="s">
        <v>29</v>
      </c>
      <c r="AK83" s="11" t="s">
        <v>8</v>
      </c>
      <c r="AL83" s="11" t="s">
        <v>77</v>
      </c>
      <c r="AM83" s="11" t="s">
        <v>78</v>
      </c>
      <c r="AN83" s="11" t="s">
        <v>79</v>
      </c>
      <c r="AO83" s="11" t="s">
        <v>80</v>
      </c>
      <c r="AP83" s="11" t="s">
        <v>81</v>
      </c>
      <c r="AQ83" s="11" t="s">
        <v>82</v>
      </c>
      <c r="AR83" s="11" t="s">
        <v>83</v>
      </c>
      <c r="AS83" s="11" t="s">
        <v>84</v>
      </c>
      <c r="AT83" s="11" t="s">
        <v>29</v>
      </c>
      <c r="AW83" s="11" t="s">
        <v>8</v>
      </c>
      <c r="AX83" s="11" t="s">
        <v>77</v>
      </c>
      <c r="AY83" s="11" t="s">
        <v>78</v>
      </c>
      <c r="AZ83" s="11" t="s">
        <v>79</v>
      </c>
      <c r="BA83" s="11" t="s">
        <v>80</v>
      </c>
      <c r="BB83" s="11" t="s">
        <v>81</v>
      </c>
      <c r="BC83" s="11" t="s">
        <v>82</v>
      </c>
      <c r="BD83" s="11" t="s">
        <v>83</v>
      </c>
      <c r="BE83" s="11" t="s">
        <v>84</v>
      </c>
      <c r="BF83" s="11" t="s">
        <v>29</v>
      </c>
    </row>
    <row r="84" spans="1:58" s="29" customFormat="1">
      <c r="A84" s="2">
        <v>2015</v>
      </c>
      <c r="B84" s="11">
        <f>'Prev&amp;Death'!B83*Input!$B$12</f>
        <v>75889851.80252248</v>
      </c>
      <c r="C84" s="11">
        <f>'Prev&amp;Death'!C83*Input!$B$12</f>
        <v>76889537.313519672</v>
      </c>
      <c r="D84" s="11">
        <f>'Prev&amp;Death'!D83*Input!$B$13</f>
        <v>186344486.65375179</v>
      </c>
      <c r="E84" s="11">
        <f>'Prev&amp;Death'!E83*Input!$B$13</f>
        <v>167314301.77755964</v>
      </c>
      <c r="F84" s="11">
        <f>'Prev&amp;Death'!F83*Input!$B$14</f>
        <v>290732076.90304601</v>
      </c>
      <c r="G84" s="11">
        <f>'Prev&amp;Death'!G83*Input!$B$14</f>
        <v>262879818.95252544</v>
      </c>
      <c r="H84" s="11">
        <f>'Prev&amp;Death'!H83*Input!$B$15</f>
        <v>536227208.71062899</v>
      </c>
      <c r="I84" s="11">
        <f>'Prev&amp;Death'!I83*Input!$B$15</f>
        <v>543987992.63780594</v>
      </c>
      <c r="J84" s="11">
        <f>SUM(B84:I84)/1000000</f>
        <v>2140.2652747513598</v>
      </c>
      <c r="K84" s="11"/>
      <c r="M84" s="2">
        <v>2015</v>
      </c>
      <c r="N84" s="11">
        <f>'Prev&amp;Death'!B83*Input!$C$92</f>
        <v>34754372.721364699</v>
      </c>
      <c r="O84" s="11">
        <f>'Prev&amp;Death'!C83*Input!$C$92</f>
        <v>35212186.803592093</v>
      </c>
      <c r="P84" s="11">
        <f>'Prev&amp;Death'!D83*Input!$C$93</f>
        <v>94897517.443998307</v>
      </c>
      <c r="Q84" s="11">
        <f>'Prev&amp;Death'!E83*Input!$C$93</f>
        <v>85206233.662651181</v>
      </c>
      <c r="R84" s="11">
        <f>'Prev&amp;Death'!F83*Input!$C$94</f>
        <v>161104282.33179319</v>
      </c>
      <c r="S84" s="11">
        <f>'Prev&amp;Death'!G83*Input!$C$94</f>
        <v>145670422.82706791</v>
      </c>
      <c r="T84" s="11">
        <f>'Prev&amp;Death'!H83*Input!$C$95</f>
        <v>323870081.02826613</v>
      </c>
      <c r="U84" s="11">
        <f>'Prev&amp;Death'!I83*Input!$C$95</f>
        <v>328557433.10311031</v>
      </c>
      <c r="V84" s="11">
        <f>SUM(N84:U84)/1000000</f>
        <v>1209.2725299218437</v>
      </c>
      <c r="Y84" s="2">
        <v>2015</v>
      </c>
      <c r="Z84" s="11">
        <f>'Prev&amp;Death'!B83*Input!$D$12</f>
        <v>14331995.287328154</v>
      </c>
      <c r="AA84" s="11">
        <f>'Prev&amp;Death'!C83*Input!$D$12</f>
        <v>14520788.488159595</v>
      </c>
      <c r="AB84" s="11">
        <f>'Prev&amp;Death'!D83*Input!$D$13</f>
        <v>33187536.463532906</v>
      </c>
      <c r="AC84" s="11">
        <f>'Prev&amp;Death'!E83*Input!$D$13</f>
        <v>29798303.082778715</v>
      </c>
      <c r="AD84" s="11">
        <f>'Prev&amp;Death'!F83*Input!$D$14</f>
        <v>50420450.903676607</v>
      </c>
      <c r="AE84" s="11">
        <f>'Prev&amp;Death'!G83*Input!$D$14</f>
        <v>45590150.031788029</v>
      </c>
      <c r="AF84" s="11">
        <f>'Prev&amp;Death'!H83*Input!$D$15</f>
        <v>86804008.315403923</v>
      </c>
      <c r="AG84" s="11">
        <f>'Prev&amp;Death'!I83*Input!$D$15</f>
        <v>88060317.472428188</v>
      </c>
      <c r="AH84" s="11">
        <f>SUM(Z84:AG84)/1000000</f>
        <v>362.7135500450961</v>
      </c>
      <c r="AK84" s="2">
        <v>2015</v>
      </c>
      <c r="AL84" s="11">
        <f>'Prev&amp;Death'!B83*Input!$E$12</f>
        <v>23132615.096195605</v>
      </c>
      <c r="AM84" s="11">
        <f>'Prev&amp;Death'!C83*Input!$E$12</f>
        <v>23437337.527375434</v>
      </c>
      <c r="AN84" s="11">
        <f>'Prev&amp;Death'!D83*Input!$E$13</f>
        <v>48298457.321396828</v>
      </c>
      <c r="AO84" s="11">
        <f>'Prev&amp;Death'!E83*Input!$E$13</f>
        <v>43366041.082171574</v>
      </c>
      <c r="AP84" s="11">
        <f>'Prev&amp;Death'!F83*Input!$E$14</f>
        <v>61900799.724821433</v>
      </c>
      <c r="AQ84" s="11">
        <f>'Prev&amp;Death'!G83*Input!$E$14</f>
        <v>55970676.500564381</v>
      </c>
      <c r="AR84" s="11">
        <f>'Prev&amp;Death'!H83*Input!$E$15</f>
        <v>85514088.61141628</v>
      </c>
      <c r="AS84" s="11">
        <f>'Prev&amp;Death'!I83*Input!$E$15</f>
        <v>86751728.838659585</v>
      </c>
      <c r="AT84" s="11">
        <f>SUM(AL84:AS84)/1000000</f>
        <v>428.37174470260112</v>
      </c>
      <c r="AW84" s="2">
        <v>2015</v>
      </c>
      <c r="AX84" s="11">
        <f>N84+Z84+AL84</f>
        <v>72218983.104888454</v>
      </c>
      <c r="AY84" s="11">
        <f t="shared" ref="AY84:AY99" si="53">O84+AA84+AM84</f>
        <v>73170312.819127128</v>
      </c>
      <c r="AZ84" s="11">
        <f t="shared" ref="AZ84:AZ99" si="54">P84+AB84+AN84</f>
        <v>176383511.22892803</v>
      </c>
      <c r="BA84" s="11">
        <f t="shared" ref="BA84:BA99" si="55">Q84+AC84+AO84</f>
        <v>158370577.82760149</v>
      </c>
      <c r="BB84" s="11">
        <f t="shared" ref="BB84:BB99" si="56">R84+AD84+AP84</f>
        <v>273425532.96029121</v>
      </c>
      <c r="BC84" s="11">
        <f t="shared" ref="BC84:BC99" si="57">S84+AE84+AQ84</f>
        <v>247231249.3594203</v>
      </c>
      <c r="BD84" s="11">
        <f t="shared" ref="BD84:BD99" si="58">T84+AF84+AR84</f>
        <v>496188177.95508635</v>
      </c>
      <c r="BE84" s="11">
        <f t="shared" ref="BE84:BE99" si="59">U84+AG84+AS84</f>
        <v>503369479.4141981</v>
      </c>
      <c r="BF84" s="11">
        <f>SUM(AX84:BE84)/1000000</f>
        <v>2000.3578246695411</v>
      </c>
    </row>
    <row r="85" spans="1:58" s="29" customFormat="1">
      <c r="A85" s="2">
        <v>2016</v>
      </c>
      <c r="B85" s="11">
        <f>'Prev&amp;Death'!B84*Input!$B$12</f>
        <v>78776070.001942262</v>
      </c>
      <c r="C85" s="11">
        <f>'Prev&amp;Death'!C84*Input!$B$12</f>
        <v>79242124.913437903</v>
      </c>
      <c r="D85" s="11">
        <f>'Prev&amp;Death'!D84*Input!$B$13</f>
        <v>189221447.63171041</v>
      </c>
      <c r="E85" s="11">
        <f>'Prev&amp;Death'!E84*Input!$B$13</f>
        <v>170834394.51578757</v>
      </c>
      <c r="F85" s="11">
        <f>'Prev&amp;Death'!F84*Input!$B$14</f>
        <v>298223886.22031105</v>
      </c>
      <c r="G85" s="11">
        <f>'Prev&amp;Death'!G84*Input!$B$14</f>
        <v>271784507.24689907</v>
      </c>
      <c r="H85" s="11">
        <f>'Prev&amp;Death'!H84*Input!$B$15</f>
        <v>553158553.82449424</v>
      </c>
      <c r="I85" s="11">
        <f>'Prev&amp;Death'!I84*Input!$B$15</f>
        <v>565387782.20879912</v>
      </c>
      <c r="J85" s="11">
        <f t="shared" ref="J85:J99" si="60">SUM(B85:I85)/1000000</f>
        <v>2206.6287665633813</v>
      </c>
      <c r="K85" s="11"/>
      <c r="M85" s="2">
        <v>2016</v>
      </c>
      <c r="N85" s="11">
        <f>'Prev&amp;Death'!B84*Input!$C$92</f>
        <v>36076139.738631263</v>
      </c>
      <c r="O85" s="11">
        <f>'Prev&amp;Death'!C84*Input!$C$92</f>
        <v>36289573.362732813</v>
      </c>
      <c r="P85" s="11">
        <f>'Prev&amp;Death'!D84*Input!$C$93</f>
        <v>96362634.333122164</v>
      </c>
      <c r="Q85" s="11">
        <f>'Prev&amp;Death'!E84*Input!$C$93</f>
        <v>86998870.880038649</v>
      </c>
      <c r="R85" s="11">
        <f>'Prev&amp;Death'!F84*Input!$C$94</f>
        <v>165255742.24733299</v>
      </c>
      <c r="S85" s="11">
        <f>'Prev&amp;Death'!G84*Input!$C$94</f>
        <v>150604805.82441357</v>
      </c>
      <c r="T85" s="11">
        <f>'Prev&amp;Death'!H84*Input!$C$95</f>
        <v>334096261.3206284</v>
      </c>
      <c r="U85" s="11">
        <f>'Prev&amp;Death'!I84*Input!$C$95</f>
        <v>341482460.9080413</v>
      </c>
      <c r="V85" s="11">
        <f t="shared" ref="V85:V99" si="61">SUM(N85:U85)/1000000</f>
        <v>1247.166488614941</v>
      </c>
      <c r="Y85" s="2">
        <v>2016</v>
      </c>
      <c r="Z85" s="11">
        <f>'Prev&amp;Death'!B84*Input!$D$12</f>
        <v>14877065.077949489</v>
      </c>
      <c r="AA85" s="11">
        <f>'Prev&amp;Death'!C84*Input!$D$12</f>
        <v>14965080.756416917</v>
      </c>
      <c r="AB85" s="11">
        <f>'Prev&amp;Death'!D84*Input!$D$13</f>
        <v>33699916.781699084</v>
      </c>
      <c r="AC85" s="11">
        <f>'Prev&amp;Death'!E84*Input!$D$13</f>
        <v>30425223.72960218</v>
      </c>
      <c r="AD85" s="11">
        <f>'Prev&amp;Death'!F84*Input!$D$14</f>
        <v>51719724.131057151</v>
      </c>
      <c r="AE85" s="11">
        <f>'Prev&amp;Death'!G84*Input!$D$14</f>
        <v>47134452.964376837</v>
      </c>
      <c r="AF85" s="11">
        <f>'Prev&amp;Death'!H84*Input!$D$15</f>
        <v>89544840.183277398</v>
      </c>
      <c r="AG85" s="11">
        <f>'Prev&amp;Death'!I84*Input!$D$15</f>
        <v>91524497.360530108</v>
      </c>
      <c r="AH85" s="11">
        <f t="shared" ref="AH85:AH99" si="62">SUM(Z85:AG85)/1000000</f>
        <v>373.89080098490916</v>
      </c>
      <c r="AK85" s="2">
        <v>2016</v>
      </c>
      <c r="AL85" s="11">
        <f>'Prev&amp;Death'!B84*Input!$E$12</f>
        <v>24012387.201490365</v>
      </c>
      <c r="AM85" s="11">
        <f>'Prev&amp;Death'!C84*Input!$E$12</f>
        <v>24154449.264141034</v>
      </c>
      <c r="AN85" s="11">
        <f>'Prev&amp;Death'!D84*Input!$E$13</f>
        <v>49044134.20996207</v>
      </c>
      <c r="AO85" s="11">
        <f>'Prev&amp;Death'!E84*Input!$E$13</f>
        <v>44278410.704357214</v>
      </c>
      <c r="AP85" s="11">
        <f>'Prev&amp;Death'!F84*Input!$E$14</f>
        <v>63495907.471667081</v>
      </c>
      <c r="AQ85" s="11">
        <f>'Prev&amp;Death'!G84*Input!$E$14</f>
        <v>57866605.331650332</v>
      </c>
      <c r="AR85" s="11">
        <f>'Prev&amp;Death'!H84*Input!$E$15</f>
        <v>88214191.334400028</v>
      </c>
      <c r="AS85" s="11">
        <f>'Prev&amp;Death'!I84*Input!$E$15</f>
        <v>90164430.529123619</v>
      </c>
      <c r="AT85" s="11">
        <f t="shared" ref="AT85:AT99" si="63">SUM(AL85:AS85)/1000000</f>
        <v>441.23051604679171</v>
      </c>
      <c r="AW85" s="2">
        <v>2016</v>
      </c>
      <c r="AX85" s="11">
        <f t="shared" ref="AX85:AX99" si="64">N85+Z85+AL85</f>
        <v>74965592.018071115</v>
      </c>
      <c r="AY85" s="11">
        <f t="shared" si="53"/>
        <v>75409103.383290768</v>
      </c>
      <c r="AZ85" s="11">
        <f t="shared" si="54"/>
        <v>179106685.32478333</v>
      </c>
      <c r="BA85" s="11">
        <f t="shared" si="55"/>
        <v>161702505.31399804</v>
      </c>
      <c r="BB85" s="11">
        <f t="shared" si="56"/>
        <v>280471373.85005724</v>
      </c>
      <c r="BC85" s="11">
        <f t="shared" si="57"/>
        <v>255605864.12044072</v>
      </c>
      <c r="BD85" s="11">
        <f t="shared" si="58"/>
        <v>511855292.83830583</v>
      </c>
      <c r="BE85" s="11">
        <f t="shared" si="59"/>
        <v>523171388.79769498</v>
      </c>
      <c r="BF85" s="11">
        <f t="shared" ref="BF85:BF99" si="65">SUM(AX85:BE85)/1000000</f>
        <v>2062.287805646642</v>
      </c>
    </row>
    <row r="86" spans="1:58" s="29" customFormat="1">
      <c r="A86" s="2">
        <v>2017</v>
      </c>
      <c r="B86" s="11">
        <f>'Prev&amp;Death'!B85*Input!$B$12</f>
        <v>81538194.969786763</v>
      </c>
      <c r="C86" s="11">
        <f>'Prev&amp;Death'!C85*Input!$B$12</f>
        <v>81608588.243115559</v>
      </c>
      <c r="D86" s="11">
        <f>'Prev&amp;Death'!D85*Input!$B$13</f>
        <v>192744496.00886264</v>
      </c>
      <c r="E86" s="11">
        <f>'Prev&amp;Death'!E85*Input!$B$13</f>
        <v>174917855.1360366</v>
      </c>
      <c r="F86" s="11">
        <f>'Prev&amp;Death'!F85*Input!$B$14</f>
        <v>306734948.74166662</v>
      </c>
      <c r="G86" s="11">
        <f>'Prev&amp;Death'!G85*Input!$B$14</f>
        <v>281522776.94694018</v>
      </c>
      <c r="H86" s="11">
        <f>'Prev&amp;Death'!H85*Input!$B$15</f>
        <v>572150300.81848216</v>
      </c>
      <c r="I86" s="11">
        <f>'Prev&amp;Death'!I85*Input!$B$15</f>
        <v>587344751.84662139</v>
      </c>
      <c r="J86" s="11">
        <f t="shared" si="60"/>
        <v>2278.5619127115119</v>
      </c>
      <c r="K86" s="11"/>
      <c r="M86" s="2">
        <v>2017</v>
      </c>
      <c r="N86" s="11">
        <f>'Prev&amp;Death'!B85*Input!$C$92</f>
        <v>37341077.25472039</v>
      </c>
      <c r="O86" s="11">
        <f>'Prev&amp;Death'!C85*Input!$C$92</f>
        <v>37373314.424779862</v>
      </c>
      <c r="P86" s="11">
        <f>'Prev&amp;Death'!D85*Input!$C$93</f>
        <v>98156776.734813258</v>
      </c>
      <c r="Q86" s="11">
        <f>'Prev&amp;Death'!E85*Input!$C$93</f>
        <v>89078407.991120443</v>
      </c>
      <c r="R86" s="11">
        <f>'Prev&amp;Death'!F85*Input!$C$94</f>
        <v>169972004.15413755</v>
      </c>
      <c r="S86" s="11">
        <f>'Prev&amp;Death'!G85*Input!$C$94</f>
        <v>156001103.9140178</v>
      </c>
      <c r="T86" s="11">
        <f>'Prev&amp;Death'!H85*Input!$C$95</f>
        <v>345566881.49412</v>
      </c>
      <c r="U86" s="11">
        <f>'Prev&amp;Death'!I85*Input!$C$95</f>
        <v>354744013.88450384</v>
      </c>
      <c r="V86" s="11">
        <f t="shared" si="61"/>
        <v>1288.2335798522131</v>
      </c>
      <c r="Y86" s="2">
        <v>2017</v>
      </c>
      <c r="Z86" s="11">
        <f>'Prev&amp;Death'!B85*Input!$D$12</f>
        <v>15398699.540027104</v>
      </c>
      <c r="AA86" s="11">
        <f>'Prev&amp;Death'!C85*Input!$D$12</f>
        <v>15411993.492217617</v>
      </c>
      <c r="AB86" s="11">
        <f>'Prev&amp;Death'!D85*Input!$D$13</f>
        <v>34327363.821207061</v>
      </c>
      <c r="AC86" s="11">
        <f>'Prev&amp;Death'!E85*Input!$D$13</f>
        <v>31152478.936694659</v>
      </c>
      <c r="AD86" s="11">
        <f>'Prev&amp;Death'!F85*Input!$D$14</f>
        <v>53195762.188389353</v>
      </c>
      <c r="AE86" s="11">
        <f>'Prev&amp;Death'!G85*Input!$D$14</f>
        <v>48823320.441705212</v>
      </c>
      <c r="AF86" s="11">
        <f>'Prev&amp;Death'!H85*Input!$D$15</f>
        <v>92619208.169851929</v>
      </c>
      <c r="AG86" s="11">
        <f>'Prev&amp;Death'!I85*Input!$D$15</f>
        <v>95078873.087948889</v>
      </c>
      <c r="AH86" s="11">
        <f t="shared" si="62"/>
        <v>386.00769967804183</v>
      </c>
      <c r="AK86" s="2">
        <v>2017</v>
      </c>
      <c r="AL86" s="11">
        <f>'Prev&amp;Death'!B85*Input!$E$12</f>
        <v>24854333.419741046</v>
      </c>
      <c r="AM86" s="11">
        <f>'Prev&amp;Death'!C85*Input!$E$12</f>
        <v>24875790.577168543</v>
      </c>
      <c r="AN86" s="11">
        <f>'Prev&amp;Death'!D85*Input!$E$13</f>
        <v>49957269.901501343</v>
      </c>
      <c r="AO86" s="11">
        <f>'Prev&amp;Death'!E85*Input!$E$13</f>
        <v>45336799.133402437</v>
      </c>
      <c r="AP86" s="11">
        <f>'Prev&amp;Death'!F85*Input!$E$14</f>
        <v>65308028.040514931</v>
      </c>
      <c r="AQ86" s="11">
        <f>'Prev&amp;Death'!G85*Input!$E$14</f>
        <v>59940014.942278087</v>
      </c>
      <c r="AR86" s="11">
        <f>'Prev&amp;Death'!H85*Input!$E$15</f>
        <v>91242873.782712534</v>
      </c>
      <c r="AS86" s="11">
        <f>'Prev&amp;Death'!I85*Input!$E$15</f>
        <v>93665987.736117482</v>
      </c>
      <c r="AT86" s="11">
        <f t="shared" si="63"/>
        <v>455.1810975334364</v>
      </c>
      <c r="AW86" s="2">
        <v>2017</v>
      </c>
      <c r="AX86" s="11">
        <f t="shared" si="64"/>
        <v>77594110.214488536</v>
      </c>
      <c r="AY86" s="11">
        <f t="shared" si="53"/>
        <v>77661098.494166017</v>
      </c>
      <c r="AZ86" s="11">
        <f t="shared" si="54"/>
        <v>182441410.45752168</v>
      </c>
      <c r="BA86" s="11">
        <f t="shared" si="55"/>
        <v>165567686.06121755</v>
      </c>
      <c r="BB86" s="11">
        <f t="shared" si="56"/>
        <v>288475794.38304186</v>
      </c>
      <c r="BC86" s="11">
        <f t="shared" si="57"/>
        <v>264764439.29800111</v>
      </c>
      <c r="BD86" s="11">
        <f t="shared" si="58"/>
        <v>529428963.44668442</v>
      </c>
      <c r="BE86" s="11">
        <f t="shared" si="59"/>
        <v>543488874.70857024</v>
      </c>
      <c r="BF86" s="11">
        <f t="shared" si="65"/>
        <v>2129.4223770636913</v>
      </c>
    </row>
    <row r="87" spans="1:58" s="29" customFormat="1">
      <c r="A87" s="2">
        <v>2018</v>
      </c>
      <c r="B87" s="11">
        <f>'Prev&amp;Death'!B86*Input!$B$12</f>
        <v>84092390.407348365</v>
      </c>
      <c r="C87" s="11">
        <f>'Prev&amp;Death'!C86*Input!$B$12</f>
        <v>83846593.344404608</v>
      </c>
      <c r="D87" s="11">
        <f>'Prev&amp;Death'!D86*Input!$B$13</f>
        <v>196610086.61599746</v>
      </c>
      <c r="E87" s="11">
        <f>'Prev&amp;Death'!E86*Input!$B$13</f>
        <v>179240404.79981482</v>
      </c>
      <c r="F87" s="11">
        <f>'Prev&amp;Death'!F86*Input!$B$14</f>
        <v>315603440.91652387</v>
      </c>
      <c r="G87" s="11">
        <f>'Prev&amp;Death'!G86*Input!$B$14</f>
        <v>291423079.0289253</v>
      </c>
      <c r="H87" s="11">
        <f>'Prev&amp;Death'!H86*Input!$B$15</f>
        <v>591866749.62027383</v>
      </c>
      <c r="I87" s="11">
        <f>'Prev&amp;Death'!I86*Input!$B$15</f>
        <v>609373105.30212915</v>
      </c>
      <c r="J87" s="11">
        <f t="shared" si="60"/>
        <v>2352.0558500354173</v>
      </c>
      <c r="K87" s="11"/>
      <c r="M87" s="2">
        <v>2018</v>
      </c>
      <c r="N87" s="11">
        <f>'Prev&amp;Death'!B86*Input!$C$92</f>
        <v>38510791.757144473</v>
      </c>
      <c r="O87" s="11">
        <f>'Prev&amp;Death'!C86*Input!$C$92</f>
        <v>38398226.999980457</v>
      </c>
      <c r="P87" s="11">
        <f>'Prev&amp;Death'!D86*Input!$C$93</f>
        <v>100125361.68551025</v>
      </c>
      <c r="Q87" s="11">
        <f>'Prev&amp;Death'!E86*Input!$C$93</f>
        <v>91279703.234607503</v>
      </c>
      <c r="R87" s="11">
        <f>'Prev&amp;Death'!F86*Input!$C$94</f>
        <v>174886329.68166429</v>
      </c>
      <c r="S87" s="11">
        <f>'Prev&amp;Death'!G86*Input!$C$94</f>
        <v>161487189.51824942</v>
      </c>
      <c r="T87" s="11">
        <f>'Prev&amp;Death'!H86*Input!$C$95</f>
        <v>357475206.48639363</v>
      </c>
      <c r="U87" s="11">
        <f>'Prev&amp;Death'!I86*Input!$C$95</f>
        <v>368048681.20213073</v>
      </c>
      <c r="V87" s="11">
        <f t="shared" si="61"/>
        <v>1330.2114905656808</v>
      </c>
      <c r="Y87" s="2">
        <v>2018</v>
      </c>
      <c r="Z87" s="11">
        <f>'Prev&amp;Death'!B86*Input!$D$12</f>
        <v>15881065.971171344</v>
      </c>
      <c r="AA87" s="11">
        <f>'Prev&amp;Death'!C86*Input!$D$12</f>
        <v>15834646.558508424</v>
      </c>
      <c r="AB87" s="11">
        <f>'Prev&amp;Death'!D86*Input!$D$13</f>
        <v>35015816.86605487</v>
      </c>
      <c r="AC87" s="11">
        <f>'Prev&amp;Death'!E86*Input!$D$13</f>
        <v>31922315.36790942</v>
      </c>
      <c r="AD87" s="11">
        <f>'Prev&amp;Death'!F86*Input!$D$14</f>
        <v>54733787.779012948</v>
      </c>
      <c r="AE87" s="11">
        <f>'Prev&amp;Death'!G86*Input!$D$14</f>
        <v>50540288.518890463</v>
      </c>
      <c r="AF87" s="11">
        <f>'Prev&amp;Death'!H86*Input!$D$15</f>
        <v>95810890.273891792</v>
      </c>
      <c r="AG87" s="11">
        <f>'Prev&amp;Death'!I86*Input!$D$15</f>
        <v>98644804.367572621</v>
      </c>
      <c r="AH87" s="11">
        <f t="shared" si="62"/>
        <v>398.38361570301186</v>
      </c>
      <c r="AK87" s="2">
        <v>2018</v>
      </c>
      <c r="AL87" s="11">
        <f>'Prev&amp;Death'!B86*Input!$E$12</f>
        <v>25632898.91346899</v>
      </c>
      <c r="AM87" s="11">
        <f>'Prev&amp;Death'!C86*Input!$E$12</f>
        <v>25557975.472273596</v>
      </c>
      <c r="AN87" s="11">
        <f>'Prev&amp;Death'!D86*Input!$E$13</f>
        <v>50959188.800811768</v>
      </c>
      <c r="AO87" s="11">
        <f>'Prev&amp;Death'!E86*Input!$E$13</f>
        <v>46457156.833297968</v>
      </c>
      <c r="AP87" s="11">
        <f>'Prev&amp;Death'!F86*Input!$E$14</f>
        <v>67196250.227157444</v>
      </c>
      <c r="AQ87" s="11">
        <f>'Prev&amp;Death'!G86*Input!$E$14</f>
        <v>62047923.44319167</v>
      </c>
      <c r="AR87" s="11">
        <f>'Prev&amp;Death'!H86*Input!$E$15</f>
        <v>94387127.044297248</v>
      </c>
      <c r="AS87" s="11">
        <f>'Prev&amp;Death'!I86*Input!$E$15</f>
        <v>97178928.778194368</v>
      </c>
      <c r="AT87" s="11">
        <f t="shared" si="63"/>
        <v>469.41744951269311</v>
      </c>
      <c r="AW87" s="2">
        <v>2018</v>
      </c>
      <c r="AX87" s="11">
        <f t="shared" si="64"/>
        <v>80024756.641784802</v>
      </c>
      <c r="AY87" s="11">
        <f t="shared" si="53"/>
        <v>79790849.030762479</v>
      </c>
      <c r="AZ87" s="11">
        <f t="shared" si="54"/>
        <v>186100367.35237688</v>
      </c>
      <c r="BA87" s="11">
        <f t="shared" si="55"/>
        <v>169659175.43581489</v>
      </c>
      <c r="BB87" s="11">
        <f t="shared" si="56"/>
        <v>296816367.68783468</v>
      </c>
      <c r="BC87" s="11">
        <f t="shared" si="57"/>
        <v>274075401.48033154</v>
      </c>
      <c r="BD87" s="11">
        <f t="shared" si="58"/>
        <v>547673223.80458272</v>
      </c>
      <c r="BE87" s="11">
        <f t="shared" si="59"/>
        <v>563872414.34789777</v>
      </c>
      <c r="BF87" s="11">
        <f t="shared" si="65"/>
        <v>2198.0125557813853</v>
      </c>
    </row>
    <row r="88" spans="1:58" s="29" customFormat="1">
      <c r="A88" s="2">
        <v>2019</v>
      </c>
      <c r="B88" s="11">
        <f>'Prev&amp;Death'!B87*Input!$B$12</f>
        <v>86422932.282931834</v>
      </c>
      <c r="C88" s="11">
        <f>'Prev&amp;Death'!C87*Input!$B$12</f>
        <v>85910076.35221611</v>
      </c>
      <c r="D88" s="11">
        <f>'Prev&amp;Death'!D87*Input!$B$13</f>
        <v>200529770.86328739</v>
      </c>
      <c r="E88" s="11">
        <f>'Prev&amp;Death'!E87*Input!$B$13</f>
        <v>183533331.77296677</v>
      </c>
      <c r="F88" s="11">
        <f>'Prev&amp;Death'!F87*Input!$B$14</f>
        <v>324681700.05270845</v>
      </c>
      <c r="G88" s="11">
        <f>'Prev&amp;Death'!G87*Input!$B$14</f>
        <v>301258234.36070889</v>
      </c>
      <c r="H88" s="11">
        <f>'Prev&amp;Death'!H87*Input!$B$15</f>
        <v>612335688.87333107</v>
      </c>
      <c r="I88" s="11">
        <f>'Prev&amp;Death'!I87*Input!$B$15</f>
        <v>631308925.30426037</v>
      </c>
      <c r="J88" s="11">
        <f t="shared" si="60"/>
        <v>2425.9806598624109</v>
      </c>
      <c r="K88" s="11"/>
      <c r="M88" s="2">
        <v>2019</v>
      </c>
      <c r="N88" s="11">
        <f>'Prev&amp;Death'!B87*Input!$C$92</f>
        <v>39578082.29814516</v>
      </c>
      <c r="O88" s="11">
        <f>'Prev&amp;Death'!C87*Input!$C$92</f>
        <v>39343215.767968804</v>
      </c>
      <c r="P88" s="11">
        <f>'Prev&amp;Death'!D87*Input!$C$93</f>
        <v>102121494.28332259</v>
      </c>
      <c r="Q88" s="11">
        <f>'Prev&amp;Death'!E87*Input!$C$93</f>
        <v>93465912.870514095</v>
      </c>
      <c r="R88" s="11">
        <f>'Prev&amp;Death'!F87*Input!$C$94</f>
        <v>179916894.03677943</v>
      </c>
      <c r="S88" s="11">
        <f>'Prev&amp;Death'!G87*Input!$C$94</f>
        <v>166937175.14841124</v>
      </c>
      <c r="T88" s="11">
        <f>'Prev&amp;Death'!H87*Input!$C$95</f>
        <v>369838020.06012213</v>
      </c>
      <c r="U88" s="11">
        <f>'Prev&amp;Death'!I87*Input!$C$95</f>
        <v>381297460.23852897</v>
      </c>
      <c r="V88" s="11">
        <f t="shared" si="61"/>
        <v>1372.4982547037926</v>
      </c>
      <c r="Y88" s="2">
        <v>2019</v>
      </c>
      <c r="Z88" s="11">
        <f>'Prev&amp;Death'!B87*Input!$D$12</f>
        <v>16321194.847225795</v>
      </c>
      <c r="AA88" s="11">
        <f>'Prev&amp;Death'!C87*Input!$D$12</f>
        <v>16224340.674928522</v>
      </c>
      <c r="AB88" s="11">
        <f>'Prev&amp;Death'!D87*Input!$D$13</f>
        <v>35713903.867277406</v>
      </c>
      <c r="AC88" s="11">
        <f>'Prev&amp;Death'!E87*Input!$D$13</f>
        <v>32686876.064150959</v>
      </c>
      <c r="AD88" s="11">
        <f>'Prev&amp;Death'!F87*Input!$D$14</f>
        <v>56308192.378404617</v>
      </c>
      <c r="AE88" s="11">
        <f>'Prev&amp;Death'!G87*Input!$D$14</f>
        <v>52245958.467038624</v>
      </c>
      <c r="AF88" s="11">
        <f>'Prev&amp;Death'!H87*Input!$D$15</f>
        <v>99124384.897564843</v>
      </c>
      <c r="AG88" s="11">
        <f>'Prev&amp;Death'!I87*Input!$D$15</f>
        <v>102195756.40980245</v>
      </c>
      <c r="AH88" s="11">
        <f t="shared" si="62"/>
        <v>410.8206076063932</v>
      </c>
      <c r="AK88" s="2">
        <v>2019</v>
      </c>
      <c r="AL88" s="11">
        <f>'Prev&amp;Death'!B87*Input!$E$12</f>
        <v>26343290.710170932</v>
      </c>
      <c r="AM88" s="11">
        <f>'Prev&amp;Death'!C87*Input!$E$12</f>
        <v>26186962.840722468</v>
      </c>
      <c r="AN88" s="11">
        <f>'Prev&amp;Death'!D87*Input!$E$13</f>
        <v>51975128.181314349</v>
      </c>
      <c r="AO88" s="11">
        <f>'Prev&amp;Death'!E87*Input!$E$13</f>
        <v>47569836.655062251</v>
      </c>
      <c r="AP88" s="11">
        <f>'Prev&amp;Death'!F87*Input!$E$14</f>
        <v>69129134.643025964</v>
      </c>
      <c r="AQ88" s="11">
        <f>'Prev&amp;Death'!G87*Input!$E$14</f>
        <v>64141961.317995109</v>
      </c>
      <c r="AR88" s="11">
        <f>'Prev&amp;Death'!H87*Input!$E$15</f>
        <v>97651382.674436703</v>
      </c>
      <c r="AS88" s="11">
        <f>'Prev&amp;Death'!I87*Input!$E$15</f>
        <v>100677113.17644</v>
      </c>
      <c r="AT88" s="11">
        <f t="shared" si="63"/>
        <v>483.67481019916778</v>
      </c>
      <c r="AW88" s="2">
        <v>2019</v>
      </c>
      <c r="AX88" s="11">
        <f t="shared" si="64"/>
        <v>82242567.855541885</v>
      </c>
      <c r="AY88" s="11">
        <f t="shared" si="53"/>
        <v>81754519.283619791</v>
      </c>
      <c r="AZ88" s="11">
        <f t="shared" si="54"/>
        <v>189810526.33191434</v>
      </c>
      <c r="BA88" s="11">
        <f t="shared" si="55"/>
        <v>173722625.58972731</v>
      </c>
      <c r="BB88" s="11">
        <f t="shared" si="56"/>
        <v>305354221.05821002</v>
      </c>
      <c r="BC88" s="11">
        <f t="shared" si="57"/>
        <v>283325094.93344498</v>
      </c>
      <c r="BD88" s="11">
        <f t="shared" si="58"/>
        <v>566613787.63212371</v>
      </c>
      <c r="BE88" s="11">
        <f t="shared" si="59"/>
        <v>584170329.8247714</v>
      </c>
      <c r="BF88" s="11">
        <f t="shared" si="65"/>
        <v>2266.9936725093535</v>
      </c>
    </row>
    <row r="89" spans="1:58" s="29" customFormat="1">
      <c r="A89" s="2">
        <v>2020</v>
      </c>
      <c r="B89" s="11">
        <f>'Prev&amp;Death'!B88*Input!$B$12</f>
        <v>88534969.189874113</v>
      </c>
      <c r="C89" s="11">
        <f>'Prev&amp;Death'!C88*Input!$B$12</f>
        <v>87790147.526714414</v>
      </c>
      <c r="D89" s="11">
        <f>'Prev&amp;Death'!D88*Input!$B$13</f>
        <v>204292063.4674044</v>
      </c>
      <c r="E89" s="11">
        <f>'Prev&amp;Death'!E88*Input!$B$13</f>
        <v>187618548.23822087</v>
      </c>
      <c r="F89" s="11">
        <f>'Prev&amp;Death'!F88*Input!$B$14</f>
        <v>333856983.91507733</v>
      </c>
      <c r="G89" s="11">
        <f>'Prev&amp;Death'!G88*Input!$B$14</f>
        <v>310946186.33072877</v>
      </c>
      <c r="H89" s="11">
        <f>'Prev&amp;Death'!H88*Input!$B$15</f>
        <v>633276055.884552</v>
      </c>
      <c r="I89" s="11">
        <f>'Prev&amp;Death'!I88*Input!$B$15</f>
        <v>653112601.40737784</v>
      </c>
      <c r="J89" s="11">
        <f t="shared" si="60"/>
        <v>2499.4275559599496</v>
      </c>
      <c r="K89" s="11"/>
      <c r="M89" s="2">
        <v>2020</v>
      </c>
      <c r="N89" s="11">
        <f>'Prev&amp;Death'!B88*Input!$C$92</f>
        <v>40545306.717770532</v>
      </c>
      <c r="O89" s="11">
        <f>'Prev&amp;Death'!C88*Input!$C$92</f>
        <v>40204209.60033568</v>
      </c>
      <c r="P89" s="11">
        <f>'Prev&amp;Death'!D88*Input!$C$93</f>
        <v>104037473.84590565</v>
      </c>
      <c r="Q89" s="11">
        <f>'Prev&amp;Death'!E88*Input!$C$93</f>
        <v>95546344.160624146</v>
      </c>
      <c r="R89" s="11">
        <f>'Prev&amp;Death'!F88*Input!$C$94</f>
        <v>185001223.00929374</v>
      </c>
      <c r="S89" s="11">
        <f>'Prev&amp;Death'!G88*Input!$C$94</f>
        <v>172305590.51564792</v>
      </c>
      <c r="T89" s="11">
        <f>'Prev&amp;Death'!H88*Input!$C$95</f>
        <v>382485566.19451749</v>
      </c>
      <c r="U89" s="11">
        <f>'Prev&amp;Death'!I88*Input!$C$95</f>
        <v>394466427.10839444</v>
      </c>
      <c r="V89" s="11">
        <f t="shared" si="61"/>
        <v>1414.5921411524896</v>
      </c>
      <c r="Y89" s="2">
        <v>2020</v>
      </c>
      <c r="Z89" s="11">
        <f>'Prev&amp;Death'!B88*Input!$D$12</f>
        <v>16720058.493391905</v>
      </c>
      <c r="AA89" s="11">
        <f>'Prev&amp;Death'!C88*Input!$D$12</f>
        <v>16579396.991059786</v>
      </c>
      <c r="AB89" s="11">
        <f>'Prev&amp;Death'!D88*Input!$D$13</f>
        <v>36383959.768730603</v>
      </c>
      <c r="AC89" s="11">
        <f>'Prev&amp;Death'!E88*Input!$D$13</f>
        <v>33414443.983313303</v>
      </c>
      <c r="AD89" s="11">
        <f>'Prev&amp;Death'!F88*Input!$D$14</f>
        <v>57899423.571184702</v>
      </c>
      <c r="AE89" s="11">
        <f>'Prev&amp;Death'!G88*Input!$D$14</f>
        <v>53926099.550419882</v>
      </c>
      <c r="AF89" s="11">
        <f>'Prev&amp;Death'!H88*Input!$D$15</f>
        <v>102514193.8491478</v>
      </c>
      <c r="AG89" s="11">
        <f>'Prev&amp;Death'!I88*Input!$D$15</f>
        <v>105725317.10910432</v>
      </c>
      <c r="AH89" s="11">
        <f t="shared" si="62"/>
        <v>423.16289331635232</v>
      </c>
      <c r="AK89" s="2">
        <v>2020</v>
      </c>
      <c r="AL89" s="11">
        <f>'Prev&amp;Death'!B88*Input!$E$12</f>
        <v>26987078.195280124</v>
      </c>
      <c r="AM89" s="11">
        <f>'Prev&amp;Death'!C88*Input!$E$12</f>
        <v>26760042.927191634</v>
      </c>
      <c r="AN89" s="11">
        <f>'Prev&amp;Death'!D88*Input!$E$13</f>
        <v>52950273.365556881</v>
      </c>
      <c r="AO89" s="11">
        <f>'Prev&amp;Death'!E88*Input!$E$13</f>
        <v>48628680.179970853</v>
      </c>
      <c r="AP89" s="11">
        <f>'Prev&amp;Death'!F88*Input!$E$14</f>
        <v>71082676.938162133</v>
      </c>
      <c r="AQ89" s="11">
        <f>'Prev&amp;Death'!G88*Input!$E$14</f>
        <v>66204657.601900101</v>
      </c>
      <c r="AR89" s="11">
        <f>'Prev&amp;Death'!H88*Input!$E$15</f>
        <v>100990818.59089996</v>
      </c>
      <c r="AS89" s="11">
        <f>'Prev&amp;Death'!I88*Input!$E$15</f>
        <v>104154224.1101054</v>
      </c>
      <c r="AT89" s="11">
        <f t="shared" si="63"/>
        <v>497.75845190906711</v>
      </c>
      <c r="AW89" s="2">
        <v>2020</v>
      </c>
      <c r="AX89" s="11">
        <f t="shared" si="64"/>
        <v>84252443.406442553</v>
      </c>
      <c r="AY89" s="11">
        <f t="shared" si="53"/>
        <v>83543649.518587098</v>
      </c>
      <c r="AZ89" s="11">
        <f t="shared" si="54"/>
        <v>193371706.98019314</v>
      </c>
      <c r="BA89" s="11">
        <f t="shared" si="55"/>
        <v>177589468.3239083</v>
      </c>
      <c r="BB89" s="11">
        <f t="shared" si="56"/>
        <v>313983323.51864058</v>
      </c>
      <c r="BC89" s="11">
        <f t="shared" si="57"/>
        <v>292436347.66796792</v>
      </c>
      <c r="BD89" s="11">
        <f t="shared" si="58"/>
        <v>585990578.63456523</v>
      </c>
      <c r="BE89" s="11">
        <f t="shared" si="59"/>
        <v>604345968.32760417</v>
      </c>
      <c r="BF89" s="11">
        <f t="shared" si="65"/>
        <v>2335.513486377909</v>
      </c>
    </row>
    <row r="90" spans="1:58" s="29" customFormat="1">
      <c r="A90" s="2">
        <v>2021</v>
      </c>
      <c r="B90" s="11">
        <f>'Prev&amp;Death'!B89*Input!$B$12</f>
        <v>90471206.564519361</v>
      </c>
      <c r="C90" s="11">
        <f>'Prev&amp;Death'!C89*Input!$B$12</f>
        <v>89527375.285229459</v>
      </c>
      <c r="D90" s="11">
        <f>'Prev&amp;Death'!D89*Input!$B$13</f>
        <v>207698156.99892136</v>
      </c>
      <c r="E90" s="11">
        <f>'Prev&amp;Death'!E89*Input!$B$13</f>
        <v>191328855.81467691</v>
      </c>
      <c r="F90" s="11">
        <f>'Prev&amp;Death'!F89*Input!$B$14</f>
        <v>342943210.42746788</v>
      </c>
      <c r="G90" s="11">
        <f>'Prev&amp;Death'!G89*Input!$B$14</f>
        <v>320313850.1993404</v>
      </c>
      <c r="H90" s="11">
        <f>'Prev&amp;Death'!H89*Input!$B$15</f>
        <v>654884231.70035744</v>
      </c>
      <c r="I90" s="11">
        <f>'Prev&amp;Death'!I89*Input!$B$15</f>
        <v>674904197.37362456</v>
      </c>
      <c r="J90" s="11">
        <f t="shared" si="60"/>
        <v>2572.0710843641377</v>
      </c>
      <c r="K90" s="11"/>
      <c r="M90" s="2">
        <v>2021</v>
      </c>
      <c r="N90" s="11">
        <f>'Prev&amp;Death'!B89*Input!$C$92</f>
        <v>41432022.316722609</v>
      </c>
      <c r="O90" s="11">
        <f>'Prev&amp;Death'!C89*Input!$C$92</f>
        <v>40999787.132604972</v>
      </c>
      <c r="P90" s="11">
        <f>'Prev&amp;Death'!D89*Input!$C$93</f>
        <v>105772055.99602644</v>
      </c>
      <c r="Q90" s="11">
        <f>'Prev&amp;Death'!E89*Input!$C$93</f>
        <v>97435849.904969424</v>
      </c>
      <c r="R90" s="11">
        <f>'Prev&amp;Death'!F89*Input!$C$94</f>
        <v>190036202.35170376</v>
      </c>
      <c r="S90" s="11">
        <f>'Prev&amp;Death'!G89*Input!$C$94</f>
        <v>177496523.62751582</v>
      </c>
      <c r="T90" s="11">
        <f>'Prev&amp;Death'!H89*Input!$C$95</f>
        <v>395536454.95707279</v>
      </c>
      <c r="U90" s="11">
        <f>'Prev&amp;Death'!I89*Input!$C$95</f>
        <v>407628097.82684571</v>
      </c>
      <c r="V90" s="11">
        <f t="shared" si="61"/>
        <v>1456.3369941134615</v>
      </c>
      <c r="Y90" s="2">
        <v>2021</v>
      </c>
      <c r="Z90" s="11">
        <f>'Prev&amp;Death'!B89*Input!$D$12</f>
        <v>17085721.942053985</v>
      </c>
      <c r="AA90" s="11">
        <f>'Prev&amp;Death'!C89*Input!$D$12</f>
        <v>16907476.957704626</v>
      </c>
      <c r="AB90" s="11">
        <f>'Prev&amp;Death'!D89*Input!$D$13</f>
        <v>36990577.411706343</v>
      </c>
      <c r="AC90" s="11">
        <f>'Prev&amp;Death'!E89*Input!$D$13</f>
        <v>34075241.467562772</v>
      </c>
      <c r="AD90" s="11">
        <f>'Prev&amp;Death'!F89*Input!$D$14</f>
        <v>59475209.919384778</v>
      </c>
      <c r="AE90" s="11">
        <f>'Prev&amp;Death'!G89*Input!$D$14</f>
        <v>55550694.404901624</v>
      </c>
      <c r="AF90" s="11">
        <f>'Prev&amp;Death'!H89*Input!$D$15</f>
        <v>106012107.12681603</v>
      </c>
      <c r="AG90" s="11">
        <f>'Prev&amp;Death'!I89*Input!$D$15</f>
        <v>109252922.28603742</v>
      </c>
      <c r="AH90" s="11">
        <f t="shared" si="62"/>
        <v>435.34995151616766</v>
      </c>
      <c r="AK90" s="2">
        <v>2021</v>
      </c>
      <c r="AL90" s="11">
        <f>'Prev&amp;Death'!B89*Input!$E$12</f>
        <v>27577278.767012537</v>
      </c>
      <c r="AM90" s="11">
        <f>'Prev&amp;Death'!C89*Input!$E$12</f>
        <v>27289581.727408655</v>
      </c>
      <c r="AN90" s="11">
        <f>'Prev&amp;Death'!D89*Input!$E$13</f>
        <v>53833095.637461998</v>
      </c>
      <c r="AO90" s="11">
        <f>'Prev&amp;Death'!E89*Input!$E$13</f>
        <v>49590351.412367947</v>
      </c>
      <c r="AP90" s="11">
        <f>'Prev&amp;Death'!F89*Input!$E$14</f>
        <v>73017257.71641393</v>
      </c>
      <c r="AQ90" s="11">
        <f>'Prev&amp;Death'!G89*Input!$E$14</f>
        <v>68199160.207863837</v>
      </c>
      <c r="AR90" s="11">
        <f>'Prev&amp;Death'!H89*Input!$E$15</f>
        <v>104436752.38804342</v>
      </c>
      <c r="AS90" s="11">
        <f>'Prev&amp;Death'!I89*Input!$E$15</f>
        <v>107629408.58073792</v>
      </c>
      <c r="AT90" s="11">
        <f t="shared" si="63"/>
        <v>511.57288643731022</v>
      </c>
      <c r="AW90" s="2">
        <v>2021</v>
      </c>
      <c r="AX90" s="11">
        <f t="shared" si="64"/>
        <v>86095023.025789127</v>
      </c>
      <c r="AY90" s="11">
        <f t="shared" si="53"/>
        <v>85196845.817718253</v>
      </c>
      <c r="AZ90" s="11">
        <f t="shared" si="54"/>
        <v>196595729.04519477</v>
      </c>
      <c r="BA90" s="11">
        <f t="shared" si="55"/>
        <v>181101442.78490013</v>
      </c>
      <c r="BB90" s="11">
        <f t="shared" si="56"/>
        <v>322528669.98750246</v>
      </c>
      <c r="BC90" s="11">
        <f t="shared" si="57"/>
        <v>301246378.24028128</v>
      </c>
      <c r="BD90" s="11">
        <f t="shared" si="58"/>
        <v>605985314.47193229</v>
      </c>
      <c r="BE90" s="11">
        <f t="shared" si="59"/>
        <v>624510428.69362104</v>
      </c>
      <c r="BF90" s="11">
        <f t="shared" si="65"/>
        <v>2403.2598320669395</v>
      </c>
    </row>
    <row r="91" spans="1:58" s="29" customFormat="1">
      <c r="A91" s="2">
        <v>2022</v>
      </c>
      <c r="B91" s="11">
        <f>'Prev&amp;Death'!B90*Input!$B$12</f>
        <v>92257582.492184088</v>
      </c>
      <c r="C91" s="11">
        <f>'Prev&amp;Death'!C90*Input!$B$12</f>
        <v>91145034.128659964</v>
      </c>
      <c r="D91" s="11">
        <f>'Prev&amp;Death'!D90*Input!$B$13</f>
        <v>210578278.65484312</v>
      </c>
      <c r="E91" s="11">
        <f>'Prev&amp;Death'!E90*Input!$B$13</f>
        <v>194514334.78981248</v>
      </c>
      <c r="F91" s="11">
        <f>'Prev&amp;Death'!F90*Input!$B$14</f>
        <v>351853364.17874014</v>
      </c>
      <c r="G91" s="11">
        <f>'Prev&amp;Death'!G90*Input!$B$14</f>
        <v>329308403.72366756</v>
      </c>
      <c r="H91" s="11">
        <f>'Prev&amp;Death'!H90*Input!$B$15</f>
        <v>677296722.25735772</v>
      </c>
      <c r="I91" s="11">
        <f>'Prev&amp;Death'!I90*Input!$B$15</f>
        <v>696913185.28370416</v>
      </c>
      <c r="J91" s="11">
        <f t="shared" si="60"/>
        <v>2643.8669055089695</v>
      </c>
      <c r="K91" s="11"/>
      <c r="M91" s="2">
        <v>2022</v>
      </c>
      <c r="N91" s="11">
        <f>'Prev&amp;Death'!B90*Input!$C$92</f>
        <v>42250107.651400648</v>
      </c>
      <c r="O91" s="11">
        <f>'Prev&amp;Death'!C90*Input!$C$92</f>
        <v>41740607.111103415</v>
      </c>
      <c r="P91" s="11">
        <f>'Prev&amp;Death'!D90*Input!$C$93</f>
        <v>107238782.48733136</v>
      </c>
      <c r="Q91" s="11">
        <f>'Prev&amp;Death'!E90*Input!$C$93</f>
        <v>99058082.212663665</v>
      </c>
      <c r="R91" s="11">
        <f>'Prev&amp;Death'!F90*Input!$C$94</f>
        <v>194973613.93991098</v>
      </c>
      <c r="S91" s="11">
        <f>'Prev&amp;Death'!G90*Input!$C$94</f>
        <v>182480703.92804337</v>
      </c>
      <c r="T91" s="11">
        <f>'Prev&amp;Death'!H90*Input!$C$95</f>
        <v>409073133.09430259</v>
      </c>
      <c r="U91" s="11">
        <f>'Prev&amp;Death'!I90*Input!$C$95</f>
        <v>420921068.75781959</v>
      </c>
      <c r="V91" s="11">
        <f t="shared" si="61"/>
        <v>1497.7360991825758</v>
      </c>
      <c r="Y91" s="2">
        <v>2022</v>
      </c>
      <c r="Z91" s="11">
        <f>'Prev&amp;Death'!B90*Input!$D$12</f>
        <v>17423083.667878784</v>
      </c>
      <c r="AA91" s="11">
        <f>'Prev&amp;Death'!C90*Input!$D$12</f>
        <v>17212976.024706095</v>
      </c>
      <c r="AB91" s="11">
        <f>'Prev&amp;Death'!D90*Input!$D$13</f>
        <v>37503520.639551446</v>
      </c>
      <c r="AC91" s="11">
        <f>'Prev&amp;Death'!E90*Input!$D$13</f>
        <v>34642568.151273914</v>
      </c>
      <c r="AD91" s="11">
        <f>'Prev&amp;Death'!F90*Input!$D$14</f>
        <v>61020460.70335675</v>
      </c>
      <c r="AE91" s="11">
        <f>'Prev&amp;Death'!G90*Input!$D$14</f>
        <v>57110582.289323352</v>
      </c>
      <c r="AF91" s="11">
        <f>'Prev&amp;Death'!H90*Input!$D$15</f>
        <v>109640222.19646488</v>
      </c>
      <c r="AG91" s="11">
        <f>'Prev&amp;Death'!I90*Input!$D$15</f>
        <v>112815718.68749931</v>
      </c>
      <c r="AH91" s="11">
        <f t="shared" si="62"/>
        <v>447.36913236005449</v>
      </c>
      <c r="AK91" s="2">
        <v>2022</v>
      </c>
      <c r="AL91" s="11">
        <f>'Prev&amp;Death'!B90*Input!$E$12</f>
        <v>28121798.828262731</v>
      </c>
      <c r="AM91" s="11">
        <f>'Prev&amp;Death'!C90*Input!$E$12</f>
        <v>27782673.73501211</v>
      </c>
      <c r="AN91" s="11">
        <f>'Prev&amp;Death'!D90*Input!$E$13</f>
        <v>54579591.739262104</v>
      </c>
      <c r="AO91" s="11">
        <f>'Prev&amp;Death'!E90*Input!$E$13</f>
        <v>50415992.798875228</v>
      </c>
      <c r="AP91" s="11">
        <f>'Prev&amp;Death'!F90*Input!$E$14</f>
        <v>74914350.217351824</v>
      </c>
      <c r="AQ91" s="11">
        <f>'Prev&amp;Death'!G90*Input!$E$14</f>
        <v>70114222.564430818</v>
      </c>
      <c r="AR91" s="11">
        <f>'Prev&amp;Death'!H90*Input!$E$15</f>
        <v>108010953.1603286</v>
      </c>
      <c r="AS91" s="11">
        <f>'Prev&amp;Death'!I90*Input!$E$15</f>
        <v>111139261.32938087</v>
      </c>
      <c r="AT91" s="11">
        <f t="shared" si="63"/>
        <v>525.07884437290431</v>
      </c>
      <c r="AW91" s="2">
        <v>2022</v>
      </c>
      <c r="AX91" s="11">
        <f t="shared" si="64"/>
        <v>87794990.147542164</v>
      </c>
      <c r="AY91" s="11">
        <f t="shared" si="53"/>
        <v>86736256.870821625</v>
      </c>
      <c r="AZ91" s="11">
        <f t="shared" si="54"/>
        <v>199321894.8661449</v>
      </c>
      <c r="BA91" s="11">
        <f t="shared" si="55"/>
        <v>184116643.16281283</v>
      </c>
      <c r="BB91" s="11">
        <f t="shared" si="56"/>
        <v>330908424.86061954</v>
      </c>
      <c r="BC91" s="11">
        <f t="shared" si="57"/>
        <v>309705508.78179753</v>
      </c>
      <c r="BD91" s="11">
        <f t="shared" si="58"/>
        <v>626724308.45109606</v>
      </c>
      <c r="BE91" s="11">
        <f t="shared" si="59"/>
        <v>644876048.77469981</v>
      </c>
      <c r="BF91" s="11">
        <f t="shared" si="65"/>
        <v>2470.1840759155343</v>
      </c>
    </row>
    <row r="92" spans="1:58" s="29" customFormat="1">
      <c r="A92" s="2">
        <v>2023</v>
      </c>
      <c r="B92" s="11">
        <f>'Prev&amp;Death'!B91*Input!$B$12</f>
        <v>93925343.161464289</v>
      </c>
      <c r="C92" s="11">
        <f>'Prev&amp;Death'!C91*Input!$B$12</f>
        <v>92665674.033431932</v>
      </c>
      <c r="D92" s="11">
        <f>'Prev&amp;Death'!D91*Input!$B$13</f>
        <v>212872959.19352487</v>
      </c>
      <c r="E92" s="11">
        <f>'Prev&amp;Death'!E91*Input!$B$13</f>
        <v>197133179.32095888</v>
      </c>
      <c r="F92" s="11">
        <f>'Prev&amp;Death'!F91*Input!$B$14</f>
        <v>360625414.17155981</v>
      </c>
      <c r="G92" s="11">
        <f>'Prev&amp;Death'!G91*Input!$B$14</f>
        <v>337985398.56800389</v>
      </c>
      <c r="H92" s="11">
        <f>'Prev&amp;Death'!H91*Input!$B$15</f>
        <v>700349505.53120744</v>
      </c>
      <c r="I92" s="11">
        <f>'Prev&amp;Death'!I91*Input!$B$15</f>
        <v>719077849.53638196</v>
      </c>
      <c r="J92" s="11">
        <f t="shared" si="60"/>
        <v>2714.6353235165329</v>
      </c>
      <c r="K92" s="11"/>
      <c r="M92" s="2">
        <v>2023</v>
      </c>
      <c r="N92" s="11">
        <f>'Prev&amp;Death'!B91*Input!$C$92</f>
        <v>43013872.167123027</v>
      </c>
      <c r="O92" s="11">
        <f>'Prev&amp;Death'!C91*Input!$C$92</f>
        <v>42436996.480303228</v>
      </c>
      <c r="P92" s="11">
        <f>'Prev&amp;Death'!D91*Input!$C$93</f>
        <v>108407368.10184743</v>
      </c>
      <c r="Q92" s="11">
        <f>'Prev&amp;Death'!E91*Input!$C$93</f>
        <v>100391751.10215096</v>
      </c>
      <c r="R92" s="11">
        <f>'Prev&amp;Death'!F91*Input!$C$94</f>
        <v>199834497.65706307</v>
      </c>
      <c r="S92" s="11">
        <f>'Prev&amp;Death'!G91*Input!$C$94</f>
        <v>187288914.43609697</v>
      </c>
      <c r="T92" s="11">
        <f>'Prev&amp;Death'!H91*Input!$C$95</f>
        <v>422996534.71500963</v>
      </c>
      <c r="U92" s="11">
        <f>'Prev&amp;Death'!I91*Input!$C$95</f>
        <v>434308064.96179783</v>
      </c>
      <c r="V92" s="11">
        <f t="shared" si="61"/>
        <v>1538.6779996213922</v>
      </c>
      <c r="Y92" s="2">
        <v>2023</v>
      </c>
      <c r="Z92" s="11">
        <f>'Prev&amp;Death'!B91*Input!$D$12</f>
        <v>17738044.594600748</v>
      </c>
      <c r="AA92" s="11">
        <f>'Prev&amp;Death'!C91*Input!$D$12</f>
        <v>17500152.813581981</v>
      </c>
      <c r="AB92" s="11">
        <f>'Prev&amp;Death'!D91*Input!$D$13</f>
        <v>37912198.113284081</v>
      </c>
      <c r="AC92" s="11">
        <f>'Prev&amp;Death'!E91*Input!$D$13</f>
        <v>35108978.507332578</v>
      </c>
      <c r="AD92" s="11">
        <f>'Prev&amp;Death'!F91*Input!$D$14</f>
        <v>62541760.728792392</v>
      </c>
      <c r="AE92" s="11">
        <f>'Prev&amp;Death'!G91*Input!$D$14</f>
        <v>58615397.297012419</v>
      </c>
      <c r="AF92" s="11">
        <f>'Prev&amp;Death'!H91*Input!$D$15</f>
        <v>113371987.3111223</v>
      </c>
      <c r="AG92" s="11">
        <f>'Prev&amp;Death'!I91*Input!$D$15</f>
        <v>116403715.84401032</v>
      </c>
      <c r="AH92" s="11">
        <f t="shared" si="62"/>
        <v>459.19223520973685</v>
      </c>
      <c r="AK92" s="2">
        <v>2023</v>
      </c>
      <c r="AL92" s="11">
        <f>'Prev&amp;Death'!B91*Input!$E$12</f>
        <v>28630162.788906939</v>
      </c>
      <c r="AM92" s="11">
        <f>'Prev&amp;Death'!C91*Input!$E$12</f>
        <v>28246192.595327456</v>
      </c>
      <c r="AN92" s="11">
        <f>'Prev&amp;Death'!D91*Input!$E$13</f>
        <v>55174347.892524064</v>
      </c>
      <c r="AO92" s="11">
        <f>'Prev&amp;Death'!E91*Input!$E$13</f>
        <v>51094768.721309543</v>
      </c>
      <c r="AP92" s="11">
        <f>'Prev&amp;Death'!F91*Input!$E$14</f>
        <v>76782038.55627127</v>
      </c>
      <c r="AQ92" s="11">
        <f>'Prev&amp;Death'!G91*Input!$E$14</f>
        <v>71961672.373870626</v>
      </c>
      <c r="AR92" s="11">
        <f>'Prev&amp;Death'!H91*Input!$E$15</f>
        <v>111687263.72345702</v>
      </c>
      <c r="AS92" s="11">
        <f>'Prev&amp;Death'!I91*Input!$E$15</f>
        <v>114673940.34632835</v>
      </c>
      <c r="AT92" s="11">
        <f t="shared" si="63"/>
        <v>538.25038699799529</v>
      </c>
      <c r="AW92" s="2">
        <v>2023</v>
      </c>
      <c r="AX92" s="11">
        <f t="shared" si="64"/>
        <v>89382079.550630718</v>
      </c>
      <c r="AY92" s="11">
        <f t="shared" si="53"/>
        <v>88183341.889212668</v>
      </c>
      <c r="AZ92" s="11">
        <f t="shared" si="54"/>
        <v>201493914.10765558</v>
      </c>
      <c r="BA92" s="11">
        <f t="shared" si="55"/>
        <v>186595498.33079308</v>
      </c>
      <c r="BB92" s="11">
        <f t="shared" si="56"/>
        <v>339158296.94212675</v>
      </c>
      <c r="BC92" s="11">
        <f t="shared" si="57"/>
        <v>317865984.10698003</v>
      </c>
      <c r="BD92" s="11">
        <f t="shared" si="58"/>
        <v>648055785.74958897</v>
      </c>
      <c r="BE92" s="11">
        <f t="shared" si="59"/>
        <v>665385721.15213656</v>
      </c>
      <c r="BF92" s="11">
        <f t="shared" si="65"/>
        <v>2536.1206218291245</v>
      </c>
    </row>
    <row r="93" spans="1:58" s="29" customFormat="1">
      <c r="A93" s="2">
        <v>2024</v>
      </c>
      <c r="B93" s="11">
        <f>'Prev&amp;Death'!B92*Input!$B$12</f>
        <v>95506440.306328505</v>
      </c>
      <c r="C93" s="11">
        <f>'Prev&amp;Death'!C92*Input!$B$12</f>
        <v>94120531.436539114</v>
      </c>
      <c r="D93" s="11">
        <f>'Prev&amp;Death'!D92*Input!$B$13</f>
        <v>214639615.98419297</v>
      </c>
      <c r="E93" s="11">
        <f>'Prev&amp;Death'!E92*Input!$B$13</f>
        <v>199201460.93792534</v>
      </c>
      <c r="F93" s="11">
        <f>'Prev&amp;Death'!F92*Input!$B$14</f>
        <v>369168601.50788742</v>
      </c>
      <c r="G93" s="11">
        <f>'Prev&amp;Death'!G92*Input!$B$14</f>
        <v>346322792.78700972</v>
      </c>
      <c r="H93" s="11">
        <f>'Prev&amp;Death'!H92*Input!$B$15</f>
        <v>723950120.51725399</v>
      </c>
      <c r="I93" s="11">
        <f>'Prev&amp;Death'!I92*Input!$B$15</f>
        <v>741389541.96023738</v>
      </c>
      <c r="J93" s="11">
        <f t="shared" si="60"/>
        <v>2784.2991054373747</v>
      </c>
      <c r="K93" s="11"/>
      <c r="M93" s="2">
        <v>2024</v>
      </c>
      <c r="N93" s="11">
        <f>'Prev&amp;Death'!B92*Input!$C$92</f>
        <v>43737948.419429928</v>
      </c>
      <c r="O93" s="11">
        <f>'Prev&amp;Death'!C92*Input!$C$92</f>
        <v>43103260.219697475</v>
      </c>
      <c r="P93" s="11">
        <f>'Prev&amp;Death'!D92*Input!$C$93</f>
        <v>109307053.12403698</v>
      </c>
      <c r="Q93" s="11">
        <f>'Prev&amp;Death'!E92*Input!$C$93</f>
        <v>101445041.13691261</v>
      </c>
      <c r="R93" s="11">
        <f>'Prev&amp;Death'!F92*Input!$C$94</f>
        <v>204568560.9888643</v>
      </c>
      <c r="S93" s="11">
        <f>'Prev&amp;Death'!G92*Input!$C$94</f>
        <v>191908940.97901645</v>
      </c>
      <c r="T93" s="11">
        <f>'Prev&amp;Death'!H92*Input!$C$95</f>
        <v>437250815.29548758</v>
      </c>
      <c r="U93" s="11">
        <f>'Prev&amp;Death'!I92*Input!$C$95</f>
        <v>447783863.12311661</v>
      </c>
      <c r="V93" s="11">
        <f t="shared" si="61"/>
        <v>1579.105483286562</v>
      </c>
      <c r="Y93" s="2">
        <v>2024</v>
      </c>
      <c r="Z93" s="11">
        <f>'Prev&amp;Death'!B92*Input!$D$12</f>
        <v>18036638.890027333</v>
      </c>
      <c r="AA93" s="11">
        <f>'Prev&amp;Death'!C92*Input!$D$12</f>
        <v>17774906.406451344</v>
      </c>
      <c r="AB93" s="11">
        <f>'Prev&amp;Death'!D92*Input!$D$13</f>
        <v>38226835.737995714</v>
      </c>
      <c r="AC93" s="11">
        <f>'Prev&amp;Death'!E92*Input!$D$13</f>
        <v>35477334.839266732</v>
      </c>
      <c r="AD93" s="11">
        <f>'Prev&amp;Death'!F92*Input!$D$14</f>
        <v>64023370.058731809</v>
      </c>
      <c r="AE93" s="11">
        <f>'Prev&amp;Death'!G92*Input!$D$14</f>
        <v>60061316.785367221</v>
      </c>
      <c r="AF93" s="11">
        <f>'Prev&amp;Death'!H92*Input!$D$15</f>
        <v>117192434.96133275</v>
      </c>
      <c r="AG93" s="11">
        <f>'Prev&amp;Death'!I92*Input!$D$15</f>
        <v>120015513.79687442</v>
      </c>
      <c r="AH93" s="11">
        <f t="shared" si="62"/>
        <v>470.80835147604733</v>
      </c>
      <c r="AK93" s="2">
        <v>2024</v>
      </c>
      <c r="AL93" s="11">
        <f>'Prev&amp;Death'!B92*Input!$E$12</f>
        <v>29112110.12195763</v>
      </c>
      <c r="AM93" s="11">
        <f>'Prev&amp;Death'!C92*Input!$E$12</f>
        <v>28689659.74576417</v>
      </c>
      <c r="AN93" s="11">
        <f>'Prev&amp;Death'!D92*Input!$E$13</f>
        <v>55632246.052742705</v>
      </c>
      <c r="AO93" s="11">
        <f>'Prev&amp;Death'!E92*Input!$E$13</f>
        <v>51630844.744805202</v>
      </c>
      <c r="AP93" s="11">
        <f>'Prev&amp;Death'!F92*Input!$E$14</f>
        <v>78600998.933643058</v>
      </c>
      <c r="AQ93" s="11">
        <f>'Prev&amp;Death'!G92*Input!$E$14</f>
        <v>73736816.607266217</v>
      </c>
      <c r="AR93" s="11">
        <f>'Prev&amp;Death'!H92*Input!$E$15</f>
        <v>115450938.98725702</v>
      </c>
      <c r="AS93" s="11">
        <f>'Prev&amp;Death'!I92*Input!$E$15</f>
        <v>118232066.47646631</v>
      </c>
      <c r="AT93" s="11">
        <f t="shared" si="63"/>
        <v>551.08568166990233</v>
      </c>
      <c r="AW93" s="2">
        <v>2024</v>
      </c>
      <c r="AX93" s="11">
        <f t="shared" si="64"/>
        <v>90886697.431414887</v>
      </c>
      <c r="AY93" s="11">
        <f t="shared" si="53"/>
        <v>89567826.371912986</v>
      </c>
      <c r="AZ93" s="11">
        <f t="shared" si="54"/>
        <v>203166134.91477543</v>
      </c>
      <c r="BA93" s="11">
        <f t="shared" si="55"/>
        <v>188553220.72098458</v>
      </c>
      <c r="BB93" s="11">
        <f t="shared" si="56"/>
        <v>347192929.98123914</v>
      </c>
      <c r="BC93" s="11">
        <f t="shared" si="57"/>
        <v>325707074.37164986</v>
      </c>
      <c r="BD93" s="11">
        <f t="shared" si="58"/>
        <v>669894189.24407732</v>
      </c>
      <c r="BE93" s="11">
        <f t="shared" si="59"/>
        <v>686031443.39645731</v>
      </c>
      <c r="BF93" s="11">
        <f t="shared" si="65"/>
        <v>2600.9995164325114</v>
      </c>
    </row>
    <row r="94" spans="1:58" s="29" customFormat="1">
      <c r="A94" s="2">
        <v>2025</v>
      </c>
      <c r="B94" s="11">
        <f>'Prev&amp;Death'!B93*Input!$B$12</f>
        <v>97024622.991645247</v>
      </c>
      <c r="C94" s="11">
        <f>'Prev&amp;Death'!C93*Input!$B$12</f>
        <v>95544261.804150656</v>
      </c>
      <c r="D94" s="11">
        <f>'Prev&amp;Death'!D93*Input!$B$13</f>
        <v>215955085.6362434</v>
      </c>
      <c r="E94" s="11">
        <f>'Prev&amp;Death'!E93*Input!$B$13</f>
        <v>200781380.72935459</v>
      </c>
      <c r="F94" s="11">
        <f>'Prev&amp;Death'!F93*Input!$B$14</f>
        <v>377456002.94588351</v>
      </c>
      <c r="G94" s="11">
        <f>'Prev&amp;Death'!G93*Input!$B$14</f>
        <v>354318173.84747356</v>
      </c>
      <c r="H94" s="11">
        <f>'Prev&amp;Death'!H93*Input!$B$15</f>
        <v>747941817.22540772</v>
      </c>
      <c r="I94" s="11">
        <f>'Prev&amp;Death'!I93*Input!$B$15</f>
        <v>763749559.63522065</v>
      </c>
      <c r="J94" s="11">
        <f t="shared" si="60"/>
        <v>2852.7709048153793</v>
      </c>
      <c r="K94" s="11"/>
      <c r="M94" s="2">
        <v>2025</v>
      </c>
      <c r="N94" s="11">
        <f>'Prev&amp;Death'!B93*Input!$C$92</f>
        <v>44433212.48506441</v>
      </c>
      <c r="O94" s="11">
        <f>'Prev&amp;Death'!C93*Input!$C$92</f>
        <v>43755269.080901392</v>
      </c>
      <c r="P94" s="11">
        <f>'Prev&amp;Death'!D93*Input!$C$93</f>
        <v>109976967.25186661</v>
      </c>
      <c r="Q94" s="11">
        <f>'Prev&amp;Death'!E93*Input!$C$93</f>
        <v>102249628.7512801</v>
      </c>
      <c r="R94" s="11">
        <f>'Prev&amp;Death'!F93*Input!$C$94</f>
        <v>209160884.87443632</v>
      </c>
      <c r="S94" s="11">
        <f>'Prev&amp;Death'!G93*Input!$C$94</f>
        <v>196339446.69216758</v>
      </c>
      <c r="T94" s="11">
        <f>'Prev&amp;Death'!H93*Input!$C$95</f>
        <v>451741301.10197794</v>
      </c>
      <c r="U94" s="11">
        <f>'Prev&amp;Death'!I93*Input!$C$95</f>
        <v>461288848.73099583</v>
      </c>
      <c r="V94" s="11">
        <f t="shared" si="61"/>
        <v>1618.9455589686902</v>
      </c>
      <c r="Y94" s="2">
        <v>2025</v>
      </c>
      <c r="Z94" s="11">
        <f>'Prev&amp;Death'!B93*Input!$D$12</f>
        <v>18323351.626637779</v>
      </c>
      <c r="AA94" s="11">
        <f>'Prev&amp;Death'!C93*Input!$D$12</f>
        <v>18043781.577958219</v>
      </c>
      <c r="AB94" s="11">
        <f>'Prev&amp;Death'!D93*Input!$D$13</f>
        <v>38461117.942036524</v>
      </c>
      <c r="AC94" s="11">
        <f>'Prev&amp;Death'!E93*Input!$D$13</f>
        <v>35758715.021900967</v>
      </c>
      <c r="AD94" s="11">
        <f>'Prev&amp;Death'!F93*Input!$D$14</f>
        <v>65460619.507690571</v>
      </c>
      <c r="AE94" s="11">
        <f>'Prev&amp;Death'!G93*Input!$D$14</f>
        <v>61447922.358820125</v>
      </c>
      <c r="AF94" s="11">
        <f>'Prev&amp;Death'!H93*Input!$D$15</f>
        <v>121076190.59089662</v>
      </c>
      <c r="AG94" s="11">
        <f>'Prev&amp;Death'!I93*Input!$D$15</f>
        <v>123635134.60063568</v>
      </c>
      <c r="AH94" s="11">
        <f t="shared" si="62"/>
        <v>482.20683322657646</v>
      </c>
      <c r="AK94" s="2">
        <v>2025</v>
      </c>
      <c r="AL94" s="11">
        <f>'Prev&amp;Death'!B93*Input!$E$12</f>
        <v>29574879.976832654</v>
      </c>
      <c r="AM94" s="11">
        <f>'Prev&amp;Death'!C93*Input!$E$12</f>
        <v>29123638.80636932</v>
      </c>
      <c r="AN94" s="11">
        <f>'Prev&amp;Death'!D93*Input!$E$13</f>
        <v>55973201.430538267</v>
      </c>
      <c r="AO94" s="11">
        <f>'Prev&amp;Death'!E93*Input!$E$13</f>
        <v>52040342.712723963</v>
      </c>
      <c r="AP94" s="11">
        <f>'Prev&amp;Death'!F93*Input!$E$14</f>
        <v>80365499.026364729</v>
      </c>
      <c r="AQ94" s="11">
        <f>'Prev&amp;Death'!G93*Input!$E$14</f>
        <v>75439141.603597626</v>
      </c>
      <c r="AR94" s="11">
        <f>'Prev&amp;Death'!H93*Input!$E$15</f>
        <v>119276981.46498294</v>
      </c>
      <c r="AS94" s="11">
        <f>'Prev&amp;Death'!I93*Input!$E$15</f>
        <v>121797899.20884302</v>
      </c>
      <c r="AT94" s="11">
        <f t="shared" si="63"/>
        <v>563.59158423025247</v>
      </c>
      <c r="AW94" s="2">
        <v>2025</v>
      </c>
      <c r="AX94" s="11">
        <f t="shared" si="64"/>
        <v>92331444.088534847</v>
      </c>
      <c r="AY94" s="11">
        <f t="shared" si="53"/>
        <v>90922689.46522893</v>
      </c>
      <c r="AZ94" s="11">
        <f t="shared" si="54"/>
        <v>204411286.62444142</v>
      </c>
      <c r="BA94" s="11">
        <f t="shared" si="55"/>
        <v>190048686.48590505</v>
      </c>
      <c r="BB94" s="11">
        <f t="shared" si="56"/>
        <v>354987003.40849161</v>
      </c>
      <c r="BC94" s="11">
        <f t="shared" si="57"/>
        <v>333226510.65458536</v>
      </c>
      <c r="BD94" s="11">
        <f t="shared" si="58"/>
        <v>692094473.15785754</v>
      </c>
      <c r="BE94" s="11">
        <f t="shared" si="59"/>
        <v>706721882.54047453</v>
      </c>
      <c r="BF94" s="11">
        <f t="shared" si="65"/>
        <v>2664.7439764255191</v>
      </c>
    </row>
    <row r="95" spans="1:58" s="29" customFormat="1">
      <c r="A95" s="2">
        <v>2026</v>
      </c>
      <c r="B95" s="11">
        <f>'Prev&amp;Death'!B94*Input!$B$12</f>
        <v>98497532.962897852</v>
      </c>
      <c r="C95" s="11">
        <f>'Prev&amp;Death'!C94*Input!$B$12</f>
        <v>96951414.43424575</v>
      </c>
      <c r="D95" s="11">
        <f>'Prev&amp;Death'!D94*Input!$B$13</f>
        <v>216841227.14940178</v>
      </c>
      <c r="E95" s="11">
        <f>'Prev&amp;Death'!E94*Input!$B$13</f>
        <v>201914345.49160737</v>
      </c>
      <c r="F95" s="11">
        <f>'Prev&amp;Death'!F94*Input!$B$14</f>
        <v>385441258.17902356</v>
      </c>
      <c r="G95" s="11">
        <f>'Prev&amp;Death'!G94*Input!$B$14</f>
        <v>361910760.0328598</v>
      </c>
      <c r="H95" s="11">
        <f>'Prev&amp;Death'!H94*Input!$B$15</f>
        <v>772299492.29973948</v>
      </c>
      <c r="I95" s="11">
        <f>'Prev&amp;Death'!I94*Input!$B$15</f>
        <v>786191220.99972832</v>
      </c>
      <c r="J95" s="11">
        <f t="shared" si="60"/>
        <v>2920.0472515495039</v>
      </c>
      <c r="K95" s="11"/>
      <c r="M95" s="2">
        <v>2026</v>
      </c>
      <c r="N95" s="11">
        <f>'Prev&amp;Death'!B94*Input!$C$92</f>
        <v>45107743.544357195</v>
      </c>
      <c r="O95" s="11">
        <f>'Prev&amp;Death'!C94*Input!$C$92</f>
        <v>44399686.032846846</v>
      </c>
      <c r="P95" s="11">
        <f>'Prev&amp;Death'!D94*Input!$C$93</f>
        <v>110428242.3671806</v>
      </c>
      <c r="Q95" s="11">
        <f>'Prev&amp;Death'!E94*Input!$C$93</f>
        <v>102826600.70907724</v>
      </c>
      <c r="R95" s="11">
        <f>'Prev&amp;Death'!F94*Input!$C$94</f>
        <v>213585779.53097001</v>
      </c>
      <c r="S95" s="11">
        <f>'Prev&amp;Death'!G94*Input!$C$94</f>
        <v>200546750.41134697</v>
      </c>
      <c r="T95" s="11">
        <f>'Prev&amp;Death'!H94*Input!$C$95</f>
        <v>466452830.2296263</v>
      </c>
      <c r="U95" s="11">
        <f>'Prev&amp;Death'!I94*Input!$C$95</f>
        <v>474843145.42923421</v>
      </c>
      <c r="V95" s="11">
        <f t="shared" si="61"/>
        <v>1658.1907782546393</v>
      </c>
      <c r="Y95" s="2">
        <v>2026</v>
      </c>
      <c r="Z95" s="11">
        <f>'Prev&amp;Death'!B94*Input!$D$12</f>
        <v>18601514.493809823</v>
      </c>
      <c r="AA95" s="11">
        <f>'Prev&amp;Death'!C94*Input!$D$12</f>
        <v>18309526.00075078</v>
      </c>
      <c r="AB95" s="11">
        <f>'Prev&amp;Death'!D94*Input!$D$13</f>
        <v>38618937.764387585</v>
      </c>
      <c r="AC95" s="11">
        <f>'Prev&amp;Death'!E94*Input!$D$13</f>
        <v>35960493.51309415</v>
      </c>
      <c r="AD95" s="11">
        <f>'Prev&amp;Death'!F94*Input!$D$14</f>
        <v>66845469.001164705</v>
      </c>
      <c r="AE95" s="11">
        <f>'Prev&amp;Death'!G94*Input!$D$14</f>
        <v>62764672.89790792</v>
      </c>
      <c r="AF95" s="11">
        <f>'Prev&amp;Death'!H94*Input!$D$15</f>
        <v>125019190.48972718</v>
      </c>
      <c r="AG95" s="11">
        <f>'Prev&amp;Death'!I94*Input!$D$15</f>
        <v>127267971.81600244</v>
      </c>
      <c r="AH95" s="11">
        <f t="shared" si="62"/>
        <v>493.38777597684452</v>
      </c>
      <c r="AK95" s="2">
        <v>2026</v>
      </c>
      <c r="AL95" s="11">
        <f>'Prev&amp;Death'!B94*Input!$E$12</f>
        <v>30023849.88027899</v>
      </c>
      <c r="AM95" s="11">
        <f>'Prev&amp;Death'!C94*Input!$E$12</f>
        <v>29552564.669319909</v>
      </c>
      <c r="AN95" s="11">
        <f>'Prev&amp;Death'!D94*Input!$E$13</f>
        <v>56202879.64008747</v>
      </c>
      <c r="AO95" s="11">
        <f>'Prev&amp;Death'!E94*Input!$E$13</f>
        <v>52333994.814800851</v>
      </c>
      <c r="AP95" s="11">
        <f>'Prev&amp;Death'!F94*Input!$E$14</f>
        <v>82065668.096814513</v>
      </c>
      <c r="AQ95" s="11">
        <f>'Prev&amp;Death'!G94*Input!$E$14</f>
        <v>77055706.111585423</v>
      </c>
      <c r="AR95" s="11">
        <f>'Prev&amp;Death'!H94*Input!$E$15</f>
        <v>123161387.83384836</v>
      </c>
      <c r="AS95" s="11">
        <f>'Prev&amp;Death'!I94*Input!$E$15</f>
        <v>125376751.9551003</v>
      </c>
      <c r="AT95" s="11">
        <f t="shared" si="63"/>
        <v>575.77280300183577</v>
      </c>
      <c r="AW95" s="2">
        <v>2026</v>
      </c>
      <c r="AX95" s="11">
        <f t="shared" si="64"/>
        <v>93733107.918446004</v>
      </c>
      <c r="AY95" s="11">
        <f t="shared" si="53"/>
        <v>92261776.702917531</v>
      </c>
      <c r="AZ95" s="11">
        <f t="shared" si="54"/>
        <v>205250059.77165568</v>
      </c>
      <c r="BA95" s="11">
        <f t="shared" si="55"/>
        <v>191121089.03697225</v>
      </c>
      <c r="BB95" s="11">
        <f t="shared" si="56"/>
        <v>362496916.62894922</v>
      </c>
      <c r="BC95" s="11">
        <f t="shared" si="57"/>
        <v>340367129.42084032</v>
      </c>
      <c r="BD95" s="11">
        <f t="shared" si="58"/>
        <v>714633408.55320179</v>
      </c>
      <c r="BE95" s="11">
        <f t="shared" si="59"/>
        <v>727487869.20033693</v>
      </c>
      <c r="BF95" s="11">
        <f t="shared" si="65"/>
        <v>2727.35135723332</v>
      </c>
    </row>
    <row r="96" spans="1:58" s="29" customFormat="1">
      <c r="A96" s="2">
        <v>2027</v>
      </c>
      <c r="B96" s="11">
        <f>'Prev&amp;Death'!B95*Input!$B$12</f>
        <v>99936129.038220048</v>
      </c>
      <c r="C96" s="11">
        <f>'Prev&amp;Death'!C95*Input!$B$12</f>
        <v>98354598.243955106</v>
      </c>
      <c r="D96" s="11">
        <f>'Prev&amp;Death'!D95*Input!$B$13</f>
        <v>217333400.37231049</v>
      </c>
      <c r="E96" s="11">
        <f>'Prev&amp;Death'!E95*Input!$B$13</f>
        <v>202663083.03807855</v>
      </c>
      <c r="F96" s="11">
        <f>'Prev&amp;Death'!F95*Input!$B$14</f>
        <v>392995480.36700153</v>
      </c>
      <c r="G96" s="11">
        <f>'Prev&amp;Death'!G95*Input!$B$14</f>
        <v>368992262.82147145</v>
      </c>
      <c r="H96" s="11">
        <f>'Prev&amp;Death'!H95*Input!$B$15</f>
        <v>796902418.83244157</v>
      </c>
      <c r="I96" s="11">
        <f>'Prev&amp;Death'!I95*Input!$B$15</f>
        <v>808690113.9866457</v>
      </c>
      <c r="J96" s="11">
        <f t="shared" si="60"/>
        <v>2985.8674867001246</v>
      </c>
      <c r="K96" s="11"/>
      <c r="M96" s="2">
        <v>2027</v>
      </c>
      <c r="N96" s="11">
        <f>'Prev&amp;Death'!B95*Input!$C$92</f>
        <v>45766560.276893996</v>
      </c>
      <c r="O96" s="11">
        <f>'Prev&amp;Death'!C95*Input!$C$92</f>
        <v>45042285.431329302</v>
      </c>
      <c r="P96" s="11">
        <f>'Prev&amp;Death'!D95*Input!$C$93</f>
        <v>110678885.77415852</v>
      </c>
      <c r="Q96" s="11">
        <f>'Prev&amp;Death'!E95*Input!$C$93</f>
        <v>103207901.68370308</v>
      </c>
      <c r="R96" s="11">
        <f>'Prev&amp;Death'!F95*Input!$C$94</f>
        <v>217771824.4873198</v>
      </c>
      <c r="S96" s="11">
        <f>'Prev&amp;Death'!G95*Input!$C$94</f>
        <v>204470845.87663794</v>
      </c>
      <c r="T96" s="11">
        <f>'Prev&amp;Death'!H95*Input!$C$95</f>
        <v>481312486.13712555</v>
      </c>
      <c r="U96" s="11">
        <f>'Prev&amp;Death'!I95*Input!$C$95</f>
        <v>488432008.83704281</v>
      </c>
      <c r="V96" s="11">
        <f t="shared" si="61"/>
        <v>1696.682798504211</v>
      </c>
      <c r="Y96" s="2">
        <v>2027</v>
      </c>
      <c r="Z96" s="11">
        <f>'Prev&amp;Death'!B95*Input!$D$12</f>
        <v>18873197.092763074</v>
      </c>
      <c r="AA96" s="11">
        <f>'Prev&amp;Death'!C95*Input!$D$12</f>
        <v>18574520.901522759</v>
      </c>
      <c r="AB96" s="11">
        <f>'Prev&amp;Death'!D95*Input!$D$13</f>
        <v>38706592.715038247</v>
      </c>
      <c r="AC96" s="11">
        <f>'Prev&amp;Death'!E95*Input!$D$13</f>
        <v>36093841.996171623</v>
      </c>
      <c r="AD96" s="11">
        <f>'Prev&amp;Death'!F95*Input!$D$14</f>
        <v>68155566.232270807</v>
      </c>
      <c r="AE96" s="11">
        <f>'Prev&amp;Death'!G95*Input!$D$14</f>
        <v>63992788.376189016</v>
      </c>
      <c r="AF96" s="11">
        <f>'Prev&amp;Death'!H95*Input!$D$15</f>
        <v>129001891.48780432</v>
      </c>
      <c r="AG96" s="11">
        <f>'Prev&amp;Death'!I95*Input!$D$15</f>
        <v>130910073.6381382</v>
      </c>
      <c r="AH96" s="11">
        <f t="shared" si="62"/>
        <v>504.30847243989803</v>
      </c>
      <c r="AK96" s="2">
        <v>2027</v>
      </c>
      <c r="AL96" s="11">
        <f>'Prev&amp;Death'!B95*Input!$E$12</f>
        <v>30462360.28053543</v>
      </c>
      <c r="AM96" s="11">
        <f>'Prev&amp;Death'!C95*Input!$E$12</f>
        <v>29980280.763214573</v>
      </c>
      <c r="AN96" s="11">
        <f>'Prev&amp;Death'!D95*Input!$E$13</f>
        <v>56330445.568268426</v>
      </c>
      <c r="AO96" s="11">
        <f>'Prev&amp;Death'!E95*Input!$E$13</f>
        <v>52528059.415705092</v>
      </c>
      <c r="AP96" s="11">
        <f>'Prev&amp;Death'!F95*Input!$E$14</f>
        <v>83674064.389772475</v>
      </c>
      <c r="AQ96" s="11">
        <f>'Prev&amp;Death'!G95*Input!$E$14</f>
        <v>78563454.037228972</v>
      </c>
      <c r="AR96" s="11">
        <f>'Prev&amp;Death'!H95*Input!$E$15</f>
        <v>127084905.33807297</v>
      </c>
      <c r="AS96" s="11">
        <f>'Prev&amp;Death'!I95*Input!$E$15</f>
        <v>128964731.63477427</v>
      </c>
      <c r="AT96" s="11">
        <f t="shared" si="63"/>
        <v>587.58830142757222</v>
      </c>
      <c r="AW96" s="2">
        <v>2027</v>
      </c>
      <c r="AX96" s="11">
        <f t="shared" si="64"/>
        <v>95102117.650192499</v>
      </c>
      <c r="AY96" s="11">
        <f t="shared" si="53"/>
        <v>93597087.096066639</v>
      </c>
      <c r="AZ96" s="11">
        <f t="shared" si="54"/>
        <v>205715924.0574652</v>
      </c>
      <c r="BA96" s="11">
        <f t="shared" si="55"/>
        <v>191829803.0955798</v>
      </c>
      <c r="BB96" s="11">
        <f t="shared" si="56"/>
        <v>369601455.10936308</v>
      </c>
      <c r="BC96" s="11">
        <f t="shared" si="57"/>
        <v>347027088.29005587</v>
      </c>
      <c r="BD96" s="11">
        <f t="shared" si="58"/>
        <v>737399282.96300292</v>
      </c>
      <c r="BE96" s="11">
        <f t="shared" si="59"/>
        <v>748306814.10995531</v>
      </c>
      <c r="BF96" s="11">
        <f t="shared" si="65"/>
        <v>2788.579572371681</v>
      </c>
    </row>
    <row r="97" spans="1:58" s="29" customFormat="1">
      <c r="A97" s="2">
        <v>2028</v>
      </c>
      <c r="B97" s="11">
        <f>'Prev&amp;Death'!B96*Input!$B$12</f>
        <v>101335347.07488571</v>
      </c>
      <c r="C97" s="11">
        <f>'Prev&amp;Death'!C96*Input!$B$12</f>
        <v>99742685.865624681</v>
      </c>
      <c r="D97" s="11">
        <f>'Prev&amp;Death'!D96*Input!$B$13</f>
        <v>217463855.02250224</v>
      </c>
      <c r="E97" s="11">
        <f>'Prev&amp;Death'!E96*Input!$B$13</f>
        <v>203051261.07777366</v>
      </c>
      <c r="F97" s="11">
        <f>'Prev&amp;Death'!F96*Input!$B$14</f>
        <v>400108252.48723173</v>
      </c>
      <c r="G97" s="11">
        <f>'Prev&amp;Death'!G96*Input!$B$14</f>
        <v>375572383.51598203</v>
      </c>
      <c r="H97" s="11">
        <f>'Prev&amp;Death'!H96*Input!$B$15</f>
        <v>821713177.87619996</v>
      </c>
      <c r="I97" s="11">
        <f>'Prev&amp;Death'!I96*Input!$B$15</f>
        <v>831231082.05790246</v>
      </c>
      <c r="J97" s="11">
        <f t="shared" si="60"/>
        <v>3050.2180449781026</v>
      </c>
      <c r="K97" s="11"/>
      <c r="M97" s="2">
        <v>2028</v>
      </c>
      <c r="N97" s="11">
        <f>'Prev&amp;Death'!B96*Input!$C$92</f>
        <v>46407343.517468445</v>
      </c>
      <c r="O97" s="11">
        <f>'Prev&amp;Death'!C96*Input!$C$92</f>
        <v>45677971.408144102</v>
      </c>
      <c r="P97" s="11">
        <f>'Prev&amp;Death'!D96*Input!$C$93</f>
        <v>110745320.91621467</v>
      </c>
      <c r="Q97" s="11">
        <f>'Prev&amp;Death'!E96*Input!$C$93</f>
        <v>103405584.65761252</v>
      </c>
      <c r="R97" s="11">
        <f>'Prev&amp;Death'!F96*Input!$C$94</f>
        <v>221713247.32591978</v>
      </c>
      <c r="S97" s="11">
        <f>'Prev&amp;Death'!G96*Input!$C$94</f>
        <v>208117108.90147519</v>
      </c>
      <c r="T97" s="11">
        <f>'Prev&amp;Death'!H96*Input!$C$95</f>
        <v>496297668.55857754</v>
      </c>
      <c r="U97" s="11">
        <f>'Prev&amp;Death'!I96*Input!$C$95</f>
        <v>502046284.72066933</v>
      </c>
      <c r="V97" s="11">
        <f t="shared" si="61"/>
        <v>1734.4105300060817</v>
      </c>
      <c r="Y97" s="2">
        <v>2028</v>
      </c>
      <c r="Z97" s="11">
        <f>'Prev&amp;Death'!B96*Input!$D$12</f>
        <v>19137443.047012921</v>
      </c>
      <c r="AA97" s="11">
        <f>'Prev&amp;Death'!C96*Input!$D$12</f>
        <v>18836664.848040596</v>
      </c>
      <c r="AB97" s="11">
        <f>'Prev&amp;Death'!D96*Input!$D$13</f>
        <v>38729826.396580547</v>
      </c>
      <c r="AC97" s="11">
        <f>'Prev&amp;Death'!E96*Input!$D$13</f>
        <v>36162975.637193486</v>
      </c>
      <c r="AD97" s="11">
        <f>'Prev&amp;Death'!F96*Input!$D$14</f>
        <v>69389104.62025097</v>
      </c>
      <c r="AE97" s="11">
        <f>'Prev&amp;Death'!G96*Input!$D$14</f>
        <v>65133951.250103615</v>
      </c>
      <c r="AF97" s="11">
        <f>'Prev&amp;Death'!H96*Input!$D$15</f>
        <v>133018236.23749436</v>
      </c>
      <c r="AG97" s="11">
        <f>'Prev&amp;Death'!I96*Input!$D$15</f>
        <v>134558986.53944254</v>
      </c>
      <c r="AH97" s="11">
        <f t="shared" si="62"/>
        <v>514.96718857611904</v>
      </c>
      <c r="AK97" s="2">
        <v>2028</v>
      </c>
      <c r="AL97" s="11">
        <f>'Prev&amp;Death'!B96*Input!$E$12</f>
        <v>30888867.534259774</v>
      </c>
      <c r="AM97" s="11">
        <f>'Prev&amp;Death'!C96*Input!$E$12</f>
        <v>30403395.262837414</v>
      </c>
      <c r="AN97" s="11">
        <f>'Prev&amp;Death'!D96*Input!$E$13</f>
        <v>56364257.989917219</v>
      </c>
      <c r="AO97" s="11">
        <f>'Prev&amp;Death'!E96*Input!$E$13</f>
        <v>52628670.927319884</v>
      </c>
      <c r="AP97" s="11">
        <f>'Prev&amp;Death'!F96*Input!$E$14</f>
        <v>85188469.97993888</v>
      </c>
      <c r="AQ97" s="11">
        <f>'Prev&amp;Death'!G96*Input!$E$14</f>
        <v>79964450.91935797</v>
      </c>
      <c r="AR97" s="11">
        <f>'Prev&amp;Death'!H96*Input!$E$15</f>
        <v>131041566.64305608</v>
      </c>
      <c r="AS97" s="11">
        <f>'Prev&amp;Death'!I96*Input!$E$15</f>
        <v>132559421.18002774</v>
      </c>
      <c r="AT97" s="11">
        <f t="shared" si="63"/>
        <v>599.03910043671499</v>
      </c>
      <c r="AW97" s="2">
        <v>2028</v>
      </c>
      <c r="AX97" s="11">
        <f t="shared" si="64"/>
        <v>96433654.098741144</v>
      </c>
      <c r="AY97" s="11">
        <f t="shared" si="53"/>
        <v>94918031.519022107</v>
      </c>
      <c r="AZ97" s="11">
        <f t="shared" si="54"/>
        <v>205839405.30271244</v>
      </c>
      <c r="BA97" s="11">
        <f t="shared" si="55"/>
        <v>192197231.22212589</v>
      </c>
      <c r="BB97" s="11">
        <f t="shared" si="56"/>
        <v>376290821.92610961</v>
      </c>
      <c r="BC97" s="11">
        <f t="shared" si="57"/>
        <v>353215511.07093674</v>
      </c>
      <c r="BD97" s="11">
        <f t="shared" si="58"/>
        <v>760357471.43912792</v>
      </c>
      <c r="BE97" s="11">
        <f t="shared" si="59"/>
        <v>769164692.44013953</v>
      </c>
      <c r="BF97" s="11">
        <f t="shared" si="65"/>
        <v>2848.4168190189152</v>
      </c>
    </row>
    <row r="98" spans="1:58" s="29" customFormat="1">
      <c r="A98" s="2">
        <v>2029</v>
      </c>
      <c r="B98" s="11">
        <f>'Prev&amp;Death'!B97*Input!$B$12</f>
        <v>102680873.92661598</v>
      </c>
      <c r="C98" s="11">
        <f>'Prev&amp;Death'!C97*Input!$B$12</f>
        <v>101090753.61190879</v>
      </c>
      <c r="D98" s="11">
        <f>'Prev&amp;Death'!D97*Input!$B$13</f>
        <v>217340864.9007026</v>
      </c>
      <c r="E98" s="11">
        <f>'Prev&amp;Death'!E97*Input!$B$13</f>
        <v>203201509.11917421</v>
      </c>
      <c r="F98" s="11">
        <f>'Prev&amp;Death'!F97*Input!$B$14</f>
        <v>406600344.66856474</v>
      </c>
      <c r="G98" s="11">
        <f>'Prev&amp;Death'!G97*Input!$B$14</f>
        <v>381486782.24884927</v>
      </c>
      <c r="H98" s="11">
        <f>'Prev&amp;Death'!H97*Input!$B$15</f>
        <v>846840386.25319338</v>
      </c>
      <c r="I98" s="11">
        <f>'Prev&amp;Death'!I97*Input!$B$15</f>
        <v>853978364.67758906</v>
      </c>
      <c r="J98" s="11">
        <f t="shared" si="60"/>
        <v>3113.219879406598</v>
      </c>
      <c r="K98" s="11"/>
      <c r="M98" s="2">
        <v>2029</v>
      </c>
      <c r="N98" s="11">
        <f>'Prev&amp;Death'!B97*Input!$C$92</f>
        <v>47023538.444733851</v>
      </c>
      <c r="O98" s="11">
        <f>'Prev&amp;Death'!C97*Input!$C$92</f>
        <v>46295329.95866444</v>
      </c>
      <c r="P98" s="11">
        <f>'Prev&amp;Death'!D97*Input!$C$93</f>
        <v>110682687.1488384</v>
      </c>
      <c r="Q98" s="11">
        <f>'Prev&amp;Death'!E97*Input!$C$93</f>
        <v>103482099.75277726</v>
      </c>
      <c r="R98" s="11">
        <f>'Prev&amp;Death'!F97*Input!$C$94</f>
        <v>225310730.83323258</v>
      </c>
      <c r="S98" s="11">
        <f>'Prev&amp;Death'!G97*Input!$C$94</f>
        <v>211394473.31696206</v>
      </c>
      <c r="T98" s="11">
        <f>'Prev&amp;Death'!H97*Input!$C$95</f>
        <v>511473979.79544836</v>
      </c>
      <c r="U98" s="11">
        <f>'Prev&amp;Death'!I97*Input!$C$95</f>
        <v>515785170.30039459</v>
      </c>
      <c r="V98" s="11">
        <f t="shared" si="61"/>
        <v>1771.4480095510514</v>
      </c>
      <c r="Y98" s="2">
        <v>2029</v>
      </c>
      <c r="Z98" s="11">
        <f>'Prev&amp;Death'!B97*Input!$D$12</f>
        <v>19391549.281772107</v>
      </c>
      <c r="AA98" s="11">
        <f>'Prev&amp;Death'!C97*Input!$D$12</f>
        <v>19091250.93732455</v>
      </c>
      <c r="AB98" s="11">
        <f>'Prev&amp;Death'!D97*Input!$D$13</f>
        <v>38707922.130856469</v>
      </c>
      <c r="AC98" s="11">
        <f>'Prev&amp;Death'!E97*Input!$D$13</f>
        <v>36189734.477458082</v>
      </c>
      <c r="AD98" s="11">
        <f>'Prev&amp;Death'!F97*Input!$D$14</f>
        <v>70515001.076458663</v>
      </c>
      <c r="AE98" s="11">
        <f>'Prev&amp;Death'!G97*Input!$D$14</f>
        <v>66159660.742196381</v>
      </c>
      <c r="AF98" s="11">
        <f>'Prev&amp;Death'!H97*Input!$D$15</f>
        <v>137085807.53836891</v>
      </c>
      <c r="AG98" s="11">
        <f>'Prev&amp;Death'!I97*Input!$D$15</f>
        <v>138241297.46585</v>
      </c>
      <c r="AH98" s="11">
        <f t="shared" si="62"/>
        <v>525.38222365028514</v>
      </c>
      <c r="AK98" s="2">
        <v>2029</v>
      </c>
      <c r="AL98" s="11">
        <f>'Prev&amp;Death'!B97*Input!$E$12</f>
        <v>31299008.732633252</v>
      </c>
      <c r="AM98" s="11">
        <f>'Prev&amp;Death'!C97*Input!$E$12</f>
        <v>30814310.972351946</v>
      </c>
      <c r="AN98" s="11">
        <f>'Prev&amp;Death'!D97*Input!$E$13</f>
        <v>56332380.292565584</v>
      </c>
      <c r="AO98" s="11">
        <f>'Prev&amp;Death'!E97*Input!$E$13</f>
        <v>52667613.579960272</v>
      </c>
      <c r="AP98" s="11">
        <f>'Prev&amp;Death'!F97*Input!$E$14</f>
        <v>86570724.398483098</v>
      </c>
      <c r="AQ98" s="11">
        <f>'Prev&amp;Death'!G97*Input!$E$14</f>
        <v>81223706.572727248</v>
      </c>
      <c r="AR98" s="11">
        <f>'Prev&amp;Death'!H97*Input!$E$15</f>
        <v>135048693.26550853</v>
      </c>
      <c r="AS98" s="11">
        <f>'Prev&amp;Death'!I97*Input!$E$15</f>
        <v>136187012.45106027</v>
      </c>
      <c r="AT98" s="11">
        <f t="shared" si="63"/>
        <v>610.14345026529031</v>
      </c>
      <c r="AW98" s="2">
        <v>2029</v>
      </c>
      <c r="AX98" s="11">
        <f t="shared" si="64"/>
        <v>97714096.459139213</v>
      </c>
      <c r="AY98" s="11">
        <f t="shared" si="53"/>
        <v>96200891.868340939</v>
      </c>
      <c r="AZ98" s="11">
        <f t="shared" si="54"/>
        <v>205722989.57226044</v>
      </c>
      <c r="BA98" s="11">
        <f t="shared" si="55"/>
        <v>192339447.81019562</v>
      </c>
      <c r="BB98" s="11">
        <f t="shared" si="56"/>
        <v>382396456.30817431</v>
      </c>
      <c r="BC98" s="11">
        <f t="shared" si="57"/>
        <v>358777840.63188571</v>
      </c>
      <c r="BD98" s="11">
        <f t="shared" si="58"/>
        <v>783608480.59932578</v>
      </c>
      <c r="BE98" s="11">
        <f t="shared" si="59"/>
        <v>790213480.21730494</v>
      </c>
      <c r="BF98" s="11">
        <f t="shared" si="65"/>
        <v>2906.9736834666273</v>
      </c>
    </row>
    <row r="99" spans="1:58" s="29" customFormat="1">
      <c r="A99" s="2">
        <v>2030</v>
      </c>
      <c r="B99" s="11">
        <f>'Prev&amp;Death'!B98*Input!$B$12</f>
        <v>103944609.00259165</v>
      </c>
      <c r="C99" s="11">
        <f>'Prev&amp;Death'!C98*Input!$B$12</f>
        <v>102373528.25510433</v>
      </c>
      <c r="D99" s="11">
        <f>'Prev&amp;Death'!D98*Input!$B$13</f>
        <v>217141770.5954859</v>
      </c>
      <c r="E99" s="11">
        <f>'Prev&amp;Death'!E98*Input!$B$13</f>
        <v>203247038.21416128</v>
      </c>
      <c r="F99" s="11">
        <f>'Prev&amp;Death'!F98*Input!$B$14</f>
        <v>412313848.38271987</v>
      </c>
      <c r="G99" s="11">
        <f>'Prev&amp;Death'!G98*Input!$B$14</f>
        <v>386636139.0505566</v>
      </c>
      <c r="H99" s="11">
        <f>'Prev&amp;Death'!H98*Input!$B$15</f>
        <v>872326334.96426892</v>
      </c>
      <c r="I99" s="11">
        <f>'Prev&amp;Death'!I98*Input!$B$15</f>
        <v>876978101.12271786</v>
      </c>
      <c r="J99" s="11">
        <f t="shared" si="60"/>
        <v>3174.9613695876064</v>
      </c>
      <c r="K99" s="11"/>
      <c r="M99" s="2">
        <v>2030</v>
      </c>
      <c r="N99" s="11">
        <f>'Prev&amp;Death'!B98*Input!$C$92</f>
        <v>47602276.165368862</v>
      </c>
      <c r="O99" s="11">
        <f>'Prev&amp;Death'!C98*Input!$C$92</f>
        <v>46882787.003423765</v>
      </c>
      <c r="P99" s="11">
        <f>'Prev&amp;Death'!D98*Input!$C$93</f>
        <v>110581296.67766547</v>
      </c>
      <c r="Q99" s="11">
        <f>'Prev&amp;Death'!E98*Input!$C$93</f>
        <v>103505285.83229768</v>
      </c>
      <c r="R99" s="11">
        <f>'Prev&amp;Death'!F98*Input!$C$94</f>
        <v>228476772.65866199</v>
      </c>
      <c r="S99" s="11">
        <f>'Prev&amp;Death'!G98*Input!$C$94</f>
        <v>214247902.63527581</v>
      </c>
      <c r="T99" s="11">
        <f>'Prev&amp;Death'!H98*Input!$C$95</f>
        <v>526866962.73263562</v>
      </c>
      <c r="U99" s="11">
        <f>'Prev&amp;Death'!I98*Input!$C$95</f>
        <v>529676532.73987937</v>
      </c>
      <c r="V99" s="11">
        <f t="shared" si="61"/>
        <v>1807.8398164452085</v>
      </c>
      <c r="Y99" s="2">
        <v>2030</v>
      </c>
      <c r="Z99" s="11">
        <f>'Prev&amp;Death'!B98*Input!$D$12</f>
        <v>19630208.927602548</v>
      </c>
      <c r="AA99" s="11">
        <f>'Prev&amp;Death'!C98*Input!$D$12</f>
        <v>19333506.254792061</v>
      </c>
      <c r="AB99" s="11">
        <f>'Prev&amp;Death'!D98*Input!$D$13</f>
        <v>38672463.880211584</v>
      </c>
      <c r="AC99" s="11">
        <f>'Prev&amp;Death'!E98*Input!$D$13</f>
        <v>36197843.107486092</v>
      </c>
      <c r="AD99" s="11">
        <f>'Prev&amp;Death'!F98*Input!$D$14</f>
        <v>71505870.18376945</v>
      </c>
      <c r="AE99" s="11">
        <f>'Prev&amp;Death'!G98*Input!$D$14</f>
        <v>67052692.204605602</v>
      </c>
      <c r="AF99" s="11">
        <f>'Prev&amp;Death'!H98*Input!$D$15</f>
        <v>141211451.42197871</v>
      </c>
      <c r="AG99" s="11">
        <f>'Prev&amp;Death'!I98*Input!$D$15</f>
        <v>141964475.40461147</v>
      </c>
      <c r="AH99" s="11">
        <f t="shared" si="62"/>
        <v>535.5685113850576</v>
      </c>
      <c r="AK99" s="2">
        <v>2030</v>
      </c>
      <c r="AL99" s="11">
        <f>'Prev&amp;Death'!B98*Input!$E$12</f>
        <v>31684218.301524978</v>
      </c>
      <c r="AM99" s="11">
        <f>'Prev&amp;Death'!C98*Input!$E$12</f>
        <v>31205324.149626534</v>
      </c>
      <c r="AN99" s="11">
        <f>'Prev&amp;Death'!D98*Input!$E$13</f>
        <v>56280777.221414305</v>
      </c>
      <c r="AO99" s="11">
        <f>'Prev&amp;Death'!E98*Input!$E$13</f>
        <v>52679414.224511676</v>
      </c>
      <c r="AP99" s="11">
        <f>'Prev&amp;Death'!F98*Input!$E$14</f>
        <v>87787206.779458508</v>
      </c>
      <c r="AQ99" s="11">
        <f>'Prev&amp;Death'!G98*Input!$E$14</f>
        <v>82320074.42965427</v>
      </c>
      <c r="AR99" s="11">
        <f>'Prev&amp;Death'!H98*Input!$E$15</f>
        <v>139113029.50399476</v>
      </c>
      <c r="AS99" s="11">
        <f>'Prev&amp;Death'!I98*Input!$E$15</f>
        <v>139854863.44492754</v>
      </c>
      <c r="AT99" s="11">
        <f t="shared" si="63"/>
        <v>620.92490805511261</v>
      </c>
      <c r="AW99" s="2">
        <v>2030</v>
      </c>
      <c r="AX99" s="11">
        <f t="shared" si="64"/>
        <v>98916703.394496396</v>
      </c>
      <c r="AY99" s="11">
        <f t="shared" si="53"/>
        <v>97421617.407842368</v>
      </c>
      <c r="AZ99" s="11">
        <f t="shared" si="54"/>
        <v>205534537.77929136</v>
      </c>
      <c r="BA99" s="11">
        <f t="shared" si="55"/>
        <v>192382543.16429546</v>
      </c>
      <c r="BB99" s="11">
        <f t="shared" si="56"/>
        <v>387769849.62188995</v>
      </c>
      <c r="BC99" s="11">
        <f t="shared" si="57"/>
        <v>363620669.26953566</v>
      </c>
      <c r="BD99" s="11">
        <f t="shared" si="58"/>
        <v>807191443.65860915</v>
      </c>
      <c r="BE99" s="11">
        <f t="shared" si="59"/>
        <v>811495871.58941841</v>
      </c>
      <c r="BF99" s="11">
        <f t="shared" si="65"/>
        <v>2964.3332358853791</v>
      </c>
    </row>
    <row r="102" spans="1:58" s="29" customFormat="1">
      <c r="A102" s="29" t="s">
        <v>43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M102" s="29" t="s">
        <v>43</v>
      </c>
      <c r="N102" s="11"/>
      <c r="O102" s="11"/>
      <c r="P102" s="11"/>
      <c r="Q102" s="11"/>
      <c r="R102" s="11"/>
      <c r="S102" s="11"/>
      <c r="T102" s="11"/>
      <c r="U102" s="11"/>
      <c r="V102" s="11"/>
      <c r="Y102" s="29" t="s">
        <v>43</v>
      </c>
      <c r="Z102" s="11"/>
      <c r="AA102" s="11"/>
      <c r="AB102" s="11"/>
      <c r="AC102" s="11"/>
      <c r="AD102" s="11"/>
      <c r="AE102" s="11"/>
      <c r="AF102" s="11"/>
      <c r="AG102" s="11"/>
      <c r="AH102" s="11"/>
      <c r="AK102" s="29" t="s">
        <v>43</v>
      </c>
      <c r="AL102" s="11"/>
      <c r="AM102" s="11"/>
      <c r="AN102" s="11"/>
      <c r="AO102" s="11"/>
      <c r="AP102" s="11"/>
      <c r="AQ102" s="11"/>
      <c r="AR102" s="11"/>
      <c r="AS102" s="11"/>
      <c r="AT102" s="11"/>
      <c r="AW102" s="29" t="s">
        <v>43</v>
      </c>
      <c r="AX102" s="11"/>
      <c r="AY102" s="11"/>
      <c r="AZ102" s="11"/>
      <c r="BA102" s="11"/>
      <c r="BB102" s="11"/>
      <c r="BC102" s="11"/>
      <c r="BD102" s="11"/>
      <c r="BE102" s="11"/>
      <c r="BF102" s="11"/>
    </row>
    <row r="103" spans="1:58" s="29" customFormat="1">
      <c r="A103" s="11" t="s">
        <v>8</v>
      </c>
      <c r="B103" s="11" t="s">
        <v>77</v>
      </c>
      <c r="C103" s="11" t="s">
        <v>78</v>
      </c>
      <c r="D103" s="11" t="s">
        <v>79</v>
      </c>
      <c r="E103" s="11" t="s">
        <v>80</v>
      </c>
      <c r="F103" s="11" t="s">
        <v>81</v>
      </c>
      <c r="G103" s="11" t="s">
        <v>82</v>
      </c>
      <c r="H103" s="11" t="s">
        <v>83</v>
      </c>
      <c r="I103" s="11" t="s">
        <v>84</v>
      </c>
      <c r="J103" s="11" t="s">
        <v>29</v>
      </c>
      <c r="K103" s="11"/>
      <c r="L103" s="12"/>
      <c r="M103" s="11" t="s">
        <v>8</v>
      </c>
      <c r="N103" s="11" t="s">
        <v>77</v>
      </c>
      <c r="O103" s="11" t="s">
        <v>78</v>
      </c>
      <c r="P103" s="11" t="s">
        <v>79</v>
      </c>
      <c r="Q103" s="11" t="s">
        <v>80</v>
      </c>
      <c r="R103" s="11" t="s">
        <v>81</v>
      </c>
      <c r="S103" s="11" t="s">
        <v>82</v>
      </c>
      <c r="T103" s="11" t="s">
        <v>83</v>
      </c>
      <c r="U103" s="11" t="s">
        <v>84</v>
      </c>
      <c r="V103" s="11" t="s">
        <v>29</v>
      </c>
      <c r="Y103" s="11" t="s">
        <v>8</v>
      </c>
      <c r="Z103" s="11" t="s">
        <v>77</v>
      </c>
      <c r="AA103" s="11" t="s">
        <v>78</v>
      </c>
      <c r="AB103" s="11" t="s">
        <v>79</v>
      </c>
      <c r="AC103" s="11" t="s">
        <v>80</v>
      </c>
      <c r="AD103" s="11" t="s">
        <v>81</v>
      </c>
      <c r="AE103" s="11" t="s">
        <v>82</v>
      </c>
      <c r="AF103" s="11" t="s">
        <v>83</v>
      </c>
      <c r="AG103" s="11" t="s">
        <v>84</v>
      </c>
      <c r="AH103" s="11" t="s">
        <v>29</v>
      </c>
      <c r="AK103" s="11" t="s">
        <v>8</v>
      </c>
      <c r="AL103" s="11" t="s">
        <v>77</v>
      </c>
      <c r="AM103" s="11" t="s">
        <v>78</v>
      </c>
      <c r="AN103" s="11" t="s">
        <v>79</v>
      </c>
      <c r="AO103" s="11" t="s">
        <v>80</v>
      </c>
      <c r="AP103" s="11" t="s">
        <v>81</v>
      </c>
      <c r="AQ103" s="11" t="s">
        <v>82</v>
      </c>
      <c r="AR103" s="11" t="s">
        <v>83</v>
      </c>
      <c r="AS103" s="11" t="s">
        <v>84</v>
      </c>
      <c r="AT103" s="11" t="s">
        <v>29</v>
      </c>
      <c r="AW103" s="11" t="s">
        <v>8</v>
      </c>
      <c r="AX103" s="11" t="s">
        <v>77</v>
      </c>
      <c r="AY103" s="11" t="s">
        <v>78</v>
      </c>
      <c r="AZ103" s="11" t="s">
        <v>79</v>
      </c>
      <c r="BA103" s="11" t="s">
        <v>80</v>
      </c>
      <c r="BB103" s="11" t="s">
        <v>81</v>
      </c>
      <c r="BC103" s="11" t="s">
        <v>82</v>
      </c>
      <c r="BD103" s="11" t="s">
        <v>83</v>
      </c>
      <c r="BE103" s="11" t="s">
        <v>84</v>
      </c>
      <c r="BF103" s="11" t="s">
        <v>29</v>
      </c>
    </row>
    <row r="104" spans="1:58" s="29" customFormat="1">
      <c r="A104" s="2">
        <v>2015</v>
      </c>
      <c r="B104" s="11">
        <f>'Prev&amp;Death'!B103*Input!$B$12</f>
        <v>12819690.49692684</v>
      </c>
      <c r="C104" s="11">
        <f>'Prev&amp;Death'!C103*Input!$B$12</f>
        <v>12979924.657661768</v>
      </c>
      <c r="D104" s="11">
        <f>'Prev&amp;Death'!D103*Input!$B$13</f>
        <v>31531266.005234268</v>
      </c>
      <c r="E104" s="11">
        <f>'Prev&amp;Death'!E103*Input!$B$13</f>
        <v>28268361.627623364</v>
      </c>
      <c r="F104" s="11">
        <f>'Prev&amp;Death'!F103*Input!$B$14</f>
        <v>48743405.090500928</v>
      </c>
      <c r="G104" s="11">
        <f>'Prev&amp;Death'!G103*Input!$B$14</f>
        <v>44051018.890212759</v>
      </c>
      <c r="H104" s="11">
        <f>'Prev&amp;Death'!H103*Input!$B$15</f>
        <v>91320872.016072527</v>
      </c>
      <c r="I104" s="11">
        <f>'Prev&amp;Death'!I103*Input!$B$15</f>
        <v>92320900.036629707</v>
      </c>
      <c r="J104" s="11">
        <f>SUM(B104:I104)/1000000</f>
        <v>362.03543882086217</v>
      </c>
      <c r="K104" s="11"/>
      <c r="M104" s="2">
        <v>2015</v>
      </c>
      <c r="N104" s="11">
        <f>'Prev&amp;Death'!B103*Input!$C$112</f>
        <v>8255252.4120243741</v>
      </c>
      <c r="O104" s="11">
        <f>'Prev&amp;Death'!C103*Input!$C$112</f>
        <v>8358435.3587743603</v>
      </c>
      <c r="P104" s="11">
        <f>'Prev&amp;Death'!D103*Input!$C$113</f>
        <v>22579107.883602995</v>
      </c>
      <c r="Q104" s="11">
        <f>'Prev&amp;Death'!E103*Input!$C$113</f>
        <v>20242586.732066389</v>
      </c>
      <c r="R104" s="11">
        <f>'Prev&amp;Death'!F103*Input!$C$114</f>
        <v>37980184.082600437</v>
      </c>
      <c r="S104" s="11">
        <f>'Prev&amp;Death'!G103*Input!$C$114</f>
        <v>34323941.943941772</v>
      </c>
      <c r="T104" s="11">
        <f>'Prev&amp;Death'!H103*Input!$C$115</f>
        <v>77556660.388322264</v>
      </c>
      <c r="U104" s="11">
        <f>'Prev&amp;Death'!I103*Input!$C$115</f>
        <v>78405960.57410574</v>
      </c>
      <c r="V104" s="11">
        <f>SUM(N104:U104)/1000000</f>
        <v>287.70212937543835</v>
      </c>
      <c r="Y104" s="2">
        <v>2015</v>
      </c>
      <c r="Z104" s="11">
        <f>'Prev&amp;Death'!B103*Input!$D$12</f>
        <v>2421031.790456784</v>
      </c>
      <c r="AA104" s="11">
        <f>'Prev&amp;Death'!C103*Input!$D$12</f>
        <v>2451292.4271819387</v>
      </c>
      <c r="AB104" s="11">
        <f>'Prev&amp;Death'!D103*Input!$D$13</f>
        <v>5615647.9812277779</v>
      </c>
      <c r="AC104" s="11">
        <f>'Prev&amp;Death'!E103*Input!$D$13</f>
        <v>5034532.006435385</v>
      </c>
      <c r="AD104" s="11">
        <f>'Prev&amp;Death'!F103*Input!$D$14</f>
        <v>8453365.3438702244</v>
      </c>
      <c r="AE104" s="11">
        <f>'Prev&amp;Death'!G103*Input!$D$14</f>
        <v>7639584.3859760659</v>
      </c>
      <c r="AF104" s="11">
        <f>'Prev&amp;Death'!H103*Input!$D$15</f>
        <v>14782945.7459158</v>
      </c>
      <c r="AG104" s="11">
        <f>'Prev&amp;Death'!I103*Input!$D$15</f>
        <v>14944829.438503522</v>
      </c>
      <c r="AH104" s="11">
        <f>SUM(Z104:AG104)/1000000</f>
        <v>61.343229119567496</v>
      </c>
      <c r="AK104" s="2">
        <v>2015</v>
      </c>
      <c r="AL104" s="11">
        <f>'Prev&amp;Death'!B103*Input!$E$12</f>
        <v>3907676.176380517</v>
      </c>
      <c r="AM104" s="11">
        <f>'Prev&amp;Death'!C103*Input!$E$12</f>
        <v>3956518.4797650101</v>
      </c>
      <c r="AN104" s="11">
        <f>'Prev&amp;Death'!D103*Input!$E$13</f>
        <v>8172560.0407655314</v>
      </c>
      <c r="AO104" s="11">
        <f>'Prev&amp;Death'!E103*Input!$E$13</f>
        <v>7326850.8348974539</v>
      </c>
      <c r="AP104" s="11">
        <f>'Prev&amp;Death'!F103*Input!$E$14</f>
        <v>10378131.606782215</v>
      </c>
      <c r="AQ104" s="11">
        <f>'Prev&amp;Death'!G103*Input!$E$14</f>
        <v>9379058.9846290778</v>
      </c>
      <c r="AR104" s="11">
        <f>'Prev&amp;Death'!H103*Input!$E$15</f>
        <v>14563269.104586633</v>
      </c>
      <c r="AS104" s="11">
        <f>'Prev&amp;Death'!I103*Input!$E$15</f>
        <v>14722747.182861423</v>
      </c>
      <c r="AT104" s="11">
        <f>SUM(AL104:AS104)/1000000</f>
        <v>72.406812410667868</v>
      </c>
      <c r="AW104" s="2">
        <v>2015</v>
      </c>
      <c r="AX104" s="11">
        <f>N104+Z104+AL104</f>
        <v>14583960.378861675</v>
      </c>
      <c r="AY104" s="11">
        <f t="shared" ref="AY104:AY119" si="66">O104+AA104+AM104</f>
        <v>14766246.26572131</v>
      </c>
      <c r="AZ104" s="11">
        <f t="shared" ref="AZ104:AZ119" si="67">P104+AB104+AN104</f>
        <v>36367315.905596301</v>
      </c>
      <c r="BA104" s="11">
        <f t="shared" ref="BA104:BA119" si="68">Q104+AC104+AO104</f>
        <v>32603969.573399227</v>
      </c>
      <c r="BB104" s="11">
        <f t="shared" ref="BB104:BB119" si="69">R104+AD104+AP104</f>
        <v>56811681.033252873</v>
      </c>
      <c r="BC104" s="11">
        <f t="shared" ref="BC104:BC119" si="70">S104+AE104+AQ104</f>
        <v>51342585.31454692</v>
      </c>
      <c r="BD104" s="11">
        <f t="shared" ref="BD104:BD119" si="71">T104+AF104+AR104</f>
        <v>106902875.2388247</v>
      </c>
      <c r="BE104" s="11">
        <f t="shared" ref="BE104:BE119" si="72">U104+AG104+AS104</f>
        <v>108073537.19547068</v>
      </c>
      <c r="BF104" s="11">
        <f>SUM(AX104:BE104)/1000000</f>
        <v>421.45217090567371</v>
      </c>
    </row>
    <row r="105" spans="1:58" s="29" customFormat="1">
      <c r="A105" s="2">
        <v>2016</v>
      </c>
      <c r="B105" s="11">
        <f>'Prev&amp;Death'!B104*Input!$B$12</f>
        <v>13185192.919910649</v>
      </c>
      <c r="C105" s="11">
        <f>'Prev&amp;Death'!C104*Input!$B$12</f>
        <v>13239901.448086206</v>
      </c>
      <c r="D105" s="11">
        <f>'Prev&amp;Death'!D104*Input!$B$13</f>
        <v>31749549.82541544</v>
      </c>
      <c r="E105" s="11">
        <f>'Prev&amp;Death'!E104*Input!$B$13</f>
        <v>28556521.244544007</v>
      </c>
      <c r="F105" s="11">
        <f>'Prev&amp;Death'!F104*Input!$B$14</f>
        <v>49097757.180009604</v>
      </c>
      <c r="G105" s="11">
        <f>'Prev&amp;Death'!G104*Input!$B$14</f>
        <v>44699283.144164279</v>
      </c>
      <c r="H105" s="11">
        <f>'Prev&amp;Death'!H104*Input!$B$15</f>
        <v>93692757.700745568</v>
      </c>
      <c r="I105" s="11">
        <f>'Prev&amp;Death'!I104*Input!$B$15</f>
        <v>95151254.148211837</v>
      </c>
      <c r="J105" s="11">
        <f t="shared" ref="J105:J119" si="73">SUM(B105:I105)/1000000</f>
        <v>369.37221761108759</v>
      </c>
      <c r="K105" s="11"/>
      <c r="M105" s="2">
        <v>2016</v>
      </c>
      <c r="N105" s="11">
        <f>'Prev&amp;Death'!B104*Input!$C$112</f>
        <v>8490618.0598659627</v>
      </c>
      <c r="O105" s="11">
        <f>'Prev&amp;Death'!C104*Input!$C$112</f>
        <v>8525847.6708528921</v>
      </c>
      <c r="P105" s="11">
        <f>'Prev&amp;Death'!D104*Input!$C$113</f>
        <v>22735417.938654307</v>
      </c>
      <c r="Q105" s="11">
        <f>'Prev&amp;Death'!E104*Input!$C$113</f>
        <v>20448933.888475168</v>
      </c>
      <c r="R105" s="11">
        <f>'Prev&amp;Death'!F104*Input!$C$114</f>
        <v>38256290.307937086</v>
      </c>
      <c r="S105" s="11">
        <f>'Prev&amp;Death'!G104*Input!$C$114</f>
        <v>34829060.444660686</v>
      </c>
      <c r="T105" s="11">
        <f>'Prev&amp;Death'!H104*Input!$C$115</f>
        <v>79571046.8967399</v>
      </c>
      <c r="U105" s="11">
        <f>'Prev&amp;Death'!I104*Input!$C$115</f>
        <v>80809713.492409378</v>
      </c>
      <c r="V105" s="11">
        <f t="shared" ref="V105:V119" si="74">SUM(N105:U105)/1000000</f>
        <v>293.66692869959542</v>
      </c>
      <c r="Y105" s="2">
        <v>2016</v>
      </c>
      <c r="Z105" s="11">
        <f>'Prev&amp;Death'!B104*Input!$D$12</f>
        <v>2490057.8707467029</v>
      </c>
      <c r="AA105" s="11">
        <f>'Prev&amp;Death'!C104*Input!$D$12</f>
        <v>2500389.718146129</v>
      </c>
      <c r="AB105" s="11">
        <f>'Prev&amp;Death'!D104*Input!$D$13</f>
        <v>5654523.8415859258</v>
      </c>
      <c r="AC105" s="11">
        <f>'Prev&amp;Death'!E104*Input!$D$13</f>
        <v>5085852.5899718395</v>
      </c>
      <c r="AD105" s="11">
        <f>'Prev&amp;Death'!F104*Input!$D$14</f>
        <v>8514819.1480806414</v>
      </c>
      <c r="AE105" s="11">
        <f>'Prev&amp;Death'!G104*Input!$D$14</f>
        <v>7752010.1504020225</v>
      </c>
      <c r="AF105" s="11">
        <f>'Prev&amp;Death'!H104*Input!$D$15</f>
        <v>15166904.600205593</v>
      </c>
      <c r="AG105" s="11">
        <f>'Prev&amp;Death'!I104*Input!$D$15</f>
        <v>15403004.775089055</v>
      </c>
      <c r="AH105" s="11">
        <f t="shared" ref="AH105:AH119" si="75">SUM(Z105:AG105)/1000000</f>
        <v>62.56756269422791</v>
      </c>
      <c r="AK105" s="2">
        <v>2016</v>
      </c>
      <c r="AL105" s="11">
        <f>'Prev&amp;Death'!B104*Input!$E$12</f>
        <v>4019088.0011079214</v>
      </c>
      <c r="AM105" s="11">
        <f>'Prev&amp;Death'!C104*Input!$E$12</f>
        <v>4035764.1612888332</v>
      </c>
      <c r="AN105" s="11">
        <f>'Prev&amp;Death'!D104*Input!$E$13</f>
        <v>8229136.824776113</v>
      </c>
      <c r="AO105" s="11">
        <f>'Prev&amp;Death'!E104*Input!$E$13</f>
        <v>7401538.6628526337</v>
      </c>
      <c r="AP105" s="11">
        <f>'Prev&amp;Death'!F104*Input!$E$14</f>
        <v>10453577.969489772</v>
      </c>
      <c r="AQ105" s="11">
        <f>'Prev&amp;Death'!G104*Input!$E$14</f>
        <v>9517083.2308012526</v>
      </c>
      <c r="AR105" s="11">
        <f>'Prev&amp;Death'!H104*Input!$E$15</f>
        <v>14941522.276601139</v>
      </c>
      <c r="AS105" s="11">
        <f>'Prev&amp;Death'!I104*Input!$E$15</f>
        <v>15174113.969864829</v>
      </c>
      <c r="AT105" s="11">
        <f t="shared" ref="AT105:AT119" si="76">SUM(AL105:AS105)/1000000</f>
        <v>73.771825096782493</v>
      </c>
      <c r="AW105" s="2">
        <v>2016</v>
      </c>
      <c r="AX105" s="11">
        <f t="shared" ref="AX105:AX119" si="77">N105+Z105+AL105</f>
        <v>14999763.931720586</v>
      </c>
      <c r="AY105" s="11">
        <f t="shared" si="66"/>
        <v>15062001.550287854</v>
      </c>
      <c r="AZ105" s="11">
        <f t="shared" si="67"/>
        <v>36619078.605016351</v>
      </c>
      <c r="BA105" s="11">
        <f t="shared" si="68"/>
        <v>32936325.141299643</v>
      </c>
      <c r="BB105" s="11">
        <f t="shared" si="69"/>
        <v>57224687.425507501</v>
      </c>
      <c r="BC105" s="11">
        <f t="shared" si="70"/>
        <v>52098153.825863965</v>
      </c>
      <c r="BD105" s="11">
        <f t="shared" si="71"/>
        <v>109679473.77354664</v>
      </c>
      <c r="BE105" s="11">
        <f t="shared" si="72"/>
        <v>111386832.23736326</v>
      </c>
      <c r="BF105" s="11">
        <f t="shared" ref="BF105:BF119" si="78">SUM(AX105:BE105)/1000000</f>
        <v>430.00631649060585</v>
      </c>
    </row>
    <row r="106" spans="1:58" s="29" customFormat="1">
      <c r="A106" s="2">
        <v>2017</v>
      </c>
      <c r="B106" s="11">
        <f>'Prev&amp;Death'!B105*Input!$B$12</f>
        <v>13544091.838348906</v>
      </c>
      <c r="C106" s="11">
        <f>'Prev&amp;Death'!C105*Input!$B$12</f>
        <v>13518559.588876689</v>
      </c>
      <c r="D106" s="11">
        <f>'Prev&amp;Death'!D105*Input!$B$13</f>
        <v>32101615.530867759</v>
      </c>
      <c r="E106" s="11">
        <f>'Prev&amp;Death'!E105*Input!$B$13</f>
        <v>28959050.820597477</v>
      </c>
      <c r="F106" s="11">
        <f>'Prev&amp;Death'!F105*Input!$B$14</f>
        <v>49712013.006619267</v>
      </c>
      <c r="G106" s="11">
        <f>'Prev&amp;Death'!G105*Input!$B$14</f>
        <v>45534949.83042042</v>
      </c>
      <c r="H106" s="11">
        <f>'Prev&amp;Death'!H105*Input!$B$15</f>
        <v>96110415.514715448</v>
      </c>
      <c r="I106" s="11">
        <f>'Prev&amp;Death'!I105*Input!$B$15</f>
        <v>97848000.186015114</v>
      </c>
      <c r="J106" s="11">
        <f t="shared" si="73"/>
        <v>377.32869631646111</v>
      </c>
      <c r="K106" s="11"/>
      <c r="M106" s="2">
        <v>2017</v>
      </c>
      <c r="N106" s="11">
        <f>'Prev&amp;Death'!B105*Input!$C$112</f>
        <v>8721731.3744050786</v>
      </c>
      <c r="O106" s="11">
        <f>'Prev&amp;Death'!C105*Input!$C$112</f>
        <v>8705289.8570306562</v>
      </c>
      <c r="P106" s="11">
        <f>'Prev&amp;Death'!D105*Input!$C$113</f>
        <v>22987527.370105777</v>
      </c>
      <c r="Q106" s="11">
        <f>'Prev&amp;Death'!E105*Input!$C$113</f>
        <v>20737179.806750175</v>
      </c>
      <c r="R106" s="11">
        <f>'Prev&amp;Death'!F105*Input!$C$114</f>
        <v>38734909.914530627</v>
      </c>
      <c r="S106" s="11">
        <f>'Prev&amp;Death'!G105*Input!$C$114</f>
        <v>35480200.31715782</v>
      </c>
      <c r="T106" s="11">
        <f>'Prev&amp;Death'!H105*Input!$C$115</f>
        <v>81624306.59382464</v>
      </c>
      <c r="U106" s="11">
        <f>'Prev&amp;Death'!I105*Input!$C$115</f>
        <v>83099996.228328183</v>
      </c>
      <c r="V106" s="11">
        <f t="shared" si="74"/>
        <v>300.09114146213295</v>
      </c>
      <c r="Y106" s="2">
        <v>2017</v>
      </c>
      <c r="Z106" s="11">
        <f>'Prev&amp;Death'!B105*Input!$D$12</f>
        <v>2557836.8620810001</v>
      </c>
      <c r="AA106" s="11">
        <f>'Prev&amp;Death'!C105*Input!$D$12</f>
        <v>2553015.030565728</v>
      </c>
      <c r="AB106" s="11">
        <f>'Prev&amp;Death'!D105*Input!$D$13</f>
        <v>5717225.956615326</v>
      </c>
      <c r="AC106" s="11">
        <f>'Prev&amp;Death'!E105*Input!$D$13</f>
        <v>5157542.2075334648</v>
      </c>
      <c r="AD106" s="11">
        <f>'Prev&amp;Death'!F105*Input!$D$14</f>
        <v>8621346.9728662018</v>
      </c>
      <c r="AE106" s="11">
        <f>'Prev&amp;Death'!G105*Input!$D$14</f>
        <v>7896936.3366524214</v>
      </c>
      <c r="AF106" s="11">
        <f>'Prev&amp;Death'!H105*Input!$D$15</f>
        <v>15558273.008183736</v>
      </c>
      <c r="AG106" s="11">
        <f>'Prev&amp;Death'!I105*Input!$D$15</f>
        <v>15839551.749370497</v>
      </c>
      <c r="AH106" s="11">
        <f t="shared" si="75"/>
        <v>63.901728123868374</v>
      </c>
      <c r="AK106" s="2">
        <v>2017</v>
      </c>
      <c r="AL106" s="11">
        <f>'Prev&amp;Death'!B105*Input!$E$12</f>
        <v>4128486.9568507387</v>
      </c>
      <c r="AM106" s="11">
        <f>'Prev&amp;Death'!C105*Input!$E$12</f>
        <v>4120704.2601455483</v>
      </c>
      <c r="AN106" s="11">
        <f>'Prev&amp;Death'!D105*Input!$E$13</f>
        <v>8320388.4134571981</v>
      </c>
      <c r="AO106" s="11">
        <f>'Prev&amp;Death'!E105*Input!$E$13</f>
        <v>7505869.9360699784</v>
      </c>
      <c r="AP106" s="11">
        <f>'Prev&amp;Death'!F105*Input!$E$14</f>
        <v>10584361.360534199</v>
      </c>
      <c r="AQ106" s="11">
        <f>'Prev&amp;Death'!G105*Input!$E$14</f>
        <v>9695007.9948440492</v>
      </c>
      <c r="AR106" s="11">
        <f>'Prev&amp;Death'!H105*Input!$E$15</f>
        <v>15327074.895299887</v>
      </c>
      <c r="AS106" s="11">
        <f>'Prev&amp;Death'!I105*Input!$E$15</f>
        <v>15604173.795052927</v>
      </c>
      <c r="AT106" s="11">
        <f t="shared" si="76"/>
        <v>75.286067612254527</v>
      </c>
      <c r="AW106" s="2">
        <v>2017</v>
      </c>
      <c r="AX106" s="11">
        <f t="shared" si="77"/>
        <v>15408055.193336818</v>
      </c>
      <c r="AY106" s="11">
        <f t="shared" si="66"/>
        <v>15379009.147741932</v>
      </c>
      <c r="AZ106" s="11">
        <f t="shared" si="67"/>
        <v>37025141.740178302</v>
      </c>
      <c r="BA106" s="11">
        <f t="shared" si="68"/>
        <v>33400591.950353615</v>
      </c>
      <c r="BB106" s="11">
        <f t="shared" si="69"/>
        <v>57940618.247931026</v>
      </c>
      <c r="BC106" s="11">
        <f t="shared" si="70"/>
        <v>53072144.64865429</v>
      </c>
      <c r="BD106" s="11">
        <f t="shared" si="71"/>
        <v>112509654.49730825</v>
      </c>
      <c r="BE106" s="11">
        <f t="shared" si="72"/>
        <v>114543721.77275161</v>
      </c>
      <c r="BF106" s="11">
        <f t="shared" si="78"/>
        <v>439.27893719825585</v>
      </c>
    </row>
    <row r="107" spans="1:58" s="29" customFormat="1">
      <c r="A107" s="2">
        <v>2018</v>
      </c>
      <c r="B107" s="11">
        <f>'Prev&amp;Death'!B106*Input!$B$12</f>
        <v>13885538.537127627</v>
      </c>
      <c r="C107" s="11">
        <f>'Prev&amp;Death'!C106*Input!$B$12</f>
        <v>13800725.12414515</v>
      </c>
      <c r="D107" s="11">
        <f>'Prev&amp;Death'!D106*Input!$B$13</f>
        <v>32529958.885697346</v>
      </c>
      <c r="E107" s="11">
        <f>'Prev&amp;Death'!E106*Input!$B$13</f>
        <v>29420502.490035325</v>
      </c>
      <c r="F107" s="11">
        <f>'Prev&amp;Death'!F106*Input!$B$14</f>
        <v>50513440.316610619</v>
      </c>
      <c r="G107" s="11">
        <f>'Prev&amp;Death'!G106*Input!$B$14</f>
        <v>46485583.752441674</v>
      </c>
      <c r="H107" s="11">
        <f>'Prev&amp;Death'!H106*Input!$B$15</f>
        <v>98425188.441368207</v>
      </c>
      <c r="I107" s="11">
        <f>'Prev&amp;Death'!I106*Input!$B$15</f>
        <v>100372412.86237161</v>
      </c>
      <c r="J107" s="11">
        <f t="shared" si="73"/>
        <v>385.43335040979753</v>
      </c>
      <c r="K107" s="11"/>
      <c r="M107" s="2">
        <v>2018</v>
      </c>
      <c r="N107" s="11">
        <f>'Prev&amp;Death'!B106*Input!$C$112</f>
        <v>8941606.3147826549</v>
      </c>
      <c r="O107" s="11">
        <f>'Prev&amp;Death'!C106*Input!$C$112</f>
        <v>8886990.6333616842</v>
      </c>
      <c r="P107" s="11">
        <f>'Prev&amp;Death'!D106*Input!$C$113</f>
        <v>23294258.181939218</v>
      </c>
      <c r="Q107" s="11">
        <f>'Prev&amp;Death'!E106*Input!$C$113</f>
        <v>21067619.029380064</v>
      </c>
      <c r="R107" s="11">
        <f>'Prev&amp;Death'!F106*Input!$C$114</f>
        <v>39359370.940710075</v>
      </c>
      <c r="S107" s="11">
        <f>'Prev&amp;Death'!G106*Input!$C$114</f>
        <v>36220921.062589861</v>
      </c>
      <c r="T107" s="11">
        <f>'Prev&amp;Death'!H106*Input!$C$115</f>
        <v>83590188.585368633</v>
      </c>
      <c r="U107" s="11">
        <f>'Prev&amp;Death'!I106*Input!$C$115</f>
        <v>85243920.309404612</v>
      </c>
      <c r="V107" s="11">
        <f t="shared" si="74"/>
        <v>306.60487505753684</v>
      </c>
      <c r="Y107" s="2">
        <v>2018</v>
      </c>
      <c r="Z107" s="11">
        <f>'Prev&amp;Death'!B106*Input!$D$12</f>
        <v>2622319.9564808197</v>
      </c>
      <c r="AA107" s="11">
        <f>'Prev&amp;Death'!C106*Input!$D$12</f>
        <v>2606302.7235267996</v>
      </c>
      <c r="AB107" s="11">
        <f>'Prev&amp;Death'!D106*Input!$D$13</f>
        <v>5793512.950465234</v>
      </c>
      <c r="AC107" s="11">
        <f>'Prev&amp;Death'!E106*Input!$D$13</f>
        <v>5239725.7181949988</v>
      </c>
      <c r="AD107" s="11">
        <f>'Prev&amp;Death'!F106*Input!$D$14</f>
        <v>8760335.1669682227</v>
      </c>
      <c r="AE107" s="11">
        <f>'Prev&amp;Death'!G106*Input!$D$14</f>
        <v>8061800.8108556801</v>
      </c>
      <c r="AF107" s="11">
        <f>'Prev&amp;Death'!H106*Input!$D$15</f>
        <v>15932986.497371618</v>
      </c>
      <c r="AG107" s="11">
        <f>'Prev&amp;Death'!I106*Input!$D$15</f>
        <v>16248201.544439385</v>
      </c>
      <c r="AH107" s="11">
        <f t="shared" si="75"/>
        <v>65.265185368302753</v>
      </c>
      <c r="AK107" s="2">
        <v>2018</v>
      </c>
      <c r="AL107" s="11">
        <f>'Prev&amp;Death'!B106*Input!$E$12</f>
        <v>4232566.156784717</v>
      </c>
      <c r="AM107" s="11">
        <f>'Prev&amp;Death'!C106*Input!$E$12</f>
        <v>4206713.4770005532</v>
      </c>
      <c r="AN107" s="11">
        <f>'Prev&amp;Death'!D106*Input!$E$13</f>
        <v>8431410.3364217449</v>
      </c>
      <c r="AO107" s="11">
        <f>'Prev&amp;Death'!E106*Input!$E$13</f>
        <v>7625473.1728625093</v>
      </c>
      <c r="AP107" s="11">
        <f>'Prev&amp;Death'!F106*Input!$E$14</f>
        <v>10754996.097293297</v>
      </c>
      <c r="AQ107" s="11">
        <f>'Prev&amp;Death'!G106*Input!$E$14</f>
        <v>9897410.8416351285</v>
      </c>
      <c r="AR107" s="11">
        <f>'Prev&amp;Death'!H106*Input!$E$15</f>
        <v>15696220.089630956</v>
      </c>
      <c r="AS107" s="11">
        <f>'Prev&amp;Death'!I106*Input!$E$15</f>
        <v>16006750.997013275</v>
      </c>
      <c r="AT107" s="11">
        <f t="shared" si="76"/>
        <v>76.851541168642171</v>
      </c>
      <c r="AW107" s="2">
        <v>2018</v>
      </c>
      <c r="AX107" s="11">
        <f t="shared" si="77"/>
        <v>15796492.428048192</v>
      </c>
      <c r="AY107" s="11">
        <f t="shared" si="66"/>
        <v>15700006.833889037</v>
      </c>
      <c r="AZ107" s="11">
        <f t="shared" si="67"/>
        <v>37519181.468826197</v>
      </c>
      <c r="BA107" s="11">
        <f t="shared" si="68"/>
        <v>33932817.920437574</v>
      </c>
      <c r="BB107" s="11">
        <f t="shared" si="69"/>
        <v>58874702.204971589</v>
      </c>
      <c r="BC107" s="11">
        <f t="shared" si="70"/>
        <v>54180132.715080671</v>
      </c>
      <c r="BD107" s="11">
        <f t="shared" si="71"/>
        <v>115219395.17237121</v>
      </c>
      <c r="BE107" s="11">
        <f t="shared" si="72"/>
        <v>117498872.85085727</v>
      </c>
      <c r="BF107" s="11">
        <f t="shared" si="78"/>
        <v>448.72160159448168</v>
      </c>
    </row>
    <row r="108" spans="1:58" s="29" customFormat="1">
      <c r="A108" s="2">
        <v>2019</v>
      </c>
      <c r="B108" s="11">
        <f>'Prev&amp;Death'!B107*Input!$B$12</f>
        <v>14212363.758487035</v>
      </c>
      <c r="C108" s="11">
        <f>'Prev&amp;Death'!C107*Input!$B$12</f>
        <v>14078319.455004327</v>
      </c>
      <c r="D108" s="11">
        <f>'Prev&amp;Death'!D107*Input!$B$13</f>
        <v>32970771.942761075</v>
      </c>
      <c r="E108" s="11">
        <f>'Prev&amp;Death'!E107*Input!$B$13</f>
        <v>29893460.841632571</v>
      </c>
      <c r="F108" s="11">
        <f>'Prev&amp;Death'!F107*Input!$B$14</f>
        <v>51476233.381378338</v>
      </c>
      <c r="G108" s="11">
        <f>'Prev&amp;Death'!G107*Input!$B$14</f>
        <v>47546495.716984458</v>
      </c>
      <c r="H108" s="11">
        <f>'Prev&amp;Death'!H107*Input!$B$15</f>
        <v>100710261.32988828</v>
      </c>
      <c r="I108" s="11">
        <f>'Prev&amp;Death'!I107*Input!$B$15</f>
        <v>102740876.88616525</v>
      </c>
      <c r="J108" s="11">
        <f t="shared" si="73"/>
        <v>393.62878331230132</v>
      </c>
      <c r="K108" s="11"/>
      <c r="M108" s="2">
        <v>2019</v>
      </c>
      <c r="N108" s="11">
        <f>'Prev&amp;Death'!B107*Input!$C$112</f>
        <v>9152065.7402722519</v>
      </c>
      <c r="O108" s="11">
        <f>'Prev&amp;Death'!C107*Input!$C$112</f>
        <v>9065747.778078936</v>
      </c>
      <c r="P108" s="11">
        <f>'Prev&amp;Death'!D107*Input!$C$113</f>
        <v>23609918.376816601</v>
      </c>
      <c r="Q108" s="11">
        <f>'Prev&amp;Death'!E107*Input!$C$113</f>
        <v>21406298.02956333</v>
      </c>
      <c r="R108" s="11">
        <f>'Prev&amp;Death'!F107*Input!$C$114</f>
        <v>40109565.921250232</v>
      </c>
      <c r="S108" s="11">
        <f>'Prev&amp;Death'!G107*Input!$C$114</f>
        <v>37047568.926725648</v>
      </c>
      <c r="T108" s="11">
        <f>'Prev&amp;Death'!H107*Input!$C$115</f>
        <v>85530847.03578645</v>
      </c>
      <c r="U108" s="11">
        <f>'Prev&amp;Death'!I107*Input!$C$115</f>
        <v>87255400.882027626</v>
      </c>
      <c r="V108" s="11">
        <f t="shared" si="74"/>
        <v>313.17741269052112</v>
      </c>
      <c r="Y108" s="2">
        <v>2019</v>
      </c>
      <c r="Z108" s="11">
        <f>'Prev&amp;Death'!B107*Input!$D$12</f>
        <v>2684041.7469580458</v>
      </c>
      <c r="AA108" s="11">
        <f>'Prev&amp;Death'!C107*Input!$D$12</f>
        <v>2658727.1326825242</v>
      </c>
      <c r="AB108" s="11">
        <f>'Prev&amp;Death'!D107*Input!$D$13</f>
        <v>5872020.7704045875</v>
      </c>
      <c r="AC108" s="11">
        <f>'Prev&amp;Death'!E107*Input!$D$13</f>
        <v>5323958.5432236865</v>
      </c>
      <c r="AD108" s="11">
        <f>'Prev&amp;Death'!F107*Input!$D$14</f>
        <v>8927308.3505592104</v>
      </c>
      <c r="AE108" s="11">
        <f>'Prev&amp;Death'!G107*Input!$D$14</f>
        <v>8245790.3457950633</v>
      </c>
      <c r="AF108" s="11">
        <f>'Prev&amp;Death'!H107*Input!$D$15</f>
        <v>16302892.1694343</v>
      </c>
      <c r="AG108" s="11">
        <f>'Prev&amp;Death'!I107*Input!$D$15</f>
        <v>16631606.503151696</v>
      </c>
      <c r="AH108" s="11">
        <f t="shared" si="75"/>
        <v>66.64634556220912</v>
      </c>
      <c r="AK108" s="2">
        <v>2019</v>
      </c>
      <c r="AL108" s="11">
        <f>'Prev&amp;Death'!B107*Input!$E$12</f>
        <v>4332188.4629279589</v>
      </c>
      <c r="AM108" s="11">
        <f>'Prev&amp;Death'!C107*Input!$E$12</f>
        <v>4291329.3071297389</v>
      </c>
      <c r="AN108" s="11">
        <f>'Prev&amp;Death'!D107*Input!$E$13</f>
        <v>8545664.2701207176</v>
      </c>
      <c r="AO108" s="11">
        <f>'Prev&amp;Death'!E107*Input!$E$13</f>
        <v>7748058.816095748</v>
      </c>
      <c r="AP108" s="11">
        <f>'Prev&amp;Death'!F107*Input!$E$14</f>
        <v>10959987.790378846</v>
      </c>
      <c r="AQ108" s="11">
        <f>'Prev&amp;Death'!G107*Input!$E$14</f>
        <v>10123293.378376093</v>
      </c>
      <c r="AR108" s="11">
        <f>'Prev&amp;Death'!H107*Input!$E$15</f>
        <v>16060628.911671728</v>
      </c>
      <c r="AS108" s="11">
        <f>'Prev&amp;Death'!I107*Input!$E$15</f>
        <v>16384458.50441605</v>
      </c>
      <c r="AT108" s="11">
        <f t="shared" si="76"/>
        <v>78.445609441116886</v>
      </c>
      <c r="AW108" s="2">
        <v>2019</v>
      </c>
      <c r="AX108" s="11">
        <f t="shared" si="77"/>
        <v>16168295.950158257</v>
      </c>
      <c r="AY108" s="11">
        <f t="shared" si="66"/>
        <v>16015804.2178912</v>
      </c>
      <c r="AZ108" s="11">
        <f t="shared" si="67"/>
        <v>38027603.417341903</v>
      </c>
      <c r="BA108" s="11">
        <f t="shared" si="68"/>
        <v>34478315.388882764</v>
      </c>
      <c r="BB108" s="11">
        <f t="shared" si="69"/>
        <v>59996862.06218829</v>
      </c>
      <c r="BC108" s="11">
        <f t="shared" si="70"/>
        <v>55416652.650896803</v>
      </c>
      <c r="BD108" s="11">
        <f t="shared" si="71"/>
        <v>117894368.11689247</v>
      </c>
      <c r="BE108" s="11">
        <f t="shared" si="72"/>
        <v>120271465.88959537</v>
      </c>
      <c r="BF108" s="11">
        <f t="shared" si="78"/>
        <v>458.26936769384707</v>
      </c>
    </row>
    <row r="109" spans="1:58" s="29" customFormat="1">
      <c r="A109" s="2">
        <v>2020</v>
      </c>
      <c r="B109" s="11">
        <f>'Prev&amp;Death'!B108*Input!$B$12</f>
        <v>14527821.815437665</v>
      </c>
      <c r="C109" s="11">
        <f>'Prev&amp;Death'!C108*Input!$B$12</f>
        <v>14350036.878761519</v>
      </c>
      <c r="D109" s="11">
        <f>'Prev&amp;Death'!D108*Input!$B$13</f>
        <v>33388557.051329911</v>
      </c>
      <c r="E109" s="11">
        <f>'Prev&amp;Death'!E108*Input!$B$13</f>
        <v>30339523.748246189</v>
      </c>
      <c r="F109" s="11">
        <f>'Prev&amp;Death'!F108*Input!$B$14</f>
        <v>52587493.286426954</v>
      </c>
      <c r="G109" s="11">
        <f>'Prev&amp;Death'!G108*Input!$B$14</f>
        <v>48697884.333372004</v>
      </c>
      <c r="H109" s="11">
        <f>'Prev&amp;Death'!H108*Input!$B$15</f>
        <v>102905153.05942021</v>
      </c>
      <c r="I109" s="11">
        <f>'Prev&amp;Death'!I108*Input!$B$15</f>
        <v>104940709.94251604</v>
      </c>
      <c r="J109" s="11">
        <f t="shared" si="73"/>
        <v>401.73718011551045</v>
      </c>
      <c r="K109" s="11"/>
      <c r="M109" s="2">
        <v>2020</v>
      </c>
      <c r="N109" s="11">
        <f>'Prev&amp;Death'!B108*Input!$C$112</f>
        <v>9355205.2689651251</v>
      </c>
      <c r="O109" s="11">
        <f>'Prev&amp;Death'!C108*Input!$C$112</f>
        <v>9240720.4826382473</v>
      </c>
      <c r="P109" s="11">
        <f>'Prev&amp;Death'!D108*Input!$C$113</f>
        <v>23909088.573058404</v>
      </c>
      <c r="Q109" s="11">
        <f>'Prev&amp;Death'!E108*Input!$C$113</f>
        <v>21725717.569826335</v>
      </c>
      <c r="R109" s="11">
        <f>'Prev&amp;Death'!F108*Input!$C$114</f>
        <v>40975444.201173365</v>
      </c>
      <c r="S109" s="11">
        <f>'Prev&amp;Death'!G108*Input!$C$114</f>
        <v>37944714.941039115</v>
      </c>
      <c r="T109" s="11">
        <f>'Prev&amp;Death'!H108*Input!$C$115</f>
        <v>87394916.757180303</v>
      </c>
      <c r="U109" s="11">
        <f>'Prev&amp;Death'!I108*Input!$C$115</f>
        <v>89123667.155617043</v>
      </c>
      <c r="V109" s="11">
        <f t="shared" si="74"/>
        <v>319.66947494949795</v>
      </c>
      <c r="Y109" s="2">
        <v>2020</v>
      </c>
      <c r="Z109" s="11">
        <f>'Prev&amp;Death'!B108*Input!$D$12</f>
        <v>2743616.8189628096</v>
      </c>
      <c r="AA109" s="11">
        <f>'Prev&amp;Death'!C108*Input!$D$12</f>
        <v>2710041.6726938351</v>
      </c>
      <c r="AB109" s="11">
        <f>'Prev&amp;Death'!D108*Input!$D$13</f>
        <v>5946427.3642004766</v>
      </c>
      <c r="AC109" s="11">
        <f>'Prev&amp;Death'!E108*Input!$D$13</f>
        <v>5403401.3496308103</v>
      </c>
      <c r="AD109" s="11">
        <f>'Prev&amp;Death'!F108*Input!$D$14</f>
        <v>9120029.5187239926</v>
      </c>
      <c r="AE109" s="11">
        <f>'Prev&amp;Death'!G108*Input!$D$14</f>
        <v>8445470.8689145688</v>
      </c>
      <c r="AF109" s="11">
        <f>'Prev&amp;Death'!H108*Input!$D$15</f>
        <v>16658199.391534841</v>
      </c>
      <c r="AG109" s="11">
        <f>'Prev&amp;Death'!I108*Input!$D$15</f>
        <v>16987713.623070378</v>
      </c>
      <c r="AH109" s="11">
        <f t="shared" si="75"/>
        <v>68.014900607731718</v>
      </c>
      <c r="AK109" s="2">
        <v>2020</v>
      </c>
      <c r="AL109" s="11">
        <f>'Prev&amp;Death'!B108*Input!$E$12</f>
        <v>4428345.8494178103</v>
      </c>
      <c r="AM109" s="11">
        <f>'Prev&amp;Death'!C108*Input!$E$12</f>
        <v>4374153.7484669145</v>
      </c>
      <c r="AN109" s="11">
        <f>'Prev&amp;Death'!D108*Input!$E$13</f>
        <v>8653949.610878991</v>
      </c>
      <c r="AO109" s="11">
        <f>'Prev&amp;Death'!E108*Input!$E$13</f>
        <v>7863673.4535052646</v>
      </c>
      <c r="AP109" s="11">
        <f>'Prev&amp;Death'!F108*Input!$E$14</f>
        <v>11196590.086064223</v>
      </c>
      <c r="AQ109" s="11">
        <f>'Prev&amp;Death'!G108*Input!$E$14</f>
        <v>10368439.620605886</v>
      </c>
      <c r="AR109" s="11">
        <f>'Prev&amp;Death'!H108*Input!$E$15</f>
        <v>16410656.218758537</v>
      </c>
      <c r="AS109" s="11">
        <f>'Prev&amp;Death'!I108*Input!$E$15</f>
        <v>16735273.822727548</v>
      </c>
      <c r="AT109" s="11">
        <f t="shared" si="76"/>
        <v>80.031082410425171</v>
      </c>
      <c r="AW109" s="2">
        <v>2020</v>
      </c>
      <c r="AX109" s="11">
        <f t="shared" si="77"/>
        <v>16527167.937345743</v>
      </c>
      <c r="AY109" s="11">
        <f t="shared" si="66"/>
        <v>16324915.903798997</v>
      </c>
      <c r="AZ109" s="11">
        <f t="shared" si="67"/>
        <v>38509465.548137873</v>
      </c>
      <c r="BA109" s="11">
        <f t="shared" si="68"/>
        <v>34992792.372962408</v>
      </c>
      <c r="BB109" s="11">
        <f t="shared" si="69"/>
        <v>61292063.805961579</v>
      </c>
      <c r="BC109" s="11">
        <f t="shared" si="70"/>
        <v>56758625.430559568</v>
      </c>
      <c r="BD109" s="11">
        <f t="shared" si="71"/>
        <v>120463772.36747368</v>
      </c>
      <c r="BE109" s="11">
        <f t="shared" si="72"/>
        <v>122846654.60141496</v>
      </c>
      <c r="BF109" s="11">
        <f t="shared" si="78"/>
        <v>467.7154579676548</v>
      </c>
    </row>
    <row r="110" spans="1:58" s="29" customFormat="1">
      <c r="A110" s="2">
        <v>2021</v>
      </c>
      <c r="B110" s="11">
        <f>'Prev&amp;Death'!B109*Input!$B$12</f>
        <v>14834248.837317443</v>
      </c>
      <c r="C110" s="11">
        <f>'Prev&amp;Death'!C109*Input!$B$12</f>
        <v>14620427.228289142</v>
      </c>
      <c r="D110" s="11">
        <f>'Prev&amp;Death'!D109*Input!$B$13</f>
        <v>33753049.678358316</v>
      </c>
      <c r="E110" s="11">
        <f>'Prev&amp;Death'!E109*Input!$B$13</f>
        <v>30729261.089305844</v>
      </c>
      <c r="F110" s="11">
        <f>'Prev&amp;Death'!F109*Input!$B$14</f>
        <v>53783769.521866716</v>
      </c>
      <c r="G110" s="11">
        <f>'Prev&amp;Death'!G109*Input!$B$14</f>
        <v>49896829.874917567</v>
      </c>
      <c r="H110" s="11">
        <f>'Prev&amp;Death'!H109*Input!$B$15</f>
        <v>105103521.66467452</v>
      </c>
      <c r="I110" s="11">
        <f>'Prev&amp;Death'!I109*Input!$B$15</f>
        <v>107040433.9625123</v>
      </c>
      <c r="J110" s="11">
        <f t="shared" si="73"/>
        <v>409.76154185724187</v>
      </c>
      <c r="K110" s="11"/>
      <c r="M110" s="2">
        <v>2021</v>
      </c>
      <c r="N110" s="11">
        <f>'Prev&amp;Death'!B109*Input!$C$112</f>
        <v>9552529.2536657602</v>
      </c>
      <c r="O110" s="11">
        <f>'Prev&amp;Death'!C109*Input!$C$112</f>
        <v>9414838.6164310351</v>
      </c>
      <c r="P110" s="11">
        <f>'Prev&amp;Death'!D109*Input!$C$113</f>
        <v>24170096.752910305</v>
      </c>
      <c r="Q110" s="11">
        <f>'Prev&amp;Death'!E109*Input!$C$113</f>
        <v>22004803.143764079</v>
      </c>
      <c r="R110" s="11">
        <f>'Prev&amp;Death'!F109*Input!$C$114</f>
        <v>41907566.024654604</v>
      </c>
      <c r="S110" s="11">
        <f>'Prev&amp;Death'!G109*Input!$C$114</f>
        <v>38878916.650754869</v>
      </c>
      <c r="T110" s="11">
        <f>'Prev&amp;Death'!H109*Input!$C$115</f>
        <v>89261939.307031229</v>
      </c>
      <c r="U110" s="11">
        <f>'Prev&amp;Death'!I109*Input!$C$115</f>
        <v>90906913.18834646</v>
      </c>
      <c r="V110" s="11">
        <f t="shared" si="74"/>
        <v>326.09760293755835</v>
      </c>
      <c r="Y110" s="2">
        <v>2021</v>
      </c>
      <c r="Z110" s="11">
        <f>'Prev&amp;Death'!B109*Input!$D$12</f>
        <v>2801486.3565779161</v>
      </c>
      <c r="AA110" s="11">
        <f>'Prev&amp;Death'!C109*Input!$D$12</f>
        <v>2761105.5912959282</v>
      </c>
      <c r="AB110" s="11">
        <f>'Prev&amp;Death'!D109*Input!$D$13</f>
        <v>6011342.6861797683</v>
      </c>
      <c r="AC110" s="11">
        <f>'Prev&amp;Death'!E109*Input!$D$13</f>
        <v>5472812.698739578</v>
      </c>
      <c r="AD110" s="11">
        <f>'Prev&amp;Death'!F109*Input!$D$14</f>
        <v>9327494.7143045273</v>
      </c>
      <c r="AE110" s="11">
        <f>'Prev&amp;Death'!G109*Input!$D$14</f>
        <v>8653398.9911143053</v>
      </c>
      <c r="AF110" s="11">
        <f>'Prev&amp;Death'!H109*Input!$D$15</f>
        <v>17014069.447345074</v>
      </c>
      <c r="AG110" s="11">
        <f>'Prev&amp;Death'!I109*Input!$D$15</f>
        <v>17327615.176611584</v>
      </c>
      <c r="AH110" s="11">
        <f t="shared" si="75"/>
        <v>69.369325662168677</v>
      </c>
      <c r="AK110" s="2">
        <v>2021</v>
      </c>
      <c r="AL110" s="11">
        <f>'Prev&amp;Death'!B109*Input!$E$12</f>
        <v>4521750.4112117067</v>
      </c>
      <c r="AM110" s="11">
        <f>'Prev&amp;Death'!C109*Input!$E$12</f>
        <v>4456573.6733025089</v>
      </c>
      <c r="AN110" s="11">
        <f>'Prev&amp;Death'!D109*Input!$E$13</f>
        <v>8748422.1220148113</v>
      </c>
      <c r="AO110" s="11">
        <f>'Prev&amp;Death'!E109*Input!$E$13</f>
        <v>7964689.1190167479</v>
      </c>
      <c r="AP110" s="11">
        <f>'Prev&amp;Death'!F109*Input!$E$14</f>
        <v>11451293.510792326</v>
      </c>
      <c r="AQ110" s="11">
        <f>'Prev&amp;Death'!G109*Input!$E$14</f>
        <v>10623711.37678341</v>
      </c>
      <c r="AR110" s="11">
        <f>'Prev&amp;Death'!H109*Input!$E$15</f>
        <v>16761237.995767396</v>
      </c>
      <c r="AS110" s="11">
        <f>'Prev&amp;Death'!I109*Input!$E$15</f>
        <v>17070124.391644455</v>
      </c>
      <c r="AT110" s="11">
        <f t="shared" si="76"/>
        <v>81.59780260053337</v>
      </c>
      <c r="AW110" s="2">
        <v>2021</v>
      </c>
      <c r="AX110" s="11">
        <f t="shared" si="77"/>
        <v>16875766.021455385</v>
      </c>
      <c r="AY110" s="11">
        <f t="shared" si="66"/>
        <v>16632517.881029472</v>
      </c>
      <c r="AZ110" s="11">
        <f t="shared" si="67"/>
        <v>38929861.561104886</v>
      </c>
      <c r="BA110" s="11">
        <f t="shared" si="68"/>
        <v>35442304.961520404</v>
      </c>
      <c r="BB110" s="11">
        <f t="shared" si="69"/>
        <v>62686354.249751464</v>
      </c>
      <c r="BC110" s="11">
        <f t="shared" si="70"/>
        <v>58156027.018652581</v>
      </c>
      <c r="BD110" s="11">
        <f t="shared" si="71"/>
        <v>123037246.75014371</v>
      </c>
      <c r="BE110" s="11">
        <f t="shared" si="72"/>
        <v>125304652.7566025</v>
      </c>
      <c r="BF110" s="11">
        <f t="shared" si="78"/>
        <v>477.06473120026038</v>
      </c>
    </row>
    <row r="111" spans="1:58" s="29" customFormat="1">
      <c r="A111" s="2">
        <v>2022</v>
      </c>
      <c r="B111" s="11">
        <f>'Prev&amp;Death'!B110*Input!$B$12</f>
        <v>15134652.328969449</v>
      </c>
      <c r="C111" s="11">
        <f>'Prev&amp;Death'!C110*Input!$B$12</f>
        <v>14891626.854979143</v>
      </c>
      <c r="D111" s="11">
        <f>'Prev&amp;Death'!D110*Input!$B$13</f>
        <v>34049455.819815241</v>
      </c>
      <c r="E111" s="11">
        <f>'Prev&amp;Death'!E110*Input!$B$13</f>
        <v>31054677.231934015</v>
      </c>
      <c r="F111" s="11">
        <f>'Prev&amp;Death'!F110*Input!$B$14</f>
        <v>55001077.210627303</v>
      </c>
      <c r="G111" s="11">
        <f>'Prev&amp;Death'!G110*Input!$B$14</f>
        <v>51069111.527804993</v>
      </c>
      <c r="H111" s="11">
        <f>'Prev&amp;Death'!H110*Input!$B$15</f>
        <v>107394074.64959826</v>
      </c>
      <c r="I111" s="11">
        <f>'Prev&amp;Death'!I110*Input!$B$15</f>
        <v>109199943.55480967</v>
      </c>
      <c r="J111" s="11">
        <f t="shared" si="73"/>
        <v>417.79461917853808</v>
      </c>
      <c r="K111" s="11"/>
      <c r="M111" s="2">
        <v>2022</v>
      </c>
      <c r="N111" s="11">
        <f>'Prev&amp;Death'!B110*Input!$C$112</f>
        <v>9745974.3801011648</v>
      </c>
      <c r="O111" s="11">
        <f>'Prev&amp;Death'!C110*Input!$C$112</f>
        <v>9589477.8850552998</v>
      </c>
      <c r="P111" s="11">
        <f>'Prev&amp;Death'!D110*Input!$C$113</f>
        <v>24382349.132634211</v>
      </c>
      <c r="Q111" s="11">
        <f>'Prev&amp;Death'!E110*Input!$C$113</f>
        <v>22237829.188143257</v>
      </c>
      <c r="R111" s="11">
        <f>'Prev&amp;Death'!F110*Input!$C$114</f>
        <v>42856075.264385618</v>
      </c>
      <c r="S111" s="11">
        <f>'Prev&amp;Death'!G110*Input!$C$114</f>
        <v>39792342.228854172</v>
      </c>
      <c r="T111" s="11">
        <f>'Prev&amp;Death'!H110*Input!$C$115</f>
        <v>91207251.87393184</v>
      </c>
      <c r="U111" s="11">
        <f>'Prev&amp;Death'!I110*Input!$C$115</f>
        <v>92740933.696009308</v>
      </c>
      <c r="V111" s="11">
        <f t="shared" si="74"/>
        <v>332.55223364911484</v>
      </c>
      <c r="Y111" s="2">
        <v>2022</v>
      </c>
      <c r="Z111" s="11">
        <f>'Prev&amp;Death'!B110*Input!$D$12</f>
        <v>2858218.334891127</v>
      </c>
      <c r="AA111" s="11">
        <f>'Prev&amp;Death'!C110*Input!$D$12</f>
        <v>2812322.3439885071</v>
      </c>
      <c r="AB111" s="11">
        <f>'Prev&amp;Death'!D110*Input!$D$13</f>
        <v>6064131.9572994178</v>
      </c>
      <c r="AC111" s="11">
        <f>'Prev&amp;Death'!E110*Input!$D$13</f>
        <v>5530768.5862103021</v>
      </c>
      <c r="AD111" s="11">
        <f>'Prev&amp;Death'!F110*Input!$D$14</f>
        <v>9538607.3070725054</v>
      </c>
      <c r="AE111" s="11">
        <f>'Prev&amp;Death'!G110*Input!$D$14</f>
        <v>8856702.9063695949</v>
      </c>
      <c r="AF111" s="11">
        <f>'Prev&amp;Death'!H110*Input!$D$15</f>
        <v>17384862.232791908</v>
      </c>
      <c r="AG111" s="11">
        <f>'Prev&amp;Death'!I110*Input!$D$15</f>
        <v>17677194.768176351</v>
      </c>
      <c r="AH111" s="11">
        <f t="shared" si="75"/>
        <v>70.722808436799724</v>
      </c>
      <c r="AK111" s="2">
        <v>2022</v>
      </c>
      <c r="AL111" s="11">
        <f>'Prev&amp;Death'!B110*Input!$E$12</f>
        <v>4613318.8908026516</v>
      </c>
      <c r="AM111" s="11">
        <f>'Prev&amp;Death'!C110*Input!$E$12</f>
        <v>4539240.2806214495</v>
      </c>
      <c r="AN111" s="11">
        <f>'Prev&amp;Death'!D110*Input!$E$13</f>
        <v>8825247.3591336217</v>
      </c>
      <c r="AO111" s="11">
        <f>'Prev&amp;Death'!E110*Input!$E$13</f>
        <v>8049033.4318464817</v>
      </c>
      <c r="AP111" s="11">
        <f>'Prev&amp;Death'!F110*Input!$E$14</f>
        <v>11710474.816990552</v>
      </c>
      <c r="AQ111" s="11">
        <f>'Prev&amp;Death'!G110*Input!$E$14</f>
        <v>10873306.029666057</v>
      </c>
      <c r="AR111" s="11">
        <f>'Prev&amp;Death'!H110*Input!$E$15</f>
        <v>17126520.748563357</v>
      </c>
      <c r="AS111" s="11">
        <f>'Prev&amp;Death'!I110*Input!$E$15</f>
        <v>17414509.181586318</v>
      </c>
      <c r="AT111" s="11">
        <f t="shared" si="76"/>
        <v>83.151650739210481</v>
      </c>
      <c r="AW111" s="2">
        <v>2022</v>
      </c>
      <c r="AX111" s="11">
        <f t="shared" si="77"/>
        <v>17217511.605794944</v>
      </c>
      <c r="AY111" s="11">
        <f t="shared" si="66"/>
        <v>16941040.509665258</v>
      </c>
      <c r="AZ111" s="11">
        <f t="shared" si="67"/>
        <v>39271728.44906725</v>
      </c>
      <c r="BA111" s="11">
        <f t="shared" si="68"/>
        <v>35817631.206200041</v>
      </c>
      <c r="BB111" s="11">
        <f t="shared" si="69"/>
        <v>64105157.388448678</v>
      </c>
      <c r="BC111" s="11">
        <f t="shared" si="70"/>
        <v>59522351.164889827</v>
      </c>
      <c r="BD111" s="11">
        <f t="shared" si="71"/>
        <v>125718634.8552871</v>
      </c>
      <c r="BE111" s="11">
        <f t="shared" si="72"/>
        <v>127832637.64577198</v>
      </c>
      <c r="BF111" s="11">
        <f t="shared" si="78"/>
        <v>486.42669282512509</v>
      </c>
    </row>
    <row r="112" spans="1:58" s="29" customFormat="1">
      <c r="A112" s="2">
        <v>2023</v>
      </c>
      <c r="B112" s="11">
        <f>'Prev&amp;Death'!B111*Input!$B$12</f>
        <v>15426722.876003539</v>
      </c>
      <c r="C112" s="11">
        <f>'Prev&amp;Death'!C111*Input!$B$12</f>
        <v>15160772.097852804</v>
      </c>
      <c r="D112" s="11">
        <f>'Prev&amp;Death'!D111*Input!$B$13</f>
        <v>34271018.464443862</v>
      </c>
      <c r="E112" s="11">
        <f>'Prev&amp;Death'!E111*Input!$B$13</f>
        <v>31317928.308145836</v>
      </c>
      <c r="F112" s="11">
        <f>'Prev&amp;Death'!F111*Input!$B$14</f>
        <v>56258650.236539878</v>
      </c>
      <c r="G112" s="11">
        <f>'Prev&amp;Death'!G111*Input!$B$14</f>
        <v>52226153.14054063</v>
      </c>
      <c r="H112" s="11">
        <f>'Prev&amp;Death'!H111*Input!$B$15</f>
        <v>109832533.07700016</v>
      </c>
      <c r="I112" s="11">
        <f>'Prev&amp;Death'!I111*Input!$B$15</f>
        <v>111389501.39877118</v>
      </c>
      <c r="J112" s="11">
        <f t="shared" si="73"/>
        <v>425.88327959929791</v>
      </c>
      <c r="K112" s="11"/>
      <c r="M112" s="2">
        <v>2023</v>
      </c>
      <c r="N112" s="11">
        <f>'Prev&amp;Death'!B111*Input!$C$112</f>
        <v>9934053.4985839743</v>
      </c>
      <c r="O112" s="11">
        <f>'Prev&amp;Death'!C111*Input!$C$112</f>
        <v>9762794.2311831787</v>
      </c>
      <c r="P112" s="11">
        <f>'Prev&amp;Death'!D111*Input!$C$113</f>
        <v>24541007.108981099</v>
      </c>
      <c r="Q112" s="11">
        <f>'Prev&amp;Death'!E111*Input!$C$113</f>
        <v>22426339.679579742</v>
      </c>
      <c r="R112" s="11">
        <f>'Prev&amp;Death'!F111*Input!$C$114</f>
        <v>43835958.695442438</v>
      </c>
      <c r="S112" s="11">
        <f>'Prev&amp;Death'!G111*Input!$C$114</f>
        <v>40693892.979388267</v>
      </c>
      <c r="T112" s="11">
        <f>'Prev&amp;Death'!H111*Input!$C$115</f>
        <v>93278177.040872499</v>
      </c>
      <c r="U112" s="11">
        <f>'Prev&amp;Death'!I111*Input!$C$115</f>
        <v>94600473.474328801</v>
      </c>
      <c r="V112" s="11">
        <f t="shared" si="74"/>
        <v>339.07269670836001</v>
      </c>
      <c r="Y112" s="2">
        <v>2023</v>
      </c>
      <c r="Z112" s="11">
        <f>'Prev&amp;Death'!B111*Input!$D$12</f>
        <v>2913376.6150067933</v>
      </c>
      <c r="AA112" s="11">
        <f>'Prev&amp;Death'!C111*Input!$D$12</f>
        <v>2863151.1209705682</v>
      </c>
      <c r="AB112" s="11">
        <f>'Prev&amp;Death'!D111*Input!$D$13</f>
        <v>6103591.7689612033</v>
      </c>
      <c r="AC112" s="11">
        <f>'Prev&amp;Death'!E111*Input!$D$13</f>
        <v>5577653.0143344235</v>
      </c>
      <c r="AD112" s="11">
        <f>'Prev&amp;Death'!F111*Input!$D$14</f>
        <v>9756702.9492398407</v>
      </c>
      <c r="AE112" s="11">
        <f>'Prev&amp;Death'!G111*Input!$D$14</f>
        <v>9057363.8050564062</v>
      </c>
      <c r="AF112" s="11">
        <f>'Prev&amp;Death'!H111*Input!$D$15</f>
        <v>17779597.826530095</v>
      </c>
      <c r="AG112" s="11">
        <f>'Prev&amp;Death'!I111*Input!$D$15</f>
        <v>18031638.545379117</v>
      </c>
      <c r="AH112" s="11">
        <f t="shared" si="75"/>
        <v>72.083075645478459</v>
      </c>
      <c r="AK112" s="2">
        <v>2023</v>
      </c>
      <c r="AL112" s="11">
        <f>'Prev&amp;Death'!B111*Input!$E$12</f>
        <v>4702347.3364379918</v>
      </c>
      <c r="AM112" s="11">
        <f>'Prev&amp;Death'!C111*Input!$E$12</f>
        <v>4621280.6741719553</v>
      </c>
      <c r="AN112" s="11">
        <f>'Prev&amp;Death'!D111*Input!$E$13</f>
        <v>8882673.9786584321</v>
      </c>
      <c r="AO112" s="11">
        <f>'Prev&amp;Death'!E111*Input!$E$13</f>
        <v>8117265.2378824372</v>
      </c>
      <c r="AP112" s="11">
        <f>'Prev&amp;Death'!F111*Input!$E$14</f>
        <v>11978229.159220604</v>
      </c>
      <c r="AQ112" s="11">
        <f>'Prev&amp;Death'!G111*Input!$E$14</f>
        <v>11119655.871438481</v>
      </c>
      <c r="AR112" s="11">
        <f>'Prev&amp;Death'!H111*Input!$E$15</f>
        <v>17515390.516170818</v>
      </c>
      <c r="AS112" s="11">
        <f>'Prev&amp;Death'!I111*Input!$E$15</f>
        <v>17763685.874687295</v>
      </c>
      <c r="AT112" s="11">
        <f t="shared" si="76"/>
        <v>84.700528648668026</v>
      </c>
      <c r="AW112" s="2">
        <v>2023</v>
      </c>
      <c r="AX112" s="11">
        <f t="shared" si="77"/>
        <v>17549777.450028758</v>
      </c>
      <c r="AY112" s="11">
        <f t="shared" si="66"/>
        <v>17247226.026325703</v>
      </c>
      <c r="AZ112" s="11">
        <f t="shared" si="67"/>
        <v>39527272.856600732</v>
      </c>
      <c r="BA112" s="11">
        <f t="shared" si="68"/>
        <v>36121257.931796603</v>
      </c>
      <c r="BB112" s="11">
        <f t="shared" si="69"/>
        <v>65570890.803902887</v>
      </c>
      <c r="BC112" s="11">
        <f t="shared" si="70"/>
        <v>60870912.655883156</v>
      </c>
      <c r="BD112" s="11">
        <f t="shared" si="71"/>
        <v>128573165.38357341</v>
      </c>
      <c r="BE112" s="11">
        <f t="shared" si="72"/>
        <v>130395797.89439522</v>
      </c>
      <c r="BF112" s="11">
        <f t="shared" si="78"/>
        <v>495.85630100250648</v>
      </c>
    </row>
    <row r="113" spans="1:58" s="29" customFormat="1">
      <c r="A113" s="2">
        <v>2024</v>
      </c>
      <c r="B113" s="11">
        <f>'Prev&amp;Death'!B112*Input!$B$12</f>
        <v>15709754.2631051</v>
      </c>
      <c r="C113" s="11">
        <f>'Prev&amp;Death'!C112*Input!$B$12</f>
        <v>15426647.539179347</v>
      </c>
      <c r="D113" s="11">
        <f>'Prev&amp;Death'!D112*Input!$B$13</f>
        <v>34425495.702788331</v>
      </c>
      <c r="E113" s="11">
        <f>'Prev&amp;Death'!E112*Input!$B$13</f>
        <v>31525263.346712351</v>
      </c>
      <c r="F113" s="11">
        <f>'Prev&amp;Death'!F112*Input!$B$14</f>
        <v>57535276.900671229</v>
      </c>
      <c r="G113" s="11">
        <f>'Prev&amp;Death'!G112*Input!$B$14</f>
        <v>53363951.791352063</v>
      </c>
      <c r="H113" s="11">
        <f>'Prev&amp;Death'!H112*Input!$B$15</f>
        <v>112366088.51097837</v>
      </c>
      <c r="I113" s="11">
        <f>'Prev&amp;Death'!I112*Input!$B$15</f>
        <v>113611824.92738026</v>
      </c>
      <c r="J113" s="11">
        <f t="shared" si="73"/>
        <v>433.96430298216706</v>
      </c>
      <c r="K113" s="11"/>
      <c r="M113" s="2">
        <v>2024</v>
      </c>
      <c r="N113" s="11">
        <f>'Prev&amp;Death'!B112*Input!$C$112</f>
        <v>10116311.841061812</v>
      </c>
      <c r="O113" s="11">
        <f>'Prev&amp;Death'!C112*Input!$C$112</f>
        <v>9934004.9853613041</v>
      </c>
      <c r="P113" s="11">
        <f>'Prev&amp;Death'!D112*Input!$C$113</f>
        <v>24651626.144371618</v>
      </c>
      <c r="Q113" s="11">
        <f>'Prev&amp;Death'!E112*Input!$C$113</f>
        <v>22574809.462019406</v>
      </c>
      <c r="R113" s="11">
        <f>'Prev&amp;Death'!F112*Input!$C$114</f>
        <v>44830688.456698157</v>
      </c>
      <c r="S113" s="11">
        <f>'Prev&amp;Death'!G112*Input!$C$114</f>
        <v>41580449.881322354</v>
      </c>
      <c r="T113" s="11">
        <f>'Prev&amp;Death'!H112*Input!$C$115</f>
        <v>95429865.850123629</v>
      </c>
      <c r="U113" s="11">
        <f>'Prev&amp;Death'!I112*Input!$C$115</f>
        <v>96487840.374975324</v>
      </c>
      <c r="V113" s="11">
        <f t="shared" si="74"/>
        <v>345.60559699593358</v>
      </c>
      <c r="Y113" s="2">
        <v>2024</v>
      </c>
      <c r="Z113" s="11">
        <f>'Prev&amp;Death'!B112*Input!$D$12</f>
        <v>2966827.8263316085</v>
      </c>
      <c r="AA113" s="11">
        <f>'Prev&amp;Death'!C112*Input!$D$12</f>
        <v>2913362.3874522042</v>
      </c>
      <c r="AB113" s="11">
        <f>'Prev&amp;Death'!D112*Input!$D$13</f>
        <v>6131103.8197463108</v>
      </c>
      <c r="AC113" s="11">
        <f>'Prev&amp;Death'!E112*Input!$D$13</f>
        <v>5614578.9211651403</v>
      </c>
      <c r="AD113" s="11">
        <f>'Prev&amp;Death'!F112*Input!$D$14</f>
        <v>9978102.9843746796</v>
      </c>
      <c r="AE113" s="11">
        <f>'Prev&amp;Death'!G112*Input!$D$14</f>
        <v>9254687.4771555066</v>
      </c>
      <c r="AF113" s="11">
        <f>'Prev&amp;Death'!H112*Input!$D$15</f>
        <v>18189727.643492185</v>
      </c>
      <c r="AG113" s="11">
        <f>'Prev&amp;Death'!I112*Input!$D$15</f>
        <v>18391386.403979484</v>
      </c>
      <c r="AH113" s="11">
        <f t="shared" si="75"/>
        <v>73.439777463697126</v>
      </c>
      <c r="AK113" s="2">
        <v>2024</v>
      </c>
      <c r="AL113" s="11">
        <f>'Prev&amp;Death'!B112*Input!$E$12</f>
        <v>4788620.4807709092</v>
      </c>
      <c r="AM113" s="11">
        <f>'Prev&amp;Death'!C112*Input!$E$12</f>
        <v>4702324.3723958274</v>
      </c>
      <c r="AN113" s="11">
        <f>'Prev&amp;Death'!D112*Input!$E$13</f>
        <v>8922712.7929925043</v>
      </c>
      <c r="AO113" s="11">
        <f>'Prev&amp;Death'!E112*Input!$E$13</f>
        <v>8171004.2171850121</v>
      </c>
      <c r="AP113" s="11">
        <f>'Prev&amp;Death'!F112*Input!$E$14</f>
        <v>12250040.279278453</v>
      </c>
      <c r="AQ113" s="11">
        <f>'Prev&amp;Death'!G112*Input!$E$14</f>
        <v>11361908.625800146</v>
      </c>
      <c r="AR113" s="11">
        <f>'Prev&amp;Death'!H112*Input!$E$15</f>
        <v>17919425.746692035</v>
      </c>
      <c r="AS113" s="11">
        <f>'Prev&amp;Death'!I112*Input!$E$15</f>
        <v>18118087.829794474</v>
      </c>
      <c r="AT113" s="11">
        <f t="shared" si="76"/>
        <v>86.234124344909375</v>
      </c>
      <c r="AW113" s="2">
        <v>2024</v>
      </c>
      <c r="AX113" s="11">
        <f t="shared" si="77"/>
        <v>17871760.148164328</v>
      </c>
      <c r="AY113" s="11">
        <f t="shared" si="66"/>
        <v>17549691.745209336</v>
      </c>
      <c r="AZ113" s="11">
        <f t="shared" si="67"/>
        <v>39705442.757110432</v>
      </c>
      <c r="BA113" s="11">
        <f t="shared" si="68"/>
        <v>36360392.600369558</v>
      </c>
      <c r="BB113" s="11">
        <f t="shared" si="69"/>
        <v>67058831.720351294</v>
      </c>
      <c r="BC113" s="11">
        <f t="shared" si="70"/>
        <v>62197045.984278008</v>
      </c>
      <c r="BD113" s="11">
        <f t="shared" si="71"/>
        <v>131539019.24030784</v>
      </c>
      <c r="BE113" s="11">
        <f t="shared" si="72"/>
        <v>132997314.60874927</v>
      </c>
      <c r="BF113" s="11">
        <f t="shared" si="78"/>
        <v>505.27949880454003</v>
      </c>
    </row>
    <row r="114" spans="1:58" s="29" customFormat="1">
      <c r="A114" s="2">
        <v>2025</v>
      </c>
      <c r="B114" s="11">
        <f>'Prev&amp;Death'!B113*Input!$B$12</f>
        <v>15986593.164448041</v>
      </c>
      <c r="C114" s="11">
        <f>'Prev&amp;Death'!C113*Input!$B$12</f>
        <v>15690472.921429414</v>
      </c>
      <c r="D114" s="11">
        <f>'Prev&amp;Death'!D113*Input!$B$13</f>
        <v>34520070.420885712</v>
      </c>
      <c r="E114" s="11">
        <f>'Prev&amp;Death'!E113*Input!$B$13</f>
        <v>31686283.37717317</v>
      </c>
      <c r="F114" s="11">
        <f>'Prev&amp;Death'!F113*Input!$B$14</f>
        <v>58785551.703306884</v>
      </c>
      <c r="G114" s="11">
        <f>'Prev&amp;Death'!G113*Input!$B$14</f>
        <v>54480035.358011179</v>
      </c>
      <c r="H114" s="11">
        <f>'Prev&amp;Death'!H113*Input!$B$15</f>
        <v>115065910.87967888</v>
      </c>
      <c r="I114" s="11">
        <f>'Prev&amp;Death'!I113*Input!$B$15</f>
        <v>115896377.56053217</v>
      </c>
      <c r="J114" s="11">
        <f t="shared" si="73"/>
        <v>442.11129538546544</v>
      </c>
      <c r="K114" s="11"/>
      <c r="M114" s="2">
        <v>2025</v>
      </c>
      <c r="N114" s="11">
        <f>'Prev&amp;Death'!B113*Input!$C$112</f>
        <v>10294582.526192732</v>
      </c>
      <c r="O114" s="11">
        <f>'Prev&amp;Death'!C113*Input!$C$112</f>
        <v>10103895.601963572</v>
      </c>
      <c r="P114" s="11">
        <f>'Prev&amp;Death'!D113*Input!$C$113</f>
        <v>24719349.805154145</v>
      </c>
      <c r="Q114" s="11">
        <f>'Prev&amp;Death'!E113*Input!$C$113</f>
        <v>22690113.70126538</v>
      </c>
      <c r="R114" s="11">
        <f>'Prev&amp;Death'!F113*Input!$C$114</f>
        <v>45804885.213567592</v>
      </c>
      <c r="S114" s="11">
        <f>'Prev&amp;Death'!G113*Input!$C$114</f>
        <v>42450086.691360049</v>
      </c>
      <c r="T114" s="11">
        <f>'Prev&amp;Death'!H113*Input!$C$115</f>
        <v>97722761.241236925</v>
      </c>
      <c r="U114" s="11">
        <f>'Prev&amp;Death'!I113*Input!$C$115</f>
        <v>98428056.984792903</v>
      </c>
      <c r="V114" s="11">
        <f t="shared" si="74"/>
        <v>352.21373176553334</v>
      </c>
      <c r="Y114" s="2">
        <v>2025</v>
      </c>
      <c r="Z114" s="11">
        <f>'Prev&amp;Death'!B113*Input!$D$12</f>
        <v>3019109.5706644421</v>
      </c>
      <c r="AA114" s="11">
        <f>'Prev&amp;Death'!C113*Input!$D$12</f>
        <v>2963186.4949616594</v>
      </c>
      <c r="AB114" s="11">
        <f>'Prev&amp;Death'!D113*Input!$D$13</f>
        <v>6147947.3655991983</v>
      </c>
      <c r="AC114" s="11">
        <f>'Prev&amp;Death'!E113*Input!$D$13</f>
        <v>5643256.228598481</v>
      </c>
      <c r="AD114" s="11">
        <f>'Prev&amp;Death'!F113*Input!$D$14</f>
        <v>10194932.926133798</v>
      </c>
      <c r="AE114" s="11">
        <f>'Prev&amp;Death'!G113*Input!$D$14</f>
        <v>9448245.1928247772</v>
      </c>
      <c r="AF114" s="11">
        <f>'Prev&amp;Death'!H113*Input!$D$15</f>
        <v>18626772.611624826</v>
      </c>
      <c r="AG114" s="11">
        <f>'Prev&amp;Death'!I113*Input!$D$15</f>
        <v>18761207.857541926</v>
      </c>
      <c r="AH114" s="11">
        <f t="shared" si="75"/>
        <v>74.804658247949092</v>
      </c>
      <c r="AK114" s="2">
        <v>2025</v>
      </c>
      <c r="AL114" s="11">
        <f>'Prev&amp;Death'!B113*Input!$E$12</f>
        <v>4873006.0421643378</v>
      </c>
      <c r="AM114" s="11">
        <f>'Prev&amp;Death'!C113*Input!$E$12</f>
        <v>4782743.1751110898</v>
      </c>
      <c r="AN114" s="11">
        <f>'Prev&amp;Death'!D113*Input!$E$13</f>
        <v>8947225.527808195</v>
      </c>
      <c r="AO114" s="11">
        <f>'Prev&amp;Death'!E113*Input!$E$13</f>
        <v>8212738.8518326823</v>
      </c>
      <c r="AP114" s="11">
        <f>'Prev&amp;Death'!F113*Input!$E$14</f>
        <v>12516240.730853494</v>
      </c>
      <c r="AQ114" s="11">
        <f>'Prev&amp;Death'!G113*Input!$E$14</f>
        <v>11599537.944421804</v>
      </c>
      <c r="AR114" s="11">
        <f>'Prev&amp;Death'!H113*Input!$E$15</f>
        <v>18349976.165473055</v>
      </c>
      <c r="AS114" s="11">
        <f>'Prev&amp;Death'!I113*Input!$E$15</f>
        <v>18482413.684833698</v>
      </c>
      <c r="AT114" s="11">
        <f t="shared" si="76"/>
        <v>87.763882122498359</v>
      </c>
      <c r="AW114" s="2">
        <v>2025</v>
      </c>
      <c r="AX114" s="11">
        <f t="shared" si="77"/>
        <v>18186698.139021512</v>
      </c>
      <c r="AY114" s="11">
        <f t="shared" si="66"/>
        <v>17849825.272036321</v>
      </c>
      <c r="AZ114" s="11">
        <f t="shared" si="67"/>
        <v>39814522.698561542</v>
      </c>
      <c r="BA114" s="11">
        <f t="shared" si="68"/>
        <v>36546108.781696543</v>
      </c>
      <c r="BB114" s="11">
        <f t="shared" si="69"/>
        <v>68516058.870554879</v>
      </c>
      <c r="BC114" s="11">
        <f t="shared" si="70"/>
        <v>63497869.828606628</v>
      </c>
      <c r="BD114" s="11">
        <f t="shared" si="71"/>
        <v>134699510.01833481</v>
      </c>
      <c r="BE114" s="11">
        <f t="shared" si="72"/>
        <v>135671678.52716854</v>
      </c>
      <c r="BF114" s="11">
        <f t="shared" si="78"/>
        <v>514.78227213598075</v>
      </c>
    </row>
    <row r="115" spans="1:58" s="29" customFormat="1">
      <c r="A115" s="2">
        <v>2026</v>
      </c>
      <c r="B115" s="11">
        <f>'Prev&amp;Death'!B114*Input!$B$12</f>
        <v>16254370.92088677</v>
      </c>
      <c r="C115" s="11">
        <f>'Prev&amp;Death'!C114*Input!$B$12</f>
        <v>15949096.932544712</v>
      </c>
      <c r="D115" s="11">
        <f>'Prev&amp;Death'!D114*Input!$B$13</f>
        <v>34565836.253474452</v>
      </c>
      <c r="E115" s="11">
        <f>'Prev&amp;Death'!E114*Input!$B$13</f>
        <v>31806053.380536936</v>
      </c>
      <c r="F115" s="11">
        <f>'Prev&amp;Death'!F114*Input!$B$14</f>
        <v>60036330.833550051</v>
      </c>
      <c r="G115" s="11">
        <f>'Prev&amp;Death'!G114*Input!$B$14</f>
        <v>55543359.813682914</v>
      </c>
      <c r="H115" s="11">
        <f>'Prev&amp;Death'!H114*Input!$B$15</f>
        <v>117872219.41512609</v>
      </c>
      <c r="I115" s="11">
        <f>'Prev&amp;Death'!I114*Input!$B$15</f>
        <v>118268702.60469013</v>
      </c>
      <c r="J115" s="11">
        <f t="shared" si="73"/>
        <v>450.29597015449207</v>
      </c>
      <c r="K115" s="11"/>
      <c r="M115" s="2">
        <v>2026</v>
      </c>
      <c r="N115" s="11">
        <f>'Prev&amp;Death'!B114*Input!$C$112</f>
        <v>10467018.278074356</v>
      </c>
      <c r="O115" s="11">
        <f>'Prev&amp;Death'!C114*Input!$C$112</f>
        <v>10270436.790464088</v>
      </c>
      <c r="P115" s="11">
        <f>'Prev&amp;Death'!D114*Input!$C$113</f>
        <v>24752122.091279052</v>
      </c>
      <c r="Q115" s="11">
        <f>'Prev&amp;Death'!E114*Input!$C$113</f>
        <v>22775879.360871978</v>
      </c>
      <c r="R115" s="11">
        <f>'Prev&amp;Death'!F114*Input!$C$114</f>
        <v>46779474.93550247</v>
      </c>
      <c r="S115" s="11">
        <f>'Prev&amp;Death'!G114*Input!$C$114</f>
        <v>43278614.335068181</v>
      </c>
      <c r="T115" s="11">
        <f>'Prev&amp;Death'!H114*Input!$C$115</f>
        <v>100106092.81947923</v>
      </c>
      <c r="U115" s="11">
        <f>'Prev&amp;Death'!I114*Input!$C$115</f>
        <v>100442816.63084719</v>
      </c>
      <c r="V115" s="11">
        <f t="shared" si="74"/>
        <v>358.87245524158658</v>
      </c>
      <c r="Y115" s="2">
        <v>2026</v>
      </c>
      <c r="Z115" s="11">
        <f>'Prev&amp;Death'!B114*Input!$D$12</f>
        <v>3069680.0942875179</v>
      </c>
      <c r="AA115" s="11">
        <f>'Prev&amp;Death'!C114*Input!$D$12</f>
        <v>3012028.3100457038</v>
      </c>
      <c r="AB115" s="11">
        <f>'Prev&amp;Death'!D114*Input!$D$13</f>
        <v>6156098.1580647947</v>
      </c>
      <c r="AC115" s="11">
        <f>'Prev&amp;Death'!E114*Input!$D$13</f>
        <v>5664586.9984283289</v>
      </c>
      <c r="AD115" s="11">
        <f>'Prev&amp;Death'!F114*Input!$D$14</f>
        <v>10411850.331325382</v>
      </c>
      <c r="AE115" s="11">
        <f>'Prev&amp;Death'!G114*Input!$D$14</f>
        <v>9632653.1160335895</v>
      </c>
      <c r="AF115" s="11">
        <f>'Prev&amp;Death'!H114*Input!$D$15</f>
        <v>19081055.470624626</v>
      </c>
      <c r="AG115" s="11">
        <f>'Prev&amp;Death'!I114*Input!$D$15</f>
        <v>19145237.834974602</v>
      </c>
      <c r="AH115" s="11">
        <f t="shared" si="75"/>
        <v>76.173190313784545</v>
      </c>
      <c r="AK115" s="2">
        <v>2026</v>
      </c>
      <c r="AL115" s="11">
        <f>'Prev&amp;Death'!B114*Input!$E$12</f>
        <v>4954629.6008337988</v>
      </c>
      <c r="AM115" s="11">
        <f>'Prev&amp;Death'!C114*Input!$E$12</f>
        <v>4861576.5047548497</v>
      </c>
      <c r="AN115" s="11">
        <f>'Prev&amp;Death'!D114*Input!$E$13</f>
        <v>8959087.5321623813</v>
      </c>
      <c r="AO115" s="11">
        <f>'Prev&amp;Death'!E114*Input!$E$13</f>
        <v>8243781.9296276113</v>
      </c>
      <c r="AP115" s="11">
        <f>'Prev&amp;Death'!F114*Input!$E$14</f>
        <v>12782548.560611777</v>
      </c>
      <c r="AQ115" s="11">
        <f>'Prev&amp;Death'!G114*Input!$E$14</f>
        <v>11825934.133222777</v>
      </c>
      <c r="AR115" s="11">
        <f>'Prev&amp;Death'!H114*Input!$E$15</f>
        <v>18797508.317652058</v>
      </c>
      <c r="AS115" s="11">
        <f>'Prev&amp;Death'!I114*Input!$E$15</f>
        <v>18860736.923091237</v>
      </c>
      <c r="AT115" s="11">
        <f t="shared" si="76"/>
        <v>89.285803501956494</v>
      </c>
      <c r="AW115" s="2">
        <v>2026</v>
      </c>
      <c r="AX115" s="11">
        <f t="shared" si="77"/>
        <v>18491327.973195672</v>
      </c>
      <c r="AY115" s="11">
        <f t="shared" si="66"/>
        <v>18144041.605264641</v>
      </c>
      <c r="AZ115" s="11">
        <f t="shared" si="67"/>
        <v>39867307.781506225</v>
      </c>
      <c r="BA115" s="11">
        <f t="shared" si="68"/>
        <v>36684248.28892792</v>
      </c>
      <c r="BB115" s="11">
        <f t="shared" si="69"/>
        <v>69973873.827439636</v>
      </c>
      <c r="BC115" s="11">
        <f t="shared" si="70"/>
        <v>64737201.584324554</v>
      </c>
      <c r="BD115" s="11">
        <f t="shared" si="71"/>
        <v>137984656.6077559</v>
      </c>
      <c r="BE115" s="11">
        <f t="shared" si="72"/>
        <v>138448791.38891304</v>
      </c>
      <c r="BF115" s="11">
        <f t="shared" si="78"/>
        <v>524.33144905732752</v>
      </c>
    </row>
    <row r="116" spans="1:58" s="29" customFormat="1">
      <c r="A116" s="2">
        <v>2027</v>
      </c>
      <c r="B116" s="11">
        <f>'Prev&amp;Death'!B115*Input!$B$12</f>
        <v>16512755.900867403</v>
      </c>
      <c r="C116" s="11">
        <f>'Prev&amp;Death'!C115*Input!$B$12</f>
        <v>16197520.966193479</v>
      </c>
      <c r="D116" s="11">
        <f>'Prev&amp;Death'!D115*Input!$B$13</f>
        <v>34572370.429435089</v>
      </c>
      <c r="E116" s="11">
        <f>'Prev&amp;Death'!E115*Input!$B$13</f>
        <v>31888891.850553352</v>
      </c>
      <c r="F116" s="11">
        <f>'Prev&amp;Death'!F115*Input!$B$14</f>
        <v>61227663.673912041</v>
      </c>
      <c r="G116" s="11">
        <f>'Prev&amp;Death'!G115*Input!$B$14</f>
        <v>56557603.79366494</v>
      </c>
      <c r="H116" s="11">
        <f>'Prev&amp;Death'!H115*Input!$B$15</f>
        <v>120813078.62794153</v>
      </c>
      <c r="I116" s="11">
        <f>'Prev&amp;Death'!I115*Input!$B$15</f>
        <v>120719405.33310582</v>
      </c>
      <c r="J116" s="11">
        <f t="shared" si="73"/>
        <v>458.48929057567364</v>
      </c>
      <c r="K116" s="11"/>
      <c r="M116" s="2">
        <v>2027</v>
      </c>
      <c r="N116" s="11">
        <f>'Prev&amp;Death'!B115*Input!$C$112</f>
        <v>10633405.542238597</v>
      </c>
      <c r="O116" s="11">
        <f>'Prev&amp;Death'!C115*Input!$C$112</f>
        <v>10430409.693357136</v>
      </c>
      <c r="P116" s="11">
        <f>'Prev&amp;Death'!D115*Input!$C$113</f>
        <v>24756801.125223365</v>
      </c>
      <c r="Q116" s="11">
        <f>'Prev&amp;Death'!E115*Input!$C$113</f>
        <v>22835198.855087742</v>
      </c>
      <c r="R116" s="11">
        <f>'Prev&amp;Death'!F115*Input!$C$114</f>
        <v>47707744.93421483</v>
      </c>
      <c r="S116" s="11">
        <f>'Prev&amp;Death'!G115*Input!$C$114</f>
        <v>44068899.153965525</v>
      </c>
      <c r="T116" s="11">
        <f>'Prev&amp;Death'!H115*Input!$C$115</f>
        <v>102603695.11107861</v>
      </c>
      <c r="U116" s="11">
        <f>'Prev&amp;Death'!I115*Input!$C$115</f>
        <v>102524140.59353359</v>
      </c>
      <c r="V116" s="11">
        <f t="shared" si="74"/>
        <v>365.56029500869937</v>
      </c>
      <c r="Y116" s="2">
        <v>2027</v>
      </c>
      <c r="Z116" s="11">
        <f>'Prev&amp;Death'!B115*Input!$D$12</f>
        <v>3118476.7677219985</v>
      </c>
      <c r="AA116" s="11">
        <f>'Prev&amp;Death'!C115*Input!$D$12</f>
        <v>3058943.832937723</v>
      </c>
      <c r="AB116" s="11">
        <f>'Prev&amp;Death'!D115*Input!$D$13</f>
        <v>6157261.8801949574</v>
      </c>
      <c r="AC116" s="11">
        <f>'Prev&amp;Death'!E115*Input!$D$13</f>
        <v>5679340.3447366711</v>
      </c>
      <c r="AD116" s="11">
        <f>'Prev&amp;Death'!F115*Input!$D$14</f>
        <v>10618458.214525834</v>
      </c>
      <c r="AE116" s="11">
        <f>'Prev&amp;Death'!G115*Input!$D$14</f>
        <v>9808549.21715107</v>
      </c>
      <c r="AF116" s="11">
        <f>'Prev&amp;Death'!H115*Input!$D$15</f>
        <v>19557119.27980262</v>
      </c>
      <c r="AG116" s="11">
        <f>'Prev&amp;Death'!I115*Input!$D$15</f>
        <v>19541955.52583459</v>
      </c>
      <c r="AH116" s="11">
        <f t="shared" si="75"/>
        <v>77.540105062905454</v>
      </c>
      <c r="AK116" s="2">
        <v>2027</v>
      </c>
      <c r="AL116" s="11">
        <f>'Prev&amp;Death'!B115*Input!$E$12</f>
        <v>5033390.0694150738</v>
      </c>
      <c r="AM116" s="11">
        <f>'Prev&amp;Death'!C115*Input!$E$12</f>
        <v>4937300.6946767792</v>
      </c>
      <c r="AN116" s="11">
        <f>'Prev&amp;Death'!D115*Input!$E$13</f>
        <v>8960781.1192624494</v>
      </c>
      <c r="AO116" s="11">
        <f>'Prev&amp;Death'!E115*Input!$E$13</f>
        <v>8265252.7570210276</v>
      </c>
      <c r="AP116" s="11">
        <f>'Prev&amp;Death'!F115*Input!$E$14</f>
        <v>13036199.469525563</v>
      </c>
      <c r="AQ116" s="11">
        <f>'Prev&amp;Death'!G115*Input!$E$14</f>
        <v>12041880.423517775</v>
      </c>
      <c r="AR116" s="11">
        <f>'Prev&amp;Death'!H115*Input!$E$15</f>
        <v>19266497.752043314</v>
      </c>
      <c r="AS116" s="11">
        <f>'Prev&amp;Death'!I115*Input!$E$15</f>
        <v>19251559.333580054</v>
      </c>
      <c r="AT116" s="11">
        <f t="shared" si="76"/>
        <v>90.792861619042043</v>
      </c>
      <c r="AW116" s="2">
        <v>2027</v>
      </c>
      <c r="AX116" s="11">
        <f t="shared" si="77"/>
        <v>18785272.37937567</v>
      </c>
      <c r="AY116" s="11">
        <f t="shared" si="66"/>
        <v>18426654.220971636</v>
      </c>
      <c r="AZ116" s="11">
        <f t="shared" si="67"/>
        <v>39874844.124680772</v>
      </c>
      <c r="BA116" s="11">
        <f t="shared" si="68"/>
        <v>36779791.95684544</v>
      </c>
      <c r="BB116" s="11">
        <f t="shared" si="69"/>
        <v>71362402.618266225</v>
      </c>
      <c r="BC116" s="11">
        <f t="shared" si="70"/>
        <v>65919328.794634372</v>
      </c>
      <c r="BD116" s="11">
        <f t="shared" si="71"/>
        <v>141427312.14292455</v>
      </c>
      <c r="BE116" s="11">
        <f t="shared" si="72"/>
        <v>141317655.45294824</v>
      </c>
      <c r="BF116" s="11">
        <f t="shared" si="78"/>
        <v>533.89326169064691</v>
      </c>
    </row>
    <row r="117" spans="1:58" s="29" customFormat="1">
      <c r="A117" s="2">
        <v>2028</v>
      </c>
      <c r="B117" s="11">
        <f>'Prev&amp;Death'!B116*Input!$B$12</f>
        <v>16762586.152907841</v>
      </c>
      <c r="C117" s="11">
        <f>'Prev&amp;Death'!C116*Input!$B$12</f>
        <v>16438812.193080585</v>
      </c>
      <c r="D117" s="11">
        <f>'Prev&amp;Death'!D116*Input!$B$13</f>
        <v>34539409.984170474</v>
      </c>
      <c r="E117" s="11">
        <f>'Prev&amp;Death'!E116*Input!$B$13</f>
        <v>31938242.732460033</v>
      </c>
      <c r="F117" s="11">
        <f>'Prev&amp;Death'!F116*Input!$B$14</f>
        <v>62355629.188500986</v>
      </c>
      <c r="G117" s="11">
        <f>'Prev&amp;Death'!G116*Input!$B$14</f>
        <v>57511410.214667283</v>
      </c>
      <c r="H117" s="11">
        <f>'Prev&amp;Death'!H116*Input!$B$15</f>
        <v>123923992.09282255</v>
      </c>
      <c r="I117" s="11">
        <f>'Prev&amp;Death'!I116*Input!$B$15</f>
        <v>123253711.85416912</v>
      </c>
      <c r="J117" s="11">
        <f t="shared" si="73"/>
        <v>466.72379441277883</v>
      </c>
      <c r="K117" s="11"/>
      <c r="M117" s="2">
        <v>2028</v>
      </c>
      <c r="N117" s="11">
        <f>'Prev&amp;Death'!B116*Input!$C$112</f>
        <v>10794283.980859865</v>
      </c>
      <c r="O117" s="11">
        <f>'Prev&amp;Death'!C116*Input!$C$112</f>
        <v>10585789.418260606</v>
      </c>
      <c r="P117" s="11">
        <f>'Prev&amp;Death'!D116*Input!$C$113</f>
        <v>24733198.601639383</v>
      </c>
      <c r="Q117" s="11">
        <f>'Prev&amp;Death'!E116*Input!$C$113</f>
        <v>22870538.345945384</v>
      </c>
      <c r="R117" s="11">
        <f>'Prev&amp;Death'!F116*Input!$C$114</f>
        <v>48586639.993010432</v>
      </c>
      <c r="S117" s="11">
        <f>'Prev&amp;Death'!G116*Input!$C$114</f>
        <v>44812091.866529934</v>
      </c>
      <c r="T117" s="11">
        <f>'Prev&amp;Death'!H116*Input!$C$115</f>
        <v>105245720.46373591</v>
      </c>
      <c r="U117" s="11">
        <f>'Prev&amp;Death'!I116*Input!$C$115</f>
        <v>104676467.28331184</v>
      </c>
      <c r="V117" s="11">
        <f t="shared" si="74"/>
        <v>372.3047299532933</v>
      </c>
      <c r="Y117" s="2">
        <v>2028</v>
      </c>
      <c r="Z117" s="11">
        <f>'Prev&amp;Death'!B116*Input!$D$12</f>
        <v>3165657.8586034612</v>
      </c>
      <c r="AA117" s="11">
        <f>'Prev&amp;Death'!C116*Input!$D$12</f>
        <v>3104512.3067781832</v>
      </c>
      <c r="AB117" s="11">
        <f>'Prev&amp;Death'!D116*Input!$D$13</f>
        <v>6151391.6985828429</v>
      </c>
      <c r="AC117" s="11">
        <f>'Prev&amp;Death'!E116*Input!$D$13</f>
        <v>5688129.6264707148</v>
      </c>
      <c r="AD117" s="11">
        <f>'Prev&amp;Death'!F116*Input!$D$14</f>
        <v>10814076.566842487</v>
      </c>
      <c r="AE117" s="11">
        <f>'Prev&amp;Death'!G116*Input!$D$14</f>
        <v>9973963.884614123</v>
      </c>
      <c r="AF117" s="11">
        <f>'Prev&amp;Death'!H116*Input!$D$15</f>
        <v>20060711.327888638</v>
      </c>
      <c r="AG117" s="11">
        <f>'Prev&amp;Death'!I116*Input!$D$15</f>
        <v>19952206.928140577</v>
      </c>
      <c r="AH117" s="11">
        <f t="shared" si="75"/>
        <v>78.910650197921029</v>
      </c>
      <c r="AK117" s="2">
        <v>2028</v>
      </c>
      <c r="AL117" s="11">
        <f>'Prev&amp;Death'!B116*Input!$E$12</f>
        <v>5109542.9004269913</v>
      </c>
      <c r="AM117" s="11">
        <f>'Prev&amp;Death'!C116*Input!$E$12</f>
        <v>5010850.6746160304</v>
      </c>
      <c r="AN117" s="11">
        <f>'Prev&amp;Death'!D116*Input!$E$13</f>
        <v>8952238.1315546054</v>
      </c>
      <c r="AO117" s="11">
        <f>'Prev&amp;Death'!E116*Input!$E$13</f>
        <v>8278043.9670339758</v>
      </c>
      <c r="AP117" s="11">
        <f>'Prev&amp;Death'!F116*Input!$E$14</f>
        <v>13276358.615908161</v>
      </c>
      <c r="AQ117" s="11">
        <f>'Prev&amp;Death'!G116*Input!$E$14</f>
        <v>12244958.738341646</v>
      </c>
      <c r="AR117" s="11">
        <f>'Prev&amp;Death'!H116*Input!$E$15</f>
        <v>19762606.351862319</v>
      </c>
      <c r="AS117" s="11">
        <f>'Prev&amp;Death'!I116*Input!$E$15</f>
        <v>19655714.342669956</v>
      </c>
      <c r="AT117" s="11">
        <f t="shared" si="76"/>
        <v>92.290313722413686</v>
      </c>
      <c r="AW117" s="2">
        <v>2028</v>
      </c>
      <c r="AX117" s="11">
        <f t="shared" si="77"/>
        <v>19069484.739890315</v>
      </c>
      <c r="AY117" s="11">
        <f t="shared" si="66"/>
        <v>18701152.399654821</v>
      </c>
      <c r="AZ117" s="11">
        <f t="shared" si="67"/>
        <v>39836828.431776829</v>
      </c>
      <c r="BA117" s="11">
        <f t="shared" si="68"/>
        <v>36836711.939450078</v>
      </c>
      <c r="BB117" s="11">
        <f t="shared" si="69"/>
        <v>72677075.175761074</v>
      </c>
      <c r="BC117" s="11">
        <f t="shared" si="70"/>
        <v>67031014.489485703</v>
      </c>
      <c r="BD117" s="11">
        <f t="shared" si="71"/>
        <v>145069038.14348686</v>
      </c>
      <c r="BE117" s="11">
        <f t="shared" si="72"/>
        <v>144284388.55412239</v>
      </c>
      <c r="BF117" s="11">
        <f t="shared" si="78"/>
        <v>543.50569387362816</v>
      </c>
    </row>
    <row r="118" spans="1:58" s="29" customFormat="1">
      <c r="A118" s="2">
        <v>2029</v>
      </c>
      <c r="B118" s="11">
        <f>'Prev&amp;Death'!B117*Input!$B$12</f>
        <v>17001312.334993497</v>
      </c>
      <c r="C118" s="11">
        <f>'Prev&amp;Death'!C117*Input!$B$12</f>
        <v>16670346.368778987</v>
      </c>
      <c r="D118" s="11">
        <f>'Prev&amp;Death'!D117*Input!$B$13</f>
        <v>34497173.041311987</v>
      </c>
      <c r="E118" s="11">
        <f>'Prev&amp;Death'!E117*Input!$B$13</f>
        <v>31957436.098403484</v>
      </c>
      <c r="F118" s="11">
        <f>'Prev&amp;Death'!F117*Input!$B$14</f>
        <v>63360795.719244651</v>
      </c>
      <c r="G118" s="11">
        <f>'Prev&amp;Death'!G117*Input!$B$14</f>
        <v>58365250.669849865</v>
      </c>
      <c r="H118" s="11">
        <f>'Prev&amp;Death'!H117*Input!$B$15</f>
        <v>127217428.81218526</v>
      </c>
      <c r="I118" s="11">
        <f>'Prev&amp;Death'!I117*Input!$B$15</f>
        <v>125943840.11044177</v>
      </c>
      <c r="J118" s="11">
        <f t="shared" si="73"/>
        <v>475.01358315520952</v>
      </c>
      <c r="K118" s="11"/>
      <c r="M118" s="2">
        <v>2029</v>
      </c>
      <c r="N118" s="11">
        <f>'Prev&amp;Death'!B117*Input!$C$112</f>
        <v>10948011.942619037</v>
      </c>
      <c r="O118" s="11">
        <f>'Prev&amp;Death'!C117*Input!$C$112</f>
        <v>10734886.080372574</v>
      </c>
      <c r="P118" s="11">
        <f>'Prev&amp;Death'!D117*Input!$C$113</f>
        <v>24702953.305135366</v>
      </c>
      <c r="Q118" s="11">
        <f>'Prev&amp;Death'!E117*Input!$C$113</f>
        <v>22884282.452516135</v>
      </c>
      <c r="R118" s="11">
        <f>'Prev&amp;Death'!F117*Input!$C$114</f>
        <v>49369851.78956899</v>
      </c>
      <c r="S118" s="11">
        <f>'Prev&amp;Death'!G117*Input!$C$114</f>
        <v>45477392.487296902</v>
      </c>
      <c r="T118" s="11">
        <f>'Prev&amp;Death'!H117*Input!$C$115</f>
        <v>108042758.50679235</v>
      </c>
      <c r="U118" s="11">
        <f>'Prev&amp;Death'!I117*Input!$C$115</f>
        <v>106961129.69363189</v>
      </c>
      <c r="V118" s="11">
        <f t="shared" si="74"/>
        <v>379.12126625793326</v>
      </c>
      <c r="Y118" s="2">
        <v>2029</v>
      </c>
      <c r="Z118" s="11">
        <f>'Prev&amp;Death'!B117*Input!$D$12</f>
        <v>3210741.9170822753</v>
      </c>
      <c r="AA118" s="11">
        <f>'Prev&amp;Death'!C117*Input!$D$12</f>
        <v>3148238.1362026464</v>
      </c>
      <c r="AB118" s="11">
        <f>'Prev&amp;Death'!D117*Input!$D$13</f>
        <v>6143869.3934886828</v>
      </c>
      <c r="AC118" s="11">
        <f>'Prev&amp;Death'!E117*Input!$D$13</f>
        <v>5691547.9220347246</v>
      </c>
      <c r="AD118" s="11">
        <f>'Prev&amp;Death'!F117*Input!$D$14</f>
        <v>10988398.403817775</v>
      </c>
      <c r="AE118" s="11">
        <f>'Prev&amp;Death'!G117*Input!$D$14</f>
        <v>10122041.871772256</v>
      </c>
      <c r="AF118" s="11">
        <f>'Prev&amp;Death'!H117*Input!$D$15</f>
        <v>20593850.086477987</v>
      </c>
      <c r="AG118" s="11">
        <f>'Prev&amp;Death'!I117*Input!$D$15</f>
        <v>20387682.621528991</v>
      </c>
      <c r="AH118" s="11">
        <f t="shared" si="75"/>
        <v>80.286370352405342</v>
      </c>
      <c r="AK118" s="2">
        <v>2029</v>
      </c>
      <c r="AL118" s="11">
        <f>'Prev&amp;Death'!B117*Input!$E$12</f>
        <v>5182311.0077879317</v>
      </c>
      <c r="AM118" s="11">
        <f>'Prev&amp;Death'!C117*Input!$E$12</f>
        <v>5081426.5268654609</v>
      </c>
      <c r="AN118" s="11">
        <f>'Prev&amp;Death'!D117*Input!$E$13</f>
        <v>8941290.7769069336</v>
      </c>
      <c r="AO118" s="11">
        <f>'Prev&amp;Death'!E117*Input!$E$13</f>
        <v>8283018.6780250035</v>
      </c>
      <c r="AP118" s="11">
        <f>'Prev&amp;Death'!F117*Input!$E$14</f>
        <v>13490372.194225514</v>
      </c>
      <c r="AQ118" s="11">
        <f>'Prev&amp;Death'!G117*Input!$E$14</f>
        <v>12426752.944114245</v>
      </c>
      <c r="AR118" s="11">
        <f>'Prev&amp;Death'!H117*Input!$E$15</f>
        <v>20287822.593934171</v>
      </c>
      <c r="AS118" s="11">
        <f>'Prev&amp;Death'!I117*Input!$E$15</f>
        <v>20084718.806348927</v>
      </c>
      <c r="AT118" s="11">
        <f t="shared" si="76"/>
        <v>93.777713528208196</v>
      </c>
      <c r="AW118" s="2">
        <v>2029</v>
      </c>
      <c r="AX118" s="11">
        <f t="shared" si="77"/>
        <v>19341064.867489245</v>
      </c>
      <c r="AY118" s="11">
        <f t="shared" si="66"/>
        <v>18964550.74344068</v>
      </c>
      <c r="AZ118" s="11">
        <f t="shared" si="67"/>
        <v>39788113.475530982</v>
      </c>
      <c r="BA118" s="11">
        <f t="shared" si="68"/>
        <v>36858849.052575864</v>
      </c>
      <c r="BB118" s="11">
        <f t="shared" si="69"/>
        <v>73848622.387612283</v>
      </c>
      <c r="BC118" s="11">
        <f t="shared" si="70"/>
        <v>68026187.303183407</v>
      </c>
      <c r="BD118" s="11">
        <f t="shared" si="71"/>
        <v>148924431.18720451</v>
      </c>
      <c r="BE118" s="11">
        <f t="shared" si="72"/>
        <v>147433531.12150979</v>
      </c>
      <c r="BF118" s="11">
        <f t="shared" si="78"/>
        <v>553.18535013854671</v>
      </c>
    </row>
    <row r="119" spans="1:58" s="29" customFormat="1">
      <c r="A119" s="2">
        <v>2030</v>
      </c>
      <c r="B119" s="11">
        <f>'Prev&amp;Death'!B118*Input!$B$12</f>
        <v>17228850.198672988</v>
      </c>
      <c r="C119" s="11">
        <f>'Prev&amp;Death'!C118*Input!$B$12</f>
        <v>16892995.933756463</v>
      </c>
      <c r="D119" s="11">
        <f>'Prev&amp;Death'!D118*Input!$B$13</f>
        <v>34458871.665651396</v>
      </c>
      <c r="E119" s="11">
        <f>'Prev&amp;Death'!E118*Input!$B$13</f>
        <v>31975398.98989889</v>
      </c>
      <c r="F119" s="11">
        <f>'Prev&amp;Death'!F118*Input!$B$14</f>
        <v>64204665.011167563</v>
      </c>
      <c r="G119" s="11">
        <f>'Prev&amp;Death'!G118*Input!$B$14</f>
        <v>59085211.288506173</v>
      </c>
      <c r="H119" s="11">
        <f>'Prev&amp;Death'!H118*Input!$B$15</f>
        <v>130696714.14302094</v>
      </c>
      <c r="I119" s="11">
        <f>'Prev&amp;Death'!I118*Input!$B$15</f>
        <v>128793417.57412091</v>
      </c>
      <c r="J119" s="11">
        <f t="shared" si="73"/>
        <v>483.33612480479536</v>
      </c>
      <c r="K119" s="11"/>
      <c r="M119" s="2">
        <v>2030</v>
      </c>
      <c r="N119" s="11">
        <f>'Prev&amp;Death'!B118*Input!$C$112</f>
        <v>11094535.175642272</v>
      </c>
      <c r="O119" s="11">
        <f>'Prev&amp;Death'!C118*Input!$C$112</f>
        <v>10878261.488597685</v>
      </c>
      <c r="P119" s="11">
        <f>'Prev&amp;Death'!D118*Input!$C$113</f>
        <v>24675526.214418892</v>
      </c>
      <c r="Q119" s="11">
        <f>'Prev&amp;Death'!E118*Input!$C$113</f>
        <v>22897145.43318139</v>
      </c>
      <c r="R119" s="11">
        <f>'Prev&amp;Death'!F118*Input!$C$114</f>
        <v>50027383.018447623</v>
      </c>
      <c r="S119" s="11">
        <f>'Prev&amp;Death'!G118*Input!$C$114</f>
        <v>46038375.799357675</v>
      </c>
      <c r="T119" s="11">
        <f>'Prev&amp;Death'!H118*Input!$C$115</f>
        <v>110997633.38742426</v>
      </c>
      <c r="U119" s="11">
        <f>'Prev&amp;Death'!I118*Input!$C$115</f>
        <v>109381208.55098097</v>
      </c>
      <c r="V119" s="11">
        <f t="shared" si="74"/>
        <v>385.99006906805079</v>
      </c>
      <c r="Y119" s="2">
        <v>2030</v>
      </c>
      <c r="Z119" s="11">
        <f>'Prev&amp;Death'!B118*Input!$D$12</f>
        <v>3253713.0326199494</v>
      </c>
      <c r="AA119" s="11">
        <f>'Prev&amp;Death'!C118*Input!$D$12</f>
        <v>3190286.0838555996</v>
      </c>
      <c r="AB119" s="11">
        <f>'Prev&amp;Death'!D118*Input!$D$13</f>
        <v>6137048.0041137384</v>
      </c>
      <c r="AC119" s="11">
        <f>'Prev&amp;Death'!E118*Input!$D$13</f>
        <v>5694747.072850504</v>
      </c>
      <c r="AD119" s="11">
        <f>'Prev&amp;Death'!F118*Input!$D$14</f>
        <v>11134747.133740373</v>
      </c>
      <c r="AE119" s="11">
        <f>'Prev&amp;Death'!G118*Input!$D$14</f>
        <v>10246901.637547761</v>
      </c>
      <c r="AF119" s="11">
        <f>'Prev&amp;Death'!H118*Input!$D$15</f>
        <v>21157073.861555956</v>
      </c>
      <c r="AG119" s="11">
        <f>'Prev&amp;Death'!I118*Input!$D$15</f>
        <v>20848969.818139851</v>
      </c>
      <c r="AH119" s="11">
        <f t="shared" si="75"/>
        <v>81.663486644423728</v>
      </c>
      <c r="AK119" s="2">
        <v>2030</v>
      </c>
      <c r="AL119" s="11">
        <f>'Prev&amp;Death'!B118*Input!$E$12</f>
        <v>5251668.7110287398</v>
      </c>
      <c r="AM119" s="11">
        <f>'Prev&amp;Death'!C118*Input!$E$12</f>
        <v>5149294.1872393629</v>
      </c>
      <c r="AN119" s="11">
        <f>'Prev&amp;Death'!D118*Input!$E$13</f>
        <v>8931363.4783272278</v>
      </c>
      <c r="AO119" s="11">
        <f>'Prev&amp;Death'!E118*Input!$E$13</f>
        <v>8287674.4634675412</v>
      </c>
      <c r="AP119" s="11">
        <f>'Prev&amp;Death'!F118*Input!$E$14</f>
        <v>13670043.404192027</v>
      </c>
      <c r="AQ119" s="11">
        <f>'Prev&amp;Death'!G118*Input!$E$14</f>
        <v>12580042.318097098</v>
      </c>
      <c r="AR119" s="11">
        <f>'Prev&amp;Death'!H118*Input!$E$15</f>
        <v>20842676.784941927</v>
      </c>
      <c r="AS119" s="11">
        <f>'Prev&amp;Death'!I118*Input!$E$15</f>
        <v>20539151.210702457</v>
      </c>
      <c r="AT119" s="11">
        <f t="shared" si="76"/>
        <v>95.251914557996386</v>
      </c>
      <c r="AW119" s="2">
        <v>2030</v>
      </c>
      <c r="AX119" s="11">
        <f t="shared" si="77"/>
        <v>19599916.91929096</v>
      </c>
      <c r="AY119" s="11">
        <f t="shared" si="66"/>
        <v>19217841.759692647</v>
      </c>
      <c r="AZ119" s="11">
        <f t="shared" si="67"/>
        <v>39743937.696859859</v>
      </c>
      <c r="BA119" s="11">
        <f t="shared" si="68"/>
        <v>36879566.969499432</v>
      </c>
      <c r="BB119" s="11">
        <f t="shared" si="69"/>
        <v>74832173.556380019</v>
      </c>
      <c r="BC119" s="11">
        <f t="shared" si="70"/>
        <v>68865319.755002528</v>
      </c>
      <c r="BD119" s="11">
        <f t="shared" si="71"/>
        <v>152997384.03392214</v>
      </c>
      <c r="BE119" s="11">
        <f t="shared" si="72"/>
        <v>150769329.57982329</v>
      </c>
      <c r="BF119" s="11">
        <f t="shared" si="78"/>
        <v>562.90547027047091</v>
      </c>
    </row>
    <row r="122" spans="1:58" s="29" customFormat="1">
      <c r="A122" s="29" t="s">
        <v>45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M122" s="29" t="s">
        <v>45</v>
      </c>
      <c r="N122" s="11"/>
      <c r="O122" s="11"/>
      <c r="P122" s="11"/>
      <c r="Q122" s="11"/>
      <c r="R122" s="11"/>
      <c r="S122" s="11"/>
      <c r="T122" s="11"/>
      <c r="U122" s="11"/>
      <c r="V122" s="11"/>
      <c r="Y122" s="29" t="s">
        <v>45</v>
      </c>
      <c r="Z122" s="11"/>
      <c r="AA122" s="11"/>
      <c r="AB122" s="11"/>
      <c r="AC122" s="11"/>
      <c r="AD122" s="11"/>
      <c r="AE122" s="11"/>
      <c r="AF122" s="11"/>
      <c r="AG122" s="11"/>
      <c r="AH122" s="11"/>
      <c r="AK122" s="29" t="s">
        <v>45</v>
      </c>
      <c r="AL122" s="11"/>
      <c r="AM122" s="11"/>
      <c r="AN122" s="11"/>
      <c r="AO122" s="11"/>
      <c r="AP122" s="11"/>
      <c r="AQ122" s="11"/>
      <c r="AR122" s="11"/>
      <c r="AS122" s="11"/>
      <c r="AT122" s="11"/>
      <c r="AW122" s="29" t="s">
        <v>45</v>
      </c>
      <c r="AX122" s="11"/>
      <c r="AY122" s="11"/>
      <c r="AZ122" s="11"/>
      <c r="BA122" s="11"/>
      <c r="BB122" s="11"/>
      <c r="BC122" s="11"/>
      <c r="BD122" s="11"/>
      <c r="BE122" s="11"/>
      <c r="BF122" s="11"/>
    </row>
    <row r="123" spans="1:58" s="29" customFormat="1">
      <c r="A123" s="11" t="s">
        <v>8</v>
      </c>
      <c r="B123" s="11" t="s">
        <v>77</v>
      </c>
      <c r="C123" s="11" t="s">
        <v>78</v>
      </c>
      <c r="D123" s="11" t="s">
        <v>79</v>
      </c>
      <c r="E123" s="11" t="s">
        <v>80</v>
      </c>
      <c r="F123" s="11" t="s">
        <v>81</v>
      </c>
      <c r="G123" s="11" t="s">
        <v>82</v>
      </c>
      <c r="H123" s="11" t="s">
        <v>83</v>
      </c>
      <c r="I123" s="11" t="s">
        <v>84</v>
      </c>
      <c r="J123" s="11" t="s">
        <v>29</v>
      </c>
      <c r="K123" s="11"/>
      <c r="L123" s="12"/>
      <c r="M123" s="11" t="s">
        <v>8</v>
      </c>
      <c r="N123" s="11" t="s">
        <v>77</v>
      </c>
      <c r="O123" s="11" t="s">
        <v>78</v>
      </c>
      <c r="P123" s="11" t="s">
        <v>79</v>
      </c>
      <c r="Q123" s="11" t="s">
        <v>80</v>
      </c>
      <c r="R123" s="11" t="s">
        <v>81</v>
      </c>
      <c r="S123" s="11" t="s">
        <v>82</v>
      </c>
      <c r="T123" s="11" t="s">
        <v>83</v>
      </c>
      <c r="U123" s="11" t="s">
        <v>84</v>
      </c>
      <c r="V123" s="11" t="s">
        <v>29</v>
      </c>
      <c r="Y123" s="11" t="s">
        <v>8</v>
      </c>
      <c r="Z123" s="11" t="s">
        <v>77</v>
      </c>
      <c r="AA123" s="11" t="s">
        <v>78</v>
      </c>
      <c r="AB123" s="11" t="s">
        <v>79</v>
      </c>
      <c r="AC123" s="11" t="s">
        <v>80</v>
      </c>
      <c r="AD123" s="11" t="s">
        <v>81</v>
      </c>
      <c r="AE123" s="11" t="s">
        <v>82</v>
      </c>
      <c r="AF123" s="11" t="s">
        <v>83</v>
      </c>
      <c r="AG123" s="11" t="s">
        <v>84</v>
      </c>
      <c r="AH123" s="11" t="s">
        <v>29</v>
      </c>
      <c r="AK123" s="11" t="s">
        <v>8</v>
      </c>
      <c r="AL123" s="11" t="s">
        <v>77</v>
      </c>
      <c r="AM123" s="11" t="s">
        <v>78</v>
      </c>
      <c r="AN123" s="11" t="s">
        <v>79</v>
      </c>
      <c r="AO123" s="11" t="s">
        <v>80</v>
      </c>
      <c r="AP123" s="11" t="s">
        <v>81</v>
      </c>
      <c r="AQ123" s="11" t="s">
        <v>82</v>
      </c>
      <c r="AR123" s="11" t="s">
        <v>83</v>
      </c>
      <c r="AS123" s="11" t="s">
        <v>84</v>
      </c>
      <c r="AT123" s="11" t="s">
        <v>29</v>
      </c>
      <c r="AW123" s="11" t="s">
        <v>8</v>
      </c>
      <c r="AX123" s="11" t="s">
        <v>77</v>
      </c>
      <c r="AY123" s="11" t="s">
        <v>78</v>
      </c>
      <c r="AZ123" s="11" t="s">
        <v>79</v>
      </c>
      <c r="BA123" s="11" t="s">
        <v>80</v>
      </c>
      <c r="BB123" s="11" t="s">
        <v>81</v>
      </c>
      <c r="BC123" s="11" t="s">
        <v>82</v>
      </c>
      <c r="BD123" s="11" t="s">
        <v>83</v>
      </c>
      <c r="BE123" s="11" t="s">
        <v>84</v>
      </c>
      <c r="BF123" s="11" t="s">
        <v>29</v>
      </c>
    </row>
    <row r="124" spans="1:58" s="29" customFormat="1">
      <c r="A124" s="2">
        <v>2015</v>
      </c>
      <c r="B124" s="11">
        <f>'Prev&amp;Death'!B123*Input!$B$12</f>
        <v>1779445.6625397408</v>
      </c>
      <c r="C124" s="11">
        <f>'Prev&amp;Death'!C123*Input!$B$12</f>
        <v>1820210.8924965351</v>
      </c>
      <c r="D124" s="11">
        <f>'Prev&amp;Death'!D123*Input!$B$13</f>
        <v>4393958.7836789731</v>
      </c>
      <c r="E124" s="11">
        <f>'Prev&amp;Death'!E123*Input!$B$13</f>
        <v>3970259.5473473137</v>
      </c>
      <c r="F124" s="11">
        <f>'Prev&amp;Death'!F123*Input!$B$14</f>
        <v>6909412.0812935345</v>
      </c>
      <c r="G124" s="11">
        <f>'Prev&amp;Death'!G123*Input!$B$14</f>
        <v>6249405.8391053742</v>
      </c>
      <c r="H124" s="11">
        <f>'Prev&amp;Death'!H123*Input!$B$15</f>
        <v>12692054.048822014</v>
      </c>
      <c r="I124" s="11">
        <f>'Prev&amp;Death'!I123*Input!$B$15</f>
        <v>12816039.658345057</v>
      </c>
      <c r="J124" s="11">
        <f>SUM(B124:I124)/1000000</f>
        <v>50.630786513628543</v>
      </c>
      <c r="K124" s="11"/>
      <c r="M124" s="2">
        <v>2015</v>
      </c>
      <c r="N124" s="11">
        <f>'Prev&amp;Death'!B123*Input!$C$132</f>
        <v>868440.91815932642</v>
      </c>
      <c r="O124" s="11">
        <f>'Prev&amp;Death'!C123*Input!$C$132</f>
        <v>888335.98687534803</v>
      </c>
      <c r="P124" s="11">
        <f>'Prev&amp;Death'!D123*Input!$C$133</f>
        <v>2384646.8910874454</v>
      </c>
      <c r="Q124" s="11">
        <f>'Prev&amp;Death'!E123*Input!$C$133</f>
        <v>2154700.9320066795</v>
      </c>
      <c r="R124" s="11">
        <f>'Prev&amp;Death'!F123*Input!$C$134</f>
        <v>4080233.5844222419</v>
      </c>
      <c r="S124" s="11">
        <f>'Prev&amp;Death'!G123*Input!$C$134</f>
        <v>3690478.3341028416</v>
      </c>
      <c r="T124" s="11">
        <f>'Prev&amp;Death'!H123*Input!$C$135</f>
        <v>8169278.3400068777</v>
      </c>
      <c r="U124" s="11">
        <f>'Prev&amp;Death'!I123*Input!$C$135</f>
        <v>8249082.0463614967</v>
      </c>
      <c r="V124" s="11">
        <f>SUM(N124:U124)/1000000</f>
        <v>30.485197033022256</v>
      </c>
      <c r="Y124" s="2">
        <v>2015</v>
      </c>
      <c r="Z124" s="11">
        <f>'Prev&amp;Death'!B123*Input!$D$12</f>
        <v>336052.92728649656</v>
      </c>
      <c r="AA124" s="11">
        <f>'Prev&amp;Death'!C123*Input!$D$12</f>
        <v>343751.54666380055</v>
      </c>
      <c r="AB124" s="11">
        <f>'Prev&amp;Death'!D123*Input!$D$13</f>
        <v>782554.2358200521</v>
      </c>
      <c r="AC124" s="11">
        <f>'Prev&amp;Death'!E123*Input!$D$13</f>
        <v>707094.34909179143</v>
      </c>
      <c r="AD124" s="11">
        <f>'Prev&amp;Death'!F123*Input!$D$14</f>
        <v>1198270.5050268937</v>
      </c>
      <c r="AE124" s="11">
        <f>'Prev&amp;Death'!G123*Input!$D$14</f>
        <v>1083808.376579107</v>
      </c>
      <c r="AF124" s="11">
        <f>'Prev&amp;Death'!H123*Input!$D$15</f>
        <v>2054579.0054977196</v>
      </c>
      <c r="AG124" s="11">
        <f>'Prev&amp;Death'!I123*Input!$D$15</f>
        <v>2074649.6914032467</v>
      </c>
      <c r="AH124" s="11">
        <f>SUM(Z124:AG124)/1000000</f>
        <v>8.5807606373691101</v>
      </c>
      <c r="AK124" s="2">
        <v>2015</v>
      </c>
      <c r="AL124" s="11">
        <f>'Prev&amp;Death'!B123*Input!$E$12</f>
        <v>542407.58966350206</v>
      </c>
      <c r="AM124" s="11">
        <f>'Prev&amp;Death'!C123*Input!$E$12</f>
        <v>554833.57748005865</v>
      </c>
      <c r="AN124" s="11">
        <f>'Prev&amp;Death'!D123*Input!$E$13</f>
        <v>1138866.1644700333</v>
      </c>
      <c r="AO124" s="11">
        <f>'Prev&amp;Death'!E123*Input!$E$13</f>
        <v>1029047.9463378411</v>
      </c>
      <c r="AP124" s="11">
        <f>'Prev&amp;Death'!F123*Input!$E$14</f>
        <v>1471107.481556094</v>
      </c>
      <c r="AQ124" s="11">
        <f>'Prev&amp;Death'!G123*Input!$E$14</f>
        <v>1330583.2069386577</v>
      </c>
      <c r="AR124" s="11">
        <f>'Prev&amp;Death'!H123*Input!$E$15</f>
        <v>2024047.6741223163</v>
      </c>
      <c r="AS124" s="11">
        <f>'Prev&amp;Death'!I123*Input!$E$15</f>
        <v>2043820.1068281985</v>
      </c>
      <c r="AT124" s="11">
        <f>SUM(AL124:AS124)/1000000</f>
        <v>10.134713747396701</v>
      </c>
      <c r="AW124" s="2">
        <v>2015</v>
      </c>
      <c r="AX124" s="11">
        <f>N124+Z124+AL124</f>
        <v>1746901.435109325</v>
      </c>
      <c r="AY124" s="11">
        <f t="shared" ref="AY124:AY139" si="79">O124+AA124+AM124</f>
        <v>1786921.1110192072</v>
      </c>
      <c r="AZ124" s="11">
        <f t="shared" ref="AZ124:AZ139" si="80">P124+AB124+AN124</f>
        <v>4306067.2913775314</v>
      </c>
      <c r="BA124" s="11">
        <f t="shared" ref="BA124:BA139" si="81">Q124+AC124+AO124</f>
        <v>3890843.227436312</v>
      </c>
      <c r="BB124" s="11">
        <f t="shared" ref="BB124:BB139" si="82">R124+AD124+AP124</f>
        <v>6749611.5710052298</v>
      </c>
      <c r="BC124" s="11">
        <f t="shared" ref="BC124:BC139" si="83">S124+AE124+AQ124</f>
        <v>6104869.9176206067</v>
      </c>
      <c r="BD124" s="11">
        <f t="shared" ref="BD124:BD139" si="84">T124+AF124+AR124</f>
        <v>12247905.019626914</v>
      </c>
      <c r="BE124" s="11">
        <f t="shared" ref="BE124:BE139" si="85">U124+AG124+AS124</f>
        <v>12367551.844592942</v>
      </c>
      <c r="BF124" s="11">
        <f>SUM(AX124:BE124)/1000000</f>
        <v>49.200671417788065</v>
      </c>
    </row>
    <row r="125" spans="1:58" s="29" customFormat="1">
      <c r="A125" s="2">
        <v>2016</v>
      </c>
      <c r="B125" s="11">
        <f>'Prev&amp;Death'!B124*Input!$B$12</f>
        <v>1837896.5222417919</v>
      </c>
      <c r="C125" s="11">
        <f>'Prev&amp;Death'!C124*Input!$B$12</f>
        <v>1882664.0572137018</v>
      </c>
      <c r="D125" s="11">
        <f>'Prev&amp;Death'!D124*Input!$B$13</f>
        <v>4466867.2611815585</v>
      </c>
      <c r="E125" s="11">
        <f>'Prev&amp;Death'!E124*Input!$B$13</f>
        <v>4079663.4097722918</v>
      </c>
      <c r="F125" s="11">
        <f>'Prev&amp;Death'!F124*Input!$B$14</f>
        <v>7142691.7663127659</v>
      </c>
      <c r="G125" s="11">
        <f>'Prev&amp;Death'!G124*Input!$B$14</f>
        <v>6518258.6621623682</v>
      </c>
      <c r="H125" s="11">
        <f>'Prev&amp;Death'!H124*Input!$B$15</f>
        <v>13116568.23980071</v>
      </c>
      <c r="I125" s="11">
        <f>'Prev&amp;Death'!I124*Input!$B$15</f>
        <v>13323466.618390076</v>
      </c>
      <c r="J125" s="11">
        <f t="shared" ref="J125:J139" si="86">SUM(B125:I125)/1000000</f>
        <v>52.368076537075261</v>
      </c>
      <c r="K125" s="11"/>
      <c r="M125" s="2">
        <v>2016</v>
      </c>
      <c r="N125" s="11">
        <f>'Prev&amp;Death'!B124*Input!$C$132</f>
        <v>896967.284170639</v>
      </c>
      <c r="O125" s="11">
        <f>'Prev&amp;Death'!C124*Input!$C$132</f>
        <v>918815.6384043087</v>
      </c>
      <c r="P125" s="11">
        <f>'Prev&amp;Death'!D124*Input!$C$133</f>
        <v>2424215.0761273806</v>
      </c>
      <c r="Q125" s="11">
        <f>'Prev&amp;Death'!E124*Input!$C$133</f>
        <v>2214075.5400193301</v>
      </c>
      <c r="R125" s="11">
        <f>'Prev&amp;Death'!F124*Input!$C$134</f>
        <v>4217992.8603461515</v>
      </c>
      <c r="S125" s="11">
        <f>'Prev&amp;Death'!G124*Input!$C$134</f>
        <v>3849244.7103150571</v>
      </c>
      <c r="T125" s="11">
        <f>'Prev&amp;Death'!H124*Input!$C$135</f>
        <v>8442518.1617132518</v>
      </c>
      <c r="U125" s="11">
        <f>'Prev&amp;Death'!I124*Input!$C$135</f>
        <v>8575688.9184946995</v>
      </c>
      <c r="V125" s="11">
        <f t="shared" ref="V125:V139" si="87">SUM(N125:U125)/1000000</f>
        <v>31.539518189590819</v>
      </c>
      <c r="Y125" s="2">
        <v>2016</v>
      </c>
      <c r="Z125" s="11">
        <f>'Prev&amp;Death'!B124*Input!$D$12</f>
        <v>347091.52369817428</v>
      </c>
      <c r="AA125" s="11">
        <f>'Prev&amp;Death'!C124*Input!$D$12</f>
        <v>355545.9887551397</v>
      </c>
      <c r="AB125" s="11">
        <f>'Prev&amp;Death'!D124*Input!$D$13</f>
        <v>795539.07266211917</v>
      </c>
      <c r="AC125" s="11">
        <f>'Prev&amp;Death'!E124*Input!$D$13</f>
        <v>726578.93239597464</v>
      </c>
      <c r="AD125" s="11">
        <f>'Prev&amp;Death'!F124*Input!$D$14</f>
        <v>1238727.2273487989</v>
      </c>
      <c r="AE125" s="11">
        <f>'Prev&amp;Death'!G124*Input!$D$14</f>
        <v>1130434.3997880309</v>
      </c>
      <c r="AF125" s="11">
        <f>'Prev&amp;Death'!H124*Input!$D$15</f>
        <v>2123299.0047165719</v>
      </c>
      <c r="AG125" s="11">
        <f>'Prev&amp;Death'!I124*Input!$D$15</f>
        <v>2156791.5397535372</v>
      </c>
      <c r="AH125" s="11">
        <f t="shared" ref="AH125:AH139" si="88">SUM(Z125:AG125)/1000000</f>
        <v>8.874007689118347</v>
      </c>
      <c r="AK125" s="2">
        <v>2016</v>
      </c>
      <c r="AL125" s="11">
        <f>'Prev&amp;Death'!B124*Input!$E$12</f>
        <v>560224.48095283692</v>
      </c>
      <c r="AM125" s="11">
        <f>'Prev&amp;Death'!C124*Input!$E$12</f>
        <v>573870.44455289037</v>
      </c>
      <c r="AN125" s="11">
        <f>'Prev&amp;Death'!D124*Input!$E$13</f>
        <v>1157763.2461721052</v>
      </c>
      <c r="AO125" s="11">
        <f>'Prev&amp;Death'!E124*Input!$E$13</f>
        <v>1057404.2335294608</v>
      </c>
      <c r="AP125" s="11">
        <f>'Prev&amp;Death'!F124*Input!$E$14</f>
        <v>1520775.8883451407</v>
      </c>
      <c r="AQ125" s="11">
        <f>'Prev&amp;Death'!G124*Input!$E$14</f>
        <v>1387825.6169705363</v>
      </c>
      <c r="AR125" s="11">
        <f>'Prev&amp;Death'!H124*Input!$E$15</f>
        <v>2091746.4845415875</v>
      </c>
      <c r="AS125" s="11">
        <f>'Prev&amp;Death'!I124*Input!$E$15</f>
        <v>2124741.3158236332</v>
      </c>
      <c r="AT125" s="11">
        <f t="shared" ref="AT125:AT139" si="89">SUM(AL125:AS125)/1000000</f>
        <v>10.474351710888191</v>
      </c>
      <c r="AW125" s="2">
        <v>2016</v>
      </c>
      <c r="AX125" s="11">
        <f t="shared" ref="AX125:AX139" si="90">N125+Z125+AL125</f>
        <v>1804283.2888216502</v>
      </c>
      <c r="AY125" s="11">
        <f t="shared" si="79"/>
        <v>1848232.0717123388</v>
      </c>
      <c r="AZ125" s="11">
        <f t="shared" si="80"/>
        <v>4377517.3949616048</v>
      </c>
      <c r="BA125" s="11">
        <f t="shared" si="81"/>
        <v>3998058.7059447654</v>
      </c>
      <c r="BB125" s="11">
        <f t="shared" si="82"/>
        <v>6977495.9760400914</v>
      </c>
      <c r="BC125" s="11">
        <f t="shared" si="83"/>
        <v>6367504.7270736238</v>
      </c>
      <c r="BD125" s="11">
        <f t="shared" si="84"/>
        <v>12657563.650971411</v>
      </c>
      <c r="BE125" s="11">
        <f t="shared" si="85"/>
        <v>12857221.77407187</v>
      </c>
      <c r="BF125" s="11">
        <f t="shared" ref="BF125:BF139" si="91">SUM(AX125:BE125)/1000000</f>
        <v>50.887877589597359</v>
      </c>
    </row>
    <row r="126" spans="1:58" s="29" customFormat="1">
      <c r="A126" s="2">
        <v>2017</v>
      </c>
      <c r="B126" s="11">
        <f>'Prev&amp;Death'!B125*Input!$B$12</f>
        <v>1893544.8083280269</v>
      </c>
      <c r="C126" s="11">
        <f>'Prev&amp;Death'!C125*Input!$B$12</f>
        <v>1944704.7826091559</v>
      </c>
      <c r="D126" s="11">
        <f>'Prev&amp;Death'!D125*Input!$B$13</f>
        <v>4555856.3785657883</v>
      </c>
      <c r="E126" s="11">
        <f>'Prev&amp;Death'!E125*Input!$B$13</f>
        <v>4203067.5688013555</v>
      </c>
      <c r="F126" s="11">
        <f>'Prev&amp;Death'!F125*Input!$B$14</f>
        <v>7400278.497990367</v>
      </c>
      <c r="G126" s="11">
        <f>'Prev&amp;Death'!G125*Input!$B$14</f>
        <v>6811469.500371851</v>
      </c>
      <c r="H126" s="11">
        <f>'Prev&amp;Death'!H125*Input!$B$15</f>
        <v>13597556.867157599</v>
      </c>
      <c r="I126" s="11">
        <f>'Prev&amp;Death'!I125*Input!$B$15</f>
        <v>13853982.239433939</v>
      </c>
      <c r="J126" s="11">
        <f t="shared" si="86"/>
        <v>54.260460643258078</v>
      </c>
      <c r="K126" s="11"/>
      <c r="M126" s="2">
        <v>2017</v>
      </c>
      <c r="N126" s="11">
        <f>'Prev&amp;Death'!B125*Input!$C$132</f>
        <v>924125.88174970029</v>
      </c>
      <c r="O126" s="11">
        <f>'Prev&amp;Death'!C125*Input!$C$132</f>
        <v>949094.00298713031</v>
      </c>
      <c r="P126" s="11">
        <f>'Prev&amp;Death'!D125*Input!$C$133</f>
        <v>2472510.3907987764</v>
      </c>
      <c r="Q126" s="11">
        <f>'Prev&amp;Death'!E125*Input!$C$133</f>
        <v>2281048.2538438165</v>
      </c>
      <c r="R126" s="11">
        <f>'Prev&amp;Death'!F125*Input!$C$134</f>
        <v>4370106.2415031409</v>
      </c>
      <c r="S126" s="11">
        <f>'Prev&amp;Death'!G125*Input!$C$134</f>
        <v>4022395.2903214172</v>
      </c>
      <c r="T126" s="11">
        <f>'Prev&amp;Death'!H125*Input!$C$135</f>
        <v>8752107.9223730695</v>
      </c>
      <c r="U126" s="11">
        <f>'Prev&amp;Death'!I125*Input!$C$135</f>
        <v>8917156.8759551533</v>
      </c>
      <c r="V126" s="11">
        <f t="shared" si="87"/>
        <v>32.6885448595322</v>
      </c>
      <c r="Y126" s="2">
        <v>2017</v>
      </c>
      <c r="Z126" s="11">
        <f>'Prev&amp;Death'!B125*Input!$D$12</f>
        <v>357600.84681572579</v>
      </c>
      <c r="AA126" s="11">
        <f>'Prev&amp;Death'!C125*Input!$D$12</f>
        <v>367262.54061116156</v>
      </c>
      <c r="AB126" s="11">
        <f>'Prev&amp;Death'!D125*Input!$D$13</f>
        <v>811387.83551569551</v>
      </c>
      <c r="AC126" s="11">
        <f>'Prev&amp;Death'!E125*Input!$D$13</f>
        <v>748556.93722494785</v>
      </c>
      <c r="AD126" s="11">
        <f>'Prev&amp;Death'!F125*Input!$D$14</f>
        <v>1283399.4193419793</v>
      </c>
      <c r="AE126" s="11">
        <f>'Prev&amp;Death'!G125*Input!$D$14</f>
        <v>1181284.7319214789</v>
      </c>
      <c r="AF126" s="11">
        <f>'Prev&amp;Death'!H125*Input!$D$15</f>
        <v>2201161.0380682456</v>
      </c>
      <c r="AG126" s="11">
        <f>'Prev&amp;Death'!I125*Input!$D$15</f>
        <v>2242670.9610743495</v>
      </c>
      <c r="AH126" s="11">
        <f t="shared" si="88"/>
        <v>9.1933243105735851</v>
      </c>
      <c r="AK126" s="2">
        <v>2017</v>
      </c>
      <c r="AL126" s="11">
        <f>'Prev&amp;Death'!B125*Input!$E$12</f>
        <v>577187.09653608489</v>
      </c>
      <c r="AM126" s="11">
        <f>'Prev&amp;Death'!C125*Input!$E$12</f>
        <v>592781.59257563693</v>
      </c>
      <c r="AN126" s="11">
        <f>'Prev&amp;Death'!D125*Input!$E$13</f>
        <v>1180828.2542398633</v>
      </c>
      <c r="AO126" s="11">
        <f>'Prev&amp;Death'!E125*Input!$E$13</f>
        <v>1089389.2448124771</v>
      </c>
      <c r="AP126" s="11">
        <f>'Prev&amp;Death'!F125*Input!$E$14</f>
        <v>1575619.5948229223</v>
      </c>
      <c r="AQ126" s="11">
        <f>'Prev&amp;Death'!G125*Input!$E$14</f>
        <v>1450254.1785743695</v>
      </c>
      <c r="AR126" s="11">
        <f>'Prev&amp;Death'!H125*Input!$E$15</f>
        <v>2168451.4771878608</v>
      </c>
      <c r="AS126" s="11">
        <f>'Prev&amp;Death'!I125*Input!$E$15</f>
        <v>2209344.5569325103</v>
      </c>
      <c r="AT126" s="11">
        <f t="shared" si="89"/>
        <v>10.843855995681723</v>
      </c>
      <c r="AW126" s="2">
        <v>2017</v>
      </c>
      <c r="AX126" s="11">
        <f t="shared" si="90"/>
        <v>1858913.8251015111</v>
      </c>
      <c r="AY126" s="11">
        <f t="shared" si="79"/>
        <v>1909138.1361739289</v>
      </c>
      <c r="AZ126" s="11">
        <f t="shared" si="80"/>
        <v>4464726.4805543348</v>
      </c>
      <c r="BA126" s="11">
        <f t="shared" si="81"/>
        <v>4118994.4358812412</v>
      </c>
      <c r="BB126" s="11">
        <f t="shared" si="82"/>
        <v>7229125.2556680422</v>
      </c>
      <c r="BC126" s="11">
        <f t="shared" si="83"/>
        <v>6653934.2008172655</v>
      </c>
      <c r="BD126" s="11">
        <f t="shared" si="84"/>
        <v>13121720.437629176</v>
      </c>
      <c r="BE126" s="11">
        <f t="shared" si="85"/>
        <v>13369172.393962013</v>
      </c>
      <c r="BF126" s="11">
        <f t="shared" si="91"/>
        <v>52.725725165787509</v>
      </c>
    </row>
    <row r="127" spans="1:58" s="29" customFormat="1">
      <c r="A127" s="2">
        <v>2018</v>
      </c>
      <c r="B127" s="11">
        <f>'Prev&amp;Death'!B126*Input!$B$12</f>
        <v>1942634.5341942066</v>
      </c>
      <c r="C127" s="11">
        <f>'Prev&amp;Death'!C126*Input!$B$12</f>
        <v>2003170.9915435559</v>
      </c>
      <c r="D127" s="11">
        <f>'Prev&amp;Death'!D126*Input!$B$13</f>
        <v>4658769.3264479153</v>
      </c>
      <c r="E127" s="11">
        <f>'Prev&amp;Death'!E126*Input!$B$13</f>
        <v>4332711.8879168462</v>
      </c>
      <c r="F127" s="11">
        <f>'Prev&amp;Death'!F126*Input!$B$14</f>
        <v>7667341.8450205754</v>
      </c>
      <c r="G127" s="11">
        <f>'Prev&amp;Death'!G126*Input!$B$14</f>
        <v>7111921.9343667822</v>
      </c>
      <c r="H127" s="11">
        <f>'Prev&amp;Death'!H126*Input!$B$15</f>
        <v>14096418.648263898</v>
      </c>
      <c r="I127" s="11">
        <f>'Prev&amp;Death'!I126*Input!$B$15</f>
        <v>14378190.328499293</v>
      </c>
      <c r="J127" s="11">
        <f t="shared" si="86"/>
        <v>56.191159496253071</v>
      </c>
      <c r="K127" s="11"/>
      <c r="M127" s="2">
        <v>2018</v>
      </c>
      <c r="N127" s="11">
        <f>'Prev&amp;Death'!B126*Input!$C$132</f>
        <v>948083.63865168311</v>
      </c>
      <c r="O127" s="11">
        <f>'Prev&amp;Death'!C126*Input!$C$132</f>
        <v>977627.86004001531</v>
      </c>
      <c r="P127" s="11">
        <f>'Prev&amp;Death'!D126*Input!$C$133</f>
        <v>2528362.312335073</v>
      </c>
      <c r="Q127" s="11">
        <f>'Prev&amp;Death'!E126*Input!$C$133</f>
        <v>2351407.56710689</v>
      </c>
      <c r="R127" s="11">
        <f>'Prev&amp;Death'!F126*Input!$C$134</f>
        <v>4527815.873654197</v>
      </c>
      <c r="S127" s="11">
        <f>'Prev&amp;Death'!G126*Input!$C$134</f>
        <v>4199822.2692429023</v>
      </c>
      <c r="T127" s="11">
        <f>'Prev&amp;Death'!H126*Input!$C$135</f>
        <v>9073201.7916059382</v>
      </c>
      <c r="U127" s="11">
        <f>'Prev&amp;Death'!I126*Input!$C$135</f>
        <v>9254564.9716963973</v>
      </c>
      <c r="V127" s="11">
        <f t="shared" si="87"/>
        <v>33.860886284333098</v>
      </c>
      <c r="Y127" s="2">
        <v>2018</v>
      </c>
      <c r="Z127" s="11">
        <f>'Prev&amp;Death'!B126*Input!$D$12</f>
        <v>366871.56883006147</v>
      </c>
      <c r="AA127" s="11">
        <f>'Prev&amp;Death'!C126*Input!$D$12</f>
        <v>378304.03576516727</v>
      </c>
      <c r="AB127" s="11">
        <f>'Prev&amp;Death'!D126*Input!$D$13</f>
        <v>829716.40145150444</v>
      </c>
      <c r="AC127" s="11">
        <f>'Prev&amp;Death'!E126*Input!$D$13</f>
        <v>771646.3006142166</v>
      </c>
      <c r="AD127" s="11">
        <f>'Prev&amp;Death'!F126*Input!$D$14</f>
        <v>1329715.1011908683</v>
      </c>
      <c r="AE127" s="11">
        <f>'Prev&amp;Death'!G126*Input!$D$14</f>
        <v>1233390.9437935988</v>
      </c>
      <c r="AF127" s="11">
        <f>'Prev&amp;Death'!H126*Input!$D$15</f>
        <v>2281916.3624754352</v>
      </c>
      <c r="AG127" s="11">
        <f>'Prev&amp;Death'!I126*Input!$D$15</f>
        <v>2327529.3244379782</v>
      </c>
      <c r="AH127" s="11">
        <f t="shared" si="88"/>
        <v>9.5190900385588311</v>
      </c>
      <c r="AK127" s="2">
        <v>2018</v>
      </c>
      <c r="AL127" s="11">
        <f>'Prev&amp;Death'!B126*Input!$E$12</f>
        <v>592150.54298733163</v>
      </c>
      <c r="AM127" s="11">
        <f>'Prev&amp;Death'!C126*Input!$E$12</f>
        <v>610603.16259177809</v>
      </c>
      <c r="AN127" s="11">
        <f>'Prev&amp;Death'!D126*Input!$E$13</f>
        <v>1207502.167218785</v>
      </c>
      <c r="AO127" s="11">
        <f>'Prev&amp;Death'!E126*Input!$E$13</f>
        <v>1122991.637489626</v>
      </c>
      <c r="AP127" s="11">
        <f>'Prev&amp;Death'!F126*Input!$E$14</f>
        <v>1632481.0011543275</v>
      </c>
      <c r="AQ127" s="11">
        <f>'Prev&amp;Death'!G126*Input!$E$14</f>
        <v>1514224.5740727566</v>
      </c>
      <c r="AR127" s="11">
        <f>'Prev&amp;Death'!H126*Input!$E$15</f>
        <v>2248006.7661799085</v>
      </c>
      <c r="AS127" s="11">
        <f>'Prev&amp;Death'!I126*Input!$E$15</f>
        <v>2292941.9131482528</v>
      </c>
      <c r="AT127" s="11">
        <f t="shared" si="89"/>
        <v>11.220901764842765</v>
      </c>
      <c r="AW127" s="2">
        <v>2018</v>
      </c>
      <c r="AX127" s="11">
        <f t="shared" si="90"/>
        <v>1907105.7504690764</v>
      </c>
      <c r="AY127" s="11">
        <f t="shared" si="79"/>
        <v>1966535.0583969606</v>
      </c>
      <c r="AZ127" s="11">
        <f t="shared" si="80"/>
        <v>4565580.8810053626</v>
      </c>
      <c r="BA127" s="11">
        <f t="shared" si="81"/>
        <v>4246045.505210733</v>
      </c>
      <c r="BB127" s="11">
        <f t="shared" si="82"/>
        <v>7490011.9759993926</v>
      </c>
      <c r="BC127" s="11">
        <f t="shared" si="83"/>
        <v>6947437.7871092577</v>
      </c>
      <c r="BD127" s="11">
        <f t="shared" si="84"/>
        <v>13603124.920261282</v>
      </c>
      <c r="BE127" s="11">
        <f t="shared" si="85"/>
        <v>13875036.209282627</v>
      </c>
      <c r="BF127" s="11">
        <f t="shared" si="91"/>
        <v>54.600878087734692</v>
      </c>
    </row>
    <row r="128" spans="1:58" s="29" customFormat="1">
      <c r="A128" s="2">
        <v>2019</v>
      </c>
      <c r="B128" s="11">
        <f>'Prev&amp;Death'!B127*Input!$B$12</f>
        <v>1987155.3004076879</v>
      </c>
      <c r="C128" s="11">
        <f>'Prev&amp;Death'!C127*Input!$B$12</f>
        <v>2055637.0387858809</v>
      </c>
      <c r="D128" s="11">
        <f>'Prev&amp;Death'!D127*Input!$B$13</f>
        <v>4765923.3295062538</v>
      </c>
      <c r="E128" s="11">
        <f>'Prev&amp;Death'!E127*Input!$B$13</f>
        <v>4464163.9012015108</v>
      </c>
      <c r="F128" s="11">
        <f>'Prev&amp;Death'!F127*Input!$B$14</f>
        <v>7928214.6253052698</v>
      </c>
      <c r="G128" s="11">
        <f>'Prev&amp;Death'!G127*Input!$B$14</f>
        <v>7412282.8172085937</v>
      </c>
      <c r="H128" s="11">
        <f>'Prev&amp;Death'!H127*Input!$B$15</f>
        <v>14611688.063563764</v>
      </c>
      <c r="I128" s="11">
        <f>'Prev&amp;Death'!I127*Input!$B$15</f>
        <v>14934481.884415587</v>
      </c>
      <c r="J128" s="11">
        <f t="shared" si="86"/>
        <v>58.15954696039455</v>
      </c>
      <c r="K128" s="11"/>
      <c r="M128" s="2">
        <v>2019</v>
      </c>
      <c r="N128" s="11">
        <f>'Prev&amp;Death'!B127*Input!$C$132</f>
        <v>969811.55982484715</v>
      </c>
      <c r="O128" s="11">
        <f>'Prev&amp;Death'!C127*Input!$C$132</f>
        <v>1003233.3973140694</v>
      </c>
      <c r="P128" s="11">
        <f>'Prev&amp;Death'!D127*Input!$C$133</f>
        <v>2586515.8983927686</v>
      </c>
      <c r="Q128" s="11">
        <f>'Prev&amp;Death'!E127*Input!$C$133</f>
        <v>2422747.9346976853</v>
      </c>
      <c r="R128" s="11">
        <f>'Prev&amp;Death'!F127*Input!$C$134</f>
        <v>4681869.7738783592</v>
      </c>
      <c r="S128" s="11">
        <f>'Prev&amp;Death'!G127*Input!$C$134</f>
        <v>4377195.1842172313</v>
      </c>
      <c r="T128" s="11">
        <f>'Prev&amp;Death'!H127*Input!$C$135</f>
        <v>9404856.4833906684</v>
      </c>
      <c r="U128" s="11">
        <f>'Prev&amp;Death'!I127*Input!$C$135</f>
        <v>9612623.6863059122</v>
      </c>
      <c r="V128" s="11">
        <f t="shared" si="87"/>
        <v>35.058853918021548</v>
      </c>
      <c r="Y128" s="2">
        <v>2019</v>
      </c>
      <c r="Z128" s="11">
        <f>'Prev&amp;Death'!B127*Input!$D$12</f>
        <v>375279.43096715212</v>
      </c>
      <c r="AA128" s="11">
        <f>'Prev&amp;Death'!C127*Input!$D$12</f>
        <v>388212.384825835</v>
      </c>
      <c r="AB128" s="11">
        <f>'Prev&amp;Death'!D127*Input!$D$13</f>
        <v>848800.28983248933</v>
      </c>
      <c r="AC128" s="11">
        <f>'Prev&amp;Death'!E127*Input!$D$13</f>
        <v>795057.61029356206</v>
      </c>
      <c r="AD128" s="11">
        <f>'Prev&amp;Death'!F127*Input!$D$14</f>
        <v>1374957.1788816503</v>
      </c>
      <c r="AE128" s="11">
        <f>'Prev&amp;Death'!G127*Input!$D$14</f>
        <v>1285481.2783312663</v>
      </c>
      <c r="AF128" s="11">
        <f>'Prev&amp;Death'!H127*Input!$D$15</f>
        <v>2365327.7408683947</v>
      </c>
      <c r="AG128" s="11">
        <f>'Prev&amp;Death'!I127*Input!$D$15</f>
        <v>2417581.3323576385</v>
      </c>
      <c r="AH128" s="11">
        <f t="shared" si="88"/>
        <v>9.8506972463579885</v>
      </c>
      <c r="AK128" s="2">
        <v>2019</v>
      </c>
      <c r="AL128" s="11">
        <f>'Prev&amp;Death'!B127*Input!$E$12</f>
        <v>605721.28695563041</v>
      </c>
      <c r="AM128" s="11">
        <f>'Prev&amp;Death'!C127*Input!$E$12</f>
        <v>626595.77356213145</v>
      </c>
      <c r="AN128" s="11">
        <f>'Prev&amp;Death'!D127*Input!$E$13</f>
        <v>1235275.3154157931</v>
      </c>
      <c r="AO128" s="11">
        <f>'Prev&amp;Death'!E127*Input!$E$13</f>
        <v>1157062.564767652</v>
      </c>
      <c r="AP128" s="11">
        <f>'Prev&amp;Death'!F127*Input!$E$14</f>
        <v>1688024.3519193183</v>
      </c>
      <c r="AQ128" s="11">
        <f>'Prev&amp;Death'!G127*Input!$E$14</f>
        <v>1578175.4770897699</v>
      </c>
      <c r="AR128" s="11">
        <f>'Prev&amp;Death'!H127*Input!$E$15</f>
        <v>2330178.6398240216</v>
      </c>
      <c r="AS128" s="11">
        <f>'Prev&amp;Death'!I127*Input!$E$15</f>
        <v>2381655.7356355409</v>
      </c>
      <c r="AT128" s="11">
        <f t="shared" si="89"/>
        <v>11.602689145169858</v>
      </c>
      <c r="AW128" s="2">
        <v>2019</v>
      </c>
      <c r="AX128" s="11">
        <f t="shared" si="90"/>
        <v>1950812.2777476297</v>
      </c>
      <c r="AY128" s="11">
        <f t="shared" si="79"/>
        <v>2018041.5557020358</v>
      </c>
      <c r="AZ128" s="11">
        <f t="shared" si="80"/>
        <v>4670591.5036410512</v>
      </c>
      <c r="BA128" s="11">
        <f t="shared" si="81"/>
        <v>4374868.1097588995</v>
      </c>
      <c r="BB128" s="11">
        <f t="shared" si="82"/>
        <v>7744851.3046793276</v>
      </c>
      <c r="BC128" s="11">
        <f t="shared" si="83"/>
        <v>7240851.9396382682</v>
      </c>
      <c r="BD128" s="11">
        <f t="shared" si="84"/>
        <v>14100362.864083085</v>
      </c>
      <c r="BE128" s="11">
        <f t="shared" si="85"/>
        <v>14411860.754299093</v>
      </c>
      <c r="BF128" s="11">
        <f t="shared" si="91"/>
        <v>56.512240309549391</v>
      </c>
    </row>
    <row r="129" spans="1:58" s="29" customFormat="1">
      <c r="A129" s="2">
        <v>2020</v>
      </c>
      <c r="B129" s="11">
        <f>'Prev&amp;Death'!B128*Input!$B$12</f>
        <v>2027006.7765758117</v>
      </c>
      <c r="C129" s="11">
        <f>'Prev&amp;Death'!C128*Input!$B$12</f>
        <v>2101843.261759602</v>
      </c>
      <c r="D129" s="11">
        <f>'Prev&amp;Death'!D128*Input!$B$13</f>
        <v>4874706.5101755941</v>
      </c>
      <c r="E129" s="11">
        <f>'Prev&amp;Death'!E128*Input!$B$13</f>
        <v>4590851.7354814149</v>
      </c>
      <c r="F129" s="11">
        <f>'Prev&amp;Death'!F128*Input!$B$14</f>
        <v>8191600.9127882216</v>
      </c>
      <c r="G129" s="11">
        <f>'Prev&amp;Death'!G128*Input!$B$14</f>
        <v>7717567.7223813003</v>
      </c>
      <c r="H129" s="11">
        <f>'Prev&amp;Death'!H128*Input!$B$15</f>
        <v>15151203.963098878</v>
      </c>
      <c r="I129" s="11">
        <f>'Prev&amp;Death'!I128*Input!$B$15</f>
        <v>15487535.090226054</v>
      </c>
      <c r="J129" s="11">
        <f t="shared" si="86"/>
        <v>60.142315972486877</v>
      </c>
      <c r="K129" s="11"/>
      <c r="M129" s="2">
        <v>2020</v>
      </c>
      <c r="N129" s="11">
        <f>'Prev&amp;Death'!B128*Input!$C$132</f>
        <v>989260.68000986835</v>
      </c>
      <c r="O129" s="11">
        <f>'Prev&amp;Death'!C128*Input!$C$132</f>
        <v>1025783.8890479394</v>
      </c>
      <c r="P129" s="11">
        <f>'Prev&amp;Death'!D128*Input!$C$133</f>
        <v>2645553.6559951617</v>
      </c>
      <c r="Q129" s="11">
        <f>'Prev&amp;Death'!E128*Input!$C$133</f>
        <v>2491502.7330531734</v>
      </c>
      <c r="R129" s="11">
        <f>'Prev&amp;Death'!F128*Input!$C$134</f>
        <v>4837407.9822266204</v>
      </c>
      <c r="S129" s="11">
        <f>'Prev&amp;Death'!G128*Input!$C$134</f>
        <v>4557475.8952599624</v>
      </c>
      <c r="T129" s="11">
        <f>'Prev&amp;Death'!H128*Input!$C$135</f>
        <v>9752117.4968726113</v>
      </c>
      <c r="U129" s="11">
        <f>'Prev&amp;Death'!I128*Input!$C$135</f>
        <v>9968598.0272376034</v>
      </c>
      <c r="V129" s="11">
        <f t="shared" si="87"/>
        <v>36.267700359702935</v>
      </c>
      <c r="Y129" s="2">
        <v>2020</v>
      </c>
      <c r="Z129" s="11">
        <f>'Prev&amp;Death'!B128*Input!$D$12</f>
        <v>382805.485572198</v>
      </c>
      <c r="AA129" s="11">
        <f>'Prev&amp;Death'!C128*Input!$D$12</f>
        <v>396938.5498423095</v>
      </c>
      <c r="AB129" s="11">
        <f>'Prev&amp;Death'!D128*Input!$D$13</f>
        <v>868174.33110364887</v>
      </c>
      <c r="AC129" s="11">
        <f>'Prev&amp;Death'!E128*Input!$D$13</f>
        <v>817620.43034341221</v>
      </c>
      <c r="AD129" s="11">
        <f>'Prev&amp;Death'!F128*Input!$D$14</f>
        <v>1420635.1636372316</v>
      </c>
      <c r="AE129" s="11">
        <f>'Prev&amp;Death'!G128*Input!$D$14</f>
        <v>1338425.5655143664</v>
      </c>
      <c r="AF129" s="11">
        <f>'Prev&amp;Death'!H128*Input!$D$15</f>
        <v>2452664.1196809276</v>
      </c>
      <c r="AG129" s="11">
        <f>'Prev&amp;Death'!I128*Input!$D$15</f>
        <v>2507109.1188932513</v>
      </c>
      <c r="AH129" s="11">
        <f t="shared" si="88"/>
        <v>10.184372764587344</v>
      </c>
      <c r="AK129" s="2">
        <v>2020</v>
      </c>
      <c r="AL129" s="11">
        <f>'Prev&amp;Death'!B128*Input!$E$12</f>
        <v>617868.7459019369</v>
      </c>
      <c r="AM129" s="11">
        <f>'Prev&amp;Death'!C128*Input!$E$12</f>
        <v>640680.27558331692</v>
      </c>
      <c r="AN129" s="11">
        <f>'Prev&amp;Death'!D128*Input!$E$13</f>
        <v>1263470.728669991</v>
      </c>
      <c r="AO129" s="11">
        <f>'Prev&amp;Death'!E128*Input!$E$13</f>
        <v>1189898.6688401999</v>
      </c>
      <c r="AP129" s="11">
        <f>'Prev&amp;Death'!F128*Input!$E$14</f>
        <v>1744102.8624346319</v>
      </c>
      <c r="AQ129" s="11">
        <f>'Prev&amp;Death'!G128*Input!$E$14</f>
        <v>1643174.7712007144</v>
      </c>
      <c r="AR129" s="11">
        <f>'Prev&amp;Death'!H128*Input!$E$15</f>
        <v>2416217.1878325222</v>
      </c>
      <c r="AS129" s="11">
        <f>'Prev&amp;Death'!I128*Input!$E$15</f>
        <v>2469853.1267418656</v>
      </c>
      <c r="AT129" s="11">
        <f t="shared" si="89"/>
        <v>11.985266367205178</v>
      </c>
      <c r="AW129" s="2">
        <v>2020</v>
      </c>
      <c r="AX129" s="11">
        <f t="shared" si="90"/>
        <v>1989934.9114840033</v>
      </c>
      <c r="AY129" s="11">
        <f t="shared" si="79"/>
        <v>2063402.714473566</v>
      </c>
      <c r="AZ129" s="11">
        <f t="shared" si="80"/>
        <v>4777198.715768802</v>
      </c>
      <c r="BA129" s="11">
        <f t="shared" si="81"/>
        <v>4499021.8322367854</v>
      </c>
      <c r="BB129" s="11">
        <f t="shared" si="82"/>
        <v>8002146.0082984837</v>
      </c>
      <c r="BC129" s="11">
        <f t="shared" si="83"/>
        <v>7539076.2319750432</v>
      </c>
      <c r="BD129" s="11">
        <f t="shared" si="84"/>
        <v>14620998.804386061</v>
      </c>
      <c r="BE129" s="11">
        <f t="shared" si="85"/>
        <v>14945560.27287272</v>
      </c>
      <c r="BF129" s="11">
        <f t="shared" si="91"/>
        <v>58.437339491495457</v>
      </c>
    </row>
    <row r="130" spans="1:58" s="29" customFormat="1">
      <c r="A130" s="2">
        <v>2021</v>
      </c>
      <c r="B130" s="11">
        <f>'Prev&amp;Death'!B129*Input!$B$12</f>
        <v>2063510.4850926048</v>
      </c>
      <c r="C130" s="11">
        <f>'Prev&amp;Death'!C129*Input!$B$12</f>
        <v>2145430.7217441131</v>
      </c>
      <c r="D130" s="11">
        <f>'Prev&amp;Death'!D129*Input!$B$13</f>
        <v>4978950.7420053706</v>
      </c>
      <c r="E130" s="11">
        <f>'Prev&amp;Death'!E129*Input!$B$13</f>
        <v>4703773.8673428791</v>
      </c>
      <c r="F130" s="11">
        <f>'Prev&amp;Death'!F129*Input!$B$14</f>
        <v>8456478.5405614767</v>
      </c>
      <c r="G130" s="11">
        <f>'Prev&amp;Death'!G129*Input!$B$14</f>
        <v>8017248.1608435735</v>
      </c>
      <c r="H130" s="11">
        <f>'Prev&amp;Death'!H129*Input!$B$15</f>
        <v>15713506.05584836</v>
      </c>
      <c r="I130" s="11">
        <f>'Prev&amp;Death'!I129*Input!$B$15</f>
        <v>16067056.856299005</v>
      </c>
      <c r="J130" s="11">
        <f t="shared" si="86"/>
        <v>62.145955429737384</v>
      </c>
      <c r="K130" s="11"/>
      <c r="M130" s="2">
        <v>2021</v>
      </c>
      <c r="N130" s="11">
        <f>'Prev&amp;Death'!B129*Input!$C$132</f>
        <v>1007075.9551868007</v>
      </c>
      <c r="O130" s="11">
        <f>'Prev&amp;Death'!C129*Input!$C$132</f>
        <v>1047056.3193143153</v>
      </c>
      <c r="P130" s="11">
        <f>'Prev&amp;Death'!D129*Input!$C$133</f>
        <v>2702128.079103095</v>
      </c>
      <c r="Q130" s="11">
        <f>'Prev&amp;Death'!E129*Input!$C$133</f>
        <v>2552786.7422884502</v>
      </c>
      <c r="R130" s="11">
        <f>'Prev&amp;Death'!F129*Input!$C$134</f>
        <v>4993826.8757426944</v>
      </c>
      <c r="S130" s="11">
        <f>'Prev&amp;Death'!G129*Input!$C$134</f>
        <v>4734446.9855960933</v>
      </c>
      <c r="T130" s="11">
        <f>'Prev&amp;Death'!H129*Input!$C$135</f>
        <v>10114044.911392661</v>
      </c>
      <c r="U130" s="11">
        <f>'Prev&amp;Death'!I129*Input!$C$135</f>
        <v>10341608.935710821</v>
      </c>
      <c r="V130" s="11">
        <f t="shared" si="87"/>
        <v>37.492974804334921</v>
      </c>
      <c r="Y130" s="2">
        <v>2021</v>
      </c>
      <c r="Z130" s="11">
        <f>'Prev&amp;Death'!B129*Input!$D$12</f>
        <v>389699.30557587981</v>
      </c>
      <c r="AA130" s="11">
        <f>'Prev&amp;Death'!C129*Input!$D$12</f>
        <v>405170.15467809408</v>
      </c>
      <c r="AB130" s="11">
        <f>'Prev&amp;Death'!D129*Input!$D$13</f>
        <v>886739.99573418871</v>
      </c>
      <c r="AC130" s="11">
        <f>'Prev&amp;Death'!E129*Input!$D$13</f>
        <v>837731.60956845526</v>
      </c>
      <c r="AD130" s="11">
        <f>'Prev&amp;Death'!F129*Input!$D$14</f>
        <v>1466571.7853161579</v>
      </c>
      <c r="AE130" s="11">
        <f>'Prev&amp;Death'!G129*Input!$D$14</f>
        <v>1390397.8934227116</v>
      </c>
      <c r="AF130" s="11">
        <f>'Prev&amp;Death'!H129*Input!$D$15</f>
        <v>2543689.1082341196</v>
      </c>
      <c r="AG130" s="11">
        <f>'Prev&amp;Death'!I129*Input!$D$15</f>
        <v>2600921.6136417235</v>
      </c>
      <c r="AH130" s="11">
        <f t="shared" si="88"/>
        <v>10.52092146617133</v>
      </c>
      <c r="AK130" s="2">
        <v>2021</v>
      </c>
      <c r="AL130" s="11">
        <f>'Prev&amp;Death'!B129*Input!$E$12</f>
        <v>628995.74402679852</v>
      </c>
      <c r="AM130" s="11">
        <f>'Prev&amp;Death'!C129*Input!$E$12</f>
        <v>653966.53073988587</v>
      </c>
      <c r="AN130" s="11">
        <f>'Prev&amp;Death'!D129*Input!$E$13</f>
        <v>1290489.6959195428</v>
      </c>
      <c r="AO130" s="11">
        <f>'Prev&amp;Death'!E129*Input!$E$13</f>
        <v>1219166.8530740922</v>
      </c>
      <c r="AP130" s="11">
        <f>'Prev&amp;Death'!F129*Input!$E$14</f>
        <v>1800498.8995112213</v>
      </c>
      <c r="AQ130" s="11">
        <f>'Prev&amp;Death'!G129*Input!$E$14</f>
        <v>1706980.798386652</v>
      </c>
      <c r="AR130" s="11">
        <f>'Prev&amp;Death'!H129*Input!$E$15</f>
        <v>2505889.5323250461</v>
      </c>
      <c r="AS130" s="11">
        <f>'Prev&amp;Death'!I129*Input!$E$15</f>
        <v>2562271.5546977469</v>
      </c>
      <c r="AT130" s="11">
        <f t="shared" si="89"/>
        <v>12.368259608680987</v>
      </c>
      <c r="AW130" s="2">
        <v>2021</v>
      </c>
      <c r="AX130" s="11">
        <f t="shared" si="90"/>
        <v>2025771.0047894791</v>
      </c>
      <c r="AY130" s="11">
        <f t="shared" si="79"/>
        <v>2106193.0047322954</v>
      </c>
      <c r="AZ130" s="11">
        <f t="shared" si="80"/>
        <v>4879357.7707568267</v>
      </c>
      <c r="BA130" s="11">
        <f t="shared" si="81"/>
        <v>4609685.2049309975</v>
      </c>
      <c r="BB130" s="11">
        <f t="shared" si="82"/>
        <v>8260897.5605700742</v>
      </c>
      <c r="BC130" s="11">
        <f t="shared" si="83"/>
        <v>7831825.677405457</v>
      </c>
      <c r="BD130" s="11">
        <f t="shared" si="84"/>
        <v>15163623.551951827</v>
      </c>
      <c r="BE130" s="11">
        <f t="shared" si="85"/>
        <v>15504802.104050292</v>
      </c>
      <c r="BF130" s="11">
        <f t="shared" si="91"/>
        <v>60.382155879187259</v>
      </c>
    </row>
    <row r="131" spans="1:58" s="29" customFormat="1">
      <c r="A131" s="2">
        <v>2022</v>
      </c>
      <c r="B131" s="11">
        <f>'Prev&amp;Death'!B130*Input!$B$12</f>
        <v>2095632.5196829149</v>
      </c>
      <c r="C131" s="11">
        <f>'Prev&amp;Death'!C130*Input!$B$12</f>
        <v>2187604.5189039311</v>
      </c>
      <c r="D131" s="11">
        <f>'Prev&amp;Death'!D130*Input!$B$13</f>
        <v>5078414.5014500907</v>
      </c>
      <c r="E131" s="11">
        <f>'Prev&amp;Death'!E130*Input!$B$13</f>
        <v>4803718.0030599032</v>
      </c>
      <c r="F131" s="11">
        <f>'Prev&amp;Death'!F130*Input!$B$14</f>
        <v>8682262.6323093176</v>
      </c>
      <c r="G131" s="11">
        <f>'Prev&amp;Death'!G130*Input!$B$14</f>
        <v>8293982.3333382094</v>
      </c>
      <c r="H131" s="11">
        <f>'Prev&amp;Death'!H130*Input!$B$15</f>
        <v>16334056.456006726</v>
      </c>
      <c r="I131" s="11">
        <f>'Prev&amp;Death'!I130*Input!$B$15</f>
        <v>16669888.76983314</v>
      </c>
      <c r="J131" s="11">
        <f t="shared" si="86"/>
        <v>64.145559734584239</v>
      </c>
      <c r="K131" s="11"/>
      <c r="M131" s="2">
        <v>2022</v>
      </c>
      <c r="N131" s="11">
        <f>'Prev&amp;Death'!B130*Input!$C$132</f>
        <v>1022752.7975877873</v>
      </c>
      <c r="O131" s="11">
        <f>'Prev&amp;Death'!C130*Input!$C$132</f>
        <v>1067638.8253715462</v>
      </c>
      <c r="P131" s="11">
        <f>'Prev&amp;Death'!D130*Input!$C$133</f>
        <v>2756108.0903896666</v>
      </c>
      <c r="Q131" s="11">
        <f>'Prev&amp;Death'!E130*Input!$C$133</f>
        <v>2607027.4587478959</v>
      </c>
      <c r="R131" s="11">
        <f>'Prev&amp;Death'!F130*Input!$C$134</f>
        <v>5127159.7589372005</v>
      </c>
      <c r="S131" s="11">
        <f>'Prev&amp;Death'!G130*Input!$C$134</f>
        <v>4897867.5561576514</v>
      </c>
      <c r="T131" s="11">
        <f>'Prev&amp;Death'!H130*Input!$C$135</f>
        <v>10513464.022231292</v>
      </c>
      <c r="U131" s="11">
        <f>'Prev&amp;Death'!I130*Input!$C$135</f>
        <v>10729623.489931569</v>
      </c>
      <c r="V131" s="11">
        <f t="shared" si="87"/>
        <v>38.72164199935461</v>
      </c>
      <c r="Y131" s="2">
        <v>2022</v>
      </c>
      <c r="Z131" s="11">
        <f>'Prev&amp;Death'!B130*Input!$D$12</f>
        <v>395765.63509732467</v>
      </c>
      <c r="AA131" s="11">
        <f>'Prev&amp;Death'!C130*Input!$D$12</f>
        <v>413134.78562395595</v>
      </c>
      <c r="AB131" s="11">
        <f>'Prev&amp;Death'!D130*Input!$D$13</f>
        <v>904454.26892062998</v>
      </c>
      <c r="AC131" s="11">
        <f>'Prev&amp;Death'!E130*Input!$D$13</f>
        <v>855531.43669501878</v>
      </c>
      <c r="AD131" s="11">
        <f>'Prev&amp;Death'!F130*Input!$D$14</f>
        <v>1505728.5781753086</v>
      </c>
      <c r="AE131" s="11">
        <f>'Prev&amp;Death'!G130*Input!$D$14</f>
        <v>1438390.7461765839</v>
      </c>
      <c r="AF131" s="11">
        <f>'Prev&amp;Death'!H130*Input!$D$15</f>
        <v>2644143.2836665763</v>
      </c>
      <c r="AG131" s="11">
        <f>'Prev&amp;Death'!I130*Input!$D$15</f>
        <v>2698507.5354024498</v>
      </c>
      <c r="AH131" s="11">
        <f t="shared" si="88"/>
        <v>10.855656269757848</v>
      </c>
      <c r="AK131" s="2">
        <v>2022</v>
      </c>
      <c r="AL131" s="11">
        <f>'Prev&amp;Death'!B130*Input!$E$12</f>
        <v>638787.12778411433</v>
      </c>
      <c r="AM131" s="11">
        <f>'Prev&amp;Death'!C130*Input!$E$12</f>
        <v>666821.87560709869</v>
      </c>
      <c r="AN131" s="11">
        <f>'Prev&amp;Death'!D130*Input!$E$13</f>
        <v>1316269.6168972573</v>
      </c>
      <c r="AO131" s="11">
        <f>'Prev&amp;Death'!E130*Input!$E$13</f>
        <v>1245071.2823391338</v>
      </c>
      <c r="AP131" s="11">
        <f>'Prev&amp;Death'!F130*Input!$E$14</f>
        <v>1848571.3928983021</v>
      </c>
      <c r="AQ131" s="11">
        <f>'Prev&amp;Death'!G130*Input!$E$14</f>
        <v>1765901.2545367905</v>
      </c>
      <c r="AR131" s="11">
        <f>'Prev&amp;Death'!H130*Input!$E$15</f>
        <v>2604850.9446610413</v>
      </c>
      <c r="AS131" s="11">
        <f>'Prev&amp;Death'!I130*Input!$E$15</f>
        <v>2658407.336012728</v>
      </c>
      <c r="AT131" s="11">
        <f t="shared" si="89"/>
        <v>12.744680830736467</v>
      </c>
      <c r="AW131" s="2">
        <v>2022</v>
      </c>
      <c r="AX131" s="11">
        <f t="shared" si="90"/>
        <v>2057305.5604692262</v>
      </c>
      <c r="AY131" s="11">
        <f t="shared" si="79"/>
        <v>2147595.4866026007</v>
      </c>
      <c r="AZ131" s="11">
        <f t="shared" si="80"/>
        <v>4976831.9762075534</v>
      </c>
      <c r="BA131" s="11">
        <f t="shared" si="81"/>
        <v>4707630.1777820485</v>
      </c>
      <c r="BB131" s="11">
        <f t="shared" si="82"/>
        <v>8481459.7300108112</v>
      </c>
      <c r="BC131" s="11">
        <f t="shared" si="83"/>
        <v>8102159.5568710258</v>
      </c>
      <c r="BD131" s="11">
        <f t="shared" si="84"/>
        <v>15762458.250558911</v>
      </c>
      <c r="BE131" s="11">
        <f t="shared" si="85"/>
        <v>16086538.361346748</v>
      </c>
      <c r="BF131" s="11">
        <f t="shared" si="91"/>
        <v>62.321979099848924</v>
      </c>
    </row>
    <row r="132" spans="1:58" s="29" customFormat="1">
      <c r="A132" s="2">
        <v>2023</v>
      </c>
      <c r="B132" s="11">
        <f>'Prev&amp;Death'!B131*Input!$B$12</f>
        <v>2126055.6319980919</v>
      </c>
      <c r="C132" s="11">
        <f>'Prev&amp;Death'!C131*Input!$B$12</f>
        <v>2224921.5496953614</v>
      </c>
      <c r="D132" s="11">
        <f>'Prev&amp;Death'!D131*Input!$B$13</f>
        <v>5163787.5887476718</v>
      </c>
      <c r="E132" s="11">
        <f>'Prev&amp;Death'!E131*Input!$B$13</f>
        <v>4899757.9762204541</v>
      </c>
      <c r="F132" s="11">
        <f>'Prev&amp;Death'!F131*Input!$B$14</f>
        <v>8904049.9490138832</v>
      </c>
      <c r="G132" s="11">
        <f>'Prev&amp;Death'!G131*Input!$B$14</f>
        <v>8557218.2985832673</v>
      </c>
      <c r="H132" s="11">
        <f>'Prev&amp;Death'!H131*Input!$B$15</f>
        <v>16981980.186816663</v>
      </c>
      <c r="I132" s="11">
        <f>'Prev&amp;Death'!I131*Input!$B$15</f>
        <v>17306294.354969613</v>
      </c>
      <c r="J132" s="11">
        <f t="shared" si="86"/>
        <v>66.164065536045001</v>
      </c>
      <c r="K132" s="11"/>
      <c r="M132" s="2">
        <v>2023</v>
      </c>
      <c r="N132" s="11">
        <f>'Prev&amp;Death'!B131*Input!$C$132</f>
        <v>1037600.4977162348</v>
      </c>
      <c r="O132" s="11">
        <f>'Prev&amp;Death'!C131*Input!$C$132</f>
        <v>1085851.0344688643</v>
      </c>
      <c r="P132" s="11">
        <f>'Prev&amp;Death'!D131*Input!$C$133</f>
        <v>2802440.9481221773</v>
      </c>
      <c r="Q132" s="11">
        <f>'Prev&amp;Death'!E131*Input!$C$133</f>
        <v>2659149.3457961115</v>
      </c>
      <c r="R132" s="11">
        <f>'Prev&amp;Death'!F131*Input!$C$134</f>
        <v>5258132.415882485</v>
      </c>
      <c r="S132" s="11">
        <f>'Prev&amp;Death'!G131*Input!$C$134</f>
        <v>5053316.9943129756</v>
      </c>
      <c r="T132" s="11">
        <f>'Prev&amp;Death'!H131*Input!$C$135</f>
        <v>10930502.058763554</v>
      </c>
      <c r="U132" s="11">
        <f>'Prev&amp;Death'!I131*Input!$C$135</f>
        <v>11139247.837741317</v>
      </c>
      <c r="V132" s="11">
        <f t="shared" si="87"/>
        <v>39.966241132803717</v>
      </c>
      <c r="Y132" s="2">
        <v>2023</v>
      </c>
      <c r="Z132" s="11">
        <f>'Prev&amp;Death'!B131*Input!$D$12</f>
        <v>401511.11874198349</v>
      </c>
      <c r="AA132" s="11">
        <f>'Prev&amp;Death'!C131*Input!$D$12</f>
        <v>420182.20364806236</v>
      </c>
      <c r="AB132" s="11">
        <f>'Prev&amp;Death'!D131*Input!$D$13</f>
        <v>919659.02490011579</v>
      </c>
      <c r="AC132" s="11">
        <f>'Prev&amp;Death'!E131*Input!$D$13</f>
        <v>872635.94119879254</v>
      </c>
      <c r="AD132" s="11">
        <f>'Prev&amp;Death'!F131*Input!$D$14</f>
        <v>1544192.2270168155</v>
      </c>
      <c r="AE132" s="11">
        <f>'Prev&amp;Death'!G131*Input!$D$14</f>
        <v>1484042.6611737257</v>
      </c>
      <c r="AF132" s="11">
        <f>'Prev&amp;Death'!H131*Input!$D$15</f>
        <v>2749028.6307794345</v>
      </c>
      <c r="AG132" s="11">
        <f>'Prev&amp;Death'!I131*Input!$D$15</f>
        <v>2801528.3348075897</v>
      </c>
      <c r="AH132" s="11">
        <f t="shared" si="88"/>
        <v>11.192780142266519</v>
      </c>
      <c r="AK132" s="2">
        <v>2023</v>
      </c>
      <c r="AL132" s="11">
        <f>'Prev&amp;Death'!B131*Input!$E$12</f>
        <v>648060.64895327715</v>
      </c>
      <c r="AM132" s="11">
        <f>'Prev&amp;Death'!C131*Input!$E$12</f>
        <v>678196.78923952114</v>
      </c>
      <c r="AN132" s="11">
        <f>'Prev&amp;Death'!D131*Input!$E$13</f>
        <v>1338397.3894291047</v>
      </c>
      <c r="AO132" s="11">
        <f>'Prev&amp;Death'!E131*Input!$E$13</f>
        <v>1269963.7952765406</v>
      </c>
      <c r="AP132" s="11">
        <f>'Prev&amp;Death'!F131*Input!$E$14</f>
        <v>1895792.9187067982</v>
      </c>
      <c r="AQ132" s="11">
        <f>'Prev&amp;Death'!G131*Input!$E$14</f>
        <v>1821947.7594102046</v>
      </c>
      <c r="AR132" s="11">
        <f>'Prev&amp;Death'!H131*Input!$E$15</f>
        <v>2708177.680846523</v>
      </c>
      <c r="AS132" s="11">
        <f>'Prev&amp;Death'!I131*Input!$E$15</f>
        <v>2759897.2319302042</v>
      </c>
      <c r="AT132" s="11">
        <f t="shared" si="89"/>
        <v>13.120434213792173</v>
      </c>
      <c r="AW132" s="2">
        <v>2023</v>
      </c>
      <c r="AX132" s="11">
        <f t="shared" si="90"/>
        <v>2087172.2654114955</v>
      </c>
      <c r="AY132" s="11">
        <f t="shared" si="79"/>
        <v>2184230.0273564477</v>
      </c>
      <c r="AZ132" s="11">
        <f t="shared" si="80"/>
        <v>5060497.3624513978</v>
      </c>
      <c r="BA132" s="11">
        <f t="shared" si="81"/>
        <v>4801749.0822714446</v>
      </c>
      <c r="BB132" s="11">
        <f t="shared" si="82"/>
        <v>8698117.5616060998</v>
      </c>
      <c r="BC132" s="11">
        <f t="shared" si="83"/>
        <v>8359307.4148969054</v>
      </c>
      <c r="BD132" s="11">
        <f t="shared" si="84"/>
        <v>16387708.370389512</v>
      </c>
      <c r="BE132" s="11">
        <f t="shared" si="85"/>
        <v>16700673.404479111</v>
      </c>
      <c r="BF132" s="11">
        <f t="shared" si="91"/>
        <v>64.279455488862411</v>
      </c>
    </row>
    <row r="133" spans="1:58" s="29" customFormat="1">
      <c r="A133" s="2">
        <v>2024</v>
      </c>
      <c r="B133" s="11">
        <f>'Prev&amp;Death'!B132*Input!$B$12</f>
        <v>2153703.7539939079</v>
      </c>
      <c r="C133" s="11">
        <f>'Prev&amp;Death'!C132*Input!$B$12</f>
        <v>2260088.4205478625</v>
      </c>
      <c r="D133" s="11">
        <f>'Prev&amp;Death'!D132*Input!$B$13</f>
        <v>5245802.1404952323</v>
      </c>
      <c r="E133" s="11">
        <f>'Prev&amp;Death'!E132*Input!$B$13</f>
        <v>4983788.2140189903</v>
      </c>
      <c r="F133" s="11">
        <f>'Prev&amp;Death'!F132*Input!$B$14</f>
        <v>9111249.0223231502</v>
      </c>
      <c r="G133" s="11">
        <f>'Prev&amp;Death'!G132*Input!$B$14</f>
        <v>8800279.5829707272</v>
      </c>
      <c r="H133" s="11">
        <f>'Prev&amp;Death'!H132*Input!$B$15</f>
        <v>17652781.571752358</v>
      </c>
      <c r="I133" s="11">
        <f>'Prev&amp;Death'!I132*Input!$B$15</f>
        <v>17971917.497990612</v>
      </c>
      <c r="J133" s="11">
        <f t="shared" si="86"/>
        <v>68.179610204092839</v>
      </c>
      <c r="K133" s="11"/>
      <c r="M133" s="2">
        <v>2024</v>
      </c>
      <c r="N133" s="11">
        <f>'Prev&amp;Death'!B132*Input!$C$132</f>
        <v>1051093.8911684167</v>
      </c>
      <c r="O133" s="11">
        <f>'Prev&amp;Death'!C132*Input!$C$132</f>
        <v>1103013.8791990301</v>
      </c>
      <c r="P133" s="11">
        <f>'Prev&amp;Death'!D132*Input!$C$133</f>
        <v>2846951.0938648279</v>
      </c>
      <c r="Q133" s="11">
        <f>'Prev&amp;Death'!E132*Input!$C$133</f>
        <v>2704753.4252125872</v>
      </c>
      <c r="R133" s="11">
        <f>'Prev&amp;Death'!F132*Input!$C$134</f>
        <v>5380490.2384628626</v>
      </c>
      <c r="S133" s="11">
        <f>'Prev&amp;Death'!G132*Input!$C$134</f>
        <v>5196852.6242568837</v>
      </c>
      <c r="T133" s="11">
        <f>'Prev&amp;Death'!H132*Input!$C$135</f>
        <v>11362265.36542158</v>
      </c>
      <c r="U133" s="11">
        <f>'Prev&amp;Death'!I132*Input!$C$135</f>
        <v>11567678.153588692</v>
      </c>
      <c r="V133" s="11">
        <f t="shared" si="87"/>
        <v>41.213098671174876</v>
      </c>
      <c r="Y133" s="2">
        <v>2024</v>
      </c>
      <c r="Z133" s="11">
        <f>'Prev&amp;Death'!B132*Input!$D$12</f>
        <v>406732.53826957225</v>
      </c>
      <c r="AA133" s="11">
        <f>'Prev&amp;Death'!C132*Input!$D$12</f>
        <v>426823.55839256279</v>
      </c>
      <c r="AB133" s="11">
        <f>'Prev&amp;Death'!D132*Input!$D$13</f>
        <v>934265.63320680521</v>
      </c>
      <c r="AC133" s="11">
        <f>'Prev&amp;Death'!E132*Input!$D$13</f>
        <v>887601.53868470073</v>
      </c>
      <c r="AD133" s="11">
        <f>'Prev&amp;Death'!F132*Input!$D$14</f>
        <v>1580125.8976814428</v>
      </c>
      <c r="AE133" s="11">
        <f>'Prev&amp;Death'!G132*Input!$D$14</f>
        <v>1526195.765456503</v>
      </c>
      <c r="AF133" s="11">
        <f>'Prev&amp;Death'!H132*Input!$D$15</f>
        <v>2857617.3932481529</v>
      </c>
      <c r="AG133" s="11">
        <f>'Prev&amp;Death'!I132*Input!$D$15</f>
        <v>2909278.8478422612</v>
      </c>
      <c r="AH133" s="11">
        <f t="shared" si="88"/>
        <v>11.528641172782001</v>
      </c>
      <c r="AK133" s="2">
        <v>2024</v>
      </c>
      <c r="AL133" s="11">
        <f>'Prev&amp;Death'!B132*Input!$E$12</f>
        <v>656488.30230969877</v>
      </c>
      <c r="AM133" s="11">
        <f>'Prev&amp;Death'!C132*Input!$E$12</f>
        <v>688916.29478929332</v>
      </c>
      <c r="AN133" s="11">
        <f>'Prev&amp;Death'!D132*Input!$E$13</f>
        <v>1359654.6661988399</v>
      </c>
      <c r="AO133" s="11">
        <f>'Prev&amp;Death'!E132*Input!$E$13</f>
        <v>1291743.5158730538</v>
      </c>
      <c r="AP133" s="11">
        <f>'Prev&amp;Death'!F132*Input!$E$14</f>
        <v>1939908.4097689097</v>
      </c>
      <c r="AQ133" s="11">
        <f>'Prev&amp;Death'!G132*Input!$E$14</f>
        <v>1873698.801283522</v>
      </c>
      <c r="AR133" s="11">
        <f>'Prev&amp;Death'!H132*Input!$E$15</f>
        <v>2815152.7991177174</v>
      </c>
      <c r="AS133" s="11">
        <f>'Prev&amp;Death'!I132*Input!$E$15</f>
        <v>2866046.5572711788</v>
      </c>
      <c r="AT133" s="11">
        <f t="shared" si="89"/>
        <v>13.491609346612213</v>
      </c>
      <c r="AW133" s="2">
        <v>2024</v>
      </c>
      <c r="AX133" s="11">
        <f t="shared" si="90"/>
        <v>2114314.7317476878</v>
      </c>
      <c r="AY133" s="11">
        <f t="shared" si="79"/>
        <v>2218753.7323808861</v>
      </c>
      <c r="AZ133" s="11">
        <f t="shared" si="80"/>
        <v>5140871.393270473</v>
      </c>
      <c r="BA133" s="11">
        <f t="shared" si="81"/>
        <v>4884098.4797703419</v>
      </c>
      <c r="BB133" s="11">
        <f t="shared" si="82"/>
        <v>8900524.5459132157</v>
      </c>
      <c r="BC133" s="11">
        <f t="shared" si="83"/>
        <v>8596747.1909969095</v>
      </c>
      <c r="BD133" s="11">
        <f t="shared" si="84"/>
        <v>17035035.557787452</v>
      </c>
      <c r="BE133" s="11">
        <f t="shared" si="85"/>
        <v>17343003.558702134</v>
      </c>
      <c r="BF133" s="11">
        <f t="shared" si="91"/>
        <v>66.233349190569101</v>
      </c>
    </row>
    <row r="134" spans="1:58" s="29" customFormat="1">
      <c r="A134" s="2">
        <v>2025</v>
      </c>
      <c r="B134" s="11">
        <f>'Prev&amp;Death'!B133*Input!$B$12</f>
        <v>2178806.9062410844</v>
      </c>
      <c r="C134" s="11">
        <f>'Prev&amp;Death'!C133*Input!$B$12</f>
        <v>2294434.2039280208</v>
      </c>
      <c r="D134" s="11">
        <f>'Prev&amp;Death'!D133*Input!$B$13</f>
        <v>5319936.3390527107</v>
      </c>
      <c r="E134" s="11">
        <f>'Prev&amp;Death'!E133*Input!$B$13</f>
        <v>5056954.9112755768</v>
      </c>
      <c r="F134" s="11">
        <f>'Prev&amp;Death'!F133*Input!$B$14</f>
        <v>9315805.9294427224</v>
      </c>
      <c r="G134" s="11">
        <f>'Prev&amp;Death'!G133*Input!$B$14</f>
        <v>9024639.4763252288</v>
      </c>
      <c r="H134" s="11">
        <f>'Prev&amp;Death'!H133*Input!$B$15</f>
        <v>18321897.599059984</v>
      </c>
      <c r="I134" s="11">
        <f>'Prev&amp;Death'!I133*Input!$B$15</f>
        <v>18647174.677235071</v>
      </c>
      <c r="J134" s="11">
        <f t="shared" si="86"/>
        <v>70.159650042560401</v>
      </c>
      <c r="K134" s="11"/>
      <c r="M134" s="2">
        <v>2025</v>
      </c>
      <c r="N134" s="11">
        <f>'Prev&amp;Death'!B133*Input!$C$132</f>
        <v>1063345.2372168913</v>
      </c>
      <c r="O134" s="11">
        <f>'Prev&amp;Death'!C133*Input!$C$132</f>
        <v>1119776.0002806003</v>
      </c>
      <c r="P134" s="11">
        <f>'Prev&amp;Death'!D133*Input!$C$133</f>
        <v>2887184.4904023656</v>
      </c>
      <c r="Q134" s="11">
        <f>'Prev&amp;Death'!E133*Input!$C$133</f>
        <v>2744461.7487845188</v>
      </c>
      <c r="R134" s="11">
        <f>'Prev&amp;Death'!F133*Input!$C$134</f>
        <v>5501287.7755810367</v>
      </c>
      <c r="S134" s="11">
        <f>'Prev&amp;Death'!G133*Input!$C$134</f>
        <v>5329344.4717674535</v>
      </c>
      <c r="T134" s="11">
        <f>'Prev&amp;Death'!H133*Input!$C$135</f>
        <v>11792943.886629341</v>
      </c>
      <c r="U134" s="11">
        <f>'Prev&amp;Death'!I133*Input!$C$135</f>
        <v>12002309.445506953</v>
      </c>
      <c r="V134" s="11">
        <f t="shared" si="87"/>
        <v>42.440653056169161</v>
      </c>
      <c r="Y134" s="2">
        <v>2025</v>
      </c>
      <c r="Z134" s="11">
        <f>'Prev&amp;Death'!B133*Input!$D$12</f>
        <v>411473.33366129093</v>
      </c>
      <c r="AA134" s="11">
        <f>'Prev&amp;Death'!C133*Input!$D$12</f>
        <v>433309.84863891773</v>
      </c>
      <c r="AB134" s="11">
        <f>'Prev&amp;Death'!D133*Input!$D$13</f>
        <v>947468.76822841004</v>
      </c>
      <c r="AC134" s="11">
        <f>'Prev&amp;Death'!E133*Input!$D$13</f>
        <v>900632.36388765485</v>
      </c>
      <c r="AD134" s="11">
        <f>'Prev&amp;Death'!F133*Input!$D$14</f>
        <v>1615601.3484892661</v>
      </c>
      <c r="AE134" s="11">
        <f>'Prev&amp;Death'!G133*Input!$D$14</f>
        <v>1565105.565531323</v>
      </c>
      <c r="AF134" s="11">
        <f>'Prev&amp;Death'!H133*Input!$D$15</f>
        <v>2965933.3314453973</v>
      </c>
      <c r="AG134" s="11">
        <f>'Prev&amp;Death'!I133*Input!$D$15</f>
        <v>3018588.9105358599</v>
      </c>
      <c r="AH134" s="11">
        <f t="shared" si="88"/>
        <v>11.858113470418118</v>
      </c>
      <c r="AK134" s="2">
        <v>2025</v>
      </c>
      <c r="AL134" s="11">
        <f>'Prev&amp;Death'!B133*Input!$E$12</f>
        <v>664140.20233114308</v>
      </c>
      <c r="AM134" s="11">
        <f>'Prev&amp;Death'!C133*Input!$E$12</f>
        <v>699385.51785719371</v>
      </c>
      <c r="AN134" s="11">
        <f>'Prev&amp;Death'!D133*Input!$E$13</f>
        <v>1378869.4414217712</v>
      </c>
      <c r="AO134" s="11">
        <f>'Prev&amp;Death'!E133*Input!$E$13</f>
        <v>1310707.525317353</v>
      </c>
      <c r="AP134" s="11">
        <f>'Prev&amp;Death'!F133*Input!$E$14</f>
        <v>1983461.3478375913</v>
      </c>
      <c r="AQ134" s="11">
        <f>'Prev&amp;Death'!G133*Input!$E$14</f>
        <v>1921468.0635292244</v>
      </c>
      <c r="AR134" s="11">
        <f>'Prev&amp;Death'!H133*Input!$E$15</f>
        <v>2921859.1473242682</v>
      </c>
      <c r="AS134" s="11">
        <f>'Prev&amp;Death'!I133*Input!$E$15</f>
        <v>2973732.25714503</v>
      </c>
      <c r="AT134" s="11">
        <f t="shared" si="89"/>
        <v>13.853623502763575</v>
      </c>
      <c r="AW134" s="2">
        <v>2025</v>
      </c>
      <c r="AX134" s="11">
        <f t="shared" si="90"/>
        <v>2138958.773209325</v>
      </c>
      <c r="AY134" s="11">
        <f t="shared" si="79"/>
        <v>2252471.3667767118</v>
      </c>
      <c r="AZ134" s="11">
        <f t="shared" si="80"/>
        <v>5213522.7000525473</v>
      </c>
      <c r="BA134" s="11">
        <f t="shared" si="81"/>
        <v>4955801.6379895266</v>
      </c>
      <c r="BB134" s="11">
        <f t="shared" si="82"/>
        <v>9100350.4719078932</v>
      </c>
      <c r="BC134" s="11">
        <f t="shared" si="83"/>
        <v>8815918.1008280013</v>
      </c>
      <c r="BD134" s="11">
        <f t="shared" si="84"/>
        <v>17680736.365399007</v>
      </c>
      <c r="BE134" s="11">
        <f t="shared" si="85"/>
        <v>17994630.613187842</v>
      </c>
      <c r="BF134" s="11">
        <f t="shared" si="91"/>
        <v>68.15239002935084</v>
      </c>
    </row>
    <row r="135" spans="1:58" s="29" customFormat="1">
      <c r="A135" s="2">
        <v>2026</v>
      </c>
      <c r="B135" s="11">
        <f>'Prev&amp;Death'!B134*Input!$B$12</f>
        <v>2203955.2142663319</v>
      </c>
      <c r="C135" s="11">
        <f>'Prev&amp;Death'!C134*Input!$B$12</f>
        <v>2326861.7780372617</v>
      </c>
      <c r="D135" s="11">
        <f>'Prev&amp;Death'!D134*Input!$B$13</f>
        <v>5382292.3818827718</v>
      </c>
      <c r="E135" s="11">
        <f>'Prev&amp;Death'!E134*Input!$B$13</f>
        <v>5128421.783931274</v>
      </c>
      <c r="F135" s="11">
        <f>'Prev&amp;Death'!F134*Input!$B$14</f>
        <v>9527438.3039232604</v>
      </c>
      <c r="G135" s="11">
        <f>'Prev&amp;Death'!G134*Input!$B$14</f>
        <v>9247795.6280489191</v>
      </c>
      <c r="H135" s="11">
        <f>'Prev&amp;Death'!H134*Input!$B$15</f>
        <v>18988742.598058023</v>
      </c>
      <c r="I135" s="11">
        <f>'Prev&amp;Death'!I134*Input!$B$15</f>
        <v>19329505.467445917</v>
      </c>
      <c r="J135" s="11">
        <f t="shared" si="86"/>
        <v>72.135013155593754</v>
      </c>
      <c r="K135" s="11"/>
      <c r="M135" s="2">
        <v>2026</v>
      </c>
      <c r="N135" s="11">
        <f>'Prev&amp;Death'!B134*Input!$C$132</f>
        <v>1075618.6210978176</v>
      </c>
      <c r="O135" s="11">
        <f>'Prev&amp;Death'!C134*Input!$C$132</f>
        <v>1135601.9582325362</v>
      </c>
      <c r="P135" s="11">
        <f>'Prev&amp;Death'!D134*Input!$C$133</f>
        <v>2921025.7599717444</v>
      </c>
      <c r="Q135" s="11">
        <f>'Prev&amp;Death'!E134*Input!$C$133</f>
        <v>2783247.5599594382</v>
      </c>
      <c r="R135" s="11">
        <f>'Prev&amp;Death'!F134*Input!$C$134</f>
        <v>5626263.6073517865</v>
      </c>
      <c r="S135" s="11">
        <f>'Prev&amp;Death'!G134*Input!$C$134</f>
        <v>5461125.4705153182</v>
      </c>
      <c r="T135" s="11">
        <f>'Prev&amp;Death'!H134*Input!$C$135</f>
        <v>12222160.653710648</v>
      </c>
      <c r="U135" s="11">
        <f>'Prev&amp;Death'!I134*Input!$C$135</f>
        <v>12441493.688163608</v>
      </c>
      <c r="V135" s="11">
        <f t="shared" si="87"/>
        <v>43.666537319002899</v>
      </c>
      <c r="Y135" s="2">
        <v>2026</v>
      </c>
      <c r="Z135" s="11">
        <f>'Prev&amp;Death'!B134*Input!$D$12</f>
        <v>416222.6568387826</v>
      </c>
      <c r="AA135" s="11">
        <f>'Prev&amp;Death'!C134*Input!$D$12</f>
        <v>439433.88009074464</v>
      </c>
      <c r="AB135" s="11">
        <f>'Prev&amp;Death'!D134*Input!$D$13</f>
        <v>958574.24004732957</v>
      </c>
      <c r="AC135" s="11">
        <f>'Prev&amp;Death'!E134*Input!$D$13</f>
        <v>913360.45412948029</v>
      </c>
      <c r="AD135" s="11">
        <f>'Prev&amp;Death'!F134*Input!$D$14</f>
        <v>1652303.8680763394</v>
      </c>
      <c r="AE135" s="11">
        <f>'Prev&amp;Death'!G134*Input!$D$14</f>
        <v>1603806.6057181957</v>
      </c>
      <c r="AF135" s="11">
        <f>'Prev&amp;Death'!H134*Input!$D$15</f>
        <v>3073881.6374951717</v>
      </c>
      <c r="AG135" s="11">
        <f>'Prev&amp;Death'!I134*Input!$D$15</f>
        <v>3129044.0434071221</v>
      </c>
      <c r="AH135" s="11">
        <f t="shared" si="88"/>
        <v>12.186627385803165</v>
      </c>
      <c r="AK135" s="2">
        <v>2026</v>
      </c>
      <c r="AL135" s="11">
        <f>'Prev&amp;Death'!B134*Input!$E$12</f>
        <v>671805.86665978644</v>
      </c>
      <c r="AM135" s="11">
        <f>'Prev&amp;Death'!C134*Input!$E$12</f>
        <v>709270.03564916947</v>
      </c>
      <c r="AN135" s="11">
        <f>'Prev&amp;Death'!D134*Input!$E$13</f>
        <v>1395031.4472178158</v>
      </c>
      <c r="AO135" s="11">
        <f>'Prev&amp;Death'!E134*Input!$E$13</f>
        <v>1329230.9587756693</v>
      </c>
      <c r="AP135" s="11">
        <f>'Prev&amp;Death'!F134*Input!$E$14</f>
        <v>2028520.7488075674</v>
      </c>
      <c r="AQ135" s="11">
        <f>'Prev&amp;Death'!G134*Input!$E$14</f>
        <v>1968981.0328663385</v>
      </c>
      <c r="AR135" s="11">
        <f>'Prev&amp;Death'!H134*Input!$E$15</f>
        <v>3028203.3264484778</v>
      </c>
      <c r="AS135" s="11">
        <f>'Prev&amp;Death'!I134*Input!$E$15</f>
        <v>3082546.0112935547</v>
      </c>
      <c r="AT135" s="11">
        <f t="shared" si="89"/>
        <v>14.213589427718379</v>
      </c>
      <c r="AW135" s="2">
        <v>2026</v>
      </c>
      <c r="AX135" s="11">
        <f t="shared" si="90"/>
        <v>2163647.1445963867</v>
      </c>
      <c r="AY135" s="11">
        <f t="shared" si="79"/>
        <v>2284305.8739724504</v>
      </c>
      <c r="AZ135" s="11">
        <f t="shared" si="80"/>
        <v>5274631.44723689</v>
      </c>
      <c r="BA135" s="11">
        <f t="shared" si="81"/>
        <v>5025838.9728645878</v>
      </c>
      <c r="BB135" s="11">
        <f t="shared" si="82"/>
        <v>9307088.224235693</v>
      </c>
      <c r="BC135" s="11">
        <f t="shared" si="83"/>
        <v>9033913.1090998519</v>
      </c>
      <c r="BD135" s="11">
        <f t="shared" si="84"/>
        <v>18324245.617654298</v>
      </c>
      <c r="BE135" s="11">
        <f t="shared" si="85"/>
        <v>18653083.742864285</v>
      </c>
      <c r="BF135" s="11">
        <f t="shared" si="91"/>
        <v>70.066754132524437</v>
      </c>
    </row>
    <row r="136" spans="1:58" s="29" customFormat="1">
      <c r="A136" s="2">
        <v>2027</v>
      </c>
      <c r="B136" s="11">
        <f>'Prev&amp;Death'!B135*Input!$B$12</f>
        <v>2226766.7370777121</v>
      </c>
      <c r="C136" s="11">
        <f>'Prev&amp;Death'!C135*Input!$B$12</f>
        <v>2358697.0766383619</v>
      </c>
      <c r="D136" s="11">
        <f>'Prev&amp;Death'!D135*Input!$B$13</f>
        <v>5434333.4198735971</v>
      </c>
      <c r="E136" s="11">
        <f>'Prev&amp;Death'!E135*Input!$B$13</f>
        <v>5190206.2931513591</v>
      </c>
      <c r="F136" s="11">
        <f>'Prev&amp;Death'!F135*Input!$B$14</f>
        <v>9724166.9342105277</v>
      </c>
      <c r="G136" s="11">
        <f>'Prev&amp;Death'!G135*Input!$B$14</f>
        <v>9461841.7301920354</v>
      </c>
      <c r="H136" s="11">
        <f>'Prev&amp;Death'!H135*Input!$B$15</f>
        <v>19695017.906555809</v>
      </c>
      <c r="I136" s="11">
        <f>'Prev&amp;Death'!I135*Input!$B$15</f>
        <v>20018703.549184419</v>
      </c>
      <c r="J136" s="11">
        <f t="shared" si="86"/>
        <v>74.109733646883811</v>
      </c>
      <c r="K136" s="11"/>
      <c r="M136" s="2">
        <v>2027</v>
      </c>
      <c r="N136" s="11">
        <f>'Prev&amp;Death'!B135*Input!$C$132</f>
        <v>1086751.5599854556</v>
      </c>
      <c r="O136" s="11">
        <f>'Prev&amp;Death'!C135*Input!$C$132</f>
        <v>1151138.861959934</v>
      </c>
      <c r="P136" s="11">
        <f>'Prev&amp;Death'!D135*Input!$C$133</f>
        <v>2949268.9696975029</v>
      </c>
      <c r="Q136" s="11">
        <f>'Prev&amp;Death'!E135*Input!$C$133</f>
        <v>2816778.6523256893</v>
      </c>
      <c r="R136" s="11">
        <f>'Prev&amp;Death'!F135*Input!$C$134</f>
        <v>5742438.2912281044</v>
      </c>
      <c r="S136" s="11">
        <f>'Prev&amp;Death'!G135*Input!$C$134</f>
        <v>5587526.6873342628</v>
      </c>
      <c r="T136" s="11">
        <f>'Prev&amp;Death'!H135*Input!$C$135</f>
        <v>12676756.856783714</v>
      </c>
      <c r="U136" s="11">
        <f>'Prev&amp;Death'!I135*Input!$C$135</f>
        <v>12885098.08343824</v>
      </c>
      <c r="V136" s="11">
        <f t="shared" si="87"/>
        <v>44.89575796275291</v>
      </c>
      <c r="Y136" s="2">
        <v>2027</v>
      </c>
      <c r="Z136" s="11">
        <f>'Prev&amp;Death'!B135*Input!$D$12</f>
        <v>420530.67206959648</v>
      </c>
      <c r="AA136" s="11">
        <f>'Prev&amp;Death'!C135*Input!$D$12</f>
        <v>445446.05877715081</v>
      </c>
      <c r="AB136" s="11">
        <f>'Prev&amp;Death'!D135*Input!$D$13</f>
        <v>967842.63256558951</v>
      </c>
      <c r="AC136" s="11">
        <f>'Prev&amp;Death'!E135*Input!$D$13</f>
        <v>924364.13709023828</v>
      </c>
      <c r="AD136" s="11">
        <f>'Prev&amp;Death'!F135*Input!$D$14</f>
        <v>1686421.6934996916</v>
      </c>
      <c r="AE136" s="11">
        <f>'Prev&amp;Death'!G135*Input!$D$14</f>
        <v>1640927.7280215644</v>
      </c>
      <c r="AF136" s="11">
        <f>'Prev&amp;Death'!H135*Input!$D$15</f>
        <v>3188212.8887929595</v>
      </c>
      <c r="AG136" s="11">
        <f>'Prev&amp;Death'!I135*Input!$D$15</f>
        <v>3240610.847639306</v>
      </c>
      <c r="AH136" s="11">
        <f t="shared" si="88"/>
        <v>12.514356658456096</v>
      </c>
      <c r="AK136" s="2">
        <v>2027</v>
      </c>
      <c r="AL136" s="11">
        <f>'Prev&amp;Death'!B135*Input!$E$12</f>
        <v>678759.23610800819</v>
      </c>
      <c r="AM136" s="11">
        <f>'Prev&amp;Death'!C135*Input!$E$12</f>
        <v>718974.01703166065</v>
      </c>
      <c r="AN136" s="11">
        <f>'Prev&amp;Death'!D135*Input!$E$13</f>
        <v>1408519.9163294963</v>
      </c>
      <c r="AO136" s="11">
        <f>'Prev&amp;Death'!E135*Input!$E$13</f>
        <v>1345244.829297283</v>
      </c>
      <c r="AP136" s="11">
        <f>'Prev&amp;Death'!F135*Input!$E$14</f>
        <v>2070406.9406350057</v>
      </c>
      <c r="AQ136" s="11">
        <f>'Prev&amp;Death'!G135*Input!$E$14</f>
        <v>2014554.3491710897</v>
      </c>
      <c r="AR136" s="11">
        <f>'Prev&amp;Death'!H135*Input!$E$15</f>
        <v>3140835.5993615957</v>
      </c>
      <c r="AS136" s="11">
        <f>'Prev&amp;Death'!I135*Input!$E$15</f>
        <v>3192454.9172110995</v>
      </c>
      <c r="AT136" s="11">
        <f t="shared" si="89"/>
        <v>14.569749805145241</v>
      </c>
      <c r="AW136" s="2">
        <v>2027</v>
      </c>
      <c r="AX136" s="11">
        <f t="shared" si="90"/>
        <v>2186041.4681630605</v>
      </c>
      <c r="AY136" s="11">
        <f t="shared" si="79"/>
        <v>2315558.9377687457</v>
      </c>
      <c r="AZ136" s="11">
        <f t="shared" si="80"/>
        <v>5325631.5185925886</v>
      </c>
      <c r="BA136" s="11">
        <f t="shared" si="81"/>
        <v>5086387.6187132103</v>
      </c>
      <c r="BB136" s="11">
        <f t="shared" si="82"/>
        <v>9499266.9253628012</v>
      </c>
      <c r="BC136" s="11">
        <f t="shared" si="83"/>
        <v>9243008.7645269167</v>
      </c>
      <c r="BD136" s="11">
        <f t="shared" si="84"/>
        <v>19005805.344938271</v>
      </c>
      <c r="BE136" s="11">
        <f t="shared" si="85"/>
        <v>19318163.848288644</v>
      </c>
      <c r="BF136" s="11">
        <f t="shared" si="91"/>
        <v>71.97986442635424</v>
      </c>
    </row>
    <row r="137" spans="1:58" s="29" customFormat="1">
      <c r="A137" s="2">
        <v>2028</v>
      </c>
      <c r="B137" s="11">
        <f>'Prev&amp;Death'!B136*Input!$B$12</f>
        <v>2248639.0450983183</v>
      </c>
      <c r="C137" s="11">
        <f>'Prev&amp;Death'!C136*Input!$B$12</f>
        <v>2388831.0943472474</v>
      </c>
      <c r="D137" s="11">
        <f>'Prev&amp;Death'!D136*Input!$B$13</f>
        <v>5477146.9551427802</v>
      </c>
      <c r="E137" s="11">
        <f>'Prev&amp;Death'!E136*Input!$B$13</f>
        <v>5235395.7370242374</v>
      </c>
      <c r="F137" s="11">
        <f>'Prev&amp;Death'!F136*Input!$B$14</f>
        <v>9937061.1344113909</v>
      </c>
      <c r="G137" s="11">
        <f>'Prev&amp;Death'!G136*Input!$B$14</f>
        <v>9667113.8561781477</v>
      </c>
      <c r="H137" s="11">
        <f>'Prev&amp;Death'!H136*Input!$B$15</f>
        <v>20373307.117324103</v>
      </c>
      <c r="I137" s="11">
        <f>'Prev&amp;Death'!I136*Input!$B$15</f>
        <v>20713582.761418775</v>
      </c>
      <c r="J137" s="11">
        <f t="shared" si="86"/>
        <v>76.04107770094501</v>
      </c>
      <c r="K137" s="11"/>
      <c r="M137" s="2">
        <v>2028</v>
      </c>
      <c r="N137" s="11">
        <f>'Prev&amp;Death'!B136*Input!$C$132</f>
        <v>1097426.1243509492</v>
      </c>
      <c r="O137" s="11">
        <f>'Prev&amp;Death'!C136*Input!$C$132</f>
        <v>1165845.472314972</v>
      </c>
      <c r="P137" s="11">
        <f>'Prev&amp;Death'!D136*Input!$C$133</f>
        <v>2972504.3182299798</v>
      </c>
      <c r="Q137" s="11">
        <f>'Prev&amp;Death'!E136*Input!$C$133</f>
        <v>2841303.4310381566</v>
      </c>
      <c r="R137" s="11">
        <f>'Prev&amp;Death'!F136*Input!$C$134</f>
        <v>5868159.2723141899</v>
      </c>
      <c r="S137" s="11">
        <f>'Prev&amp;Death'!G136*Input!$C$134</f>
        <v>5708746.5845613917</v>
      </c>
      <c r="T137" s="11">
        <f>'Prev&amp;Death'!H136*Input!$C$135</f>
        <v>13113339.724810822</v>
      </c>
      <c r="U137" s="11">
        <f>'Prev&amp;Death'!I136*Input!$C$135</f>
        <v>13332359.155254589</v>
      </c>
      <c r="V137" s="11">
        <f t="shared" si="87"/>
        <v>46.099684082875051</v>
      </c>
      <c r="Y137" s="2">
        <v>2028</v>
      </c>
      <c r="Z137" s="11">
        <f>'Prev&amp;Death'!B136*Input!$D$12</f>
        <v>424661.31415188737</v>
      </c>
      <c r="AA137" s="11">
        <f>'Prev&amp;Death'!C136*Input!$D$12</f>
        <v>451136.94615581952</v>
      </c>
      <c r="AB137" s="11">
        <f>'Prev&amp;Death'!D136*Input!$D$13</f>
        <v>975467.62747900968</v>
      </c>
      <c r="AC137" s="11">
        <f>'Prev&amp;Death'!E136*Input!$D$13</f>
        <v>932412.27601416886</v>
      </c>
      <c r="AD137" s="11">
        <f>'Prev&amp;Death'!F136*Input!$D$14</f>
        <v>1723343.0462559778</v>
      </c>
      <c r="AE137" s="11">
        <f>'Prev&amp;Death'!G136*Input!$D$14</f>
        <v>1676527.2162528804</v>
      </c>
      <c r="AF137" s="11">
        <f>'Prev&amp;Death'!H136*Input!$D$15</f>
        <v>3298013.774192553</v>
      </c>
      <c r="AG137" s="11">
        <f>'Prev&amp;Death'!I136*Input!$D$15</f>
        <v>3353097.3084849413</v>
      </c>
      <c r="AH137" s="11">
        <f t="shared" si="88"/>
        <v>12.834659508987238</v>
      </c>
      <c r="AK137" s="2">
        <v>2028</v>
      </c>
      <c r="AL137" s="11">
        <f>'Prev&amp;Death'!B136*Input!$E$12</f>
        <v>685426.31570677611</v>
      </c>
      <c r="AM137" s="11">
        <f>'Prev&amp;Death'!C136*Input!$E$12</f>
        <v>728159.41687636601</v>
      </c>
      <c r="AN137" s="11">
        <f>'Prev&amp;Death'!D136*Input!$E$13</f>
        <v>1419616.7174375374</v>
      </c>
      <c r="AO137" s="11">
        <f>'Prev&amp;Death'!E136*Input!$E$13</f>
        <v>1356957.4399865777</v>
      </c>
      <c r="AP137" s="11">
        <f>'Prev&amp;Death'!F136*Input!$E$14</f>
        <v>2115735.0014034929</v>
      </c>
      <c r="AQ137" s="11">
        <f>'Prev&amp;Death'!G136*Input!$E$14</f>
        <v>2058259.5670304594</v>
      </c>
      <c r="AR137" s="11">
        <f>'Prev&amp;Death'!H136*Input!$E$15</f>
        <v>3249004.8282473842</v>
      </c>
      <c r="AS137" s="11">
        <f>'Prev&amp;Death'!I136*Input!$E$15</f>
        <v>3303269.8135161968</v>
      </c>
      <c r="AT137" s="11">
        <f t="shared" si="89"/>
        <v>14.916429100204788</v>
      </c>
      <c r="AW137" s="2">
        <v>2028</v>
      </c>
      <c r="AX137" s="11">
        <f t="shared" si="90"/>
        <v>2207513.7542096125</v>
      </c>
      <c r="AY137" s="11">
        <f t="shared" si="79"/>
        <v>2345141.8353471574</v>
      </c>
      <c r="AZ137" s="11">
        <f t="shared" si="80"/>
        <v>5367588.6631465275</v>
      </c>
      <c r="BA137" s="11">
        <f t="shared" si="81"/>
        <v>5130673.1470389031</v>
      </c>
      <c r="BB137" s="11">
        <f t="shared" si="82"/>
        <v>9707237.3199736606</v>
      </c>
      <c r="BC137" s="11">
        <f t="shared" si="83"/>
        <v>9443533.3678447306</v>
      </c>
      <c r="BD137" s="11">
        <f t="shared" si="84"/>
        <v>19660358.32725076</v>
      </c>
      <c r="BE137" s="11">
        <f t="shared" si="85"/>
        <v>19988726.277255729</v>
      </c>
      <c r="BF137" s="11">
        <f t="shared" si="91"/>
        <v>73.850772692067082</v>
      </c>
    </row>
    <row r="138" spans="1:58" s="29" customFormat="1">
      <c r="A138" s="2">
        <v>2029</v>
      </c>
      <c r="B138" s="11">
        <f>'Prev&amp;Death'!B137*Input!$B$12</f>
        <v>2269657.0366146751</v>
      </c>
      <c r="C138" s="11">
        <f>'Prev&amp;Death'!C137*Input!$B$12</f>
        <v>2417415.3691381426</v>
      </c>
      <c r="D138" s="11">
        <f>'Prev&amp;Death'!D137*Input!$B$13</f>
        <v>5507176.6390852453</v>
      </c>
      <c r="E138" s="11">
        <f>'Prev&amp;Death'!E137*Input!$B$13</f>
        <v>5269804.2406192282</v>
      </c>
      <c r="F138" s="11">
        <f>'Prev&amp;Death'!F137*Input!$B$14</f>
        <v>10143017.495623564</v>
      </c>
      <c r="G138" s="11">
        <f>'Prev&amp;Death'!G137*Input!$B$14</f>
        <v>9863185.9652794395</v>
      </c>
      <c r="H138" s="11">
        <f>'Prev&amp;Death'!H137*Input!$B$15</f>
        <v>21028589.897875868</v>
      </c>
      <c r="I138" s="11">
        <f>'Prev&amp;Death'!I137*Input!$B$15</f>
        <v>21413073.50143718</v>
      </c>
      <c r="J138" s="11">
        <f t="shared" si="86"/>
        <v>77.911920145673335</v>
      </c>
      <c r="K138" s="11"/>
      <c r="M138" s="2">
        <v>2029</v>
      </c>
      <c r="N138" s="11">
        <f>'Prev&amp;Death'!B137*Input!$C$132</f>
        <v>1107683.7479663161</v>
      </c>
      <c r="O138" s="11">
        <f>'Prev&amp;Death'!C137*Input!$C$132</f>
        <v>1179795.7459124771</v>
      </c>
      <c r="P138" s="11">
        <f>'Prev&amp;Death'!D137*Input!$C$133</f>
        <v>2988801.7383877952</v>
      </c>
      <c r="Q138" s="11">
        <f>'Prev&amp;Death'!E137*Input!$C$133</f>
        <v>2859977.2819239553</v>
      </c>
      <c r="R138" s="11">
        <f>'Prev&amp;Death'!F137*Input!$C$134</f>
        <v>5989783.2327982467</v>
      </c>
      <c r="S138" s="11">
        <f>'Prev&amp;Death'!G137*Input!$C$134</f>
        <v>5824533.5712269526</v>
      </c>
      <c r="T138" s="11">
        <f>'Prev&amp;Death'!H137*Input!$C$135</f>
        <v>13535114.435598306</v>
      </c>
      <c r="U138" s="11">
        <f>'Prev&amp;Death'!I137*Input!$C$135</f>
        <v>13782588.450645756</v>
      </c>
      <c r="V138" s="11">
        <f t="shared" si="87"/>
        <v>47.268278204459804</v>
      </c>
      <c r="Y138" s="2">
        <v>2029</v>
      </c>
      <c r="Z138" s="11">
        <f>'Prev&amp;Death'!B137*Input!$D$12</f>
        <v>428630.61634719773</v>
      </c>
      <c r="AA138" s="11">
        <f>'Prev&amp;Death'!C137*Input!$D$12</f>
        <v>456535.16056610487</v>
      </c>
      <c r="AB138" s="11">
        <f>'Prev&amp;Death'!D137*Input!$D$13</f>
        <v>980815.8470519383</v>
      </c>
      <c r="AC138" s="11">
        <f>'Prev&amp;Death'!E137*Input!$D$13</f>
        <v>938540.35357750556</v>
      </c>
      <c r="AD138" s="11">
        <f>'Prev&amp;Death'!F137*Input!$D$14</f>
        <v>1759061.1985473097</v>
      </c>
      <c r="AE138" s="11">
        <f>'Prev&amp;Death'!G137*Input!$D$14</f>
        <v>1710531.183946541</v>
      </c>
      <c r="AF138" s="11">
        <f>'Prev&amp;Death'!H137*Input!$D$15</f>
        <v>3404090.3980713165</v>
      </c>
      <c r="AG138" s="11">
        <f>'Prev&amp;Death'!I137*Input!$D$15</f>
        <v>3466330.2795590963</v>
      </c>
      <c r="AH138" s="11">
        <f t="shared" si="88"/>
        <v>13.14453503766701</v>
      </c>
      <c r="AK138" s="2">
        <v>2029</v>
      </c>
      <c r="AL138" s="11">
        <f>'Prev&amp;Death'!B137*Input!$E$12</f>
        <v>691832.98400688241</v>
      </c>
      <c r="AM138" s="11">
        <f>'Prev&amp;Death'!C137*Input!$E$12</f>
        <v>736872.42672994011</v>
      </c>
      <c r="AN138" s="11">
        <f>'Prev&amp;Death'!D137*Input!$E$13</f>
        <v>1427400.0837947358</v>
      </c>
      <c r="AO138" s="11">
        <f>'Prev&amp;Death'!E137*Input!$E$13</f>
        <v>1365875.7486106677</v>
      </c>
      <c r="AP138" s="11">
        <f>'Prev&amp;Death'!F137*Input!$E$14</f>
        <v>2159585.9022165434</v>
      </c>
      <c r="AQ138" s="11">
        <f>'Prev&amp;Death'!G137*Input!$E$14</f>
        <v>2100005.9765989841</v>
      </c>
      <c r="AR138" s="11">
        <f>'Prev&amp;Death'!H137*Input!$E$15</f>
        <v>3353505.1386594176</v>
      </c>
      <c r="AS138" s="11">
        <f>'Prev&amp;Death'!I137*Input!$E$15</f>
        <v>3414820.1268034107</v>
      </c>
      <c r="AT138" s="11">
        <f t="shared" si="89"/>
        <v>15.249898387420581</v>
      </c>
      <c r="AW138" s="2">
        <v>2029</v>
      </c>
      <c r="AX138" s="11">
        <f t="shared" si="90"/>
        <v>2228147.3483203962</v>
      </c>
      <c r="AY138" s="11">
        <f t="shared" si="79"/>
        <v>2373203.3332085218</v>
      </c>
      <c r="AZ138" s="11">
        <f t="shared" si="80"/>
        <v>5397017.6692344695</v>
      </c>
      <c r="BA138" s="11">
        <f t="shared" si="81"/>
        <v>5164393.384112129</v>
      </c>
      <c r="BB138" s="11">
        <f t="shared" si="82"/>
        <v>9908430.3335620984</v>
      </c>
      <c r="BC138" s="11">
        <f t="shared" si="83"/>
        <v>9635070.7317724768</v>
      </c>
      <c r="BD138" s="11">
        <f t="shared" si="84"/>
        <v>20292709.972329039</v>
      </c>
      <c r="BE138" s="11">
        <f t="shared" si="85"/>
        <v>20663738.85700826</v>
      </c>
      <c r="BF138" s="11">
        <f t="shared" si="91"/>
        <v>75.662711629547388</v>
      </c>
    </row>
    <row r="139" spans="1:58" s="29" customFormat="1">
      <c r="A139" s="2">
        <v>2030</v>
      </c>
      <c r="B139" s="11">
        <f>'Prev&amp;Death'!B138*Input!$B$12</f>
        <v>2291083.473867903</v>
      </c>
      <c r="C139" s="11">
        <f>'Prev&amp;Death'!C138*Input!$B$12</f>
        <v>2446907.2539582253</v>
      </c>
      <c r="D139" s="11">
        <f>'Prev&amp;Death'!D138*Input!$B$13</f>
        <v>5525954.8585382039</v>
      </c>
      <c r="E139" s="11">
        <f>'Prev&amp;Death'!E138*Input!$B$13</f>
        <v>5298573.2931943778</v>
      </c>
      <c r="F139" s="11">
        <f>'Prev&amp;Death'!F138*Input!$B$14</f>
        <v>10341795.429211669</v>
      </c>
      <c r="G139" s="11">
        <f>'Prev&amp;Death'!G138*Input!$B$14</f>
        <v>10042273.434148543</v>
      </c>
      <c r="H139" s="11">
        <f>'Prev&amp;Death'!H138*Input!$B$15</f>
        <v>21703217.845895432</v>
      </c>
      <c r="I139" s="11">
        <f>'Prev&amp;Death'!I138*Input!$B$15</f>
        <v>22130982.061186075</v>
      </c>
      <c r="J139" s="11">
        <f t="shared" si="86"/>
        <v>79.78078765000042</v>
      </c>
      <c r="K139" s="11"/>
      <c r="M139" s="2">
        <v>2030</v>
      </c>
      <c r="N139" s="11">
        <f>'Prev&amp;Death'!B138*Input!$C$132</f>
        <v>1118140.7094980993</v>
      </c>
      <c r="O139" s="11">
        <f>'Prev&amp;Death'!C138*Input!$C$132</f>
        <v>1194188.9696397174</v>
      </c>
      <c r="P139" s="11">
        <f>'Prev&amp;Death'!D138*Input!$C$133</f>
        <v>2998992.8723613285</v>
      </c>
      <c r="Q139" s="11">
        <f>'Prev&amp;Death'!E138*Input!$C$133</f>
        <v>2875590.5443964405</v>
      </c>
      <c r="R139" s="11">
        <f>'Prev&amp;Death'!F138*Input!$C$134</f>
        <v>6107168.097230358</v>
      </c>
      <c r="S139" s="11">
        <f>'Prev&amp;Death'!G138*Input!$C$134</f>
        <v>5930290.5728982277</v>
      </c>
      <c r="T139" s="11">
        <f>'Prev&amp;Death'!H138*Input!$C$135</f>
        <v>13969340.720967066</v>
      </c>
      <c r="U139" s="11">
        <f>'Prev&amp;Death'!I138*Input!$C$135</f>
        <v>14244672.430488758</v>
      </c>
      <c r="V139" s="11">
        <f t="shared" si="87"/>
        <v>48.438384917480001</v>
      </c>
      <c r="Y139" s="2">
        <v>2030</v>
      </c>
      <c r="Z139" s="11">
        <f>'Prev&amp;Death'!B138*Input!$D$12</f>
        <v>432677.0545789731</v>
      </c>
      <c r="AA139" s="11">
        <f>'Prev&amp;Death'!C138*Input!$D$12</f>
        <v>462104.77948373993</v>
      </c>
      <c r="AB139" s="11">
        <f>'Prev&amp;Death'!D138*Input!$D$13</f>
        <v>984160.2059541326</v>
      </c>
      <c r="AC139" s="11">
        <f>'Prev&amp;Death'!E138*Input!$D$13</f>
        <v>943664.05752230296</v>
      </c>
      <c r="AD139" s="11">
        <f>'Prev&amp;Death'!F138*Input!$D$14</f>
        <v>1793534.4260906042</v>
      </c>
      <c r="AE139" s="11">
        <f>'Prev&amp;Death'!G138*Input!$D$14</f>
        <v>1741589.5763598061</v>
      </c>
      <c r="AF139" s="11">
        <f>'Prev&amp;Death'!H138*Input!$D$15</f>
        <v>3513298.6013448955</v>
      </c>
      <c r="AG139" s="11">
        <f>'Prev&amp;Death'!I138*Input!$D$15</f>
        <v>3582544.7117584362</v>
      </c>
      <c r="AH139" s="11">
        <f t="shared" si="88"/>
        <v>13.45357341309289</v>
      </c>
      <c r="AK139" s="2">
        <v>2030</v>
      </c>
      <c r="AL139" s="11">
        <f>'Prev&amp;Death'!B138*Input!$E$12</f>
        <v>698364.15403935872</v>
      </c>
      <c r="AM139" s="11">
        <f>'Prev&amp;Death'!C138*Input!$E$12</f>
        <v>745862.09272348508</v>
      </c>
      <c r="AN139" s="11">
        <f>'Prev&amp;Death'!D138*Input!$E$13</f>
        <v>1432267.1933460142</v>
      </c>
      <c r="AO139" s="11">
        <f>'Prev&amp;Death'!E138*Input!$E$13</f>
        <v>1373332.3730750112</v>
      </c>
      <c r="AP139" s="11">
        <f>'Prev&amp;Death'!F138*Input!$E$14</f>
        <v>2201908.4184927726</v>
      </c>
      <c r="AQ139" s="11">
        <f>'Prev&amp;Death'!G138*Input!$E$14</f>
        <v>2138136.1260540388</v>
      </c>
      <c r="AR139" s="11">
        <f>'Prev&amp;Death'!H138*Input!$E$15</f>
        <v>3461090.4927584766</v>
      </c>
      <c r="AS139" s="11">
        <f>'Prev&amp;Death'!I138*Input!$E$15</f>
        <v>3529307.5962865013</v>
      </c>
      <c r="AT139" s="11">
        <f t="shared" si="89"/>
        <v>15.58026844677566</v>
      </c>
      <c r="AW139" s="2">
        <v>2030</v>
      </c>
      <c r="AX139" s="11">
        <f t="shared" si="90"/>
        <v>2249181.9181164312</v>
      </c>
      <c r="AY139" s="11">
        <f t="shared" si="79"/>
        <v>2402155.8418469424</v>
      </c>
      <c r="AZ139" s="11">
        <f t="shared" si="80"/>
        <v>5415420.2716614753</v>
      </c>
      <c r="BA139" s="11">
        <f t="shared" si="81"/>
        <v>5192586.9749937542</v>
      </c>
      <c r="BB139" s="11">
        <f t="shared" si="82"/>
        <v>10102610.941813733</v>
      </c>
      <c r="BC139" s="11">
        <f t="shared" si="83"/>
        <v>9810016.2753120735</v>
      </c>
      <c r="BD139" s="11">
        <f t="shared" si="84"/>
        <v>20943729.815070435</v>
      </c>
      <c r="BE139" s="11">
        <f t="shared" si="85"/>
        <v>21356524.738533694</v>
      </c>
      <c r="BF139" s="11">
        <f t="shared" si="91"/>
        <v>77.472226777348538</v>
      </c>
    </row>
    <row r="142" spans="1:58" s="29" customFormat="1">
      <c r="A142" s="29" t="s">
        <v>46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M142" s="29" t="s">
        <v>46</v>
      </c>
      <c r="N142" s="11"/>
      <c r="O142" s="11"/>
      <c r="P142" s="11"/>
      <c r="Q142" s="11"/>
      <c r="R142" s="11"/>
      <c r="S142" s="11"/>
      <c r="T142" s="11"/>
      <c r="U142" s="11"/>
      <c r="V142" s="11"/>
      <c r="Y142" s="29" t="s">
        <v>46</v>
      </c>
      <c r="Z142" s="11"/>
      <c r="AA142" s="11"/>
      <c r="AB142" s="11"/>
      <c r="AC142" s="11"/>
      <c r="AD142" s="11"/>
      <c r="AE142" s="11"/>
      <c r="AF142" s="11"/>
      <c r="AG142" s="11"/>
      <c r="AH142" s="11"/>
      <c r="AK142" s="29" t="s">
        <v>46</v>
      </c>
      <c r="AL142" s="11"/>
      <c r="AM142" s="11"/>
      <c r="AN142" s="11"/>
      <c r="AO142" s="11"/>
      <c r="AP142" s="11"/>
      <c r="AQ142" s="11"/>
      <c r="AR142" s="11"/>
      <c r="AS142" s="11"/>
      <c r="AT142" s="11"/>
      <c r="AW142" s="29" t="s">
        <v>46</v>
      </c>
      <c r="AX142" s="11"/>
      <c r="AY142" s="11"/>
      <c r="AZ142" s="11"/>
      <c r="BA142" s="11"/>
      <c r="BB142" s="11"/>
      <c r="BC142" s="11"/>
      <c r="BD142" s="11"/>
      <c r="BE142" s="11"/>
      <c r="BF142" s="11"/>
    </row>
    <row r="143" spans="1:58" s="29" customFormat="1">
      <c r="A143" s="11" t="s">
        <v>8</v>
      </c>
      <c r="B143" s="11" t="s">
        <v>77</v>
      </c>
      <c r="C143" s="11" t="s">
        <v>78</v>
      </c>
      <c r="D143" s="11" t="s">
        <v>79</v>
      </c>
      <c r="E143" s="11" t="s">
        <v>80</v>
      </c>
      <c r="F143" s="11" t="s">
        <v>81</v>
      </c>
      <c r="G143" s="11" t="s">
        <v>82</v>
      </c>
      <c r="H143" s="11" t="s">
        <v>83</v>
      </c>
      <c r="I143" s="11" t="s">
        <v>84</v>
      </c>
      <c r="J143" s="11" t="s">
        <v>29</v>
      </c>
      <c r="K143" s="11"/>
      <c r="L143" s="12"/>
      <c r="M143" s="11" t="s">
        <v>8</v>
      </c>
      <c r="N143" s="11" t="s">
        <v>77</v>
      </c>
      <c r="O143" s="11" t="s">
        <v>78</v>
      </c>
      <c r="P143" s="11" t="s">
        <v>79</v>
      </c>
      <c r="Q143" s="11" t="s">
        <v>80</v>
      </c>
      <c r="R143" s="11" t="s">
        <v>81</v>
      </c>
      <c r="S143" s="11" t="s">
        <v>82</v>
      </c>
      <c r="T143" s="11" t="s">
        <v>83</v>
      </c>
      <c r="U143" s="11" t="s">
        <v>84</v>
      </c>
      <c r="V143" s="11" t="s">
        <v>29</v>
      </c>
      <c r="Y143" s="11" t="s">
        <v>8</v>
      </c>
      <c r="Z143" s="11" t="s">
        <v>77</v>
      </c>
      <c r="AA143" s="11" t="s">
        <v>78</v>
      </c>
      <c r="AB143" s="11" t="s">
        <v>79</v>
      </c>
      <c r="AC143" s="11" t="s">
        <v>80</v>
      </c>
      <c r="AD143" s="11" t="s">
        <v>81</v>
      </c>
      <c r="AE143" s="11" t="s">
        <v>82</v>
      </c>
      <c r="AF143" s="11" t="s">
        <v>83</v>
      </c>
      <c r="AG143" s="11" t="s">
        <v>84</v>
      </c>
      <c r="AH143" s="11" t="s">
        <v>29</v>
      </c>
      <c r="AK143" s="11" t="s">
        <v>8</v>
      </c>
      <c r="AL143" s="11" t="s">
        <v>77</v>
      </c>
      <c r="AM143" s="11" t="s">
        <v>78</v>
      </c>
      <c r="AN143" s="11" t="s">
        <v>79</v>
      </c>
      <c r="AO143" s="11" t="s">
        <v>80</v>
      </c>
      <c r="AP143" s="11" t="s">
        <v>81</v>
      </c>
      <c r="AQ143" s="11" t="s">
        <v>82</v>
      </c>
      <c r="AR143" s="11" t="s">
        <v>83</v>
      </c>
      <c r="AS143" s="11" t="s">
        <v>84</v>
      </c>
      <c r="AT143" s="11" t="s">
        <v>29</v>
      </c>
      <c r="AW143" s="11" t="s">
        <v>8</v>
      </c>
      <c r="AX143" s="11" t="s">
        <v>77</v>
      </c>
      <c r="AY143" s="11" t="s">
        <v>78</v>
      </c>
      <c r="AZ143" s="11" t="s">
        <v>79</v>
      </c>
      <c r="BA143" s="11" t="s">
        <v>80</v>
      </c>
      <c r="BB143" s="11" t="s">
        <v>81</v>
      </c>
      <c r="BC143" s="11" t="s">
        <v>82</v>
      </c>
      <c r="BD143" s="11" t="s">
        <v>83</v>
      </c>
      <c r="BE143" s="11" t="s">
        <v>84</v>
      </c>
      <c r="BF143" s="11" t="s">
        <v>29</v>
      </c>
    </row>
    <row r="144" spans="1:58" s="29" customFormat="1">
      <c r="A144" s="2">
        <v>2015</v>
      </c>
      <c r="B144" s="11">
        <f>'Prev&amp;Death'!B143*Input!$B$12</f>
        <v>8478468.0284750275</v>
      </c>
      <c r="C144" s="11">
        <f>'Prev&amp;Death'!C143*Input!$B$12</f>
        <v>8672423.6254728884</v>
      </c>
      <c r="D144" s="11">
        <f>'Prev&amp;Death'!D143*Input!$B$13</f>
        <v>21013310.507134836</v>
      </c>
      <c r="E144" s="11">
        <f>'Prev&amp;Death'!E143*Input!$B$13</f>
        <v>18976238.57050328</v>
      </c>
      <c r="F144" s="11">
        <f>'Prev&amp;Death'!F143*Input!$B$14</f>
        <v>32962624.088619504</v>
      </c>
      <c r="G144" s="11">
        <f>'Prev&amp;Death'!G143*Input!$B$14</f>
        <v>29798951.281778038</v>
      </c>
      <c r="H144" s="11">
        <f>'Prev&amp;Death'!H143*Input!$B$15</f>
        <v>60492838.539034016</v>
      </c>
      <c r="I144" s="11">
        <f>'Prev&amp;Death'!I143*Input!$B$15</f>
        <v>61239815.020758979</v>
      </c>
      <c r="J144" s="11">
        <f>SUM(B144:I144)/1000000</f>
        <v>241.63466966177657</v>
      </c>
      <c r="K144" s="11"/>
      <c r="M144" s="2">
        <v>2015</v>
      </c>
      <c r="N144" s="11">
        <f>'Prev&amp;Death'!B143*Input!$C$152</f>
        <v>3584452.0311874766</v>
      </c>
      <c r="O144" s="11">
        <f>'Prev&amp;Death'!C143*Input!$C$152</f>
        <v>3666450.8700442412</v>
      </c>
      <c r="P144" s="11">
        <f>'Prev&amp;Death'!D143*Input!$C$153</f>
        <v>9878987.0870540999</v>
      </c>
      <c r="Q144" s="11">
        <f>'Prev&amp;Death'!E143*Input!$C$153</f>
        <v>8921298.513873281</v>
      </c>
      <c r="R144" s="11">
        <f>'Prev&amp;Death'!F143*Input!$C$154</f>
        <v>16862250.933889367</v>
      </c>
      <c r="S144" s="11">
        <f>'Prev&amp;Death'!G143*Input!$C$154</f>
        <v>15243852.938685426</v>
      </c>
      <c r="T144" s="11">
        <f>'Prev&amp;Death'!H143*Input!$C$155</f>
        <v>33729164.47723005</v>
      </c>
      <c r="U144" s="11">
        <f>'Prev&amp;Death'!I143*Input!$C$155</f>
        <v>34145658.284120373</v>
      </c>
      <c r="V144" s="11">
        <f>SUM(N144:U144)/1000000</f>
        <v>126.03211513608431</v>
      </c>
      <c r="Y144" s="2">
        <v>2015</v>
      </c>
      <c r="Z144" s="11">
        <f>'Prev&amp;Death'!B143*Input!$D$12</f>
        <v>1601180.6709553697</v>
      </c>
      <c r="AA144" s="11">
        <f>'Prev&amp;Death'!C143*Input!$D$12</f>
        <v>1637809.6883549248</v>
      </c>
      <c r="AB144" s="11">
        <f>'Prev&amp;Death'!D143*Input!$D$13</f>
        <v>3742423.621960354</v>
      </c>
      <c r="AC144" s="11">
        <f>'Prev&amp;Death'!E143*Input!$D$13</f>
        <v>3379625.6643185075</v>
      </c>
      <c r="AD144" s="11">
        <f>'Prev&amp;Death'!F143*Input!$D$14</f>
        <v>5716570.3462120267</v>
      </c>
      <c r="AE144" s="11">
        <f>'Prev&amp;Death'!G143*Input!$D$14</f>
        <v>5167907.7729871199</v>
      </c>
      <c r="AF144" s="11">
        <f>'Prev&amp;Death'!H143*Input!$D$15</f>
        <v>9792529.6856735405</v>
      </c>
      <c r="AG144" s="11">
        <f>'Prev&amp;Death'!I143*Input!$D$15</f>
        <v>9913449.6085677482</v>
      </c>
      <c r="AH144" s="11">
        <f>SUM(Z144:AG144)/1000000</f>
        <v>40.951497059029592</v>
      </c>
      <c r="AK144" s="2">
        <v>2015</v>
      </c>
      <c r="AL144" s="11">
        <f>'Prev&amp;Death'!B143*Input!$E$12</f>
        <v>2584392.153228505</v>
      </c>
      <c r="AM144" s="11">
        <f>'Prev&amp;Death'!C143*Input!$E$12</f>
        <v>2643513.3672582731</v>
      </c>
      <c r="AN144" s="11">
        <f>'Prev&amp;Death'!D143*Input!$E$13</f>
        <v>5446420.7604699619</v>
      </c>
      <c r="AO144" s="11">
        <f>'Prev&amp;Death'!E143*Input!$E$13</f>
        <v>4918433.9455188494</v>
      </c>
      <c r="AP144" s="11">
        <f>'Prev&amp;Death'!F143*Input!$E$14</f>
        <v>7018189.4404264577</v>
      </c>
      <c r="AQ144" s="11">
        <f>'Prev&amp;Death'!G143*Input!$E$14</f>
        <v>6344600.6197595708</v>
      </c>
      <c r="AR144" s="11">
        <f>'Prev&amp;Death'!H143*Input!$E$15</f>
        <v>9647011.3249598611</v>
      </c>
      <c r="AS144" s="11">
        <f>'Prev&amp;Death'!I143*Input!$E$15</f>
        <v>9766134.360887982</v>
      </c>
      <c r="AT144" s="11">
        <f>SUM(AL144:AS144)/1000000</f>
        <v>48.368695972509457</v>
      </c>
      <c r="AW144" s="2">
        <v>2015</v>
      </c>
      <c r="AX144" s="11">
        <f>N144+Z144+AL144</f>
        <v>7770024.8553713504</v>
      </c>
      <c r="AY144" s="11">
        <f t="shared" ref="AY144:AY159" si="92">O144+AA144+AM144</f>
        <v>7947773.925657439</v>
      </c>
      <c r="AZ144" s="11">
        <f t="shared" ref="AZ144:AZ159" si="93">P144+AB144+AN144</f>
        <v>19067831.469484415</v>
      </c>
      <c r="BA144" s="11">
        <f t="shared" ref="BA144:BA159" si="94">Q144+AC144+AO144</f>
        <v>17219358.12371064</v>
      </c>
      <c r="BB144" s="11">
        <f t="shared" ref="BB144:BB159" si="95">R144+AD144+AP144</f>
        <v>29597010.72052785</v>
      </c>
      <c r="BC144" s="11">
        <f t="shared" ref="BC144:BC159" si="96">S144+AE144+AQ144</f>
        <v>26756361.331432115</v>
      </c>
      <c r="BD144" s="11">
        <f t="shared" ref="BD144:BD159" si="97">T144+AF144+AR144</f>
        <v>53168705.487863451</v>
      </c>
      <c r="BE144" s="11">
        <f t="shared" ref="BE144:BE159" si="98">U144+AG144+AS144</f>
        <v>53825242.253576107</v>
      </c>
      <c r="BF144" s="11">
        <f>SUM(AX144:BE144)/1000000</f>
        <v>215.35230816762333</v>
      </c>
    </row>
    <row r="145" spans="1:58" s="29" customFormat="1">
      <c r="A145" s="2">
        <v>2016</v>
      </c>
      <c r="B145" s="11">
        <f>'Prev&amp;Death'!B144*Input!$B$12</f>
        <v>8737396.0010240134</v>
      </c>
      <c r="C145" s="11">
        <f>'Prev&amp;Death'!C144*Input!$B$12</f>
        <v>8950235.5275545847</v>
      </c>
      <c r="D145" s="11">
        <f>'Prev&amp;Death'!D144*Input!$B$13</f>
        <v>21389636.29112279</v>
      </c>
      <c r="E145" s="11">
        <f>'Prev&amp;Death'!E144*Input!$B$13</f>
        <v>19536958.019488338</v>
      </c>
      <c r="F145" s="11">
        <f>'Prev&amp;Death'!F144*Input!$B$14</f>
        <v>34078194.593211547</v>
      </c>
      <c r="G145" s="11">
        <f>'Prev&amp;Death'!G144*Input!$B$14</f>
        <v>31091773.907609537</v>
      </c>
      <c r="H145" s="11">
        <f>'Prev&amp;Death'!H144*Input!$B$15</f>
        <v>62666326.275228113</v>
      </c>
      <c r="I145" s="11">
        <f>'Prev&amp;Death'!I144*Input!$B$15</f>
        <v>63742311.983835422</v>
      </c>
      <c r="J145" s="11">
        <f t="shared" ref="J145:J159" si="99">SUM(B145:I145)/1000000</f>
        <v>250.19283259907434</v>
      </c>
      <c r="K145" s="11"/>
      <c r="M145" s="2">
        <v>2016</v>
      </c>
      <c r="N145" s="11">
        <f>'Prev&amp;Death'!B144*Input!$C$152</f>
        <v>3693919.3186758975</v>
      </c>
      <c r="O145" s="11">
        <f>'Prev&amp;Death'!C144*Input!$C$152</f>
        <v>3783901.7389229559</v>
      </c>
      <c r="P145" s="11">
        <f>'Prev&amp;Death'!D144*Input!$C$153</f>
        <v>10055909.117463358</v>
      </c>
      <c r="Q145" s="11">
        <f>'Prev&amp;Death'!E144*Input!$C$153</f>
        <v>9184909.5329034645</v>
      </c>
      <c r="R145" s="11">
        <f>'Prev&amp;Death'!F144*Input!$C$154</f>
        <v>17432928.490758125</v>
      </c>
      <c r="S145" s="11">
        <f>'Prev&amp;Death'!G144*Input!$C$154</f>
        <v>15905205.004321093</v>
      </c>
      <c r="T145" s="11">
        <f>'Prev&amp;Death'!H144*Input!$C$155</f>
        <v>34941042.231917135</v>
      </c>
      <c r="U145" s="11">
        <f>'Prev&amp;Death'!I144*Input!$C$155</f>
        <v>35540982.651597515</v>
      </c>
      <c r="V145" s="11">
        <f t="shared" ref="V145:V159" si="100">SUM(N145:U145)/1000000</f>
        <v>130.53879808655952</v>
      </c>
      <c r="Y145" s="2">
        <v>2016</v>
      </c>
      <c r="Z145" s="11">
        <f>'Prev&amp;Death'!B144*Input!$D$12</f>
        <v>1650079.8899443061</v>
      </c>
      <c r="AA145" s="11">
        <f>'Prev&amp;Death'!C144*Input!$D$12</f>
        <v>1690275.1864001616</v>
      </c>
      <c r="AB145" s="11">
        <f>'Prev&amp;Death'!D144*Input!$D$13</f>
        <v>3809446.4027388068</v>
      </c>
      <c r="AC145" s="11">
        <f>'Prev&amp;Death'!E144*Input!$D$13</f>
        <v>3479488.5445848876</v>
      </c>
      <c r="AD145" s="11">
        <f>'Prev&amp;Death'!F144*Input!$D$14</f>
        <v>5910039.0836679582</v>
      </c>
      <c r="AE145" s="11">
        <f>'Prev&amp;Death'!G144*Input!$D$14</f>
        <v>5392116.6061756136</v>
      </c>
      <c r="AF145" s="11">
        <f>'Prev&amp;Death'!H144*Input!$D$15</f>
        <v>10144372.04738375</v>
      </c>
      <c r="AG145" s="11">
        <f>'Prev&amp;Death'!I144*Input!$D$15</f>
        <v>10318551.70645362</v>
      </c>
      <c r="AH145" s="11">
        <f t="shared" ref="AH145:AH159" si="101">SUM(Z145:AG145)/1000000</f>
        <v>42.394369467349108</v>
      </c>
      <c r="AK145" s="2">
        <v>2016</v>
      </c>
      <c r="AL145" s="11">
        <f>'Prev&amp;Death'!B144*Input!$E$12</f>
        <v>2663318.1358776749</v>
      </c>
      <c r="AM145" s="11">
        <f>'Prev&amp;Death'!C144*Input!$E$12</f>
        <v>2728195.5170761528</v>
      </c>
      <c r="AN145" s="11">
        <f>'Prev&amp;Death'!D144*Input!$E$13</f>
        <v>5543960.2967517953</v>
      </c>
      <c r="AO145" s="11">
        <f>'Prev&amp;Death'!E144*Input!$E$13</f>
        <v>5063766.3074384322</v>
      </c>
      <c r="AP145" s="11">
        <f>'Prev&amp;Death'!F144*Input!$E$14</f>
        <v>7255709.5211800467</v>
      </c>
      <c r="AQ145" s="11">
        <f>'Prev&amp;Death'!G144*Input!$E$14</f>
        <v>6619860.0795817534</v>
      </c>
      <c r="AR145" s="11">
        <f>'Prev&amp;Death'!H144*Input!$E$15</f>
        <v>9993625.2599663343</v>
      </c>
      <c r="AS145" s="11">
        <f>'Prev&amp;Death'!I144*Input!$E$15</f>
        <v>10165216.584941633</v>
      </c>
      <c r="AT145" s="11">
        <f t="shared" ref="AT145:AT159" si="102">SUM(AL145:AS145)/1000000</f>
        <v>50.033651702813827</v>
      </c>
      <c r="AW145" s="2">
        <v>2016</v>
      </c>
      <c r="AX145" s="11">
        <f t="shared" ref="AX145:AX159" si="103">N145+Z145+AL145</f>
        <v>8007317.3444978781</v>
      </c>
      <c r="AY145" s="11">
        <f t="shared" si="92"/>
        <v>8202372.4423992708</v>
      </c>
      <c r="AZ145" s="11">
        <f t="shared" si="93"/>
        <v>19409315.816953957</v>
      </c>
      <c r="BA145" s="11">
        <f t="shared" si="94"/>
        <v>17728164.384926785</v>
      </c>
      <c r="BB145" s="11">
        <f t="shared" si="95"/>
        <v>30598677.095606133</v>
      </c>
      <c r="BC145" s="11">
        <f t="shared" si="96"/>
        <v>27917181.69007846</v>
      </c>
      <c r="BD145" s="11">
        <f t="shared" si="97"/>
        <v>55079039.53926722</v>
      </c>
      <c r="BE145" s="11">
        <f t="shared" si="98"/>
        <v>56024750.942992769</v>
      </c>
      <c r="BF145" s="11">
        <f t="shared" ref="BF145:BF159" si="104">SUM(AX145:BE145)/1000000</f>
        <v>222.96681925672249</v>
      </c>
    </row>
    <row r="146" spans="1:58" s="29" customFormat="1">
      <c r="A146" s="2">
        <v>2017</v>
      </c>
      <c r="B146" s="11">
        <f>'Prev&amp;Death'!B145*Input!$B$12</f>
        <v>8970301.9948688056</v>
      </c>
      <c r="C146" s="11">
        <f>'Prev&amp;Death'!C145*Input!$B$12</f>
        <v>9213513.9964251462</v>
      </c>
      <c r="D146" s="11">
        <f>'Prev&amp;Death'!D145*Input!$B$13</f>
        <v>21838745.270597357</v>
      </c>
      <c r="E146" s="11">
        <f>'Prev&amp;Death'!E145*Input!$B$13</f>
        <v>20160401.384676214</v>
      </c>
      <c r="F146" s="11">
        <f>'Prev&amp;Death'!F145*Input!$B$14</f>
        <v>35274055.141343556</v>
      </c>
      <c r="G146" s="11">
        <f>'Prev&amp;Death'!G145*Input!$B$14</f>
        <v>32490132.792188428</v>
      </c>
      <c r="H146" s="11">
        <f>'Prev&amp;Death'!H145*Input!$B$15</f>
        <v>65087733.76022765</v>
      </c>
      <c r="I146" s="11">
        <f>'Prev&amp;Death'!I145*Input!$B$15</f>
        <v>66331495.544026896</v>
      </c>
      <c r="J146" s="11">
        <f t="shared" si="99"/>
        <v>259.36637988435405</v>
      </c>
      <c r="K146" s="11"/>
      <c r="M146" s="2">
        <v>2017</v>
      </c>
      <c r="N146" s="11">
        <f>'Prev&amp;Death'!B145*Input!$C$152</f>
        <v>3792385.2632202287</v>
      </c>
      <c r="O146" s="11">
        <f>'Prev&amp;Death'!C145*Input!$C$152</f>
        <v>3895208.2909252229</v>
      </c>
      <c r="P146" s="11">
        <f>'Prev&amp;Death'!D145*Input!$C$153</f>
        <v>10267048.70955204</v>
      </c>
      <c r="Q146" s="11">
        <f>'Prev&amp;Death'!E145*Input!$C$153</f>
        <v>9478008.9449218325</v>
      </c>
      <c r="R146" s="11">
        <f>'Prev&amp;Death'!F145*Input!$C$154</f>
        <v>18044678.9566897</v>
      </c>
      <c r="S146" s="11">
        <f>'Prev&amp;Death'!G145*Input!$C$154</f>
        <v>16620544.849353148</v>
      </c>
      <c r="T146" s="11">
        <f>'Prev&amp;Death'!H145*Input!$C$155</f>
        <v>36291153.307879381</v>
      </c>
      <c r="U146" s="11">
        <f>'Prev&amp;Death'!I145*Input!$C$155</f>
        <v>36984641.112211592</v>
      </c>
      <c r="V146" s="11">
        <f t="shared" si="100"/>
        <v>135.37366943475314</v>
      </c>
      <c r="Y146" s="2">
        <v>2017</v>
      </c>
      <c r="Z146" s="11">
        <f>'Prev&amp;Death'!B145*Input!$D$12</f>
        <v>1694064.7907826961</v>
      </c>
      <c r="AA146" s="11">
        <f>'Prev&amp;Death'!C145*Input!$D$12</f>
        <v>1739996.0078998082</v>
      </c>
      <c r="AB146" s="11">
        <f>'Prev&amp;Death'!D145*Input!$D$13</f>
        <v>3889431.7079123748</v>
      </c>
      <c r="AC146" s="11">
        <f>'Prev&amp;Death'!E145*Input!$D$13</f>
        <v>3590522.4140954232</v>
      </c>
      <c r="AD146" s="11">
        <f>'Prev&amp;Death'!F145*Input!$D$14</f>
        <v>6117432.188333327</v>
      </c>
      <c r="AE146" s="11">
        <f>'Prev&amp;Death'!G145*Input!$D$14</f>
        <v>5634628.1523272358</v>
      </c>
      <c r="AF146" s="11">
        <f>'Prev&amp;Death'!H145*Input!$D$15</f>
        <v>10536347.448945865</v>
      </c>
      <c r="AG146" s="11">
        <f>'Prev&amp;Death'!I145*Input!$D$15</f>
        <v>10737686.557572771</v>
      </c>
      <c r="AH146" s="11">
        <f t="shared" si="101"/>
        <v>43.940109267869502</v>
      </c>
      <c r="AK146" s="2">
        <v>2017</v>
      </c>
      <c r="AL146" s="11">
        <f>'Prev&amp;Death'!B145*Input!$E$12</f>
        <v>2734312.1433930434</v>
      </c>
      <c r="AM146" s="11">
        <f>'Prev&amp;Death'!C145*Input!$E$12</f>
        <v>2808447.6105885552</v>
      </c>
      <c r="AN146" s="11">
        <f>'Prev&amp;Death'!D145*Input!$E$13</f>
        <v>5660364.4430043921</v>
      </c>
      <c r="AO146" s="11">
        <f>'Prev&amp;Death'!E145*Input!$E$13</f>
        <v>5225356.023917594</v>
      </c>
      <c r="AP146" s="11">
        <f>'Prev&amp;Death'!F145*Input!$E$14</f>
        <v>7510324.4404461458</v>
      </c>
      <c r="AQ146" s="11">
        <f>'Prev&amp;Death'!G145*Input!$E$14</f>
        <v>6917589.6393186674</v>
      </c>
      <c r="AR146" s="11">
        <f>'Prev&amp;Death'!H145*Input!$E$15</f>
        <v>10379775.852239503</v>
      </c>
      <c r="AS146" s="11">
        <f>'Prev&amp;Death'!I145*Input!$E$15</f>
        <v>10578123.033552894</v>
      </c>
      <c r="AT146" s="11">
        <f t="shared" si="102"/>
        <v>51.814293186460795</v>
      </c>
      <c r="AW146" s="2">
        <v>2017</v>
      </c>
      <c r="AX146" s="11">
        <f t="shared" si="103"/>
        <v>8220762.1973959683</v>
      </c>
      <c r="AY146" s="11">
        <f t="shared" si="92"/>
        <v>8443651.9094135873</v>
      </c>
      <c r="AZ146" s="11">
        <f t="shared" si="93"/>
        <v>19816844.860468805</v>
      </c>
      <c r="BA146" s="11">
        <f t="shared" si="94"/>
        <v>18293887.38293485</v>
      </c>
      <c r="BB146" s="11">
        <f t="shared" si="95"/>
        <v>31672435.585469171</v>
      </c>
      <c r="BC146" s="11">
        <f t="shared" si="96"/>
        <v>29172762.640999049</v>
      </c>
      <c r="BD146" s="11">
        <f t="shared" si="97"/>
        <v>57207276.60906475</v>
      </c>
      <c r="BE146" s="11">
        <f t="shared" si="98"/>
        <v>58300450.70333726</v>
      </c>
      <c r="BF146" s="11">
        <f t="shared" si="104"/>
        <v>231.12807188908346</v>
      </c>
    </row>
    <row r="147" spans="1:58" s="29" customFormat="1">
      <c r="A147" s="2">
        <v>2018</v>
      </c>
      <c r="B147" s="11">
        <f>'Prev&amp;Death'!B146*Input!$B$12</f>
        <v>9174066.7673980817</v>
      </c>
      <c r="C147" s="11">
        <f>'Prev&amp;Death'!C146*Input!$B$12</f>
        <v>9449916.2549539693</v>
      </c>
      <c r="D147" s="11">
        <f>'Prev&amp;Death'!D146*Input!$B$13</f>
        <v>22314077.466707885</v>
      </c>
      <c r="E147" s="11">
        <f>'Prev&amp;Death'!E146*Input!$B$13</f>
        <v>20796560.730237763</v>
      </c>
      <c r="F147" s="11">
        <f>'Prev&amp;Death'!F146*Input!$B$14</f>
        <v>36482692.658222646</v>
      </c>
      <c r="G147" s="11">
        <f>'Prev&amp;Death'!G146*Input!$B$14</f>
        <v>33912635.8174202</v>
      </c>
      <c r="H147" s="11">
        <f>'Prev&amp;Death'!H146*Input!$B$15</f>
        <v>67595853.846710414</v>
      </c>
      <c r="I147" s="11">
        <f>'Prev&amp;Death'!I146*Input!$B$15</f>
        <v>68978160.00118582</v>
      </c>
      <c r="J147" s="11">
        <f t="shared" si="99"/>
        <v>268.70396354283679</v>
      </c>
      <c r="K147" s="11"/>
      <c r="M147" s="2">
        <v>2018</v>
      </c>
      <c r="N147" s="11">
        <f>'Prev&amp;Death'!B146*Input!$C$152</f>
        <v>3878531.1389048467</v>
      </c>
      <c r="O147" s="11">
        <f>'Prev&amp;Death'!C146*Input!$C$152</f>
        <v>3995152.3554561068</v>
      </c>
      <c r="P147" s="11">
        <f>'Prev&amp;Death'!D146*Input!$C$153</f>
        <v>10490516.621751908</v>
      </c>
      <c r="Q147" s="11">
        <f>'Prev&amp;Death'!E146*Input!$C$153</f>
        <v>9777086.5204412844</v>
      </c>
      <c r="R147" s="11">
        <f>'Prev&amp;Death'!F146*Input!$C$154</f>
        <v>18662965.566485565</v>
      </c>
      <c r="S147" s="11">
        <f>'Prev&amp;Death'!G146*Input!$C$154</f>
        <v>17348235.791105457</v>
      </c>
      <c r="T147" s="11">
        <f>'Prev&amp;Death'!H146*Input!$C$155</f>
        <v>37689612.976308301</v>
      </c>
      <c r="U147" s="11">
        <f>'Prev&amp;Death'!I146*Input!$C$155</f>
        <v>38460349.360452406</v>
      </c>
      <c r="V147" s="11">
        <f t="shared" si="100"/>
        <v>140.30245033090588</v>
      </c>
      <c r="Y147" s="2">
        <v>2018</v>
      </c>
      <c r="Z147" s="11">
        <f>'Prev&amp;Death'!B146*Input!$D$12</f>
        <v>1732546.296415522</v>
      </c>
      <c r="AA147" s="11">
        <f>'Prev&amp;Death'!C146*Input!$D$12</f>
        <v>1784641.1873892245</v>
      </c>
      <c r="AB147" s="11">
        <f>'Prev&amp;Death'!D146*Input!$D$13</f>
        <v>3974087.3093416849</v>
      </c>
      <c r="AC147" s="11">
        <f>'Prev&amp;Death'!E146*Input!$D$13</f>
        <v>3703820.9712814512</v>
      </c>
      <c r="AD147" s="11">
        <f>'Prev&amp;Death'!F146*Input!$D$14</f>
        <v>6327041.1493715895</v>
      </c>
      <c r="AE147" s="11">
        <f>'Prev&amp;Death'!G146*Input!$D$14</f>
        <v>5881326.916041391</v>
      </c>
      <c r="AF147" s="11">
        <f>'Prev&amp;Death'!H146*Input!$D$15</f>
        <v>10942359.813306455</v>
      </c>
      <c r="AG147" s="11">
        <f>'Prev&amp;Death'!I146*Input!$D$15</f>
        <v>11166126.367816128</v>
      </c>
      <c r="AH147" s="11">
        <f t="shared" si="101"/>
        <v>45.511950010963446</v>
      </c>
      <c r="AK147" s="2">
        <v>2018</v>
      </c>
      <c r="AL147" s="11">
        <f>'Prev&amp;Death'!B146*Input!$E$12</f>
        <v>2796423.3735658098</v>
      </c>
      <c r="AM147" s="11">
        <f>'Prev&amp;Death'!C146*Input!$E$12</f>
        <v>2880507.3435374186</v>
      </c>
      <c r="AN147" s="11">
        <f>'Prev&amp;Death'!D146*Input!$E$13</f>
        <v>5783565.3608291754</v>
      </c>
      <c r="AO147" s="11">
        <f>'Prev&amp;Death'!E146*Input!$E$13</f>
        <v>5390241.5837372607</v>
      </c>
      <c r="AP147" s="11">
        <f>'Prev&amp;Death'!F146*Input!$E$14</f>
        <v>7767659.7495361976</v>
      </c>
      <c r="AQ147" s="11">
        <f>'Prev&amp;Death'!G146*Input!$E$14</f>
        <v>7220459.8138477383</v>
      </c>
      <c r="AR147" s="11">
        <f>'Prev&amp;Death'!H146*Input!$E$15</f>
        <v>10779754.816080745</v>
      </c>
      <c r="AS147" s="11">
        <f>'Prev&amp;Death'!I146*Input!$E$15</f>
        <v>11000196.168294385</v>
      </c>
      <c r="AT147" s="11">
        <f t="shared" si="102"/>
        <v>53.618808209428728</v>
      </c>
      <c r="AW147" s="2">
        <v>2018</v>
      </c>
      <c r="AX147" s="11">
        <f t="shared" si="103"/>
        <v>8407500.8088861778</v>
      </c>
      <c r="AY147" s="11">
        <f t="shared" si="92"/>
        <v>8660300.8863827493</v>
      </c>
      <c r="AZ147" s="11">
        <f t="shared" si="93"/>
        <v>20248169.291922767</v>
      </c>
      <c r="BA147" s="11">
        <f t="shared" si="94"/>
        <v>18871149.075459998</v>
      </c>
      <c r="BB147" s="11">
        <f t="shared" si="95"/>
        <v>32757666.465393353</v>
      </c>
      <c r="BC147" s="11">
        <f t="shared" si="96"/>
        <v>30450022.520994585</v>
      </c>
      <c r="BD147" s="11">
        <f t="shared" si="97"/>
        <v>59411727.605695501</v>
      </c>
      <c r="BE147" s="11">
        <f t="shared" si="98"/>
        <v>60626671.896562919</v>
      </c>
      <c r="BF147" s="11">
        <f t="shared" si="104"/>
        <v>239.43320855129809</v>
      </c>
    </row>
    <row r="148" spans="1:58" s="29" customFormat="1">
      <c r="A148" s="2">
        <v>2019</v>
      </c>
      <c r="B148" s="11">
        <f>'Prev&amp;Death'!B147*Input!$B$12</f>
        <v>9346916.2475676965</v>
      </c>
      <c r="C148" s="11">
        <f>'Prev&amp;Death'!C147*Input!$B$12</f>
        <v>9653476.6586446669</v>
      </c>
      <c r="D148" s="11">
        <f>'Prev&amp;Death'!D147*Input!$B$13</f>
        <v>22785571.65882678</v>
      </c>
      <c r="E148" s="11">
        <f>'Prev&amp;Death'!E147*Input!$B$13</f>
        <v>21413042.485944733</v>
      </c>
      <c r="F148" s="11">
        <f>'Prev&amp;Death'!F147*Input!$B$14</f>
        <v>37683980.737940051</v>
      </c>
      <c r="G148" s="11">
        <f>'Prev&amp;Death'!G147*Input!$B$14</f>
        <v>35335485.300778106</v>
      </c>
      <c r="H148" s="11">
        <f>'Prev&amp;Death'!H147*Input!$B$15</f>
        <v>70193206.048466504</v>
      </c>
      <c r="I148" s="11">
        <f>'Prev&amp;Death'!I147*Input!$B$15</f>
        <v>71634509.424393877</v>
      </c>
      <c r="J148" s="11">
        <f t="shared" si="99"/>
        <v>278.04618856256241</v>
      </c>
      <c r="K148" s="11"/>
      <c r="M148" s="2">
        <v>2019</v>
      </c>
      <c r="N148" s="11">
        <f>'Prev&amp;Death'!B147*Input!$C$152</f>
        <v>3951606.9196004677</v>
      </c>
      <c r="O148" s="11">
        <f>'Prev&amp;Death'!C147*Input!$C$152</f>
        <v>4081211.829883317</v>
      </c>
      <c r="P148" s="11">
        <f>'Prev&amp;Death'!D147*Input!$C$153</f>
        <v>10712180.173241429</v>
      </c>
      <c r="Q148" s="11">
        <f>'Prev&amp;Death'!E147*Input!$C$153</f>
        <v>10066913.071187096</v>
      </c>
      <c r="R148" s="11">
        <f>'Prev&amp;Death'!F147*Input!$C$154</f>
        <v>19277492.52251995</v>
      </c>
      <c r="S148" s="11">
        <f>'Prev&amp;Death'!G147*Input!$C$154</f>
        <v>18076103.965830639</v>
      </c>
      <c r="T148" s="11">
        <f>'Prev&amp;Death'!H147*Input!$C$155</f>
        <v>39137826.049692139</v>
      </c>
      <c r="U148" s="11">
        <f>'Prev&amp;Death'!I147*Input!$C$155</f>
        <v>39941457.682829544</v>
      </c>
      <c r="V148" s="11">
        <f t="shared" si="100"/>
        <v>145.24479221478455</v>
      </c>
      <c r="Y148" s="2">
        <v>2019</v>
      </c>
      <c r="Z148" s="11">
        <f>'Prev&amp;Death'!B147*Input!$D$12</f>
        <v>1765189.3689261167</v>
      </c>
      <c r="AA148" s="11">
        <f>'Prev&amp;Death'!C147*Input!$D$12</f>
        <v>1823084.0974369778</v>
      </c>
      <c r="AB148" s="11">
        <f>'Prev&amp;Death'!D147*Input!$D$13</f>
        <v>4058059.3708406924</v>
      </c>
      <c r="AC148" s="11">
        <f>'Prev&amp;Death'!E147*Input!$D$13</f>
        <v>3813614.9937074748</v>
      </c>
      <c r="AD148" s="11">
        <f>'Prev&amp;Death'!F147*Input!$D$14</f>
        <v>6535375.5281913104</v>
      </c>
      <c r="AE148" s="11">
        <f>'Prev&amp;Death'!G147*Input!$D$14</f>
        <v>6128085.7645426271</v>
      </c>
      <c r="AF148" s="11">
        <f>'Prev&amp;Death'!H147*Input!$D$15</f>
        <v>11362816.997233011</v>
      </c>
      <c r="AG148" s="11">
        <f>'Prev&amp;Death'!I147*Input!$D$15</f>
        <v>11596133.97219564</v>
      </c>
      <c r="AH148" s="11">
        <f t="shared" si="101"/>
        <v>47.082360093073852</v>
      </c>
      <c r="AK148" s="2">
        <v>2019</v>
      </c>
      <c r="AL148" s="11">
        <f>'Prev&amp;Death'!B147*Input!$E$12</f>
        <v>2849111.057088316</v>
      </c>
      <c r="AM148" s="11">
        <f>'Prev&amp;Death'!C147*Input!$E$12</f>
        <v>2942556.2783496301</v>
      </c>
      <c r="AN148" s="11">
        <f>'Prev&amp;Death'!D147*Input!$E$13</f>
        <v>5905771.5099043269</v>
      </c>
      <c r="AO148" s="11">
        <f>'Prev&amp;Death'!E147*Input!$E$13</f>
        <v>5550026.9270125804</v>
      </c>
      <c r="AP148" s="11">
        <f>'Prev&amp;Death'!F147*Input!$E$14</f>
        <v>8023430.2638410237</v>
      </c>
      <c r="AQ148" s="11">
        <f>'Prev&amp;Death'!G147*Input!$E$14</f>
        <v>7523403.7540077176</v>
      </c>
      <c r="AR148" s="11">
        <f>'Prev&amp;Death'!H147*Input!$E$15</f>
        <v>11193963.947448954</v>
      </c>
      <c r="AS148" s="11">
        <f>'Prev&amp;Death'!I147*Input!$E$15</f>
        <v>11423813.799531894</v>
      </c>
      <c r="AT148" s="11">
        <f t="shared" si="102"/>
        <v>55.412077537184437</v>
      </c>
      <c r="AW148" s="2">
        <v>2019</v>
      </c>
      <c r="AX148" s="11">
        <f t="shared" si="103"/>
        <v>8565907.3456149008</v>
      </c>
      <c r="AY148" s="11">
        <f t="shared" si="92"/>
        <v>8846852.2056699246</v>
      </c>
      <c r="AZ148" s="11">
        <f t="shared" si="93"/>
        <v>20676011.053986449</v>
      </c>
      <c r="BA148" s="11">
        <f t="shared" si="94"/>
        <v>19430554.99190715</v>
      </c>
      <c r="BB148" s="11">
        <f t="shared" si="95"/>
        <v>33836298.314552285</v>
      </c>
      <c r="BC148" s="11">
        <f t="shared" si="96"/>
        <v>31727593.484380983</v>
      </c>
      <c r="BD148" s="11">
        <f t="shared" si="97"/>
        <v>61694606.994374104</v>
      </c>
      <c r="BE148" s="11">
        <f t="shared" si="98"/>
        <v>62961405.454557076</v>
      </c>
      <c r="BF148" s="11">
        <f t="shared" si="104"/>
        <v>247.73922984504287</v>
      </c>
    </row>
    <row r="149" spans="1:58" s="29" customFormat="1">
      <c r="A149" s="2">
        <v>2020</v>
      </c>
      <c r="B149" s="11">
        <f>'Prev&amp;Death'!B148*Input!$B$12</f>
        <v>9493590.4170624651</v>
      </c>
      <c r="C149" s="11">
        <f>'Prev&amp;Death'!C148*Input!$B$12</f>
        <v>9826859.5761717446</v>
      </c>
      <c r="D149" s="11">
        <f>'Prev&amp;Death'!D148*Input!$B$13</f>
        <v>23222394.703898888</v>
      </c>
      <c r="E149" s="11">
        <f>'Prev&amp;Death'!E148*Input!$B$13</f>
        <v>21988153.117600542</v>
      </c>
      <c r="F149" s="11">
        <f>'Prev&amp;Death'!F148*Input!$B$14</f>
        <v>38881703.380357683</v>
      </c>
      <c r="G149" s="11">
        <f>'Prev&amp;Death'!G148*Input!$B$14</f>
        <v>36747407.499693245</v>
      </c>
      <c r="H149" s="11">
        <f>'Prev&amp;Death'!H148*Input!$B$15</f>
        <v>72806173.969762057</v>
      </c>
      <c r="I149" s="11">
        <f>'Prev&amp;Death'!I148*Input!$B$15</f>
        <v>74285397.490645453</v>
      </c>
      <c r="J149" s="11">
        <f t="shared" si="99"/>
        <v>287.2516801551921</v>
      </c>
      <c r="K149" s="11"/>
      <c r="M149" s="2">
        <v>2020</v>
      </c>
      <c r="N149" s="11">
        <f>'Prev&amp;Death'!B148*Input!$C$152</f>
        <v>4013616.5330120577</v>
      </c>
      <c r="O149" s="11">
        <f>'Prev&amp;Death'!C148*Input!$C$152</f>
        <v>4154513.1325261872</v>
      </c>
      <c r="P149" s="11">
        <f>'Prev&amp;Death'!D148*Input!$C$153</f>
        <v>10917543.77932957</v>
      </c>
      <c r="Q149" s="11">
        <f>'Prev&amp;Death'!E148*Input!$C$153</f>
        <v>10337289.816527918</v>
      </c>
      <c r="R149" s="11">
        <f>'Prev&amp;Death'!F148*Input!$C$154</f>
        <v>19890195.555244219</v>
      </c>
      <c r="S149" s="11">
        <f>'Prev&amp;Death'!G148*Input!$C$154</f>
        <v>18798382.21507524</v>
      </c>
      <c r="T149" s="11">
        <f>'Prev&amp;Death'!H148*Input!$C$155</f>
        <v>40594746.024347231</v>
      </c>
      <c r="U149" s="11">
        <f>'Prev&amp;Death'!I148*Input!$C$155</f>
        <v>41419520.900835603</v>
      </c>
      <c r="V149" s="11">
        <f t="shared" si="100"/>
        <v>150.12580795689803</v>
      </c>
      <c r="Y149" s="2">
        <v>2020</v>
      </c>
      <c r="Z149" s="11">
        <f>'Prev&amp;Death'!B148*Input!$D$12</f>
        <v>1792889.1661459333</v>
      </c>
      <c r="AA149" s="11">
        <f>'Prev&amp;Death'!C148*Input!$D$12</f>
        <v>1855827.9109756767</v>
      </c>
      <c r="AB149" s="11">
        <f>'Prev&amp;Death'!D148*Input!$D$13</f>
        <v>4135856.5785647887</v>
      </c>
      <c r="AC149" s="11">
        <f>'Prev&amp;Death'!E148*Input!$D$13</f>
        <v>3916040.9114332148</v>
      </c>
      <c r="AD149" s="11">
        <f>'Prev&amp;Death'!F148*Input!$D$14</f>
        <v>6743091.5680983169</v>
      </c>
      <c r="AE149" s="11">
        <f>'Prev&amp;Death'!G148*Input!$D$14</f>
        <v>6372949.5397013361</v>
      </c>
      <c r="AF149" s="11">
        <f>'Prev&amp;Death'!H148*Input!$D$15</f>
        <v>11785802.040668998</v>
      </c>
      <c r="AG149" s="11">
        <f>'Prev&amp;Death'!I148*Input!$D$15</f>
        <v>12025257.496716909</v>
      </c>
      <c r="AH149" s="11">
        <f t="shared" si="101"/>
        <v>48.627715212305176</v>
      </c>
      <c r="AK149" s="2">
        <v>2020</v>
      </c>
      <c r="AL149" s="11">
        <f>'Prev&amp;Death'!B148*Input!$E$12</f>
        <v>2893820.0270874361</v>
      </c>
      <c r="AM149" s="11">
        <f>'Prev&amp;Death'!C148*Input!$E$12</f>
        <v>2995406.5633369572</v>
      </c>
      <c r="AN149" s="11">
        <f>'Prev&amp;Death'!D148*Input!$E$13</f>
        <v>6018991.2760389689</v>
      </c>
      <c r="AO149" s="11">
        <f>'Prev&amp;Death'!E148*Input!$E$13</f>
        <v>5699089.3264262108</v>
      </c>
      <c r="AP149" s="11">
        <f>'Prev&amp;Death'!F148*Input!$E$14</f>
        <v>8278441.6482191654</v>
      </c>
      <c r="AQ149" s="11">
        <f>'Prev&amp;Death'!G148*Input!$E$14</f>
        <v>7824021.1272025639</v>
      </c>
      <c r="AR149" s="11">
        <f>'Prev&amp;Death'!H148*Input!$E$15</f>
        <v>11610663.373980734</v>
      </c>
      <c r="AS149" s="11">
        <f>'Prev&amp;Death'!I148*Input!$E$15</f>
        <v>11846560.4884615</v>
      </c>
      <c r="AT149" s="11">
        <f t="shared" si="102"/>
        <v>57.16699383075354</v>
      </c>
      <c r="AW149" s="2">
        <v>2020</v>
      </c>
      <c r="AX149" s="11">
        <f t="shared" si="103"/>
        <v>8700325.7262454256</v>
      </c>
      <c r="AY149" s="11">
        <f t="shared" si="92"/>
        <v>9005747.6068388224</v>
      </c>
      <c r="AZ149" s="11">
        <f t="shared" si="93"/>
        <v>21072391.633933328</v>
      </c>
      <c r="BA149" s="11">
        <f t="shared" si="94"/>
        <v>19952420.054387342</v>
      </c>
      <c r="BB149" s="11">
        <f t="shared" si="95"/>
        <v>34911728.771561705</v>
      </c>
      <c r="BC149" s="11">
        <f t="shared" si="96"/>
        <v>32995352.881979138</v>
      </c>
      <c r="BD149" s="11">
        <f t="shared" si="97"/>
        <v>63991211.438996956</v>
      </c>
      <c r="BE149" s="11">
        <f t="shared" si="98"/>
        <v>65291338.886014014</v>
      </c>
      <c r="BF149" s="11">
        <f t="shared" si="104"/>
        <v>255.92051699995676</v>
      </c>
    </row>
    <row r="150" spans="1:58" s="29" customFormat="1">
      <c r="A150" s="2">
        <v>2021</v>
      </c>
      <c r="B150" s="11">
        <f>'Prev&amp;Death'!B149*Input!$B$12</f>
        <v>9620395.716717096</v>
      </c>
      <c r="C150" s="11">
        <f>'Prev&amp;Death'!C149*Input!$B$12</f>
        <v>9976959.3029976208</v>
      </c>
      <c r="D150" s="11">
        <f>'Prev&amp;Death'!D149*Input!$B$13</f>
        <v>23601553.964993741</v>
      </c>
      <c r="E150" s="11">
        <f>'Prev&amp;Death'!E149*Input!$B$13</f>
        <v>22501314.93620329</v>
      </c>
      <c r="F150" s="11">
        <f>'Prev&amp;Death'!F149*Input!$B$14</f>
        <v>40039613.459695064</v>
      </c>
      <c r="G150" s="11">
        <f>'Prev&amp;Death'!G149*Input!$B$14</f>
        <v>38121137.169751108</v>
      </c>
      <c r="H150" s="11">
        <f>'Prev&amp;Death'!H149*Input!$B$15</f>
        <v>75510641.207828894</v>
      </c>
      <c r="I150" s="11">
        <f>'Prev&amp;Death'!I149*Input!$B$15</f>
        <v>76958700.770494804</v>
      </c>
      <c r="J150" s="11">
        <f t="shared" si="99"/>
        <v>296.33031652868164</v>
      </c>
      <c r="K150" s="11"/>
      <c r="M150" s="2">
        <v>2021</v>
      </c>
      <c r="N150" s="11">
        <f>'Prev&amp;Death'!B149*Input!$C$152</f>
        <v>4067226.1606459464</v>
      </c>
      <c r="O150" s="11">
        <f>'Prev&amp;Death'!C149*Input!$C$152</f>
        <v>4217970.9728924809</v>
      </c>
      <c r="P150" s="11">
        <f>'Prev&amp;Death'!D149*Input!$C$153</f>
        <v>11095797.912252663</v>
      </c>
      <c r="Q150" s="11">
        <f>'Prev&amp;Death'!E149*Input!$C$153</f>
        <v>10578542.5681029</v>
      </c>
      <c r="R150" s="11">
        <f>'Prev&amp;Death'!F149*Input!$C$154</f>
        <v>20482532.204904575</v>
      </c>
      <c r="S150" s="11">
        <f>'Prev&amp;Death'!G149*Input!$C$154</f>
        <v>19501122.820603736</v>
      </c>
      <c r="T150" s="11">
        <f>'Prev&amp;Death'!H149*Input!$C$155</f>
        <v>42102683.533961281</v>
      </c>
      <c r="U150" s="11">
        <f>'Prev&amp;Death'!I149*Input!$C$155</f>
        <v>42910082.233403511</v>
      </c>
      <c r="V150" s="11">
        <f t="shared" si="100"/>
        <v>154.95595840676711</v>
      </c>
      <c r="Y150" s="2">
        <v>2021</v>
      </c>
      <c r="Z150" s="11">
        <f>'Prev&amp;Death'!B149*Input!$D$12</f>
        <v>1816836.6757785452</v>
      </c>
      <c r="AA150" s="11">
        <f>'Prev&amp;Death'!C149*Input!$D$12</f>
        <v>1884174.6335795834</v>
      </c>
      <c r="AB150" s="11">
        <f>'Prev&amp;Death'!D149*Input!$D$13</f>
        <v>4203383.9952811897</v>
      </c>
      <c r="AC150" s="11">
        <f>'Prev&amp;Death'!E149*Input!$D$13</f>
        <v>4007433.8840528782</v>
      </c>
      <c r="AD150" s="11">
        <f>'Prev&amp;Death'!F149*Input!$D$14</f>
        <v>6943903.08132385</v>
      </c>
      <c r="AE150" s="11">
        <f>'Prev&amp;Death'!G149*Input!$D$14</f>
        <v>6611189.7439536341</v>
      </c>
      <c r="AF150" s="11">
        <f>'Prev&amp;Death'!H149*Input!$D$15</f>
        <v>12223598.916337378</v>
      </c>
      <c r="AG150" s="11">
        <f>'Prev&amp;Death'!I149*Input!$D$15</f>
        <v>12458009.577111371</v>
      </c>
      <c r="AH150" s="11">
        <f t="shared" si="101"/>
        <v>50.148530507418428</v>
      </c>
      <c r="AK150" s="2">
        <v>2021</v>
      </c>
      <c r="AL150" s="11">
        <f>'Prev&amp;Death'!B149*Input!$E$12</f>
        <v>2932472.6020944519</v>
      </c>
      <c r="AM150" s="11">
        <f>'Prev&amp;Death'!C149*Input!$E$12</f>
        <v>3041159.7058749385</v>
      </c>
      <c r="AN150" s="11">
        <f>'Prev&amp;Death'!D149*Input!$E$13</f>
        <v>6117265.21866454</v>
      </c>
      <c r="AO150" s="11">
        <f>'Prev&amp;Death'!E149*Input!$E$13</f>
        <v>5832095.2695578057</v>
      </c>
      <c r="AP150" s="11">
        <f>'Prev&amp;Death'!F149*Input!$E$14</f>
        <v>8524976.398302203</v>
      </c>
      <c r="AQ150" s="11">
        <f>'Prev&amp;Death'!G149*Input!$E$14</f>
        <v>8116506.7933461536</v>
      </c>
      <c r="AR150" s="11">
        <f>'Prev&amp;Death'!H149*Input!$E$15</f>
        <v>12041954.526846351</v>
      </c>
      <c r="AS150" s="11">
        <f>'Prev&amp;Death'!I149*Input!$E$15</f>
        <v>12272881.812416535</v>
      </c>
      <c r="AT150" s="11">
        <f t="shared" si="102"/>
        <v>58.879312327102973</v>
      </c>
      <c r="AW150" s="2">
        <v>2021</v>
      </c>
      <c r="AX150" s="11">
        <f t="shared" si="103"/>
        <v>8816535.4385189433</v>
      </c>
      <c r="AY150" s="11">
        <f t="shared" si="92"/>
        <v>9143305.3123470023</v>
      </c>
      <c r="AZ150" s="11">
        <f t="shared" si="93"/>
        <v>21416447.126198392</v>
      </c>
      <c r="BA150" s="11">
        <f t="shared" si="94"/>
        <v>20418071.721713584</v>
      </c>
      <c r="BB150" s="11">
        <f t="shared" si="95"/>
        <v>35951411.684530631</v>
      </c>
      <c r="BC150" s="11">
        <f t="shared" si="96"/>
        <v>34228819.357903525</v>
      </c>
      <c r="BD150" s="11">
        <f t="shared" si="97"/>
        <v>66368236.977145009</v>
      </c>
      <c r="BE150" s="11">
        <f t="shared" si="98"/>
        <v>67640973.622931421</v>
      </c>
      <c r="BF150" s="11">
        <f t="shared" si="104"/>
        <v>263.98380124128852</v>
      </c>
    </row>
    <row r="151" spans="1:58" s="29" customFormat="1">
      <c r="A151" s="2">
        <v>2022</v>
      </c>
      <c r="B151" s="11">
        <f>'Prev&amp;Death'!B150*Input!$B$12</f>
        <v>9729308.2207598593</v>
      </c>
      <c r="C151" s="11">
        <f>'Prev&amp;Death'!C150*Input!$B$12</f>
        <v>10108416.049669666</v>
      </c>
      <c r="D151" s="11">
        <f>'Prev&amp;Death'!D150*Input!$B$13</f>
        <v>23912406.484906469</v>
      </c>
      <c r="E151" s="11">
        <f>'Prev&amp;Death'!E150*Input!$B$13</f>
        <v>22937294.24416963</v>
      </c>
      <c r="F151" s="11">
        <f>'Prev&amp;Death'!F150*Input!$B$14</f>
        <v>41120155.541277751</v>
      </c>
      <c r="G151" s="11">
        <f>'Prev&amp;Death'!G150*Input!$B$14</f>
        <v>39393214.267776772</v>
      </c>
      <c r="H151" s="11">
        <f>'Prev&amp;Death'!H150*Input!$B$15</f>
        <v>78337930.575864926</v>
      </c>
      <c r="I151" s="11">
        <f>'Prev&amp;Death'!I150*Input!$B$15</f>
        <v>79757855.091453239</v>
      </c>
      <c r="J151" s="11">
        <f t="shared" si="99"/>
        <v>305.29658047587827</v>
      </c>
      <c r="K151" s="11"/>
      <c r="M151" s="2">
        <v>2022</v>
      </c>
      <c r="N151" s="11">
        <f>'Prev&amp;Death'!B150*Input!$C$152</f>
        <v>4113271.2297582743</v>
      </c>
      <c r="O151" s="11">
        <f>'Prev&amp;Death'!C150*Input!$C$152</f>
        <v>4273547.0983245019</v>
      </c>
      <c r="P151" s="11">
        <f>'Prev&amp;Death'!D150*Input!$C$153</f>
        <v>11241938.998834586</v>
      </c>
      <c r="Q151" s="11">
        <f>'Prev&amp;Death'!E150*Input!$C$153</f>
        <v>10783509.508088861</v>
      </c>
      <c r="R151" s="11">
        <f>'Prev&amp;Death'!F150*Input!$C$154</f>
        <v>21035290.737577498</v>
      </c>
      <c r="S151" s="11">
        <f>'Prev&amp;Death'!G150*Input!$C$154</f>
        <v>20151862.372664101</v>
      </c>
      <c r="T151" s="11">
        <f>'Prev&amp;Death'!H150*Input!$C$155</f>
        <v>43679103.328804888</v>
      </c>
      <c r="U151" s="11">
        <f>'Prev&amp;Death'!I150*Input!$C$155</f>
        <v>44470814.689822033</v>
      </c>
      <c r="V151" s="11">
        <f t="shared" si="100"/>
        <v>159.74933796387475</v>
      </c>
      <c r="Y151" s="2">
        <v>2022</v>
      </c>
      <c r="Z151" s="11">
        <f>'Prev&amp;Death'!B150*Input!$D$12</f>
        <v>1837405.0845657145</v>
      </c>
      <c r="AA151" s="11">
        <f>'Prev&amp;Death'!C150*Input!$D$12</f>
        <v>1909000.5810421479</v>
      </c>
      <c r="AB151" s="11">
        <f>'Prev&amp;Death'!D150*Input!$D$13</f>
        <v>4258746.1341061164</v>
      </c>
      <c r="AC151" s="11">
        <f>'Prev&amp;Death'!E150*Input!$D$13</f>
        <v>4085080.8240847769</v>
      </c>
      <c r="AD151" s="11">
        <f>'Prev&amp;Death'!F150*Input!$D$14</f>
        <v>7131296.9855471021</v>
      </c>
      <c r="AE151" s="11">
        <f>'Prev&amp;Death'!G150*Input!$D$14</f>
        <v>6831800.7668236131</v>
      </c>
      <c r="AF151" s="11">
        <f>'Prev&amp;Death'!H150*Input!$D$15</f>
        <v>12681278.134822341</v>
      </c>
      <c r="AG151" s="11">
        <f>'Prev&amp;Death'!I150*Input!$D$15</f>
        <v>12911134.317903282</v>
      </c>
      <c r="AH151" s="11">
        <f t="shared" si="101"/>
        <v>51.645742828895095</v>
      </c>
      <c r="AK151" s="2">
        <v>2022</v>
      </c>
      <c r="AL151" s="11">
        <f>'Prev&amp;Death'!B150*Input!$E$12</f>
        <v>2965671.1256828234</v>
      </c>
      <c r="AM151" s="11">
        <f>'Prev&amp;Death'!C150*Input!$E$12</f>
        <v>3081230.1270226236</v>
      </c>
      <c r="AN151" s="11">
        <f>'Prev&amp;Death'!D150*Input!$E$13</f>
        <v>6197834.7994225184</v>
      </c>
      <c r="AO151" s="11">
        <f>'Prev&amp;Death'!E150*Input!$E$13</f>
        <v>5945096.3482425269</v>
      </c>
      <c r="AP151" s="11">
        <f>'Prev&amp;Death'!F150*Input!$E$14</f>
        <v>8755038.453025518</v>
      </c>
      <c r="AQ151" s="11">
        <f>'Prev&amp;Death'!G150*Input!$E$14</f>
        <v>8387349.2491157586</v>
      </c>
      <c r="AR151" s="11">
        <f>'Prev&amp;Death'!H150*Input!$E$15</f>
        <v>12492832.568133546</v>
      </c>
      <c r="AS151" s="11">
        <f>'Prev&amp;Death'!I150*Input!$E$15</f>
        <v>12719273.056186188</v>
      </c>
      <c r="AT151" s="11">
        <f t="shared" si="102"/>
        <v>60.544325726831509</v>
      </c>
      <c r="AW151" s="2">
        <v>2022</v>
      </c>
      <c r="AX151" s="11">
        <f t="shared" si="103"/>
        <v>8916347.4400068112</v>
      </c>
      <c r="AY151" s="11">
        <f t="shared" si="92"/>
        <v>9263777.8063892741</v>
      </c>
      <c r="AZ151" s="11">
        <f t="shared" si="93"/>
        <v>21698519.93236322</v>
      </c>
      <c r="BA151" s="11">
        <f t="shared" si="94"/>
        <v>20813686.680416167</v>
      </c>
      <c r="BB151" s="11">
        <f t="shared" si="95"/>
        <v>36921626.176150121</v>
      </c>
      <c r="BC151" s="11">
        <f t="shared" si="96"/>
        <v>35371012.388603471</v>
      </c>
      <c r="BD151" s="11">
        <f t="shared" si="97"/>
        <v>68853214.031760767</v>
      </c>
      <c r="BE151" s="11">
        <f t="shared" si="98"/>
        <v>70101222.063911498</v>
      </c>
      <c r="BF151" s="11">
        <f t="shared" si="104"/>
        <v>271.93940651960133</v>
      </c>
    </row>
    <row r="152" spans="1:58" s="29" customFormat="1">
      <c r="A152" s="2">
        <v>2023</v>
      </c>
      <c r="B152" s="11">
        <f>'Prev&amp;Death'!B151*Input!$B$12</f>
        <v>9824201.0722710714</v>
      </c>
      <c r="C152" s="11">
        <f>'Prev&amp;Death'!C151*Input!$B$12</f>
        <v>10224188.720588701</v>
      </c>
      <c r="D152" s="11">
        <f>'Prev&amp;Death'!D151*Input!$B$13</f>
        <v>24153834.495473798</v>
      </c>
      <c r="E152" s="11">
        <f>'Prev&amp;Death'!E151*Input!$B$13</f>
        <v>23293208.526302923</v>
      </c>
      <c r="F152" s="11">
        <f>'Prev&amp;Death'!F151*Input!$B$14</f>
        <v>42128116.760582641</v>
      </c>
      <c r="G152" s="11">
        <f>'Prev&amp;Death'!G151*Input!$B$14</f>
        <v>40579758.455576859</v>
      </c>
      <c r="H152" s="11">
        <f>'Prev&amp;Death'!H151*Input!$B$15</f>
        <v>81297464.809198961</v>
      </c>
      <c r="I152" s="11">
        <f>'Prev&amp;Death'!I151*Input!$B$15</f>
        <v>82660651.515050322</v>
      </c>
      <c r="J152" s="11">
        <f t="shared" si="99"/>
        <v>314.16142435504531</v>
      </c>
      <c r="K152" s="11"/>
      <c r="M152" s="2">
        <v>2023</v>
      </c>
      <c r="N152" s="11">
        <f>'Prev&amp;Death'!B151*Input!$C$152</f>
        <v>4153389.1936642742</v>
      </c>
      <c r="O152" s="11">
        <f>'Prev&amp;Death'!C151*Input!$C$152</f>
        <v>4322492.4483615626</v>
      </c>
      <c r="P152" s="11">
        <f>'Prev&amp;Death'!D151*Input!$C$153</f>
        <v>11355441.542759685</v>
      </c>
      <c r="Q152" s="11">
        <f>'Prev&amp;Death'!E151*Input!$C$153</f>
        <v>10950835.479696194</v>
      </c>
      <c r="R152" s="11">
        <f>'Prev&amp;Death'!F151*Input!$C$154</f>
        <v>21550920.044451043</v>
      </c>
      <c r="S152" s="11">
        <f>'Prev&amp;Death'!G151*Input!$C$154</f>
        <v>20758846.992124084</v>
      </c>
      <c r="T152" s="11">
        <f>'Prev&amp;Death'!H151*Input!$C$155</f>
        <v>45329259.270283878</v>
      </c>
      <c r="U152" s="11">
        <f>'Prev&amp;Death'!I151*Input!$C$155</f>
        <v>46089335.168940298</v>
      </c>
      <c r="V152" s="11">
        <f t="shared" si="100"/>
        <v>164.51052014028102</v>
      </c>
      <c r="Y152" s="2">
        <v>2023</v>
      </c>
      <c r="Z152" s="11">
        <f>'Prev&amp;Death'!B151*Input!$D$12</f>
        <v>1855325.8456208128</v>
      </c>
      <c r="AA152" s="11">
        <f>'Prev&amp;Death'!C151*Input!$D$12</f>
        <v>1930864.5501315943</v>
      </c>
      <c r="AB152" s="11">
        <f>'Prev&amp;Death'!D151*Input!$D$13</f>
        <v>4301743.9230286796</v>
      </c>
      <c r="AC152" s="11">
        <f>'Prev&amp;Death'!E151*Input!$D$13</f>
        <v>4148468.3620168143</v>
      </c>
      <c r="AD152" s="11">
        <f>'Prev&amp;Death'!F151*Input!$D$14</f>
        <v>7306103.4936976293</v>
      </c>
      <c r="AE152" s="11">
        <f>'Prev&amp;Death'!G151*Input!$D$14</f>
        <v>7037578.1739927856</v>
      </c>
      <c r="AF152" s="11">
        <f>'Prev&amp;Death'!H151*Input!$D$15</f>
        <v>13160365.040572181</v>
      </c>
      <c r="AG152" s="11">
        <f>'Prev&amp;Death'!I151*Input!$D$15</f>
        <v>13381036.554863105</v>
      </c>
      <c r="AH152" s="11">
        <f t="shared" si="101"/>
        <v>53.121485943923602</v>
      </c>
      <c r="AK152" s="2">
        <v>2023</v>
      </c>
      <c r="AL152" s="11">
        <f>'Prev&amp;Death'!B151*Input!$E$12</f>
        <v>2994596.2027155389</v>
      </c>
      <c r="AM152" s="11">
        <f>'Prev&amp;Death'!C151*Input!$E$12</f>
        <v>3116519.7549691568</v>
      </c>
      <c r="AN152" s="11">
        <f>'Prev&amp;Death'!D151*Input!$E$13</f>
        <v>6260410.30500344</v>
      </c>
      <c r="AO152" s="11">
        <f>'Prev&amp;Death'!E151*Input!$E$13</f>
        <v>6037345.4459989378</v>
      </c>
      <c r="AP152" s="11">
        <f>'Prev&amp;Death'!F151*Input!$E$14</f>
        <v>8969647.0584164746</v>
      </c>
      <c r="AQ152" s="11">
        <f>'Prev&amp;Death'!G151*Input!$E$14</f>
        <v>8639980.5889942199</v>
      </c>
      <c r="AR152" s="11">
        <f>'Prev&amp;Death'!H151*Input!$E$15</f>
        <v>12964800.175458783</v>
      </c>
      <c r="AS152" s="11">
        <f>'Prev&amp;Death'!I151*Input!$E$15</f>
        <v>13182192.480184196</v>
      </c>
      <c r="AT152" s="11">
        <f t="shared" si="102"/>
        <v>62.165492011740753</v>
      </c>
      <c r="AW152" s="2">
        <v>2023</v>
      </c>
      <c r="AX152" s="11">
        <f t="shared" si="103"/>
        <v>9003311.2420006264</v>
      </c>
      <c r="AY152" s="11">
        <f t="shared" si="92"/>
        <v>9369876.7534623146</v>
      </c>
      <c r="AZ152" s="11">
        <f t="shared" si="93"/>
        <v>21917595.770791806</v>
      </c>
      <c r="BA152" s="11">
        <f t="shared" si="94"/>
        <v>21136649.287711944</v>
      </c>
      <c r="BB152" s="11">
        <f t="shared" si="95"/>
        <v>37826670.596565142</v>
      </c>
      <c r="BC152" s="11">
        <f t="shared" si="96"/>
        <v>36436405.755111091</v>
      </c>
      <c r="BD152" s="11">
        <f t="shared" si="97"/>
        <v>71454424.486314848</v>
      </c>
      <c r="BE152" s="11">
        <f t="shared" si="98"/>
        <v>72652564.203987598</v>
      </c>
      <c r="BF152" s="11">
        <f t="shared" si="104"/>
        <v>279.79749809594534</v>
      </c>
    </row>
    <row r="153" spans="1:58" s="29" customFormat="1">
      <c r="A153" s="2">
        <v>2024</v>
      </c>
      <c r="B153" s="11">
        <f>'Prev&amp;Death'!B152*Input!$B$12</f>
        <v>9905277.0932159945</v>
      </c>
      <c r="C153" s="11">
        <f>'Prev&amp;Death'!C152*Input!$B$12</f>
        <v>10326332.004379438</v>
      </c>
      <c r="D153" s="11">
        <f>'Prev&amp;Death'!D152*Input!$B$13</f>
        <v>24332671.727995057</v>
      </c>
      <c r="E153" s="11">
        <f>'Prev&amp;Death'!E152*Input!$B$13</f>
        <v>23573412.818294983</v>
      </c>
      <c r="F153" s="11">
        <f>'Prev&amp;Death'!F152*Input!$B$14</f>
        <v>43075267.947053656</v>
      </c>
      <c r="G153" s="11">
        <f>'Prev&amp;Death'!G152*Input!$B$14</f>
        <v>41701371.266540848</v>
      </c>
      <c r="H153" s="11">
        <f>'Prev&amp;Death'!H152*Input!$B$15</f>
        <v>84286405.934706345</v>
      </c>
      <c r="I153" s="11">
        <f>'Prev&amp;Death'!I152*Input!$B$15</f>
        <v>85594794.18666102</v>
      </c>
      <c r="J153" s="11">
        <f t="shared" si="99"/>
        <v>322.79553297884735</v>
      </c>
      <c r="K153" s="11"/>
      <c r="M153" s="2">
        <v>2024</v>
      </c>
      <c r="N153" s="11">
        <f>'Prev&amp;Death'!B152*Input!$C$152</f>
        <v>4187665.7996478789</v>
      </c>
      <c r="O153" s="11">
        <f>'Prev&amp;Death'!C152*Input!$C$152</f>
        <v>4365675.6861618618</v>
      </c>
      <c r="P153" s="11">
        <f>'Prev&amp;Death'!D152*Input!$C$153</f>
        <v>11439518.285934545</v>
      </c>
      <c r="Q153" s="11">
        <f>'Prev&amp;Death'!E152*Input!$C$153</f>
        <v>11082567.915734144</v>
      </c>
      <c r="R153" s="11">
        <f>'Prev&amp;Death'!F152*Input!$C$154</f>
        <v>22035441.572096031</v>
      </c>
      <c r="S153" s="11">
        <f>'Prev&amp;Death'!G152*Input!$C$154</f>
        <v>21332615.531251691</v>
      </c>
      <c r="T153" s="11">
        <f>'Prev&amp;Death'!H152*Input!$C$155</f>
        <v>46995811.696484603</v>
      </c>
      <c r="U153" s="11">
        <f>'Prev&amp;Death'!I152*Input!$C$155</f>
        <v>47725333.464946151</v>
      </c>
      <c r="V153" s="11">
        <f t="shared" si="100"/>
        <v>169.16462995225689</v>
      </c>
      <c r="Y153" s="2">
        <v>2024</v>
      </c>
      <c r="Z153" s="11">
        <f>'Prev&amp;Death'!B152*Input!$D$12</f>
        <v>1870637.2623978758</v>
      </c>
      <c r="AA153" s="11">
        <f>'Prev&amp;Death'!C152*Input!$D$12</f>
        <v>1950154.5741222908</v>
      </c>
      <c r="AB153" s="11">
        <f>'Prev&amp;Death'!D152*Input!$D$13</f>
        <v>4333594.4343151478</v>
      </c>
      <c r="AC153" s="11">
        <f>'Prev&amp;Death'!E152*Input!$D$13</f>
        <v>4198372.1199691715</v>
      </c>
      <c r="AD153" s="11">
        <f>'Prev&amp;Death'!F152*Input!$D$14</f>
        <v>7470363.9716074914</v>
      </c>
      <c r="AE153" s="11">
        <f>'Prev&amp;Death'!G152*Input!$D$14</f>
        <v>7232094.8034289088</v>
      </c>
      <c r="AF153" s="11">
        <f>'Prev&amp;Death'!H152*Input!$D$15</f>
        <v>13644212.309226554</v>
      </c>
      <c r="AG153" s="11">
        <f>'Prev&amp;Death'!I152*Input!$D$15</f>
        <v>13856013.096015312</v>
      </c>
      <c r="AH153" s="11">
        <f t="shared" si="101"/>
        <v>54.55544257108275</v>
      </c>
      <c r="AK153" s="2">
        <v>2024</v>
      </c>
      <c r="AL153" s="11">
        <f>'Prev&amp;Death'!B152*Input!$E$12</f>
        <v>3019309.6570378686</v>
      </c>
      <c r="AM153" s="11">
        <f>'Prev&amp;Death'!C152*Input!$E$12</f>
        <v>3147654.896394141</v>
      </c>
      <c r="AN153" s="11">
        <f>'Prev&amp;Death'!D152*Input!$E$13</f>
        <v>6306762.9639820457</v>
      </c>
      <c r="AO153" s="11">
        <f>'Prev&amp;Death'!E152*Input!$E$13</f>
        <v>6109971.340550879</v>
      </c>
      <c r="AP153" s="11">
        <f>'Prev&amp;Death'!F152*Input!$E$14</f>
        <v>9171308.3836042751</v>
      </c>
      <c r="AQ153" s="11">
        <f>'Prev&amp;Death'!G152*Input!$E$14</f>
        <v>8878787.1586711835</v>
      </c>
      <c r="AR153" s="11">
        <f>'Prev&amp;Death'!H152*Input!$E$15</f>
        <v>13441457.406030005</v>
      </c>
      <c r="AS153" s="11">
        <f>'Prev&amp;Death'!I152*Input!$E$15</f>
        <v>13650110.803504596</v>
      </c>
      <c r="AT153" s="11">
        <f t="shared" si="102"/>
        <v>63.72536260977499</v>
      </c>
      <c r="AW153" s="2">
        <v>2024</v>
      </c>
      <c r="AX153" s="11">
        <f t="shared" si="103"/>
        <v>9077612.719083624</v>
      </c>
      <c r="AY153" s="11">
        <f t="shared" si="92"/>
        <v>9463485.1566782929</v>
      </c>
      <c r="AZ153" s="11">
        <f t="shared" si="93"/>
        <v>22079875.684231739</v>
      </c>
      <c r="BA153" s="11">
        <f t="shared" si="94"/>
        <v>21390911.376254193</v>
      </c>
      <c r="BB153" s="11">
        <f t="shared" si="95"/>
        <v>38677113.927307799</v>
      </c>
      <c r="BC153" s="11">
        <f t="shared" si="96"/>
        <v>37443497.493351787</v>
      </c>
      <c r="BD153" s="11">
        <f t="shared" si="97"/>
        <v>74081481.411741152</v>
      </c>
      <c r="BE153" s="11">
        <f t="shared" si="98"/>
        <v>75231457.364466056</v>
      </c>
      <c r="BF153" s="11">
        <f t="shared" si="104"/>
        <v>287.44543513311464</v>
      </c>
    </row>
    <row r="154" spans="1:58" s="29" customFormat="1">
      <c r="A154" s="2">
        <v>2025</v>
      </c>
      <c r="B154" s="11">
        <f>'Prev&amp;Death'!B153*Input!$B$12</f>
        <v>9978068.2821603101</v>
      </c>
      <c r="C154" s="11">
        <f>'Prev&amp;Death'!C153*Input!$B$12</f>
        <v>10417678.708392184</v>
      </c>
      <c r="D154" s="11">
        <f>'Prev&amp;Death'!D153*Input!$B$13</f>
        <v>24455252.483910993</v>
      </c>
      <c r="E154" s="11">
        <f>'Prev&amp;Death'!E153*Input!$B$13</f>
        <v>23785278.308566339</v>
      </c>
      <c r="F154" s="11">
        <f>'Prev&amp;Death'!F153*Input!$B$14</f>
        <v>43965060.959625281</v>
      </c>
      <c r="G154" s="11">
        <f>'Prev&amp;Death'!G153*Input!$B$14</f>
        <v>42759086.505887359</v>
      </c>
      <c r="H154" s="11">
        <f>'Prev&amp;Death'!H153*Input!$B$15</f>
        <v>87339678.648948818</v>
      </c>
      <c r="I154" s="11">
        <f>'Prev&amp;Death'!I153*Input!$B$15</f>
        <v>88552840.377847031</v>
      </c>
      <c r="J154" s="11">
        <f t="shared" si="99"/>
        <v>331.25294427533828</v>
      </c>
      <c r="K154" s="11"/>
      <c r="M154" s="2">
        <v>2025</v>
      </c>
      <c r="N154" s="11">
        <f>'Prev&amp;Death'!B153*Input!$C$152</f>
        <v>4218439.8173345309</v>
      </c>
      <c r="O154" s="11">
        <f>'Prev&amp;Death'!C153*Input!$C$152</f>
        <v>4404294.441064409</v>
      </c>
      <c r="P154" s="11">
        <f>'Prev&amp;Death'!D153*Input!$C$153</f>
        <v>11497147.173320172</v>
      </c>
      <c r="Q154" s="11">
        <f>'Prev&amp;Death'!E153*Input!$C$153</f>
        <v>11182172.23281081</v>
      </c>
      <c r="R154" s="11">
        <f>'Prev&amp;Death'!F153*Input!$C$154</f>
        <v>22490621.142049756</v>
      </c>
      <c r="S154" s="11">
        <f>'Prev&amp;Death'!G153*Input!$C$154</f>
        <v>21873696.840024602</v>
      </c>
      <c r="T154" s="11">
        <f>'Prev&amp;Death'!H153*Input!$C$155</f>
        <v>48698233.670055419</v>
      </c>
      <c r="U154" s="11">
        <f>'Prev&amp;Death'!I153*Input!$C$155</f>
        <v>49374659.714521579</v>
      </c>
      <c r="V154" s="11">
        <f t="shared" si="100"/>
        <v>173.73926503118128</v>
      </c>
      <c r="Y154" s="2">
        <v>2025</v>
      </c>
      <c r="Z154" s="11">
        <f>'Prev&amp;Death'!B153*Input!$D$12</f>
        <v>1884384.0671699238</v>
      </c>
      <c r="AA154" s="11">
        <f>'Prev&amp;Death'!C153*Input!$D$12</f>
        <v>1967405.6360275152</v>
      </c>
      <c r="AB154" s="11">
        <f>'Prev&amp;Death'!D153*Input!$D$13</f>
        <v>4355425.7928905515</v>
      </c>
      <c r="AC154" s="11">
        <f>'Prev&amp;Death'!E153*Input!$D$13</f>
        <v>4236104.8901198106</v>
      </c>
      <c r="AD154" s="11">
        <f>'Prev&amp;Death'!F153*Input!$D$14</f>
        <v>7624677.0607674578</v>
      </c>
      <c r="AE154" s="11">
        <f>'Prev&amp;Death'!G153*Input!$D$14</f>
        <v>7415529.9436570918</v>
      </c>
      <c r="AF154" s="11">
        <f>'Prev&amp;Death'!H153*Input!$D$15</f>
        <v>14138473.521210903</v>
      </c>
      <c r="AG154" s="11">
        <f>'Prev&amp;Death'!I153*Input!$D$15</f>
        <v>14334859.118757181</v>
      </c>
      <c r="AH154" s="11">
        <f t="shared" si="101"/>
        <v>55.956860030600438</v>
      </c>
      <c r="AK154" s="2">
        <v>2025</v>
      </c>
      <c r="AL154" s="11">
        <f>'Prev&amp;Death'!B153*Input!$E$12</f>
        <v>3041497.7430104823</v>
      </c>
      <c r="AM154" s="11">
        <f>'Prev&amp;Death'!C153*Input!$E$12</f>
        <v>3175499.0427990058</v>
      </c>
      <c r="AN154" s="11">
        <f>'Prev&amp;Death'!D153*Input!$E$13</f>
        <v>6338534.5581641225</v>
      </c>
      <c r="AO154" s="11">
        <f>'Prev&amp;Death'!E153*Input!$E$13</f>
        <v>6164884.5634935116</v>
      </c>
      <c r="AP154" s="11">
        <f>'Prev&amp;Death'!F153*Input!$E$14</f>
        <v>9360757.3761422019</v>
      </c>
      <c r="AQ154" s="11">
        <f>'Prev&amp;Death'!G153*Input!$E$14</f>
        <v>9103989.069289783</v>
      </c>
      <c r="AR154" s="11">
        <f>'Prev&amp;Death'!H153*Input!$E$15</f>
        <v>13928373.827276824</v>
      </c>
      <c r="AS154" s="11">
        <f>'Prev&amp;Death'!I153*Input!$E$15</f>
        <v>14121841.107377049</v>
      </c>
      <c r="AT154" s="11">
        <f t="shared" si="102"/>
        <v>65.235377287552978</v>
      </c>
      <c r="AW154" s="2">
        <v>2025</v>
      </c>
      <c r="AX154" s="11">
        <f t="shared" si="103"/>
        <v>9144321.627514936</v>
      </c>
      <c r="AY154" s="11">
        <f t="shared" si="92"/>
        <v>9547199.1198909301</v>
      </c>
      <c r="AZ154" s="11">
        <f t="shared" si="93"/>
        <v>22191107.524374846</v>
      </c>
      <c r="BA154" s="11">
        <f t="shared" si="94"/>
        <v>21583161.686424132</v>
      </c>
      <c r="BB154" s="11">
        <f t="shared" si="95"/>
        <v>39476055.578959413</v>
      </c>
      <c r="BC154" s="11">
        <f t="shared" si="96"/>
        <v>38393215.852971479</v>
      </c>
      <c r="BD154" s="11">
        <f t="shared" si="97"/>
        <v>76765081.018543139</v>
      </c>
      <c r="BE154" s="11">
        <f t="shared" si="98"/>
        <v>77831359.940655813</v>
      </c>
      <c r="BF154" s="11">
        <f t="shared" si="104"/>
        <v>294.93150234933472</v>
      </c>
    </row>
    <row r="155" spans="1:58" s="29" customFormat="1">
      <c r="A155" s="2">
        <v>2026</v>
      </c>
      <c r="B155" s="11">
        <f>'Prev&amp;Death'!B154*Input!$B$12</f>
        <v>10039779.1168736</v>
      </c>
      <c r="C155" s="11">
        <f>'Prev&amp;Death'!C154*Input!$B$12</f>
        <v>10496580.294615053</v>
      </c>
      <c r="D155" s="11">
        <f>'Prev&amp;Death'!D154*Input!$B$13</f>
        <v>24520923.383572277</v>
      </c>
      <c r="E155" s="11">
        <f>'Prev&amp;Death'!E154*Input!$B$13</f>
        <v>23935759.367116738</v>
      </c>
      <c r="F155" s="11">
        <f>'Prev&amp;Death'!F154*Input!$B$14</f>
        <v>44822998.571605287</v>
      </c>
      <c r="G155" s="11">
        <f>'Prev&amp;Death'!G154*Input!$B$14</f>
        <v>43754783.761761799</v>
      </c>
      <c r="H155" s="11">
        <f>'Prev&amp;Death'!H154*Input!$B$15</f>
        <v>90351380.815568998</v>
      </c>
      <c r="I155" s="11">
        <f>'Prev&amp;Death'!I154*Input!$B$15</f>
        <v>91550140.276099265</v>
      </c>
      <c r="J155" s="11">
        <f t="shared" si="99"/>
        <v>339.472345587213</v>
      </c>
      <c r="K155" s="11"/>
      <c r="M155" s="2">
        <v>2026</v>
      </c>
      <c r="N155" s="11">
        <f>'Prev&amp;Death'!B154*Input!$C$152</f>
        <v>4244529.3804597817</v>
      </c>
      <c r="O155" s="11">
        <f>'Prev&amp;Death'!C154*Input!$C$152</f>
        <v>4437651.7586895535</v>
      </c>
      <c r="P155" s="11">
        <f>'Prev&amp;Death'!D154*Input!$C$153</f>
        <v>11528021.031560108</v>
      </c>
      <c r="Q155" s="11">
        <f>'Prev&amp;Death'!E154*Input!$C$153</f>
        <v>11252917.888701674</v>
      </c>
      <c r="R155" s="11">
        <f>'Prev&amp;Death'!F154*Input!$C$154</f>
        <v>22929504.86865887</v>
      </c>
      <c r="S155" s="11">
        <f>'Prev&amp;Death'!G154*Input!$C$154</f>
        <v>22383052.434336543</v>
      </c>
      <c r="T155" s="11">
        <f>'Prev&amp;Death'!H154*Input!$C$155</f>
        <v>50377477.034851648</v>
      </c>
      <c r="U155" s="11">
        <f>'Prev&amp;Death'!I154*Input!$C$155</f>
        <v>51045872.765476368</v>
      </c>
      <c r="V155" s="11">
        <f t="shared" si="100"/>
        <v>178.19902716273455</v>
      </c>
      <c r="Y155" s="2">
        <v>2026</v>
      </c>
      <c r="Z155" s="11">
        <f>'Prev&amp;Death'!B154*Input!$D$12</f>
        <v>1896038.3183152471</v>
      </c>
      <c r="AA155" s="11">
        <f>'Prev&amp;Death'!C154*Input!$D$12</f>
        <v>1982306.4051692369</v>
      </c>
      <c r="AB155" s="11">
        <f>'Prev&amp;Death'!D154*Input!$D$13</f>
        <v>4367121.6333001023</v>
      </c>
      <c r="AC155" s="11">
        <f>'Prev&amp;Death'!E154*Input!$D$13</f>
        <v>4262905.2302178349</v>
      </c>
      <c r="AD155" s="11">
        <f>'Prev&amp;Death'!F154*Input!$D$14</f>
        <v>7773465.6007319745</v>
      </c>
      <c r="AE155" s="11">
        <f>'Prev&amp;Death'!G154*Input!$D$14</f>
        <v>7588209.5638060756</v>
      </c>
      <c r="AF155" s="11">
        <f>'Prev&amp;Death'!H154*Input!$D$15</f>
        <v>14626005.328004943</v>
      </c>
      <c r="AG155" s="11">
        <f>'Prev&amp;Death'!I154*Input!$D$15</f>
        <v>14820059.498494064</v>
      </c>
      <c r="AH155" s="11">
        <f t="shared" si="101"/>
        <v>57.316111578039482</v>
      </c>
      <c r="AK155" s="2">
        <v>2026</v>
      </c>
      <c r="AL155" s="11">
        <f>'Prev&amp;Death'!B154*Input!$E$12</f>
        <v>3060308.3343185554</v>
      </c>
      <c r="AM155" s="11">
        <f>'Prev&amp;Death'!C154*Input!$E$12</f>
        <v>3199549.689640725</v>
      </c>
      <c r="AN155" s="11">
        <f>'Prev&amp;Death'!D154*Input!$E$13</f>
        <v>6355555.7386750421</v>
      </c>
      <c r="AO155" s="11">
        <f>'Prev&amp;Death'!E154*Input!$E$13</f>
        <v>6203887.6116361683</v>
      </c>
      <c r="AP155" s="11">
        <f>'Prev&amp;Death'!F154*Input!$E$14</f>
        <v>9543423.9221294075</v>
      </c>
      <c r="AQ155" s="11">
        <f>'Prev&amp;Death'!G154*Input!$E$14</f>
        <v>9315986.5106419194</v>
      </c>
      <c r="AR155" s="11">
        <f>'Prev&amp;Death'!H154*Input!$E$15</f>
        <v>14408660.84323564</v>
      </c>
      <c r="AS155" s="11">
        <f>'Prev&amp;Death'!I154*Input!$E$15</f>
        <v>14599831.341610849</v>
      </c>
      <c r="AT155" s="11">
        <f t="shared" si="102"/>
        <v>66.68720399188831</v>
      </c>
      <c r="AW155" s="2">
        <v>2026</v>
      </c>
      <c r="AX155" s="11">
        <f t="shared" si="103"/>
        <v>9200876.0330935847</v>
      </c>
      <c r="AY155" s="11">
        <f t="shared" si="92"/>
        <v>9619507.853499515</v>
      </c>
      <c r="AZ155" s="11">
        <f t="shared" si="93"/>
        <v>22250698.403535254</v>
      </c>
      <c r="BA155" s="11">
        <f t="shared" si="94"/>
        <v>21719710.730555676</v>
      </c>
      <c r="BB155" s="11">
        <f t="shared" si="95"/>
        <v>40246394.391520254</v>
      </c>
      <c r="BC155" s="11">
        <f t="shared" si="96"/>
        <v>39287248.50878454</v>
      </c>
      <c r="BD155" s="11">
        <f t="shared" si="97"/>
        <v>79412143.206092224</v>
      </c>
      <c r="BE155" s="11">
        <f t="shared" si="98"/>
        <v>80465763.605581284</v>
      </c>
      <c r="BF155" s="11">
        <f t="shared" si="104"/>
        <v>302.20234273266232</v>
      </c>
    </row>
    <row r="156" spans="1:58" s="29" customFormat="1">
      <c r="A156" s="2">
        <v>2027</v>
      </c>
      <c r="B156" s="11">
        <f>'Prev&amp;Death'!B155*Input!$B$12</f>
        <v>10093153.022947175</v>
      </c>
      <c r="C156" s="11">
        <f>'Prev&amp;Death'!C155*Input!$B$12</f>
        <v>10564986.21811128</v>
      </c>
      <c r="D156" s="11">
        <f>'Prev&amp;Death'!D155*Input!$B$13</f>
        <v>24532385.563602444</v>
      </c>
      <c r="E156" s="11">
        <f>'Prev&amp;Death'!E155*Input!$B$13</f>
        <v>24028005.450218111</v>
      </c>
      <c r="F156" s="11">
        <f>'Prev&amp;Death'!F155*Input!$B$14</f>
        <v>45648602.537883051</v>
      </c>
      <c r="G156" s="11">
        <f>'Prev&amp;Death'!G155*Input!$B$14</f>
        <v>44690927.72444512</v>
      </c>
      <c r="H156" s="11">
        <f>'Prev&amp;Death'!H155*Input!$B$15</f>
        <v>93367267.89999181</v>
      </c>
      <c r="I156" s="11">
        <f>'Prev&amp;Death'!I155*Input!$B$15</f>
        <v>94545632.932157457</v>
      </c>
      <c r="J156" s="11">
        <f t="shared" si="99"/>
        <v>347.47096134935646</v>
      </c>
      <c r="K156" s="11"/>
      <c r="M156" s="2">
        <v>2027</v>
      </c>
      <c r="N156" s="11">
        <f>'Prev&amp;Death'!B155*Input!$C$152</f>
        <v>4267094.3303298885</v>
      </c>
      <c r="O156" s="11">
        <f>'Prev&amp;Death'!C155*Input!$C$152</f>
        <v>4466571.8124773148</v>
      </c>
      <c r="P156" s="11">
        <f>'Prev&amp;Death'!D155*Input!$C$153</f>
        <v>11533409.74594041</v>
      </c>
      <c r="Q156" s="11">
        <f>'Prev&amp;Death'!E155*Input!$C$153</f>
        <v>11296285.537196675</v>
      </c>
      <c r="R156" s="11">
        <f>'Prev&amp;Death'!F155*Input!$C$154</f>
        <v>23351848.102436684</v>
      </c>
      <c r="S156" s="11">
        <f>'Prev&amp;Death'!G155*Input!$C$154</f>
        <v>22861943.142994102</v>
      </c>
      <c r="T156" s="11">
        <f>'Prev&amp;Death'!H155*Input!$C$155</f>
        <v>52059053.796200216</v>
      </c>
      <c r="U156" s="11">
        <f>'Prev&amp;Death'!I155*Input!$C$155</f>
        <v>52716078.147247747</v>
      </c>
      <c r="V156" s="11">
        <f t="shared" si="100"/>
        <v>182.55228461482304</v>
      </c>
      <c r="Y156" s="2">
        <v>2027</v>
      </c>
      <c r="Z156" s="11">
        <f>'Prev&amp;Death'!B155*Input!$D$12</f>
        <v>1906118.1188701792</v>
      </c>
      <c r="AA156" s="11">
        <f>'Prev&amp;Death'!C155*Input!$D$12</f>
        <v>1995225.0411908808</v>
      </c>
      <c r="AB156" s="11">
        <f>'Prev&amp;Death'!D155*Input!$D$13</f>
        <v>4369163.0219375324</v>
      </c>
      <c r="AC156" s="11">
        <f>'Prev&amp;Death'!E155*Input!$D$13</f>
        <v>4279334.0513840513</v>
      </c>
      <c r="AD156" s="11">
        <f>'Prev&amp;Death'!F155*Input!$D$14</f>
        <v>7916646.6514471676</v>
      </c>
      <c r="AE156" s="11">
        <f>'Prev&amp;Death'!G155*Input!$D$14</f>
        <v>7750561.1048263945</v>
      </c>
      <c r="AF156" s="11">
        <f>'Prev&amp;Death'!H155*Input!$D$15</f>
        <v>15114214.585763495</v>
      </c>
      <c r="AG156" s="11">
        <f>'Prev&amp;Death'!I155*Input!$D$15</f>
        <v>15304967.323388727</v>
      </c>
      <c r="AH156" s="11">
        <f t="shared" si="101"/>
        <v>58.636229898808431</v>
      </c>
      <c r="AK156" s="2">
        <v>2027</v>
      </c>
      <c r="AL156" s="11">
        <f>'Prev&amp;Death'!B155*Input!$E$12</f>
        <v>3076577.6772683002</v>
      </c>
      <c r="AM156" s="11">
        <f>'Prev&amp;Death'!C155*Input!$E$12</f>
        <v>3220401.0664843079</v>
      </c>
      <c r="AN156" s="11">
        <f>'Prev&amp;Death'!D155*Input!$E$13</f>
        <v>6358526.6106495159</v>
      </c>
      <c r="AO156" s="11">
        <f>'Prev&amp;Death'!E155*Input!$E$13</f>
        <v>6227796.7896738108</v>
      </c>
      <c r="AP156" s="11">
        <f>'Prev&amp;Death'!F155*Input!$E$14</f>
        <v>9719206.1966997534</v>
      </c>
      <c r="AQ156" s="11">
        <f>'Prev&amp;Death'!G155*Input!$E$14</f>
        <v>9515304.2486945577</v>
      </c>
      <c r="AR156" s="11">
        <f>'Prev&amp;Death'!H155*Input!$E$15</f>
        <v>14889615.243142884</v>
      </c>
      <c r="AS156" s="11">
        <f>'Prev&amp;Death'!I155*Input!$E$15</f>
        <v>15077533.3684083</v>
      </c>
      <c r="AT156" s="11">
        <f t="shared" si="102"/>
        <v>68.084961201021429</v>
      </c>
      <c r="AW156" s="2">
        <v>2027</v>
      </c>
      <c r="AX156" s="11">
        <f t="shared" si="103"/>
        <v>9249790.1264683679</v>
      </c>
      <c r="AY156" s="11">
        <f t="shared" si="92"/>
        <v>9682197.920152504</v>
      </c>
      <c r="AZ156" s="11">
        <f t="shared" si="93"/>
        <v>22261099.378527459</v>
      </c>
      <c r="BA156" s="11">
        <f t="shared" si="94"/>
        <v>21803416.37825454</v>
      </c>
      <c r="BB156" s="11">
        <f t="shared" si="95"/>
        <v>40987700.950583607</v>
      </c>
      <c r="BC156" s="11">
        <f t="shared" si="96"/>
        <v>40127808.496515051</v>
      </c>
      <c r="BD156" s="11">
        <f t="shared" si="97"/>
        <v>82062883.625106603</v>
      </c>
      <c r="BE156" s="11">
        <f t="shared" si="98"/>
        <v>83098578.83904478</v>
      </c>
      <c r="BF156" s="11">
        <f t="shared" si="104"/>
        <v>309.27347571465288</v>
      </c>
    </row>
    <row r="157" spans="1:58" s="29" customFormat="1">
      <c r="A157" s="2">
        <v>2028</v>
      </c>
      <c r="B157" s="11">
        <f>'Prev&amp;Death'!B156*Input!$B$12</f>
        <v>10138071.777176654</v>
      </c>
      <c r="C157" s="11">
        <f>'Prev&amp;Death'!C156*Input!$B$12</f>
        <v>10624683.687312048</v>
      </c>
      <c r="D157" s="11">
        <f>'Prev&amp;Death'!D156*Input!$B$13</f>
        <v>24482022.566549689</v>
      </c>
      <c r="E157" s="11">
        <f>'Prev&amp;Death'!E156*Input!$B$13</f>
        <v>24059112.422914438</v>
      </c>
      <c r="F157" s="11">
        <f>'Prev&amp;Death'!F156*Input!$B$14</f>
        <v>46426885.003044434</v>
      </c>
      <c r="G157" s="11">
        <f>'Prev&amp;Death'!G156*Input!$B$14</f>
        <v>45558193.032436132</v>
      </c>
      <c r="H157" s="11">
        <f>'Prev&amp;Death'!H156*Input!$B$15</f>
        <v>96352237.839005858</v>
      </c>
      <c r="I157" s="11">
        <f>'Prev&amp;Death'!I156*Input!$B$15</f>
        <v>97557442.238451034</v>
      </c>
      <c r="J157" s="11">
        <f t="shared" si="99"/>
        <v>355.19864856689026</v>
      </c>
      <c r="K157" s="11"/>
      <c r="M157" s="2">
        <v>2028</v>
      </c>
      <c r="N157" s="11">
        <f>'Prev&amp;Death'!B156*Input!$C$152</f>
        <v>4286084.6855798597</v>
      </c>
      <c r="O157" s="11">
        <f>'Prev&amp;Death'!C156*Input!$C$152</f>
        <v>4491810.1826657476</v>
      </c>
      <c r="P157" s="11">
        <f>'Prev&amp;Death'!D156*Input!$C$153</f>
        <v>11509732.591530085</v>
      </c>
      <c r="Q157" s="11">
        <f>'Prev&amp;Death'!E156*Input!$C$153</f>
        <v>11310909.857409334</v>
      </c>
      <c r="R157" s="11">
        <f>'Prev&amp;Death'!F156*Input!$C$154</f>
        <v>23749983.705649421</v>
      </c>
      <c r="S157" s="11">
        <f>'Prev&amp;Death'!G156*Input!$C$154</f>
        <v>23305598.514917307</v>
      </c>
      <c r="T157" s="11">
        <f>'Prev&amp;Death'!H156*Input!$C$155</f>
        <v>53723391.996624164</v>
      </c>
      <c r="U157" s="11">
        <f>'Prev&amp;Death'!I156*Input!$C$155</f>
        <v>54395381.250217162</v>
      </c>
      <c r="V157" s="11">
        <f t="shared" si="100"/>
        <v>186.7728927845931</v>
      </c>
      <c r="Y157" s="2">
        <v>2028</v>
      </c>
      <c r="Z157" s="11">
        <f>'Prev&amp;Death'!B156*Input!$D$12</f>
        <v>1914601.142076032</v>
      </c>
      <c r="AA157" s="11">
        <f>'Prev&amp;Death'!C156*Input!$D$12</f>
        <v>2006499.0630387187</v>
      </c>
      <c r="AB157" s="11">
        <f>'Prev&amp;Death'!D156*Input!$D$13</f>
        <v>4360193.4847587543</v>
      </c>
      <c r="AC157" s="11">
        <f>'Prev&amp;Death'!E156*Input!$D$13</f>
        <v>4284874.1336755529</v>
      </c>
      <c r="AD157" s="11">
        <f>'Prev&amp;Death'!F156*Input!$D$14</f>
        <v>8051620.9316912713</v>
      </c>
      <c r="AE157" s="11">
        <f>'Prev&amp;Death'!G156*Input!$D$14</f>
        <v>7900967.3081866289</v>
      </c>
      <c r="AF157" s="11">
        <f>'Prev&amp;Death'!H156*Input!$D$15</f>
        <v>15597419.002097454</v>
      </c>
      <c r="AG157" s="11">
        <f>'Prev&amp;Death'!I156*Input!$D$15</f>
        <v>15792516.473862739</v>
      </c>
      <c r="AH157" s="11">
        <f t="shared" si="101"/>
        <v>59.908691539387149</v>
      </c>
      <c r="AK157" s="2">
        <v>2028</v>
      </c>
      <c r="AL157" s="11">
        <f>'Prev&amp;Death'!B156*Input!$E$12</f>
        <v>3090269.7352643413</v>
      </c>
      <c r="AM157" s="11">
        <f>'Prev&amp;Death'!C156*Input!$E$12</f>
        <v>3238597.9471533047</v>
      </c>
      <c r="AN157" s="11">
        <f>'Prev&amp;Death'!D156*Input!$E$13</f>
        <v>6345473.0714361444</v>
      </c>
      <c r="AO157" s="11">
        <f>'Prev&amp;Death'!E156*Input!$E$13</f>
        <v>6235859.377519316</v>
      </c>
      <c r="AP157" s="11">
        <f>'Prev&amp;Death'!F156*Input!$E$14</f>
        <v>9884913.0822917446</v>
      </c>
      <c r="AQ157" s="11">
        <f>'Prev&amp;Death'!G156*Input!$E$14</f>
        <v>9699956.7875891235</v>
      </c>
      <c r="AR157" s="11">
        <f>'Prev&amp;Death'!H156*Input!$E$15</f>
        <v>15365639.174269082</v>
      </c>
      <c r="AS157" s="11">
        <f>'Prev&amp;Death'!I156*Input!$E$15</f>
        <v>15557837.470317576</v>
      </c>
      <c r="AT157" s="11">
        <f t="shared" si="102"/>
        <v>69.418546645840635</v>
      </c>
      <c r="AW157" s="2">
        <v>2028</v>
      </c>
      <c r="AX157" s="11">
        <f t="shared" si="103"/>
        <v>9290955.5629202332</v>
      </c>
      <c r="AY157" s="11">
        <f t="shared" si="92"/>
        <v>9736907.1928577721</v>
      </c>
      <c r="AZ157" s="11">
        <f t="shared" si="93"/>
        <v>22215399.147724982</v>
      </c>
      <c r="BA157" s="11">
        <f t="shared" si="94"/>
        <v>21831643.368604202</v>
      </c>
      <c r="BB157" s="11">
        <f t="shared" si="95"/>
        <v>41686517.719632432</v>
      </c>
      <c r="BC157" s="11">
        <f t="shared" si="96"/>
        <v>40906522.61069306</v>
      </c>
      <c r="BD157" s="11">
        <f t="shared" si="97"/>
        <v>84686450.172990695</v>
      </c>
      <c r="BE157" s="11">
        <f t="shared" si="98"/>
        <v>85745735.194397479</v>
      </c>
      <c r="BF157" s="11">
        <f t="shared" si="104"/>
        <v>316.10013096982084</v>
      </c>
    </row>
    <row r="158" spans="1:58" s="29" customFormat="1">
      <c r="A158" s="2">
        <v>2029</v>
      </c>
      <c r="B158" s="11">
        <f>'Prev&amp;Death'!B157*Input!$B$12</f>
        <v>10177061.726829896</v>
      </c>
      <c r="C158" s="11">
        <f>'Prev&amp;Death'!C157*Input!$B$12</f>
        <v>10676449.671161801</v>
      </c>
      <c r="D158" s="11">
        <f>'Prev&amp;Death'!D157*Input!$B$13</f>
        <v>24380286.867189538</v>
      </c>
      <c r="E158" s="11">
        <f>'Prev&amp;Death'!E157*Input!$B$13</f>
        <v>24038511.032384604</v>
      </c>
      <c r="F158" s="11">
        <f>'Prev&amp;Death'!F157*Input!$B$14</f>
        <v>47136762.902136572</v>
      </c>
      <c r="G158" s="11">
        <f>'Prev&amp;Death'!G157*Input!$B$14</f>
        <v>46336374.131088771</v>
      </c>
      <c r="H158" s="11">
        <f>'Prev&amp;Death'!H157*Input!$B$15</f>
        <v>99349094.752200782</v>
      </c>
      <c r="I158" s="11">
        <f>'Prev&amp;Death'!I157*Input!$B$15</f>
        <v>100622384.47318901</v>
      </c>
      <c r="J158" s="11">
        <f t="shared" si="99"/>
        <v>362.71692555618097</v>
      </c>
      <c r="K158" s="11"/>
      <c r="M158" s="2">
        <v>2029</v>
      </c>
      <c r="N158" s="11">
        <f>'Prev&amp;Death'!B157*Input!$C$152</f>
        <v>4302568.5130544798</v>
      </c>
      <c r="O158" s="11">
        <f>'Prev&amp;Death'!C157*Input!$C$152</f>
        <v>4513695.3493413171</v>
      </c>
      <c r="P158" s="11">
        <f>'Prev&amp;Death'!D157*Input!$C$153</f>
        <v>11461903.590006022</v>
      </c>
      <c r="Q158" s="11">
        <f>'Prev&amp;Death'!E157*Input!$C$153</f>
        <v>11301224.526249807</v>
      </c>
      <c r="R158" s="11">
        <f>'Prev&amp;Death'!F157*Input!$C$154</f>
        <v>24113126.495335463</v>
      </c>
      <c r="S158" s="11">
        <f>'Prev&amp;Death'!G157*Input!$C$154</f>
        <v>23703682.263414167</v>
      </c>
      <c r="T158" s="11">
        <f>'Prev&amp;Death'!H157*Input!$C$155</f>
        <v>55394358.051137395</v>
      </c>
      <c r="U158" s="11">
        <f>'Prev&amp;Death'!I157*Input!$C$155</f>
        <v>56104309.831605852</v>
      </c>
      <c r="V158" s="11">
        <f t="shared" si="100"/>
        <v>190.89486862014448</v>
      </c>
      <c r="Y158" s="2">
        <v>2029</v>
      </c>
      <c r="Z158" s="11">
        <f>'Prev&amp;Death'!B157*Input!$D$12</f>
        <v>1921964.4951648947</v>
      </c>
      <c r="AA158" s="11">
        <f>'Prev&amp;Death'!C157*Input!$D$12</f>
        <v>2016275.2033125083</v>
      </c>
      <c r="AB158" s="11">
        <f>'Prev&amp;Death'!D157*Input!$D$13</f>
        <v>4342074.5841527404</v>
      </c>
      <c r="AC158" s="11">
        <f>'Prev&amp;Death'!E157*Input!$D$13</f>
        <v>4281205.0720806224</v>
      </c>
      <c r="AD158" s="11">
        <f>'Prev&amp;Death'!F157*Input!$D$14</f>
        <v>8174732.0934868651</v>
      </c>
      <c r="AE158" s="11">
        <f>'Prev&amp;Death'!G157*Input!$D$14</f>
        <v>8035924.0088601122</v>
      </c>
      <c r="AF158" s="11">
        <f>'Prev&amp;Death'!H157*Input!$D$15</f>
        <v>16082547.671786854</v>
      </c>
      <c r="AG158" s="11">
        <f>'Prev&amp;Death'!I157*Input!$D$15</f>
        <v>16288666.737983335</v>
      </c>
      <c r="AH158" s="11">
        <f t="shared" si="101"/>
        <v>61.143389866827938</v>
      </c>
      <c r="AK158" s="2">
        <v>2029</v>
      </c>
      <c r="AL158" s="11">
        <f>'Prev&amp;Death'!B157*Input!$E$12</f>
        <v>3102154.5851688515</v>
      </c>
      <c r="AM158" s="11">
        <f>'Prev&amp;Death'!C157*Input!$E$12</f>
        <v>3254377.165995216</v>
      </c>
      <c r="AN158" s="11">
        <f>'Prev&amp;Death'!D157*Input!$E$13</f>
        <v>6319104.2884265417</v>
      </c>
      <c r="AO158" s="11">
        <f>'Prev&amp;Death'!E157*Input!$E$13</f>
        <v>6230519.7219215874</v>
      </c>
      <c r="AP158" s="11">
        <f>'Prev&amp;Death'!F157*Input!$E$14</f>
        <v>10036055.708619259</v>
      </c>
      <c r="AQ158" s="11">
        <f>'Prev&amp;Death'!G157*Input!$E$14</f>
        <v>9865642.090877492</v>
      </c>
      <c r="AR158" s="11">
        <f>'Prev&amp;Death'!H157*Input!$E$15</f>
        <v>15843558.764076736</v>
      </c>
      <c r="AS158" s="11">
        <f>'Prev&amp;Death'!I157*Input!$E$15</f>
        <v>16046614.872121694</v>
      </c>
      <c r="AT158" s="11">
        <f t="shared" si="102"/>
        <v>70.698027197207381</v>
      </c>
      <c r="AW158" s="2">
        <v>2029</v>
      </c>
      <c r="AX158" s="11">
        <f t="shared" si="103"/>
        <v>9326687.5933882259</v>
      </c>
      <c r="AY158" s="11">
        <f t="shared" si="92"/>
        <v>9784347.7186490409</v>
      </c>
      <c r="AZ158" s="11">
        <f t="shared" si="93"/>
        <v>22123082.462585304</v>
      </c>
      <c r="BA158" s="11">
        <f t="shared" si="94"/>
        <v>21812949.320252016</v>
      </c>
      <c r="BB158" s="11">
        <f t="shared" si="95"/>
        <v>42323914.297441587</v>
      </c>
      <c r="BC158" s="11">
        <f t="shared" si="96"/>
        <v>41605248.363151774</v>
      </c>
      <c r="BD158" s="11">
        <f t="shared" si="97"/>
        <v>87320464.487000987</v>
      </c>
      <c r="BE158" s="11">
        <f t="shared" si="98"/>
        <v>88439591.441710874</v>
      </c>
      <c r="BF158" s="11">
        <f t="shared" si="104"/>
        <v>322.73628568417985</v>
      </c>
    </row>
    <row r="159" spans="1:58" s="29" customFormat="1">
      <c r="A159" s="2">
        <v>2030</v>
      </c>
      <c r="B159" s="11">
        <f>'Prev&amp;Death'!B158*Input!$B$12</f>
        <v>10211544.339580406</v>
      </c>
      <c r="C159" s="11">
        <f>'Prev&amp;Death'!C158*Input!$B$12</f>
        <v>10720994.453328894</v>
      </c>
      <c r="D159" s="11">
        <f>'Prev&amp;Death'!D158*Input!$B$13</f>
        <v>24243382.321978979</v>
      </c>
      <c r="E159" s="11">
        <f>'Prev&amp;Death'!E158*Input!$B$13</f>
        <v>23977547.84011244</v>
      </c>
      <c r="F159" s="11">
        <f>'Prev&amp;Death'!F158*Input!$B$14</f>
        <v>47746499.449389525</v>
      </c>
      <c r="G159" s="11">
        <f>'Prev&amp;Death'!G158*Input!$B$14</f>
        <v>47008965.072968833</v>
      </c>
      <c r="H159" s="11">
        <f>'Prev&amp;Death'!H158*Input!$B$15</f>
        <v>102333097.45829406</v>
      </c>
      <c r="I159" s="11">
        <f>'Prev&amp;Death'!I158*Input!$B$15</f>
        <v>103693900.4600725</v>
      </c>
      <c r="J159" s="11">
        <f t="shared" si="99"/>
        <v>369.93593139572567</v>
      </c>
      <c r="K159" s="11"/>
      <c r="M159" s="2">
        <v>2030</v>
      </c>
      <c r="N159" s="11">
        <f>'Prev&amp;Death'!B158*Input!$C$152</f>
        <v>4317146.7683358695</v>
      </c>
      <c r="O159" s="11">
        <f>'Prev&amp;Death'!C158*Input!$C$152</f>
        <v>4532527.5999768563</v>
      </c>
      <c r="P159" s="11">
        <f>'Prev&amp;Death'!D158*Input!$C$153</f>
        <v>11397540.659955811</v>
      </c>
      <c r="Q159" s="11">
        <f>'Prev&amp;Death'!E158*Input!$C$153</f>
        <v>11272563.902354406</v>
      </c>
      <c r="R159" s="11">
        <f>'Prev&amp;Death'!F158*Input!$C$154</f>
        <v>24425041.306355998</v>
      </c>
      <c r="S159" s="11">
        <f>'Prev&amp;Death'!G158*Input!$C$154</f>
        <v>24047750.660619177</v>
      </c>
      <c r="T159" s="11">
        <f>'Prev&amp;Death'!H158*Input!$C$155</f>
        <v>57058156.948743679</v>
      </c>
      <c r="U159" s="11">
        <f>'Prev&amp;Death'!I158*Input!$C$155</f>
        <v>57816903.758723117</v>
      </c>
      <c r="V159" s="11">
        <f t="shared" si="100"/>
        <v>194.8676316050649</v>
      </c>
      <c r="Y159" s="2">
        <v>2030</v>
      </c>
      <c r="Z159" s="11">
        <f>'Prev&amp;Death'!B158*Input!$D$12</f>
        <v>1928476.6259926246</v>
      </c>
      <c r="AA159" s="11">
        <f>'Prev&amp;Death'!C158*Input!$D$12</f>
        <v>2024687.6009247096</v>
      </c>
      <c r="AB159" s="11">
        <f>'Prev&amp;Death'!D158*Input!$D$13</f>
        <v>4317692.1907275934</v>
      </c>
      <c r="AC159" s="11">
        <f>'Prev&amp;Death'!E158*Input!$D$13</f>
        <v>4270347.6638320759</v>
      </c>
      <c r="AD159" s="11">
        <f>'Prev&amp;Death'!F158*Input!$D$14</f>
        <v>8280476.1585120568</v>
      </c>
      <c r="AE159" s="11">
        <f>'Prev&amp;Death'!G158*Input!$D$14</f>
        <v>8152568.6492608692</v>
      </c>
      <c r="AF159" s="11">
        <f>'Prev&amp;Death'!H158*Input!$D$15</f>
        <v>16565595.513271319</v>
      </c>
      <c r="AG159" s="11">
        <f>'Prev&amp;Death'!I158*Input!$D$15</f>
        <v>16785881.15555723</v>
      </c>
      <c r="AH159" s="11">
        <f t="shared" si="101"/>
        <v>62.325725558078474</v>
      </c>
      <c r="AK159" s="2">
        <v>2030</v>
      </c>
      <c r="AL159" s="11">
        <f>'Prev&amp;Death'!B158*Input!$E$12</f>
        <v>3112665.5163318794</v>
      </c>
      <c r="AM159" s="11">
        <f>'Prev&amp;Death'!C158*Input!$E$12</f>
        <v>3267955.2304655043</v>
      </c>
      <c r="AN159" s="11">
        <f>'Prev&amp;Death'!D158*Input!$E$13</f>
        <v>6283620.1243780302</v>
      </c>
      <c r="AO159" s="11">
        <f>'Prev&amp;Death'!E158*Input!$E$13</f>
        <v>6214718.7277896591</v>
      </c>
      <c r="AP159" s="11">
        <f>'Prev&amp;Death'!F158*Input!$E$14</f>
        <v>10165876.883834802</v>
      </c>
      <c r="AQ159" s="11">
        <f>'Prev&amp;Death'!G158*Input!$E$14</f>
        <v>10008845.818631036</v>
      </c>
      <c r="AR159" s="11">
        <f>'Prev&amp;Death'!H158*Input!$E$15</f>
        <v>16319428.447077602</v>
      </c>
      <c r="AS159" s="11">
        <f>'Prev&amp;Death'!I158*Input!$E$15</f>
        <v>16536440.613909964</v>
      </c>
      <c r="AT159" s="11">
        <f t="shared" si="102"/>
        <v>71.909551362418469</v>
      </c>
      <c r="AW159" s="2">
        <v>2030</v>
      </c>
      <c r="AX159" s="11">
        <f t="shared" si="103"/>
        <v>9358288.910660373</v>
      </c>
      <c r="AY159" s="11">
        <f t="shared" si="92"/>
        <v>9825170.4313670695</v>
      </c>
      <c r="AZ159" s="11">
        <f t="shared" si="93"/>
        <v>21998852.975061435</v>
      </c>
      <c r="BA159" s="11">
        <f t="shared" si="94"/>
        <v>21757630.293976143</v>
      </c>
      <c r="BB159" s="11">
        <f t="shared" si="95"/>
        <v>42871394.348702855</v>
      </c>
      <c r="BC159" s="11">
        <f t="shared" si="96"/>
        <v>42209165.128511086</v>
      </c>
      <c r="BD159" s="11">
        <f t="shared" si="97"/>
        <v>89943180.909092605</v>
      </c>
      <c r="BE159" s="11">
        <f t="shared" si="98"/>
        <v>91139225.528190315</v>
      </c>
      <c r="BF159" s="11">
        <f t="shared" si="104"/>
        <v>329.10290852556187</v>
      </c>
    </row>
    <row r="162" spans="1:58" s="29" customFormat="1">
      <c r="A162" s="29" t="s">
        <v>49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M162" s="29" t="s">
        <v>49</v>
      </c>
      <c r="N162" s="11"/>
      <c r="O162" s="11"/>
      <c r="P162" s="11"/>
      <c r="Q162" s="11"/>
      <c r="R162" s="11"/>
      <c r="S162" s="11"/>
      <c r="T162" s="11"/>
      <c r="U162" s="11"/>
      <c r="V162" s="11"/>
      <c r="Y162" s="29" t="s">
        <v>49</v>
      </c>
      <c r="Z162" s="11"/>
      <c r="AA162" s="11"/>
      <c r="AB162" s="11"/>
      <c r="AC162" s="11"/>
      <c r="AD162" s="11"/>
      <c r="AE162" s="11"/>
      <c r="AF162" s="11"/>
      <c r="AG162" s="11"/>
      <c r="AH162" s="11"/>
      <c r="AK162" s="29" t="s">
        <v>49</v>
      </c>
      <c r="AL162" s="11"/>
      <c r="AM162" s="11"/>
      <c r="AN162" s="11"/>
      <c r="AO162" s="11"/>
      <c r="AP162" s="11"/>
      <c r="AQ162" s="11"/>
      <c r="AR162" s="11"/>
      <c r="AS162" s="11"/>
      <c r="AT162" s="11"/>
      <c r="AW162" s="29" t="s">
        <v>49</v>
      </c>
      <c r="AX162" s="11"/>
      <c r="AY162" s="11"/>
      <c r="AZ162" s="11"/>
      <c r="BA162" s="11"/>
      <c r="BB162" s="11"/>
      <c r="BC162" s="11"/>
      <c r="BD162" s="11"/>
      <c r="BE162" s="11"/>
      <c r="BF162" s="11"/>
    </row>
    <row r="163" spans="1:58" s="29" customFormat="1">
      <c r="A163" s="11" t="s">
        <v>8</v>
      </c>
      <c r="B163" s="11" t="s">
        <v>77</v>
      </c>
      <c r="C163" s="11" t="s">
        <v>78</v>
      </c>
      <c r="D163" s="11" t="s">
        <v>79</v>
      </c>
      <c r="E163" s="11" t="s">
        <v>80</v>
      </c>
      <c r="F163" s="11" t="s">
        <v>81</v>
      </c>
      <c r="G163" s="11" t="s">
        <v>82</v>
      </c>
      <c r="H163" s="11" t="s">
        <v>83</v>
      </c>
      <c r="I163" s="11" t="s">
        <v>84</v>
      </c>
      <c r="J163" s="11" t="s">
        <v>29</v>
      </c>
      <c r="K163" s="11"/>
      <c r="L163" s="12"/>
      <c r="M163" s="11" t="s">
        <v>8</v>
      </c>
      <c r="N163" s="11" t="s">
        <v>77</v>
      </c>
      <c r="O163" s="11" t="s">
        <v>78</v>
      </c>
      <c r="P163" s="11" t="s">
        <v>79</v>
      </c>
      <c r="Q163" s="11" t="s">
        <v>80</v>
      </c>
      <c r="R163" s="11" t="s">
        <v>81</v>
      </c>
      <c r="S163" s="11" t="s">
        <v>82</v>
      </c>
      <c r="T163" s="11" t="s">
        <v>83</v>
      </c>
      <c r="U163" s="11" t="s">
        <v>84</v>
      </c>
      <c r="V163" s="11" t="s">
        <v>29</v>
      </c>
      <c r="Y163" s="11" t="s">
        <v>8</v>
      </c>
      <c r="Z163" s="11" t="s">
        <v>77</v>
      </c>
      <c r="AA163" s="11" t="s">
        <v>78</v>
      </c>
      <c r="AB163" s="11" t="s">
        <v>79</v>
      </c>
      <c r="AC163" s="11" t="s">
        <v>80</v>
      </c>
      <c r="AD163" s="11" t="s">
        <v>81</v>
      </c>
      <c r="AE163" s="11" t="s">
        <v>82</v>
      </c>
      <c r="AF163" s="11" t="s">
        <v>83</v>
      </c>
      <c r="AG163" s="11" t="s">
        <v>84</v>
      </c>
      <c r="AH163" s="11" t="s">
        <v>29</v>
      </c>
      <c r="AK163" s="11" t="s">
        <v>8</v>
      </c>
      <c r="AL163" s="11" t="s">
        <v>77</v>
      </c>
      <c r="AM163" s="11" t="s">
        <v>78</v>
      </c>
      <c r="AN163" s="11" t="s">
        <v>79</v>
      </c>
      <c r="AO163" s="11" t="s">
        <v>80</v>
      </c>
      <c r="AP163" s="11" t="s">
        <v>81</v>
      </c>
      <c r="AQ163" s="11" t="s">
        <v>82</v>
      </c>
      <c r="AR163" s="11" t="s">
        <v>83</v>
      </c>
      <c r="AS163" s="11" t="s">
        <v>84</v>
      </c>
      <c r="AT163" s="11" t="s">
        <v>29</v>
      </c>
      <c r="AW163" s="11" t="s">
        <v>8</v>
      </c>
      <c r="AX163" s="11" t="s">
        <v>77</v>
      </c>
      <c r="AY163" s="11" t="s">
        <v>78</v>
      </c>
      <c r="AZ163" s="11" t="s">
        <v>79</v>
      </c>
      <c r="BA163" s="11" t="s">
        <v>80</v>
      </c>
      <c r="BB163" s="11" t="s">
        <v>81</v>
      </c>
      <c r="BC163" s="11" t="s">
        <v>82</v>
      </c>
      <c r="BD163" s="11" t="s">
        <v>83</v>
      </c>
      <c r="BE163" s="11" t="s">
        <v>84</v>
      </c>
      <c r="BF163" s="11" t="s">
        <v>29</v>
      </c>
    </row>
    <row r="164" spans="1:58" s="29" customFormat="1">
      <c r="A164" s="2">
        <v>2015</v>
      </c>
      <c r="B164" s="11">
        <f>'Prev&amp;Death'!B163*Input!$B$12</f>
        <v>5537700.3509050533</v>
      </c>
      <c r="C164" s="11">
        <f>'Prev&amp;Death'!C163*Input!$B$12</f>
        <v>5660994.1431098711</v>
      </c>
      <c r="D164" s="11">
        <f>'Prev&amp;Death'!D163*Input!$B$13</f>
        <v>13751308.860804036</v>
      </c>
      <c r="E164" s="11">
        <f>'Prev&amp;Death'!E163*Input!$B$13</f>
        <v>12368271.180048687</v>
      </c>
      <c r="F164" s="11">
        <f>'Prev&amp;Death'!F163*Input!$B$14</f>
        <v>21540038.22410256</v>
      </c>
      <c r="G164" s="11">
        <f>'Prev&amp;Death'!G163*Input!$B$14</f>
        <v>19427560.21196017</v>
      </c>
      <c r="H164" s="11">
        <f>'Prev&amp;Death'!H163*Input!$B$15</f>
        <v>39196524.704564556</v>
      </c>
      <c r="I164" s="11">
        <f>'Prev&amp;Death'!I163*Input!$B$15</f>
        <v>39516812.774212115</v>
      </c>
      <c r="J164" s="11">
        <f>SUM(B164:I164)/1000000</f>
        <v>156.99921044970705</v>
      </c>
      <c r="K164" s="11"/>
      <c r="M164" s="2">
        <v>2015</v>
      </c>
      <c r="N164" s="11">
        <f>'Prev&amp;Death'!B163*Input!$C$172</f>
        <v>2868594.4425040842</v>
      </c>
      <c r="O164" s="11">
        <f>'Prev&amp;Death'!C163*Input!$C$172</f>
        <v>2932462.0887656212</v>
      </c>
      <c r="P164" s="11">
        <f>'Prev&amp;Death'!D163*Input!$C$173</f>
        <v>7921296.8918053582</v>
      </c>
      <c r="Q164" s="11">
        <f>'Prev&amp;Death'!E163*Input!$C$173</f>
        <v>7124612.5766821736</v>
      </c>
      <c r="R164" s="11">
        <f>'Prev&amp;Death'!F163*Input!$C$174</f>
        <v>13501267.888144504</v>
      </c>
      <c r="S164" s="11">
        <f>'Prev&amp;Death'!G163*Input!$C$174</f>
        <v>12177169.423090007</v>
      </c>
      <c r="T164" s="11">
        <f>'Prev&amp;Death'!H163*Input!$C$175</f>
        <v>26778330.473709174</v>
      </c>
      <c r="U164" s="11">
        <f>'Prev&amp;Death'!I163*Input!$C$175</f>
        <v>26997145.275287997</v>
      </c>
      <c r="V164" s="11">
        <f>SUM(N164:U164)/1000000</f>
        <v>100.30087905998893</v>
      </c>
      <c r="Y164" s="2">
        <v>2015</v>
      </c>
      <c r="Z164" s="11">
        <f>'Prev&amp;Death'!B163*Input!$D$12</f>
        <v>1045809.0699442986</v>
      </c>
      <c r="AA164" s="11">
        <f>'Prev&amp;Death'!C163*Input!$D$12</f>
        <v>1069093.422290043</v>
      </c>
      <c r="AB164" s="11">
        <f>'Prev&amp;Death'!D163*Input!$D$13</f>
        <v>2449077.3643720718</v>
      </c>
      <c r="AC164" s="11">
        <f>'Prev&amp;Death'!E163*Input!$D$13</f>
        <v>2202761.4454804407</v>
      </c>
      <c r="AD164" s="11">
        <f>'Prev&amp;Death'!F163*Input!$D$14</f>
        <v>3735598.9449484162</v>
      </c>
      <c r="AE164" s="11">
        <f>'Prev&amp;Death'!G163*Input!$D$14</f>
        <v>3369240.6984456005</v>
      </c>
      <c r="AF164" s="11">
        <f>'Prev&amp;Death'!H163*Input!$D$15</f>
        <v>6345100.3625331614</v>
      </c>
      <c r="AG164" s="11">
        <f>'Prev&amp;Death'!I163*Input!$D$15</f>
        <v>6396948.3251307001</v>
      </c>
      <c r="AH164" s="11">
        <f>SUM(Z164:AG164)/1000000</f>
        <v>26.613629633144736</v>
      </c>
      <c r="AK164" s="2">
        <v>2015</v>
      </c>
      <c r="AL164" s="11">
        <f>'Prev&amp;Death'!B163*Input!$E$12</f>
        <v>1687992.3691100951</v>
      </c>
      <c r="AM164" s="11">
        <f>'Prev&amp;Death'!C163*Input!$E$12</f>
        <v>1725574.572409767</v>
      </c>
      <c r="AN164" s="11">
        <f>'Prev&amp;Death'!D163*Input!$E$13</f>
        <v>3564189.1855968023</v>
      </c>
      <c r="AO164" s="11">
        <f>'Prev&amp;Death'!E163*Input!$E$13</f>
        <v>3205720.912146003</v>
      </c>
      <c r="AP164" s="11">
        <f>'Prev&amp;Death'!F163*Input!$E$14</f>
        <v>4586166.0893366709</v>
      </c>
      <c r="AQ164" s="11">
        <f>'Prev&amp;Death'!G163*Input!$E$14</f>
        <v>4136390.8882455216</v>
      </c>
      <c r="AR164" s="11">
        <f>'Prev&amp;Death'!H163*Input!$E$15</f>
        <v>6250811.2837192947</v>
      </c>
      <c r="AS164" s="11">
        <f>'Prev&amp;Death'!I163*Input!$E$15</f>
        <v>6301888.7783411704</v>
      </c>
      <c r="AT164" s="11">
        <f>SUM(AL164:AS164)/1000000</f>
        <v>31.458734078905326</v>
      </c>
      <c r="AW164" s="2">
        <v>2015</v>
      </c>
      <c r="AX164" s="11">
        <f>N164+Z164+AL164</f>
        <v>5602395.8815584779</v>
      </c>
      <c r="AY164" s="11">
        <f t="shared" ref="AY164:AY179" si="105">O164+AA164+AM164</f>
        <v>5727130.0834654309</v>
      </c>
      <c r="AZ164" s="11">
        <f t="shared" ref="AZ164:AZ179" si="106">P164+AB164+AN164</f>
        <v>13934563.44177423</v>
      </c>
      <c r="BA164" s="11">
        <f t="shared" ref="BA164:BA179" si="107">Q164+AC164+AO164</f>
        <v>12533094.934308618</v>
      </c>
      <c r="BB164" s="11">
        <f t="shared" ref="BB164:BB179" si="108">R164+AD164+AP164</f>
        <v>21823032.922429591</v>
      </c>
      <c r="BC164" s="11">
        <f t="shared" ref="BC164:BC179" si="109">S164+AE164+AQ164</f>
        <v>19682801.00978113</v>
      </c>
      <c r="BD164" s="11">
        <f t="shared" ref="BD164:BD179" si="110">T164+AF164+AR164</f>
        <v>39374242.119961627</v>
      </c>
      <c r="BE164" s="11">
        <f t="shared" ref="BE164:BE179" si="111">U164+AG164+AS164</f>
        <v>39695982.378759868</v>
      </c>
      <c r="BF164" s="11">
        <f>SUM(AX164:BE164)/1000000</f>
        <v>158.37324277203896</v>
      </c>
    </row>
    <row r="165" spans="1:58" s="29" customFormat="1">
      <c r="A165" s="2">
        <v>2016</v>
      </c>
      <c r="B165" s="11">
        <f>'Prev&amp;Death'!B164*Input!$B$12</f>
        <v>5721061.7515500393</v>
      </c>
      <c r="C165" s="11">
        <f>'Prev&amp;Death'!C164*Input!$B$12</f>
        <v>5856477.2166638514</v>
      </c>
      <c r="D165" s="11">
        <f>'Prev&amp;Death'!D164*Input!$B$13</f>
        <v>14051733.656149307</v>
      </c>
      <c r="E165" s="11">
        <f>'Prev&amp;Death'!E164*Input!$B$13</f>
        <v>12736613.264619563</v>
      </c>
      <c r="F165" s="11">
        <f>'Prev&amp;Death'!F164*Input!$B$14</f>
        <v>22396681.214059692</v>
      </c>
      <c r="G165" s="11">
        <f>'Prev&amp;Death'!G164*Input!$B$14</f>
        <v>20321940.389327079</v>
      </c>
      <c r="H165" s="11">
        <f>'Prev&amp;Death'!H164*Input!$B$15</f>
        <v>40464894.308684908</v>
      </c>
      <c r="I165" s="11">
        <f>'Prev&amp;Death'!I164*Input!$B$15</f>
        <v>40818761.502394795</v>
      </c>
      <c r="J165" s="11">
        <f t="shared" ref="J165:J179" si="112">SUM(B165:I165)/1000000</f>
        <v>162.36816330344925</v>
      </c>
      <c r="K165" s="11"/>
      <c r="M165" s="2">
        <v>2016</v>
      </c>
      <c r="N165" s="11">
        <f>'Prev&amp;Death'!B164*Input!$C$172</f>
        <v>2963577.8221616722</v>
      </c>
      <c r="O165" s="11">
        <f>'Prev&amp;Death'!C164*Input!$C$172</f>
        <v>3033724.6387172299</v>
      </c>
      <c r="P165" s="11">
        <f>'Prev&amp;Death'!D164*Input!$C$173</f>
        <v>8094353.4365807343</v>
      </c>
      <c r="Q165" s="11">
        <f>'Prev&amp;Death'!E164*Input!$C$173</f>
        <v>7336792.1618523514</v>
      </c>
      <c r="R165" s="11">
        <f>'Prev&amp;Death'!F164*Input!$C$174</f>
        <v>14038210.597882625</v>
      </c>
      <c r="S165" s="11">
        <f>'Prev&amp;Death'!G164*Input!$C$174</f>
        <v>12737765.75271792</v>
      </c>
      <c r="T165" s="11">
        <f>'Prev&amp;Death'!H164*Input!$C$175</f>
        <v>27644856.796589714</v>
      </c>
      <c r="U165" s="11">
        <f>'Prev&amp;Death'!I164*Input!$C$175</f>
        <v>27886612.225888368</v>
      </c>
      <c r="V165" s="11">
        <f t="shared" ref="V165:V179" si="113">SUM(N165:U165)/1000000</f>
        <v>103.73589343239061</v>
      </c>
      <c r="Y165" s="2">
        <v>2016</v>
      </c>
      <c r="Z165" s="11">
        <f>'Prev&amp;Death'!B164*Input!$D$12</f>
        <v>1080437.3458929739</v>
      </c>
      <c r="AA165" s="11">
        <f>'Prev&amp;Death'!C164*Input!$D$12</f>
        <v>1106010.9075978077</v>
      </c>
      <c r="AB165" s="11">
        <f>'Prev&amp;Death'!D164*Input!$D$13</f>
        <v>2502582.3487647497</v>
      </c>
      <c r="AC165" s="11">
        <f>'Prev&amp;Death'!E164*Input!$D$13</f>
        <v>2268362.3472418319</v>
      </c>
      <c r="AD165" s="11">
        <f>'Prev&amp;Death'!F164*Input!$D$14</f>
        <v>3884162.9640178229</v>
      </c>
      <c r="AE165" s="11">
        <f>'Prev&amp;Death'!G164*Input!$D$14</f>
        <v>3524349.3204542692</v>
      </c>
      <c r="AF165" s="11">
        <f>'Prev&amp;Death'!H164*Input!$D$15</f>
        <v>6550422.9643604839</v>
      </c>
      <c r="AG165" s="11">
        <f>'Prev&amp;Death'!I164*Input!$D$15</f>
        <v>6607706.6872420609</v>
      </c>
      <c r="AH165" s="11">
        <f t="shared" ref="AH165:AH179" si="114">SUM(Z165:AG165)/1000000</f>
        <v>27.524034885572</v>
      </c>
      <c r="AK165" s="2">
        <v>2016</v>
      </c>
      <c r="AL165" s="11">
        <f>'Prev&amp;Death'!B164*Input!$E$12</f>
        <v>1743884.278289957</v>
      </c>
      <c r="AM165" s="11">
        <f>'Prev&amp;Death'!C164*Input!$E$12</f>
        <v>1785161.3892362455</v>
      </c>
      <c r="AN165" s="11">
        <f>'Prev&amp;Death'!D164*Input!$E$13</f>
        <v>3642056.0139469975</v>
      </c>
      <c r="AO165" s="11">
        <f>'Prev&amp;Death'!E164*Input!$E$13</f>
        <v>3301191.1606668364</v>
      </c>
      <c r="AP165" s="11">
        <f>'Prev&amp;Death'!F164*Input!$E$14</f>
        <v>4768556.9927480351</v>
      </c>
      <c r="AQ165" s="11">
        <f>'Prev&amp;Death'!G164*Input!$E$14</f>
        <v>4326816.5503423186</v>
      </c>
      <c r="AR165" s="11">
        <f>'Prev&amp;Death'!H164*Input!$E$15</f>
        <v>6453082.7629670147</v>
      </c>
      <c r="AS165" s="11">
        <f>'Prev&amp;Death'!I164*Input!$E$15</f>
        <v>6509515.2417148622</v>
      </c>
      <c r="AT165" s="11">
        <f t="shared" ref="AT165:AT179" si="115">SUM(AL165:AS165)/1000000</f>
        <v>32.530264389912269</v>
      </c>
      <c r="AW165" s="2">
        <v>2016</v>
      </c>
      <c r="AX165" s="11">
        <f t="shared" ref="AX165:AX179" si="116">N165+Z165+AL165</f>
        <v>5787899.4463446029</v>
      </c>
      <c r="AY165" s="11">
        <f t="shared" si="105"/>
        <v>5924896.9355512829</v>
      </c>
      <c r="AZ165" s="11">
        <f t="shared" si="106"/>
        <v>14238991.799292481</v>
      </c>
      <c r="BA165" s="11">
        <f t="shared" si="107"/>
        <v>12906345.669761019</v>
      </c>
      <c r="BB165" s="11">
        <f t="shared" si="108"/>
        <v>22690930.554648481</v>
      </c>
      <c r="BC165" s="11">
        <f t="shared" si="109"/>
        <v>20588931.623514507</v>
      </c>
      <c r="BD165" s="11">
        <f t="shared" si="110"/>
        <v>40648362.523917213</v>
      </c>
      <c r="BE165" s="11">
        <f t="shared" si="111"/>
        <v>41003834.154845297</v>
      </c>
      <c r="BF165" s="11">
        <f t="shared" ref="BF165:BF179" si="117">SUM(AX165:BE165)/1000000</f>
        <v>163.79019270787489</v>
      </c>
    </row>
    <row r="166" spans="1:58" s="29" customFormat="1">
      <c r="A166" s="2">
        <v>2017</v>
      </c>
      <c r="B166" s="11">
        <f>'Prev&amp;Death'!B165*Input!$B$12</f>
        <v>5886286.0223907912</v>
      </c>
      <c r="C166" s="11">
        <f>'Prev&amp;Death'!C165*Input!$B$12</f>
        <v>6041520.5107375877</v>
      </c>
      <c r="D166" s="11">
        <f>'Prev&amp;Death'!D165*Input!$B$13</f>
        <v>14371590.715299664</v>
      </c>
      <c r="E166" s="11">
        <f>'Prev&amp;Death'!E165*Input!$B$13</f>
        <v>13126364.953454198</v>
      </c>
      <c r="F166" s="11">
        <f>'Prev&amp;Death'!F165*Input!$B$14</f>
        <v>23332757.664128065</v>
      </c>
      <c r="G166" s="11">
        <f>'Prev&amp;Death'!G165*Input!$B$14</f>
        <v>21310937.74215262</v>
      </c>
      <c r="H166" s="11">
        <f>'Prev&amp;Death'!H165*Input!$B$15</f>
        <v>41888244.242640845</v>
      </c>
      <c r="I166" s="11">
        <f>'Prev&amp;Death'!I165*Input!$B$15</f>
        <v>42211407.072784342</v>
      </c>
      <c r="J166" s="11">
        <f t="shared" si="112"/>
        <v>168.16910892358808</v>
      </c>
      <c r="K166" s="11"/>
      <c r="M166" s="2">
        <v>2017</v>
      </c>
      <c r="N166" s="11">
        <f>'Prev&amp;Death'!B165*Input!$C$172</f>
        <v>3049165.9535279903</v>
      </c>
      <c r="O166" s="11">
        <f>'Prev&amp;Death'!C165*Input!$C$172</f>
        <v>3129579.2591131884</v>
      </c>
      <c r="P166" s="11">
        <f>'Prev&amp;Death'!D165*Input!$C$173</f>
        <v>8278603.7326155789</v>
      </c>
      <c r="Q166" s="11">
        <f>'Prev&amp;Death'!E165*Input!$C$173</f>
        <v>7561304.5244640056</v>
      </c>
      <c r="R166" s="11">
        <f>'Prev&amp;Death'!F165*Input!$C$174</f>
        <v>14624942.096901726</v>
      </c>
      <c r="S166" s="11">
        <f>'Prev&amp;Death'!G165*Input!$C$174</f>
        <v>13357668.004619321</v>
      </c>
      <c r="T166" s="11">
        <f>'Prev&amp;Death'!H165*Input!$C$175</f>
        <v>28617262.773866713</v>
      </c>
      <c r="U166" s="11">
        <f>'Prev&amp;Death'!I165*Input!$C$175</f>
        <v>28838041.55789483</v>
      </c>
      <c r="V166" s="11">
        <f t="shared" si="113"/>
        <v>107.45656790300336</v>
      </c>
      <c r="Y166" s="2">
        <v>2017</v>
      </c>
      <c r="Z166" s="11">
        <f>'Prev&amp;Death'!B165*Input!$D$12</f>
        <v>1111640.3778504455</v>
      </c>
      <c r="AA166" s="11">
        <f>'Prev&amp;Death'!C165*Input!$D$12</f>
        <v>1140956.8134814757</v>
      </c>
      <c r="AB166" s="11">
        <f>'Prev&amp;Death'!D165*Input!$D$13</f>
        <v>2559548.1758964919</v>
      </c>
      <c r="AC166" s="11">
        <f>'Prev&amp;Death'!E165*Input!$D$13</f>
        <v>2337776.2516572466</v>
      </c>
      <c r="AD166" s="11">
        <f>'Prev&amp;Death'!F165*Input!$D$14</f>
        <v>4046502.7966070552</v>
      </c>
      <c r="AE166" s="11">
        <f>'Prev&amp;Death'!G165*Input!$D$14</f>
        <v>3695867.0043754545</v>
      </c>
      <c r="AF166" s="11">
        <f>'Prev&amp;Death'!H165*Input!$D$15</f>
        <v>6780833.6512779295</v>
      </c>
      <c r="AG166" s="11">
        <f>'Prev&amp;Death'!I165*Input!$D$15</f>
        <v>6833146.9776801029</v>
      </c>
      <c r="AH166" s="11">
        <f t="shared" si="114"/>
        <v>28.506272048826204</v>
      </c>
      <c r="AK166" s="2">
        <v>2017</v>
      </c>
      <c r="AL166" s="11">
        <f>'Prev&amp;Death'!B165*Input!$E$12</f>
        <v>1794247.6585196918</v>
      </c>
      <c r="AM166" s="11">
        <f>'Prev&amp;Death'!C165*Input!$E$12</f>
        <v>1841565.9703003713</v>
      </c>
      <c r="AN166" s="11">
        <f>'Prev&amp;Death'!D165*Input!$E$13</f>
        <v>3724959.4730068096</v>
      </c>
      <c r="AO166" s="11">
        <f>'Prev&amp;Death'!E165*Input!$E$13</f>
        <v>3402210.5449650139</v>
      </c>
      <c r="AP166" s="11">
        <f>'Prev&amp;Death'!F165*Input!$E$14</f>
        <v>4967860.3564498927</v>
      </c>
      <c r="AQ166" s="11">
        <f>'Prev&amp;Death'!G165*Input!$E$14</f>
        <v>4537387.4915255578</v>
      </c>
      <c r="AR166" s="11">
        <f>'Prev&amp;Death'!H165*Input!$E$15</f>
        <v>6680069.5148515962</v>
      </c>
      <c r="AS166" s="11">
        <f>'Prev&amp;Death'!I165*Input!$E$15</f>
        <v>6731605.4579068851</v>
      </c>
      <c r="AT166" s="11">
        <f t="shared" si="115"/>
        <v>33.679906467525818</v>
      </c>
      <c r="AW166" s="2">
        <v>2017</v>
      </c>
      <c r="AX166" s="11">
        <f t="shared" si="116"/>
        <v>5955053.9898981275</v>
      </c>
      <c r="AY166" s="11">
        <f t="shared" si="105"/>
        <v>6112102.0428950358</v>
      </c>
      <c r="AZ166" s="11">
        <f t="shared" si="106"/>
        <v>14563111.38151888</v>
      </c>
      <c r="BA166" s="11">
        <f t="shared" si="107"/>
        <v>13301291.321086265</v>
      </c>
      <c r="BB166" s="11">
        <f t="shared" si="108"/>
        <v>23639305.249958672</v>
      </c>
      <c r="BC166" s="11">
        <f t="shared" si="109"/>
        <v>21590922.500520334</v>
      </c>
      <c r="BD166" s="11">
        <f t="shared" si="110"/>
        <v>42078165.939996243</v>
      </c>
      <c r="BE166" s="11">
        <f t="shared" si="111"/>
        <v>42402793.993481822</v>
      </c>
      <c r="BF166" s="11">
        <f t="shared" si="117"/>
        <v>169.64274641935538</v>
      </c>
    </row>
    <row r="167" spans="1:58" s="29" customFormat="1">
      <c r="A167" s="2">
        <v>2018</v>
      </c>
      <c r="B167" s="11">
        <f>'Prev&amp;Death'!B166*Input!$B$12</f>
        <v>6027630.2166983616</v>
      </c>
      <c r="C167" s="11">
        <f>'Prev&amp;Death'!C166*Input!$B$12</f>
        <v>6205866.6601498537</v>
      </c>
      <c r="D167" s="11">
        <f>'Prev&amp;Death'!D166*Input!$B$13</f>
        <v>14687132.8081674</v>
      </c>
      <c r="E167" s="11">
        <f>'Prev&amp;Death'!E166*Input!$B$13</f>
        <v>13510237.874291806</v>
      </c>
      <c r="F167" s="11">
        <f>'Prev&amp;Death'!F166*Input!$B$14</f>
        <v>24278813.144835368</v>
      </c>
      <c r="G167" s="11">
        <f>'Prev&amp;Death'!G166*Input!$B$14</f>
        <v>22322328.476185989</v>
      </c>
      <c r="H167" s="11">
        <f>'Prev&amp;Death'!H166*Input!$B$15</f>
        <v>43418791.947304234</v>
      </c>
      <c r="I167" s="11">
        <f>'Prev&amp;Death'!I166*Input!$B$15</f>
        <v>43681174.184755176</v>
      </c>
      <c r="J167" s="11">
        <f t="shared" si="112"/>
        <v>174.13197531238819</v>
      </c>
      <c r="K167" s="11"/>
      <c r="M167" s="2">
        <v>2018</v>
      </c>
      <c r="N167" s="11">
        <f>'Prev&amp;Death'!B166*Input!$C$172</f>
        <v>3122383.9221030953</v>
      </c>
      <c r="O167" s="11">
        <f>'Prev&amp;Death'!C166*Input!$C$172</f>
        <v>3214712.5131676304</v>
      </c>
      <c r="P167" s="11">
        <f>'Prev&amp;Death'!D166*Input!$C$173</f>
        <v>8460368.4376896825</v>
      </c>
      <c r="Q167" s="11">
        <f>'Prev&amp;Death'!E166*Input!$C$173</f>
        <v>7782430.4845787138</v>
      </c>
      <c r="R167" s="11">
        <f>'Prev&amp;Death'!F166*Input!$C$174</f>
        <v>15217928.439320752</v>
      </c>
      <c r="S167" s="11">
        <f>'Prev&amp;Death'!G166*Input!$C$174</f>
        <v>13991606.398678996</v>
      </c>
      <c r="T167" s="11">
        <f>'Prev&amp;Death'!H166*Input!$C$175</f>
        <v>29662904.257395491</v>
      </c>
      <c r="U167" s="11">
        <f>'Prev&amp;Death'!I166*Input!$C$175</f>
        <v>29842158.880550243</v>
      </c>
      <c r="V167" s="11">
        <f t="shared" si="113"/>
        <v>111.2944933334846</v>
      </c>
      <c r="Y167" s="2">
        <v>2018</v>
      </c>
      <c r="Z167" s="11">
        <f>'Prev&amp;Death'!B166*Input!$D$12</f>
        <v>1138333.5954360932</v>
      </c>
      <c r="AA167" s="11">
        <f>'Prev&amp;Death'!C166*Input!$D$12</f>
        <v>1171994.0099303012</v>
      </c>
      <c r="AB167" s="11">
        <f>'Prev&amp;Death'!D166*Input!$D$13</f>
        <v>2615745.5171802491</v>
      </c>
      <c r="AC167" s="11">
        <f>'Prev&amp;Death'!E166*Input!$D$13</f>
        <v>2406143.1606355244</v>
      </c>
      <c r="AD167" s="11">
        <f>'Prev&amp;Death'!F166*Input!$D$14</f>
        <v>4210573.2508385777</v>
      </c>
      <c r="AE167" s="11">
        <f>'Prev&amp;Death'!G166*Input!$D$14</f>
        <v>3871268.2789543471</v>
      </c>
      <c r="AF167" s="11">
        <f>'Prev&amp;Death'!H166*Input!$D$15</f>
        <v>7028597.4229115667</v>
      </c>
      <c r="AG167" s="11">
        <f>'Prev&amp;Death'!I166*Input!$D$15</f>
        <v>7071071.6382283745</v>
      </c>
      <c r="AH167" s="11">
        <f t="shared" si="114"/>
        <v>29.513726874115036</v>
      </c>
      <c r="AK167" s="2">
        <v>2018</v>
      </c>
      <c r="AL167" s="11">
        <f>'Prev&amp;Death'!B166*Input!$E$12</f>
        <v>1837331.9545795538</v>
      </c>
      <c r="AM167" s="11">
        <f>'Prev&amp;Death'!C166*Input!$E$12</f>
        <v>1891661.6830550698</v>
      </c>
      <c r="AN167" s="11">
        <f>'Prev&amp;Death'!D166*Input!$E$13</f>
        <v>3806744.5398963625</v>
      </c>
      <c r="AO167" s="11">
        <f>'Prev&amp;Death'!E166*Input!$E$13</f>
        <v>3501706.2167546777</v>
      </c>
      <c r="AP167" s="11">
        <f>'Prev&amp;Death'!F166*Input!$E$14</f>
        <v>5169288.3910295153</v>
      </c>
      <c r="AQ167" s="11">
        <f>'Prev&amp;Death'!G166*Input!$E$14</f>
        <v>4752726.2870854903</v>
      </c>
      <c r="AR167" s="11">
        <f>'Prev&amp;Death'!H166*Input!$E$15</f>
        <v>6924151.4821864823</v>
      </c>
      <c r="AS167" s="11">
        <f>'Prev&amp;Death'!I166*Input!$E$15</f>
        <v>6965994.5247232327</v>
      </c>
      <c r="AT167" s="11">
        <f t="shared" si="115"/>
        <v>34.849605079310379</v>
      </c>
      <c r="AW167" s="2">
        <v>2018</v>
      </c>
      <c r="AX167" s="11">
        <f t="shared" si="116"/>
        <v>6098049.4721187418</v>
      </c>
      <c r="AY167" s="11">
        <f t="shared" si="105"/>
        <v>6278368.2061530016</v>
      </c>
      <c r="AZ167" s="11">
        <f t="shared" si="106"/>
        <v>14882858.494766295</v>
      </c>
      <c r="BA167" s="11">
        <f t="shared" si="107"/>
        <v>13690279.861968916</v>
      </c>
      <c r="BB167" s="11">
        <f t="shared" si="108"/>
        <v>24597790.081188843</v>
      </c>
      <c r="BC167" s="11">
        <f t="shared" si="109"/>
        <v>22615600.964718834</v>
      </c>
      <c r="BD167" s="11">
        <f t="shared" si="110"/>
        <v>43615653.162493542</v>
      </c>
      <c r="BE167" s="11">
        <f t="shared" si="111"/>
        <v>43879225.043501846</v>
      </c>
      <c r="BF167" s="11">
        <f t="shared" si="117"/>
        <v>175.65782528691003</v>
      </c>
    </row>
    <row r="168" spans="1:58" s="29" customFormat="1">
      <c r="A168" s="2">
        <v>2019</v>
      </c>
      <c r="B168" s="11">
        <f>'Prev&amp;Death'!B167*Input!$B$12</f>
        <v>6147306.329011159</v>
      </c>
      <c r="C168" s="11">
        <f>'Prev&amp;Death'!C167*Input!$B$12</f>
        <v>6347320.6792490371</v>
      </c>
      <c r="D168" s="11">
        <f>'Prev&amp;Death'!D167*Input!$B$13</f>
        <v>14983131.870447099</v>
      </c>
      <c r="E168" s="11">
        <f>'Prev&amp;Death'!E167*Input!$B$13</f>
        <v>13875862.785868082</v>
      </c>
      <c r="F168" s="11">
        <f>'Prev&amp;Death'!F167*Input!$B$14</f>
        <v>25221363.531511907</v>
      </c>
      <c r="G168" s="11">
        <f>'Prev&amp;Death'!G167*Input!$B$14</f>
        <v>23323012.054846041</v>
      </c>
      <c r="H168" s="11">
        <f>'Prev&amp;Death'!H167*Input!$B$15</f>
        <v>45046086.160653681</v>
      </c>
      <c r="I168" s="11">
        <f>'Prev&amp;Death'!I167*Input!$B$15</f>
        <v>45205203.522177301</v>
      </c>
      <c r="J168" s="11">
        <f t="shared" si="112"/>
        <v>180.1492869337643</v>
      </c>
      <c r="K168" s="11"/>
      <c r="M168" s="2">
        <v>2019</v>
      </c>
      <c r="N168" s="11">
        <f>'Prev&amp;Death'!B167*Input!$C$172</f>
        <v>3184377.5672855903</v>
      </c>
      <c r="O168" s="11">
        <f>'Prev&amp;Death'!C167*Input!$C$172</f>
        <v>3287987.372286988</v>
      </c>
      <c r="P168" s="11">
        <f>'Prev&amp;Death'!D167*Input!$C$173</f>
        <v>8630875.5854635704</v>
      </c>
      <c r="Q168" s="11">
        <f>'Prev&amp;Death'!E167*Input!$C$173</f>
        <v>7993044.8708129581</v>
      </c>
      <c r="R168" s="11">
        <f>'Prev&amp;Death'!F167*Input!$C$174</f>
        <v>15808717.793369096</v>
      </c>
      <c r="S168" s="11">
        <f>'Prev&amp;Death'!G167*Input!$C$174</f>
        <v>14618833.561704116</v>
      </c>
      <c r="T168" s="11">
        <f>'Prev&amp;Death'!H167*Input!$C$175</f>
        <v>30774641.14099608</v>
      </c>
      <c r="U168" s="11">
        <f>'Prev&amp;Death'!I167*Input!$C$175</f>
        <v>30883347.137844007</v>
      </c>
      <c r="V168" s="11">
        <f t="shared" si="113"/>
        <v>115.18182502976242</v>
      </c>
      <c r="Y168" s="2">
        <v>2019</v>
      </c>
      <c r="Z168" s="11">
        <f>'Prev&amp;Death'!B167*Input!$D$12</f>
        <v>1160934.7395539654</v>
      </c>
      <c r="AA168" s="11">
        <f>'Prev&amp;Death'!C167*Input!$D$12</f>
        <v>1198707.9682126092</v>
      </c>
      <c r="AB168" s="11">
        <f>'Prev&amp;Death'!D167*Input!$D$13</f>
        <v>2668462.2884085402</v>
      </c>
      <c r="AC168" s="11">
        <f>'Prev&amp;Death'!E167*Input!$D$13</f>
        <v>2471260.1399613484</v>
      </c>
      <c r="AD168" s="11">
        <f>'Prev&amp;Death'!F167*Input!$D$14</f>
        <v>4374035.8312387243</v>
      </c>
      <c r="AE168" s="11">
        <f>'Prev&amp;Death'!G167*Input!$D$14</f>
        <v>4044812.6562566506</v>
      </c>
      <c r="AF168" s="11">
        <f>'Prev&amp;Death'!H167*Input!$D$15</f>
        <v>7292022.4377795123</v>
      </c>
      <c r="AG168" s="11">
        <f>'Prev&amp;Death'!I167*Input!$D$15</f>
        <v>7317780.2220703028</v>
      </c>
      <c r="AH168" s="11">
        <f t="shared" si="114"/>
        <v>30.528016283481655</v>
      </c>
      <c r="AK168" s="2">
        <v>2019</v>
      </c>
      <c r="AL168" s="11">
        <f>'Prev&amp;Death'!B167*Input!$E$12</f>
        <v>1873811.4228692653</v>
      </c>
      <c r="AM168" s="11">
        <f>'Prev&amp;Death'!C167*Input!$E$12</f>
        <v>1934779.45572046</v>
      </c>
      <c r="AN168" s="11">
        <f>'Prev&amp;Death'!D167*Input!$E$13</f>
        <v>3883464.2665349818</v>
      </c>
      <c r="AO168" s="11">
        <f>'Prev&amp;Death'!E167*Input!$E$13</f>
        <v>3596472.2036884306</v>
      </c>
      <c r="AP168" s="11">
        <f>'Prev&amp;Death'!F167*Input!$E$14</f>
        <v>5369970.1435823115</v>
      </c>
      <c r="AQ168" s="11">
        <f>'Prev&amp;Death'!G167*Input!$E$14</f>
        <v>4965785.3841427807</v>
      </c>
      <c r="AR168" s="11">
        <f>'Prev&amp;Death'!H167*Input!$E$15</f>
        <v>7183661.9644908309</v>
      </c>
      <c r="AS168" s="11">
        <f>'Prev&amp;Death'!I167*Input!$E$15</f>
        <v>7209036.984504573</v>
      </c>
      <c r="AT168" s="11">
        <f t="shared" si="115"/>
        <v>36.016981825533634</v>
      </c>
      <c r="AW168" s="2">
        <v>2019</v>
      </c>
      <c r="AX168" s="11">
        <f t="shared" si="116"/>
        <v>6219123.7297088206</v>
      </c>
      <c r="AY168" s="11">
        <f t="shared" si="105"/>
        <v>6421474.7962200567</v>
      </c>
      <c r="AZ168" s="11">
        <f t="shared" si="106"/>
        <v>15182802.140407093</v>
      </c>
      <c r="BA168" s="11">
        <f t="shared" si="107"/>
        <v>14060777.214462738</v>
      </c>
      <c r="BB168" s="11">
        <f t="shared" si="108"/>
        <v>25552723.768190131</v>
      </c>
      <c r="BC168" s="11">
        <f t="shared" si="109"/>
        <v>23629431.602103546</v>
      </c>
      <c r="BD168" s="11">
        <f t="shared" si="110"/>
        <v>45250325.543266423</v>
      </c>
      <c r="BE168" s="11">
        <f t="shared" si="111"/>
        <v>45410164.344418883</v>
      </c>
      <c r="BF168" s="11">
        <f t="shared" si="117"/>
        <v>181.72682313877769</v>
      </c>
    </row>
    <row r="169" spans="1:58" s="29" customFormat="1">
      <c r="A169" s="2">
        <v>2020</v>
      </c>
      <c r="B169" s="11">
        <f>'Prev&amp;Death'!B168*Input!$B$12</f>
        <v>6243648.4077124819</v>
      </c>
      <c r="C169" s="11">
        <f>'Prev&amp;Death'!C168*Input!$B$12</f>
        <v>6464487.2055962328</v>
      </c>
      <c r="D169" s="11">
        <f>'Prev&amp;Death'!D168*Input!$B$13</f>
        <v>15250647.517483955</v>
      </c>
      <c r="E169" s="11">
        <f>'Prev&amp;Death'!E168*Input!$B$13</f>
        <v>14217328.022338271</v>
      </c>
      <c r="F169" s="11">
        <f>'Prev&amp;Death'!F168*Input!$B$14</f>
        <v>26125035.620885521</v>
      </c>
      <c r="G169" s="11">
        <f>'Prev&amp;Death'!G168*Input!$B$14</f>
        <v>24302070.488712471</v>
      </c>
      <c r="H169" s="11">
        <f>'Prev&amp;Death'!H168*Input!$B$15</f>
        <v>46764234.107418485</v>
      </c>
      <c r="I169" s="11">
        <f>'Prev&amp;Death'!I168*Input!$B$15</f>
        <v>46782453.696171589</v>
      </c>
      <c r="J169" s="11">
        <f t="shared" si="112"/>
        <v>186.14990506631901</v>
      </c>
      <c r="K169" s="11"/>
      <c r="M169" s="2">
        <v>2020</v>
      </c>
      <c r="N169" s="11">
        <f>'Prev&amp;Death'!B168*Input!$C$172</f>
        <v>3234283.9063847684</v>
      </c>
      <c r="O169" s="11">
        <f>'Prev&amp;Death'!C168*Input!$C$172</f>
        <v>3348681.0221830392</v>
      </c>
      <c r="P169" s="11">
        <f>'Prev&amp;Death'!D168*Input!$C$173</f>
        <v>8784975.1613535732</v>
      </c>
      <c r="Q169" s="11">
        <f>'Prev&amp;Death'!E168*Input!$C$173</f>
        <v>8189742.3302104874</v>
      </c>
      <c r="R169" s="11">
        <f>'Prev&amp;Death'!F168*Input!$C$174</f>
        <v>16375138.281333702</v>
      </c>
      <c r="S169" s="11">
        <f>'Prev&amp;Death'!G168*Input!$C$174</f>
        <v>15232506.112154225</v>
      </c>
      <c r="T169" s="11">
        <f>'Prev&amp;Death'!H168*Input!$C$175</f>
        <v>31948447.591133606</v>
      </c>
      <c r="U169" s="11">
        <f>'Prev&amp;Death'!I168*Input!$C$175</f>
        <v>31960894.872427117</v>
      </c>
      <c r="V169" s="11">
        <f t="shared" si="113"/>
        <v>119.07466927718052</v>
      </c>
      <c r="Y169" s="2">
        <v>2020</v>
      </c>
      <c r="Z169" s="11">
        <f>'Prev&amp;Death'!B168*Input!$D$12</f>
        <v>1179129.19092161</v>
      </c>
      <c r="AA169" s="11">
        <f>'Prev&amp;Death'!C168*Input!$D$12</f>
        <v>1220835.1705137843</v>
      </c>
      <c r="AB169" s="11">
        <f>'Prev&amp;Death'!D168*Input!$D$13</f>
        <v>2716106.2270623185</v>
      </c>
      <c r="AC169" s="11">
        <f>'Prev&amp;Death'!E168*Input!$D$13</f>
        <v>2532074.3351644515</v>
      </c>
      <c r="AD169" s="11">
        <f>'Prev&amp;Death'!F168*Input!$D$14</f>
        <v>4530755.9107725695</v>
      </c>
      <c r="AE169" s="11">
        <f>'Prev&amp;Death'!G168*Input!$D$14</f>
        <v>4214606.6749367947</v>
      </c>
      <c r="AF169" s="11">
        <f>'Prev&amp;Death'!H168*Input!$D$15</f>
        <v>7570154.7783906534</v>
      </c>
      <c r="AG169" s="11">
        <f>'Prev&amp;Death'!I168*Input!$D$15</f>
        <v>7573104.1500523984</v>
      </c>
      <c r="AH169" s="11">
        <f t="shared" si="114"/>
        <v>31.536766437814581</v>
      </c>
      <c r="AK169" s="2">
        <v>2020</v>
      </c>
      <c r="AL169" s="11">
        <f>'Prev&amp;Death'!B168*Input!$E$12</f>
        <v>1903178.2508605013</v>
      </c>
      <c r="AM169" s="11">
        <f>'Prev&amp;Death'!C168*Input!$E$12</f>
        <v>1970493.9562995457</v>
      </c>
      <c r="AN169" s="11">
        <f>'Prev&amp;Death'!D168*Input!$E$13</f>
        <v>3952801.402788566</v>
      </c>
      <c r="AO169" s="11">
        <f>'Prev&amp;Death'!E168*Input!$E$13</f>
        <v>3684976.2664946485</v>
      </c>
      <c r="AP169" s="11">
        <f>'Prev&amp;Death'!F168*Input!$E$14</f>
        <v>5562374.1796869384</v>
      </c>
      <c r="AQ169" s="11">
        <f>'Prev&amp;Death'!G168*Input!$E$14</f>
        <v>5174240.1947685573</v>
      </c>
      <c r="AR169" s="11">
        <f>'Prev&amp;Death'!H168*Input!$E$15</f>
        <v>7457661.219620862</v>
      </c>
      <c r="AS169" s="11">
        <f>'Prev&amp;Death'!I168*Input!$E$15</f>
        <v>7460566.7632072149</v>
      </c>
      <c r="AT169" s="11">
        <f t="shared" si="115"/>
        <v>37.166292233726828</v>
      </c>
      <c r="AW169" s="2">
        <v>2020</v>
      </c>
      <c r="AX169" s="11">
        <f t="shared" si="116"/>
        <v>6316591.3481668793</v>
      </c>
      <c r="AY169" s="11">
        <f t="shared" si="105"/>
        <v>6540010.1489963699</v>
      </c>
      <c r="AZ169" s="11">
        <f t="shared" si="106"/>
        <v>15453882.791204458</v>
      </c>
      <c r="BA169" s="11">
        <f t="shared" si="107"/>
        <v>14406792.931869587</v>
      </c>
      <c r="BB169" s="11">
        <f t="shared" si="108"/>
        <v>26468268.371793207</v>
      </c>
      <c r="BC169" s="11">
        <f t="shared" si="109"/>
        <v>24621352.98185958</v>
      </c>
      <c r="BD169" s="11">
        <f t="shared" si="110"/>
        <v>46976263.589145117</v>
      </c>
      <c r="BE169" s="11">
        <f t="shared" si="111"/>
        <v>46994565.785686731</v>
      </c>
      <c r="BF169" s="11">
        <f t="shared" si="117"/>
        <v>187.77772794872192</v>
      </c>
    </row>
    <row r="170" spans="1:58" s="29" customFormat="1">
      <c r="A170" s="2">
        <v>2021</v>
      </c>
      <c r="B170" s="11">
        <f>'Prev&amp;Death'!B169*Input!$B$12</f>
        <v>6319931.5708397534</v>
      </c>
      <c r="C170" s="11">
        <f>'Prev&amp;Death'!C169*Input!$B$12</f>
        <v>6559335.1147102816</v>
      </c>
      <c r="D170" s="11">
        <f>'Prev&amp;Death'!D169*Input!$B$13</f>
        <v>15488204.319188926</v>
      </c>
      <c r="E170" s="11">
        <f>'Prev&amp;Death'!E169*Input!$B$13</f>
        <v>14525292.175426913</v>
      </c>
      <c r="F170" s="11">
        <f>'Prev&amp;Death'!F169*Input!$B$14</f>
        <v>26955311.345890626</v>
      </c>
      <c r="G170" s="11">
        <f>'Prev&amp;Death'!G169*Input!$B$14</f>
        <v>25207057.704616722</v>
      </c>
      <c r="H170" s="11">
        <f>'Prev&amp;Death'!H169*Input!$B$15</f>
        <v>48578890.532050796</v>
      </c>
      <c r="I170" s="11">
        <f>'Prev&amp;Death'!I169*Input!$B$15</f>
        <v>48454262.985051066</v>
      </c>
      <c r="J170" s="11">
        <f t="shared" si="112"/>
        <v>192.08828574777507</v>
      </c>
      <c r="K170" s="11"/>
      <c r="M170" s="2">
        <v>2021</v>
      </c>
      <c r="N170" s="11">
        <f>'Prev&amp;Death'!B169*Input!$C$172</f>
        <v>3273799.4893772211</v>
      </c>
      <c r="O170" s="11">
        <f>'Prev&amp;Death'!C169*Input!$C$172</f>
        <v>3397813.3637195807</v>
      </c>
      <c r="P170" s="11">
        <f>'Prev&amp;Death'!D169*Input!$C$173</f>
        <v>8921817.2593691647</v>
      </c>
      <c r="Q170" s="11">
        <f>'Prev&amp;Death'!E169*Input!$C$173</f>
        <v>8367141.8427472087</v>
      </c>
      <c r="R170" s="11">
        <f>'Prev&amp;Death'!F169*Input!$C$174</f>
        <v>16895554.023761399</v>
      </c>
      <c r="S170" s="11">
        <f>'Prev&amp;Death'!G169*Input!$C$174</f>
        <v>15799750.919714376</v>
      </c>
      <c r="T170" s="11">
        <f>'Prev&amp;Death'!H169*Input!$C$175</f>
        <v>33188186.823152423</v>
      </c>
      <c r="U170" s="11">
        <f>'Prev&amp;Death'!I169*Input!$C$175</f>
        <v>33103043.620665964</v>
      </c>
      <c r="V170" s="11">
        <f t="shared" si="113"/>
        <v>122.94710734250734</v>
      </c>
      <c r="Y170" s="2">
        <v>2021</v>
      </c>
      <c r="Z170" s="11">
        <f>'Prev&amp;Death'!B169*Input!$D$12</f>
        <v>1193535.4640724319</v>
      </c>
      <c r="AA170" s="11">
        <f>'Prev&amp;Death'!C169*Input!$D$12</f>
        <v>1238747.4440806473</v>
      </c>
      <c r="AB170" s="11">
        <f>'Prev&amp;Death'!D169*Input!$D$13</f>
        <v>2758414.5623413399</v>
      </c>
      <c r="AC170" s="11">
        <f>'Prev&amp;Death'!E169*Input!$D$13</f>
        <v>2586922.0623155171</v>
      </c>
      <c r="AD170" s="11">
        <f>'Prev&amp;Death'!F169*Input!$D$14</f>
        <v>4674747.1651090998</v>
      </c>
      <c r="AE170" s="11">
        <f>'Prev&amp;Death'!G169*Input!$D$14</f>
        <v>4371554.8313769661</v>
      </c>
      <c r="AF170" s="11">
        <f>'Prev&amp;Death'!H169*Input!$D$15</f>
        <v>7863909.8300079396</v>
      </c>
      <c r="AG170" s="11">
        <f>'Prev&amp;Death'!I169*Input!$D$15</f>
        <v>7843735.2278050687</v>
      </c>
      <c r="AH170" s="11">
        <f t="shared" si="114"/>
        <v>32.531566587109012</v>
      </c>
      <c r="AK170" s="2">
        <v>2021</v>
      </c>
      <c r="AL170" s="11">
        <f>'Prev&amp;Death'!B169*Input!$E$12</f>
        <v>1926430.7544433957</v>
      </c>
      <c r="AM170" s="11">
        <f>'Prev&amp;Death'!C169*Input!$E$12</f>
        <v>1999405.3340674664</v>
      </c>
      <c r="AN170" s="11">
        <f>'Prev&amp;Death'!D169*Input!$E$13</f>
        <v>4014373.533279737</v>
      </c>
      <c r="AO170" s="11">
        <f>'Prev&amp;Death'!E169*Input!$E$13</f>
        <v>3764797.2140932204</v>
      </c>
      <c r="AP170" s="11">
        <f>'Prev&amp;Death'!F169*Input!$E$14</f>
        <v>5739151.1350108646</v>
      </c>
      <c r="AQ170" s="11">
        <f>'Prev&amp;Death'!G169*Input!$E$14</f>
        <v>5366924.2391366446</v>
      </c>
      <c r="AR170" s="11">
        <f>'Prev&amp;Death'!H169*Input!$E$15</f>
        <v>7747051.0300864931</v>
      </c>
      <c r="AS170" s="11">
        <f>'Prev&amp;Death'!I169*Input!$E$15</f>
        <v>7727176.22529398</v>
      </c>
      <c r="AT170" s="11">
        <f t="shared" si="115"/>
        <v>38.2853094654118</v>
      </c>
      <c r="AW170" s="2">
        <v>2021</v>
      </c>
      <c r="AX170" s="11">
        <f t="shared" si="116"/>
        <v>6393765.7078930493</v>
      </c>
      <c r="AY170" s="11">
        <f t="shared" si="105"/>
        <v>6635966.1418676944</v>
      </c>
      <c r="AZ170" s="11">
        <f t="shared" si="106"/>
        <v>15694605.354990242</v>
      </c>
      <c r="BA170" s="11">
        <f t="shared" si="107"/>
        <v>14718861.119155947</v>
      </c>
      <c r="BB170" s="11">
        <f t="shared" si="108"/>
        <v>27309452.323881362</v>
      </c>
      <c r="BC170" s="11">
        <f t="shared" si="109"/>
        <v>25538229.990227986</v>
      </c>
      <c r="BD170" s="11">
        <f t="shared" si="110"/>
        <v>48799147.683246858</v>
      </c>
      <c r="BE170" s="11">
        <f t="shared" si="111"/>
        <v>48673955.07376501</v>
      </c>
      <c r="BF170" s="11">
        <f t="shared" si="117"/>
        <v>193.76398339502813</v>
      </c>
    </row>
    <row r="171" spans="1:58" s="29" customFormat="1">
      <c r="A171" s="2">
        <v>2022</v>
      </c>
      <c r="B171" s="11">
        <f>'Prev&amp;Death'!B170*Input!$B$12</f>
        <v>6378533.937875079</v>
      </c>
      <c r="C171" s="11">
        <f>'Prev&amp;Death'!C170*Input!$B$12</f>
        <v>6632288.9217224484</v>
      </c>
      <c r="D171" s="11">
        <f>'Prev&amp;Death'!D170*Input!$B$13</f>
        <v>15688286.760154197</v>
      </c>
      <c r="E171" s="11">
        <f>'Prev&amp;Death'!E170*Input!$B$13</f>
        <v>14796591.355521239</v>
      </c>
      <c r="F171" s="11">
        <f>'Prev&amp;Death'!F170*Input!$B$14</f>
        <v>27719012.877581723</v>
      </c>
      <c r="G171" s="11">
        <f>'Prev&amp;Death'!G170*Input!$B$14</f>
        <v>26042140.059135504</v>
      </c>
      <c r="H171" s="11">
        <f>'Prev&amp;Death'!H170*Input!$B$15</f>
        <v>50496790.942311488</v>
      </c>
      <c r="I171" s="11">
        <f>'Prev&amp;Death'!I170*Input!$B$15</f>
        <v>50203073.862555608</v>
      </c>
      <c r="J171" s="11">
        <f t="shared" si="112"/>
        <v>197.95671871685732</v>
      </c>
      <c r="K171" s="11"/>
      <c r="M171" s="2">
        <v>2022</v>
      </c>
      <c r="N171" s="11">
        <f>'Prev&amp;Death'!B170*Input!$C$172</f>
        <v>3304156.2103521372</v>
      </c>
      <c r="O171" s="11">
        <f>'Prev&amp;Death'!C170*Input!$C$172</f>
        <v>3435604.3007681002</v>
      </c>
      <c r="P171" s="11">
        <f>'Prev&amp;Death'!D170*Input!$C$173</f>
        <v>9037072.6458757222</v>
      </c>
      <c r="Q171" s="11">
        <f>'Prev&amp;Death'!E170*Input!$C$173</f>
        <v>8523420.8830759469</v>
      </c>
      <c r="R171" s="11">
        <f>'Prev&amp;Death'!F170*Input!$C$174</f>
        <v>17374241.148578577</v>
      </c>
      <c r="S171" s="11">
        <f>'Prev&amp;Death'!G170*Input!$C$174</f>
        <v>16323179.451257303</v>
      </c>
      <c r="T171" s="11">
        <f>'Prev&amp;Death'!H170*Input!$C$175</f>
        <v>34498460.40961767</v>
      </c>
      <c r="U171" s="11">
        <f>'Prev&amp;Death'!I170*Input!$C$175</f>
        <v>34297798.409944013</v>
      </c>
      <c r="V171" s="11">
        <f t="shared" si="113"/>
        <v>126.79393345946947</v>
      </c>
      <c r="Y171" s="2">
        <v>2022</v>
      </c>
      <c r="Z171" s="11">
        <f>'Prev&amp;Death'!B170*Input!$D$12</f>
        <v>1204602.6730368412</v>
      </c>
      <c r="AA171" s="11">
        <f>'Prev&amp;Death'!C170*Input!$D$12</f>
        <v>1252524.9596964607</v>
      </c>
      <c r="AB171" s="11">
        <f>'Prev&amp;Death'!D170*Input!$D$13</f>
        <v>2794048.7977538733</v>
      </c>
      <c r="AC171" s="11">
        <f>'Prev&amp;Death'!E170*Input!$D$13</f>
        <v>2635239.839748004</v>
      </c>
      <c r="AD171" s="11">
        <f>'Prev&amp;Death'!F170*Input!$D$14</f>
        <v>4807192.7349061156</v>
      </c>
      <c r="AE171" s="11">
        <f>'Prev&amp;Death'!G170*Input!$D$14</f>
        <v>4516379.6794125075</v>
      </c>
      <c r="AF171" s="11">
        <f>'Prev&amp;Death'!H170*Input!$D$15</f>
        <v>8174377.9309472684</v>
      </c>
      <c r="AG171" s="11">
        <f>'Prev&amp;Death'!I170*Input!$D$15</f>
        <v>8126831.257784578</v>
      </c>
      <c r="AH171" s="11">
        <f t="shared" si="114"/>
        <v>33.511197873285646</v>
      </c>
      <c r="AK171" s="2">
        <v>2022</v>
      </c>
      <c r="AL171" s="11">
        <f>'Prev&amp;Death'!B170*Input!$E$12</f>
        <v>1944293.8279394638</v>
      </c>
      <c r="AM171" s="11">
        <f>'Prev&amp;Death'!C170*Input!$E$12</f>
        <v>2021642.9890019633</v>
      </c>
      <c r="AN171" s="11">
        <f>'Prev&amp;Death'!D170*Input!$E$13</f>
        <v>4066232.7184332968</v>
      </c>
      <c r="AO171" s="11">
        <f>'Prev&amp;Death'!E170*Input!$E$13</f>
        <v>3835115.0008247546</v>
      </c>
      <c r="AP171" s="11">
        <f>'Prev&amp;Death'!F170*Input!$E$14</f>
        <v>5901753.5422385847</v>
      </c>
      <c r="AQ171" s="11">
        <f>'Prev&amp;Death'!G170*Input!$E$14</f>
        <v>5544724.5910325861</v>
      </c>
      <c r="AR171" s="11">
        <f>'Prev&amp;Death'!H170*Input!$E$15</f>
        <v>8052905.5316237509</v>
      </c>
      <c r="AS171" s="11">
        <f>'Prev&amp;Death'!I170*Input!$E$15</f>
        <v>8006065.4086741423</v>
      </c>
      <c r="AT171" s="11">
        <f t="shared" si="115"/>
        <v>39.372733609768538</v>
      </c>
      <c r="AW171" s="2">
        <v>2022</v>
      </c>
      <c r="AX171" s="11">
        <f t="shared" si="116"/>
        <v>6453052.7113284422</v>
      </c>
      <c r="AY171" s="11">
        <f t="shared" si="105"/>
        <v>6709772.2494665245</v>
      </c>
      <c r="AZ171" s="11">
        <f t="shared" si="106"/>
        <v>15897354.162062893</v>
      </c>
      <c r="BA171" s="11">
        <f t="shared" si="107"/>
        <v>14993775.723648706</v>
      </c>
      <c r="BB171" s="11">
        <f t="shared" si="108"/>
        <v>28083187.425723277</v>
      </c>
      <c r="BC171" s="11">
        <f t="shared" si="109"/>
        <v>26384283.721702397</v>
      </c>
      <c r="BD171" s="11">
        <f t="shared" si="110"/>
        <v>50725743.872188687</v>
      </c>
      <c r="BE171" s="11">
        <f t="shared" si="111"/>
        <v>50430695.076402731</v>
      </c>
      <c r="BF171" s="11">
        <f t="shared" si="117"/>
        <v>199.67786494252366</v>
      </c>
    </row>
    <row r="172" spans="1:58" s="29" customFormat="1">
      <c r="A172" s="2">
        <v>2023</v>
      </c>
      <c r="B172" s="11">
        <f>'Prev&amp;Death'!B171*Input!$B$12</f>
        <v>6419810.470506452</v>
      </c>
      <c r="C172" s="11">
        <f>'Prev&amp;Death'!C171*Input!$B$12</f>
        <v>6688012.2012114478</v>
      </c>
      <c r="D172" s="11">
        <f>'Prev&amp;Death'!D171*Input!$B$13</f>
        <v>15853230.905762371</v>
      </c>
      <c r="E172" s="11">
        <f>'Prev&amp;Death'!E171*Input!$B$13</f>
        <v>15022454.093188722</v>
      </c>
      <c r="F172" s="11">
        <f>'Prev&amp;Death'!F171*Input!$B$14</f>
        <v>28413737.304640662</v>
      </c>
      <c r="G172" s="11">
        <f>'Prev&amp;Death'!G171*Input!$B$14</f>
        <v>26818869.009088129</v>
      </c>
      <c r="H172" s="11">
        <f>'Prev&amp;Death'!H171*Input!$B$15</f>
        <v>52482524.839727521</v>
      </c>
      <c r="I172" s="11">
        <f>'Prev&amp;Death'!I171*Input!$B$15</f>
        <v>52027252.672017857</v>
      </c>
      <c r="J172" s="11">
        <f t="shared" si="112"/>
        <v>203.72589149614316</v>
      </c>
      <c r="K172" s="11"/>
      <c r="M172" s="2">
        <v>2023</v>
      </c>
      <c r="N172" s="11">
        <f>'Prev&amp;Death'!B171*Input!$C$172</f>
        <v>3325537.9436726924</v>
      </c>
      <c r="O172" s="11">
        <f>'Prev&amp;Death'!C171*Input!$C$172</f>
        <v>3464469.6202565627</v>
      </c>
      <c r="P172" s="11">
        <f>'Prev&amp;Death'!D171*Input!$C$173</f>
        <v>9132086.9867761508</v>
      </c>
      <c r="Q172" s="11">
        <f>'Prev&amp;Death'!E171*Input!$C$173</f>
        <v>8653526.7384508997</v>
      </c>
      <c r="R172" s="11">
        <f>'Prev&amp;Death'!F171*Input!$C$174</f>
        <v>17809693.514102466</v>
      </c>
      <c r="S172" s="11">
        <f>'Prev&amp;Death'!G171*Input!$C$174</f>
        <v>16810032.144863632</v>
      </c>
      <c r="T172" s="11">
        <f>'Prev&amp;Death'!H171*Input!$C$175</f>
        <v>35855076.562162966</v>
      </c>
      <c r="U172" s="11">
        <f>'Prev&amp;Death'!I171*Input!$C$175</f>
        <v>35544043.156668432</v>
      </c>
      <c r="V172" s="11">
        <f t="shared" si="113"/>
        <v>130.59446666695379</v>
      </c>
      <c r="Y172" s="2">
        <v>2023</v>
      </c>
      <c r="Z172" s="11">
        <f>'Prev&amp;Death'!B171*Input!$D$12</f>
        <v>1212397.8532499936</v>
      </c>
      <c r="AA172" s="11">
        <f>'Prev&amp;Death'!C171*Input!$D$12</f>
        <v>1263048.4455125744</v>
      </c>
      <c r="AB172" s="11">
        <f>'Prev&amp;Death'!D171*Input!$D$13</f>
        <v>2823424.9813218317</v>
      </c>
      <c r="AC172" s="11">
        <f>'Prev&amp;Death'!E171*Input!$D$13</f>
        <v>2675465.4883663128</v>
      </c>
      <c r="AD172" s="11">
        <f>'Prev&amp;Death'!F171*Input!$D$14</f>
        <v>4927675.8932807976</v>
      </c>
      <c r="AE172" s="11">
        <f>'Prev&amp;Death'!G171*Input!$D$14</f>
        <v>4651084.5399966072</v>
      </c>
      <c r="AF172" s="11">
        <f>'Prev&amp;Death'!H171*Input!$D$15</f>
        <v>8495826.8595794942</v>
      </c>
      <c r="AG172" s="11">
        <f>'Prev&amp;Death'!I171*Input!$D$15</f>
        <v>8422127.7850273699</v>
      </c>
      <c r="AH172" s="11">
        <f t="shared" si="114"/>
        <v>34.471051846334987</v>
      </c>
      <c r="AK172" s="2">
        <v>2023</v>
      </c>
      <c r="AL172" s="11">
        <f>'Prev&amp;Death'!B171*Input!$E$12</f>
        <v>1956875.6701645842</v>
      </c>
      <c r="AM172" s="11">
        <f>'Prev&amp;Death'!C171*Input!$E$12</f>
        <v>2038628.4639462417</v>
      </c>
      <c r="AN172" s="11">
        <f>'Prev&amp;Death'!D171*Input!$E$13</f>
        <v>4108984.4409024105</v>
      </c>
      <c r="AO172" s="11">
        <f>'Prev&amp;Death'!E171*Input!$E$13</f>
        <v>3893656.1575373574</v>
      </c>
      <c r="AP172" s="11">
        <f>'Prev&amp;Death'!F171*Input!$E$14</f>
        <v>6049669.7889816565</v>
      </c>
      <c r="AQ172" s="11">
        <f>'Prev&amp;Death'!G171*Input!$E$14</f>
        <v>5710100.7121804506</v>
      </c>
      <c r="AR172" s="11">
        <f>'Prev&amp;Death'!H171*Input!$E$15</f>
        <v>8369577.6842186097</v>
      </c>
      <c r="AS172" s="11">
        <f>'Prev&amp;Death'!I171*Input!$E$15</f>
        <v>8296973.7882218938</v>
      </c>
      <c r="AT172" s="11">
        <f t="shared" si="115"/>
        <v>40.424466706153204</v>
      </c>
      <c r="AW172" s="2">
        <v>2023</v>
      </c>
      <c r="AX172" s="11">
        <f t="shared" si="116"/>
        <v>6494811.4670872698</v>
      </c>
      <c r="AY172" s="11">
        <f t="shared" si="105"/>
        <v>6766146.5297153788</v>
      </c>
      <c r="AZ172" s="11">
        <f t="shared" si="106"/>
        <v>16064496.409000393</v>
      </c>
      <c r="BA172" s="11">
        <f t="shared" si="107"/>
        <v>15222648.384354571</v>
      </c>
      <c r="BB172" s="11">
        <f t="shared" si="108"/>
        <v>28787039.196364921</v>
      </c>
      <c r="BC172" s="11">
        <f t="shared" si="109"/>
        <v>27171217.397040688</v>
      </c>
      <c r="BD172" s="11">
        <f t="shared" si="110"/>
        <v>52720481.105961069</v>
      </c>
      <c r="BE172" s="11">
        <f t="shared" si="111"/>
        <v>52263144.729917698</v>
      </c>
      <c r="BF172" s="11">
        <f t="shared" si="117"/>
        <v>205.48998521944202</v>
      </c>
    </row>
    <row r="173" spans="1:58" s="29" customFormat="1">
      <c r="A173" s="2">
        <v>2024</v>
      </c>
      <c r="B173" s="11">
        <f>'Prev&amp;Death'!B172*Input!$B$12</f>
        <v>6445223.5126553234</v>
      </c>
      <c r="C173" s="11">
        <f>'Prev&amp;Death'!C172*Input!$B$12</f>
        <v>6729904.1407966455</v>
      </c>
      <c r="D173" s="11">
        <f>'Prev&amp;Death'!D172*Input!$B$13</f>
        <v>15977583.080398761</v>
      </c>
      <c r="E173" s="11">
        <f>'Prev&amp;Death'!E172*Input!$B$13</f>
        <v>15206268.596520321</v>
      </c>
      <c r="F173" s="11">
        <f>'Prev&amp;Death'!F172*Input!$B$14</f>
        <v>29046547.42550369</v>
      </c>
      <c r="G173" s="11">
        <f>'Prev&amp;Death'!G172*Input!$B$14</f>
        <v>27526370.948080137</v>
      </c>
      <c r="H173" s="11">
        <f>'Prev&amp;Death'!H172*Input!$B$15</f>
        <v>54499839.283964172</v>
      </c>
      <c r="I173" s="11">
        <f>'Prev&amp;Death'!I172*Input!$B$15</f>
        <v>53914303.902995311</v>
      </c>
      <c r="J173" s="11">
        <f t="shared" si="112"/>
        <v>209.34604089091434</v>
      </c>
      <c r="K173" s="11"/>
      <c r="M173" s="2">
        <v>2024</v>
      </c>
      <c r="N173" s="11">
        <f>'Prev&amp;Death'!B172*Input!$C$172</f>
        <v>3338702.200829268</v>
      </c>
      <c r="O173" s="11">
        <f>'Prev&amp;Death'!C172*Input!$C$172</f>
        <v>3486170.1416761042</v>
      </c>
      <c r="P173" s="11">
        <f>'Prev&amp;Death'!D172*Input!$C$173</f>
        <v>9203718.7495710459</v>
      </c>
      <c r="Q173" s="11">
        <f>'Prev&amp;Death'!E172*Input!$C$173</f>
        <v>8759411.1505201813</v>
      </c>
      <c r="R173" s="11">
        <f>'Prev&amp;Death'!F172*Input!$C$174</f>
        <v>18206338.073188748</v>
      </c>
      <c r="S173" s="11">
        <f>'Prev&amp;Death'!G172*Input!$C$174</f>
        <v>17253493.438215666</v>
      </c>
      <c r="T173" s="11">
        <f>'Prev&amp;Death'!H172*Input!$C$175</f>
        <v>37233267.951943628</v>
      </c>
      <c r="U173" s="11">
        <f>'Prev&amp;Death'!I172*Input!$C$175</f>
        <v>36833241.162481666</v>
      </c>
      <c r="V173" s="11">
        <f t="shared" si="113"/>
        <v>134.31434286842634</v>
      </c>
      <c r="Y173" s="2">
        <v>2024</v>
      </c>
      <c r="Z173" s="11">
        <f>'Prev&amp;Death'!B172*Input!$D$12</f>
        <v>1217197.1721531593</v>
      </c>
      <c r="AA173" s="11">
        <f>'Prev&amp;Death'!C172*Input!$D$12</f>
        <v>1270959.8469246421</v>
      </c>
      <c r="AB173" s="11">
        <f>'Prev&amp;Death'!D172*Input!$D$13</f>
        <v>2845571.8256109958</v>
      </c>
      <c r="AC173" s="11">
        <f>'Prev&amp;Death'!E172*Input!$D$13</f>
        <v>2708202.4404564421</v>
      </c>
      <c r="AD173" s="11">
        <f>'Prev&amp;Death'!F172*Input!$D$14</f>
        <v>5037421.5118936496</v>
      </c>
      <c r="AE173" s="11">
        <f>'Prev&amp;Death'!G172*Input!$D$14</f>
        <v>4773783.6489466624</v>
      </c>
      <c r="AF173" s="11">
        <f>'Prev&amp;Death'!H172*Input!$D$15</f>
        <v>8822388.0204973835</v>
      </c>
      <c r="AG173" s="11">
        <f>'Prev&amp;Death'!I172*Input!$D$15</f>
        <v>8727602.0468411818</v>
      </c>
      <c r="AH173" s="11">
        <f t="shared" si="114"/>
        <v>35.403126513324118</v>
      </c>
      <c r="AK173" s="2">
        <v>2024</v>
      </c>
      <c r="AL173" s="11">
        <f>'Prev&amp;Death'!B172*Input!$E$12</f>
        <v>1964622.0302969371</v>
      </c>
      <c r="AM173" s="11">
        <f>'Prev&amp;Death'!C172*Input!$E$12</f>
        <v>2051397.8934686386</v>
      </c>
      <c r="AN173" s="11">
        <f>'Prev&amp;Death'!D172*Input!$E$13</f>
        <v>4141215.1674849382</v>
      </c>
      <c r="AO173" s="11">
        <f>'Prev&amp;Death'!E172*Input!$E$13</f>
        <v>3941298.8707919288</v>
      </c>
      <c r="AP173" s="11">
        <f>'Prev&amp;Death'!F172*Input!$E$14</f>
        <v>6184403.6407555882</v>
      </c>
      <c r="AQ173" s="11">
        <f>'Prev&amp;Death'!G172*Input!$E$14</f>
        <v>5860737.4643991329</v>
      </c>
      <c r="AR173" s="11">
        <f>'Prev&amp;Death'!H172*Input!$E$15</f>
        <v>8691286.1006123703</v>
      </c>
      <c r="AS173" s="11">
        <f>'Prev&amp;Death'!I172*Input!$E$15</f>
        <v>8597908.6597814783</v>
      </c>
      <c r="AT173" s="11">
        <f t="shared" si="115"/>
        <v>41.432869827591013</v>
      </c>
      <c r="AW173" s="2">
        <v>2024</v>
      </c>
      <c r="AX173" s="11">
        <f t="shared" si="116"/>
        <v>6520521.4032793641</v>
      </c>
      <c r="AY173" s="11">
        <f t="shared" si="105"/>
        <v>6808527.8820693847</v>
      </c>
      <c r="AZ173" s="11">
        <f t="shared" si="106"/>
        <v>16190505.742666978</v>
      </c>
      <c r="BA173" s="11">
        <f t="shared" si="107"/>
        <v>15408912.461768553</v>
      </c>
      <c r="BB173" s="11">
        <f t="shared" si="108"/>
        <v>29428163.225837983</v>
      </c>
      <c r="BC173" s="11">
        <f t="shared" si="109"/>
        <v>27888014.55156146</v>
      </c>
      <c r="BD173" s="11">
        <f t="shared" si="110"/>
        <v>54746942.073053382</v>
      </c>
      <c r="BE173" s="11">
        <f t="shared" si="111"/>
        <v>54158751.869104326</v>
      </c>
      <c r="BF173" s="11">
        <f t="shared" si="117"/>
        <v>211.15033920934144</v>
      </c>
    </row>
    <row r="174" spans="1:58" s="29" customFormat="1">
      <c r="A174" s="2">
        <v>2025</v>
      </c>
      <c r="B174" s="11">
        <f>'Prev&amp;Death'!B173*Input!$B$12</f>
        <v>6460233.4622689718</v>
      </c>
      <c r="C174" s="11">
        <f>'Prev&amp;Death'!C173*Input!$B$12</f>
        <v>6757151.3966763206</v>
      </c>
      <c r="D174" s="11">
        <f>'Prev&amp;Death'!D173*Input!$B$13</f>
        <v>16060888.829929763</v>
      </c>
      <c r="E174" s="11">
        <f>'Prev&amp;Death'!E173*Input!$B$13</f>
        <v>15351564.672956627</v>
      </c>
      <c r="F174" s="11">
        <f>'Prev&amp;Death'!F173*Input!$B$14</f>
        <v>29614424.459302288</v>
      </c>
      <c r="G174" s="11">
        <f>'Prev&amp;Death'!G173*Input!$B$14</f>
        <v>28169636.649882257</v>
      </c>
      <c r="H174" s="11">
        <f>'Prev&amp;Death'!H173*Input!$B$15</f>
        <v>56590346.472991422</v>
      </c>
      <c r="I174" s="11">
        <f>'Prev&amp;Death'!I173*Input!$B$15</f>
        <v>55864455.24502977</v>
      </c>
      <c r="J174" s="11">
        <f t="shared" si="112"/>
        <v>214.86870118903741</v>
      </c>
      <c r="K174" s="11"/>
      <c r="M174" s="2">
        <v>2025</v>
      </c>
      <c r="N174" s="11">
        <f>'Prev&amp;Death'!B173*Input!$C$172</f>
        <v>3346477.5327027128</v>
      </c>
      <c r="O174" s="11">
        <f>'Prev&amp;Death'!C173*Input!$C$172</f>
        <v>3500284.5432935818</v>
      </c>
      <c r="P174" s="11">
        <f>'Prev&amp;Death'!D173*Input!$C$173</f>
        <v>9251706.1507347543</v>
      </c>
      <c r="Q174" s="11">
        <f>'Prev&amp;Death'!E173*Input!$C$173</f>
        <v>8843107.4277485255</v>
      </c>
      <c r="R174" s="11">
        <f>'Prev&amp;Death'!F173*Input!$C$174</f>
        <v>18562282.657923076</v>
      </c>
      <c r="S174" s="11">
        <f>'Prev&amp;Death'!G173*Input!$C$174</f>
        <v>17656691.541808981</v>
      </c>
      <c r="T174" s="11">
        <f>'Prev&amp;Death'!H173*Input!$C$175</f>
        <v>38661463.252097815</v>
      </c>
      <c r="U174" s="11">
        <f>'Prev&amp;Death'!I173*Input!$C$175</f>
        <v>38165547.980607942</v>
      </c>
      <c r="V174" s="11">
        <f t="shared" si="113"/>
        <v>137.9875610869174</v>
      </c>
      <c r="Y174" s="2">
        <v>2025</v>
      </c>
      <c r="Z174" s="11">
        <f>'Prev&amp;Death'!B173*Input!$D$12</f>
        <v>1220031.8400569209</v>
      </c>
      <c r="AA174" s="11">
        <f>'Prev&amp;Death'!C173*Input!$D$12</f>
        <v>1276105.5618467939</v>
      </c>
      <c r="AB174" s="11">
        <f>'Prev&amp;Death'!D173*Input!$D$13</f>
        <v>2860408.3933561915</v>
      </c>
      <c r="AC174" s="11">
        <f>'Prev&amp;Death'!E173*Input!$D$13</f>
        <v>2734079.3468319876</v>
      </c>
      <c r="AD174" s="11">
        <f>'Prev&amp;Death'!F173*Input!$D$14</f>
        <v>5135906.0561756901</v>
      </c>
      <c r="AE174" s="11">
        <f>'Prev&amp;Death'!G173*Input!$D$14</f>
        <v>4885342.535331768</v>
      </c>
      <c r="AF174" s="11">
        <f>'Prev&amp;Death'!H173*Input!$D$15</f>
        <v>9160797.5612144042</v>
      </c>
      <c r="AG174" s="11">
        <f>'Prev&amp;Death'!I173*Input!$D$15</f>
        <v>9043290.901417017</v>
      </c>
      <c r="AH174" s="11">
        <f t="shared" si="114"/>
        <v>36.315962196230771</v>
      </c>
      <c r="AK174" s="2">
        <v>2025</v>
      </c>
      <c r="AL174" s="11">
        <f>'Prev&amp;Death'!B173*Input!$E$12</f>
        <v>1969197.3375189004</v>
      </c>
      <c r="AM174" s="11">
        <f>'Prev&amp;Death'!C173*Input!$E$12</f>
        <v>2059703.3554997442</v>
      </c>
      <c r="AN174" s="11">
        <f>'Prev&amp;Death'!D173*Input!$E$13</f>
        <v>4162807.1086290102</v>
      </c>
      <c r="AO174" s="11">
        <f>'Prev&amp;Death'!E173*Input!$E$13</f>
        <v>3978958.028155488</v>
      </c>
      <c r="AP174" s="11">
        <f>'Prev&amp;Death'!F173*Input!$E$14</f>
        <v>6305312.3581972318</v>
      </c>
      <c r="AQ174" s="11">
        <f>'Prev&amp;Death'!G173*Input!$E$14</f>
        <v>5997697.4510688474</v>
      </c>
      <c r="AR174" s="11">
        <f>'Prev&amp;Death'!H173*Input!$E$15</f>
        <v>9024666.8282243293</v>
      </c>
      <c r="AS174" s="11">
        <f>'Prev&amp;Death'!I173*Input!$E$15</f>
        <v>8908906.3338260297</v>
      </c>
      <c r="AT174" s="11">
        <f t="shared" si="115"/>
        <v>42.407248801119579</v>
      </c>
      <c r="AW174" s="2">
        <v>2025</v>
      </c>
      <c r="AX174" s="11">
        <f t="shared" si="116"/>
        <v>6535706.7102785343</v>
      </c>
      <c r="AY174" s="11">
        <f t="shared" si="105"/>
        <v>6836093.4606401203</v>
      </c>
      <c r="AZ174" s="11">
        <f t="shared" si="106"/>
        <v>16274921.652719956</v>
      </c>
      <c r="BA174" s="11">
        <f t="shared" si="107"/>
        <v>15556144.802735999</v>
      </c>
      <c r="BB174" s="11">
        <f t="shared" si="108"/>
        <v>30003501.072295997</v>
      </c>
      <c r="BC174" s="11">
        <f t="shared" si="109"/>
        <v>28539731.528209597</v>
      </c>
      <c r="BD174" s="11">
        <f t="shared" si="110"/>
        <v>56846927.641536549</v>
      </c>
      <c r="BE174" s="11">
        <f t="shared" si="111"/>
        <v>56117745.215850987</v>
      </c>
      <c r="BF174" s="11">
        <f t="shared" si="117"/>
        <v>216.71077208426775</v>
      </c>
    </row>
    <row r="175" spans="1:58" s="29" customFormat="1">
      <c r="A175" s="2">
        <v>2026</v>
      </c>
      <c r="B175" s="11">
        <f>'Prev&amp;Death'!B174*Input!$B$12</f>
        <v>6463733.355118705</v>
      </c>
      <c r="C175" s="11">
        <f>'Prev&amp;Death'!C174*Input!$B$12</f>
        <v>6773027.0289494013</v>
      </c>
      <c r="D175" s="11">
        <f>'Prev&amp;Death'!D174*Input!$B$13</f>
        <v>16103329.922129411</v>
      </c>
      <c r="E175" s="11">
        <f>'Prev&amp;Death'!E174*Input!$B$13</f>
        <v>15458087.327858362</v>
      </c>
      <c r="F175" s="11">
        <f>'Prev&amp;Death'!F174*Input!$B$14</f>
        <v>30123196.863112528</v>
      </c>
      <c r="G175" s="11">
        <f>'Prev&amp;Death'!G174*Input!$B$14</f>
        <v>28739770.961505365</v>
      </c>
      <c r="H175" s="11">
        <f>'Prev&amp;Death'!H174*Input!$B$15</f>
        <v>58719421.208417766</v>
      </c>
      <c r="I175" s="11">
        <f>'Prev&amp;Death'!I174*Input!$B$15</f>
        <v>57840148.519540563</v>
      </c>
      <c r="J175" s="11">
        <f t="shared" si="112"/>
        <v>220.22071518663211</v>
      </c>
      <c r="K175" s="11"/>
      <c r="M175" s="2">
        <v>2026</v>
      </c>
      <c r="N175" s="11">
        <f>'Prev&amp;Death'!B174*Input!$C$172</f>
        <v>3348290.5186972446</v>
      </c>
      <c r="O175" s="11">
        <f>'Prev&amp;Death'!C174*Input!$C$172</f>
        <v>3508508.3090490466</v>
      </c>
      <c r="P175" s="11">
        <f>'Prev&amp;Death'!D174*Input!$C$173</f>
        <v>9276153.8956824485</v>
      </c>
      <c r="Q175" s="11">
        <f>'Prev&amp;Death'!E174*Input!$C$173</f>
        <v>8904468.6831549164</v>
      </c>
      <c r="R175" s="11">
        <f>'Prev&amp;Death'!F174*Input!$C$174</f>
        <v>18881180.537605155</v>
      </c>
      <c r="S175" s="11">
        <f>'Prev&amp;Death'!G174*Input!$C$174</f>
        <v>18014050.985342056</v>
      </c>
      <c r="T175" s="11">
        <f>'Prev&amp;Death'!H174*Input!$C$175</f>
        <v>40116007.176545084</v>
      </c>
      <c r="U175" s="11">
        <f>'Prev&amp;Death'!I174*Input!$C$175</f>
        <v>39515304.567915119</v>
      </c>
      <c r="V175" s="11">
        <f t="shared" si="113"/>
        <v>141.56396467399105</v>
      </c>
      <c r="Y175" s="2">
        <v>2026</v>
      </c>
      <c r="Z175" s="11">
        <f>'Prev&amp;Death'!B174*Input!$D$12</f>
        <v>1220692.8038964479</v>
      </c>
      <c r="AA175" s="11">
        <f>'Prev&amp;Death'!C174*Input!$D$12</f>
        <v>1279103.7161654138</v>
      </c>
      <c r="AB175" s="11">
        <f>'Prev&amp;Death'!D174*Input!$D$13</f>
        <v>2867967.0569915962</v>
      </c>
      <c r="AC175" s="11">
        <f>'Prev&amp;Death'!E174*Input!$D$13</f>
        <v>2753050.7935177833</v>
      </c>
      <c r="AD175" s="11">
        <f>'Prev&amp;Death'!F174*Input!$D$14</f>
        <v>5224140.3311160998</v>
      </c>
      <c r="AE175" s="11">
        <f>'Prev&amp;Death'!G174*Input!$D$14</f>
        <v>4984218.5498875361</v>
      </c>
      <c r="AF175" s="11">
        <f>'Prev&amp;Death'!H174*Input!$D$15</f>
        <v>9505450.3838163186</v>
      </c>
      <c r="AG175" s="11">
        <f>'Prev&amp;Death'!I174*Input!$D$15</f>
        <v>9363114.4624811672</v>
      </c>
      <c r="AH175" s="11">
        <f t="shared" si="114"/>
        <v>37.19773809787236</v>
      </c>
      <c r="AK175" s="2">
        <v>2026</v>
      </c>
      <c r="AL175" s="11">
        <f>'Prev&amp;Death'!B174*Input!$E$12</f>
        <v>1970264.1688836722</v>
      </c>
      <c r="AM175" s="11">
        <f>'Prev&amp;Death'!C174*Input!$E$12</f>
        <v>2064542.5386323922</v>
      </c>
      <c r="AN175" s="11">
        <f>'Prev&amp;Death'!D174*Input!$E$13</f>
        <v>4173807.376557983</v>
      </c>
      <c r="AO175" s="11">
        <f>'Prev&amp;Death'!E174*Input!$E$13</f>
        <v>4006567.5378003488</v>
      </c>
      <c r="AP175" s="11">
        <f>'Prev&amp;Death'!F174*Input!$E$14</f>
        <v>6413636.8988163806</v>
      </c>
      <c r="AQ175" s="11">
        <f>'Prev&amp;Death'!G174*Input!$E$14</f>
        <v>6119086.7735542376</v>
      </c>
      <c r="AR175" s="11">
        <f>'Prev&amp;Death'!H174*Input!$E$15</f>
        <v>9364198.0616791882</v>
      </c>
      <c r="AS175" s="11">
        <f>'Prev&amp;Death'!I174*Input!$E$15</f>
        <v>9223977.2720421981</v>
      </c>
      <c r="AT175" s="11">
        <f t="shared" si="115"/>
        <v>43.336080627966403</v>
      </c>
      <c r="AW175" s="2">
        <v>2026</v>
      </c>
      <c r="AX175" s="11">
        <f t="shared" si="116"/>
        <v>6539247.4914773647</v>
      </c>
      <c r="AY175" s="11">
        <f t="shared" si="105"/>
        <v>6852154.5638468526</v>
      </c>
      <c r="AZ175" s="11">
        <f t="shared" si="106"/>
        <v>16317928.329232028</v>
      </c>
      <c r="BA175" s="11">
        <f t="shared" si="107"/>
        <v>15664087.014473049</v>
      </c>
      <c r="BB175" s="11">
        <f t="shared" si="108"/>
        <v>30518957.767537635</v>
      </c>
      <c r="BC175" s="11">
        <f t="shared" si="109"/>
        <v>29117356.308783829</v>
      </c>
      <c r="BD175" s="11">
        <f t="shared" si="110"/>
        <v>58985655.622040585</v>
      </c>
      <c r="BE175" s="11">
        <f t="shared" si="111"/>
        <v>58102396.302438483</v>
      </c>
      <c r="BF175" s="11">
        <f t="shared" si="117"/>
        <v>222.09778339982981</v>
      </c>
    </row>
    <row r="176" spans="1:58" s="29" customFormat="1">
      <c r="A176" s="2">
        <v>2027</v>
      </c>
      <c r="B176" s="11">
        <f>'Prev&amp;Death'!B175*Input!$B$12</f>
        <v>6457788.7999303499</v>
      </c>
      <c r="C176" s="11">
        <f>'Prev&amp;Death'!C175*Input!$B$12</f>
        <v>6777542.7790816939</v>
      </c>
      <c r="D176" s="11">
        <f>'Prev&amp;Death'!D175*Input!$B$13</f>
        <v>16112978.638978282</v>
      </c>
      <c r="E176" s="11">
        <f>'Prev&amp;Death'!E175*Input!$B$13</f>
        <v>15532820.620434836</v>
      </c>
      <c r="F176" s="11">
        <f>'Prev&amp;Death'!F175*Input!$B$14</f>
        <v>30586290.278218206</v>
      </c>
      <c r="G176" s="11">
        <f>'Prev&amp;Death'!G175*Input!$B$14</f>
        <v>29242891.583633412</v>
      </c>
      <c r="H176" s="11">
        <f>'Prev&amp;Death'!H175*Input!$B$15</f>
        <v>60858017.848053768</v>
      </c>
      <c r="I176" s="11">
        <f>'Prev&amp;Death'!I175*Input!$B$15</f>
        <v>59831977.177726038</v>
      </c>
      <c r="J176" s="11">
        <f t="shared" si="112"/>
        <v>225.40030772605658</v>
      </c>
      <c r="K176" s="11"/>
      <c r="M176" s="2">
        <v>2027</v>
      </c>
      <c r="N176" s="11">
        <f>'Prev&amp;Death'!B175*Input!$C$172</f>
        <v>3345211.1686248472</v>
      </c>
      <c r="O176" s="11">
        <f>'Prev&amp;Death'!C175*Input!$C$172</f>
        <v>3510847.5211610049</v>
      </c>
      <c r="P176" s="11">
        <f>'Prev&amp;Death'!D175*Input!$C$173</f>
        <v>9281711.9375792984</v>
      </c>
      <c r="Q176" s="11">
        <f>'Prev&amp;Death'!E175*Input!$C$173</f>
        <v>8947518.0106184091</v>
      </c>
      <c r="R176" s="11">
        <f>'Prev&amp;Death'!F175*Input!$C$174</f>
        <v>19171446.886695538</v>
      </c>
      <c r="S176" s="11">
        <f>'Prev&amp;Death'!G175*Input!$C$174</f>
        <v>18329406.335631073</v>
      </c>
      <c r="T176" s="11">
        <f>'Prev&amp;Death'!H175*Input!$C$175</f>
        <v>41577056.287347183</v>
      </c>
      <c r="U176" s="11">
        <f>'Prev&amp;Death'!I175*Input!$C$175</f>
        <v>40876084.546699412</v>
      </c>
      <c r="V176" s="11">
        <f t="shared" si="113"/>
        <v>145.03928269435676</v>
      </c>
      <c r="Y176" s="2">
        <v>2027</v>
      </c>
      <c r="Z176" s="11">
        <f>'Prev&amp;Death'!B175*Input!$D$12</f>
        <v>1219570.1592355194</v>
      </c>
      <c r="AA176" s="11">
        <f>'Prev&amp;Death'!C175*Input!$D$12</f>
        <v>1279956.5272867633</v>
      </c>
      <c r="AB176" s="11">
        <f>'Prev&amp;Death'!D175*Input!$D$13</f>
        <v>2869685.471890789</v>
      </c>
      <c r="AC176" s="11">
        <f>'Prev&amp;Death'!E175*Input!$D$13</f>
        <v>2766360.6258447794</v>
      </c>
      <c r="AD176" s="11">
        <f>'Prev&amp;Death'!F175*Input!$D$14</f>
        <v>5304452.6896589734</v>
      </c>
      <c r="AE176" s="11">
        <f>'Prev&amp;Death'!G175*Input!$D$14</f>
        <v>5071472.6599150794</v>
      </c>
      <c r="AF176" s="11">
        <f>'Prev&amp;Death'!H175*Input!$D$15</f>
        <v>9851644.6042413339</v>
      </c>
      <c r="AG176" s="11">
        <f>'Prev&amp;Death'!I175*Input!$D$15</f>
        <v>9685550.0058466941</v>
      </c>
      <c r="AH176" s="11">
        <f t="shared" si="114"/>
        <v>38.048692743919929</v>
      </c>
      <c r="AK176" s="2">
        <v>2027</v>
      </c>
      <c r="AL176" s="11">
        <f>'Prev&amp;Death'!B175*Input!$E$12</f>
        <v>1968452.159717438</v>
      </c>
      <c r="AM176" s="11">
        <f>'Prev&amp;Death'!C175*Input!$E$12</f>
        <v>2065919.0218801489</v>
      </c>
      <c r="AN176" s="11">
        <f>'Prev&amp;Death'!D175*Input!$E$13</f>
        <v>4176308.2186665954</v>
      </c>
      <c r="AO176" s="11">
        <f>'Prev&amp;Death'!E175*Input!$E$13</f>
        <v>4025937.5916549554</v>
      </c>
      <c r="AP176" s="11">
        <f>'Prev&amp;Death'!F175*Input!$E$14</f>
        <v>6512235.7636120934</v>
      </c>
      <c r="AQ176" s="11">
        <f>'Prev&amp;Death'!G175*Input!$E$14</f>
        <v>6226207.9732495891</v>
      </c>
      <c r="AR176" s="11">
        <f>'Prev&amp;Death'!H175*Input!$E$15</f>
        <v>9705247.7875699159</v>
      </c>
      <c r="AS176" s="11">
        <f>'Prev&amp;Death'!I175*Input!$E$15</f>
        <v>9541621.3781374339</v>
      </c>
      <c r="AT176" s="11">
        <f t="shared" si="115"/>
        <v>44.221929894488163</v>
      </c>
      <c r="AW176" s="2">
        <v>2027</v>
      </c>
      <c r="AX176" s="11">
        <f t="shared" si="116"/>
        <v>6533233.4875778044</v>
      </c>
      <c r="AY176" s="11">
        <f t="shared" si="105"/>
        <v>6856723.0703279171</v>
      </c>
      <c r="AZ176" s="11">
        <f t="shared" si="106"/>
        <v>16327705.628136683</v>
      </c>
      <c r="BA176" s="11">
        <f t="shared" si="107"/>
        <v>15739816.228118144</v>
      </c>
      <c r="BB176" s="11">
        <f t="shared" si="108"/>
        <v>30988135.339966603</v>
      </c>
      <c r="BC176" s="11">
        <f t="shared" si="109"/>
        <v>29627086.968795739</v>
      </c>
      <c r="BD176" s="11">
        <f t="shared" si="110"/>
        <v>61133948.679158434</v>
      </c>
      <c r="BE176" s="11">
        <f t="shared" si="111"/>
        <v>60103255.930683538</v>
      </c>
      <c r="BF176" s="11">
        <f t="shared" si="117"/>
        <v>227.30990533276486</v>
      </c>
    </row>
    <row r="177" spans="1:58" s="29" customFormat="1">
      <c r="A177" s="2">
        <v>2028</v>
      </c>
      <c r="B177" s="11">
        <f>'Prev&amp;Death'!B176*Input!$B$12</f>
        <v>6443267.8621592317</v>
      </c>
      <c r="C177" s="11">
        <f>'Prev&amp;Death'!C176*Input!$B$12</f>
        <v>6770717.6415224811</v>
      </c>
      <c r="D177" s="11">
        <f>'Prev&amp;Death'!D176*Input!$B$13</f>
        <v>16081203.589494664</v>
      </c>
      <c r="E177" s="11">
        <f>'Prev&amp;Death'!E176*Input!$B$13</f>
        <v>15568236.066358142</v>
      </c>
      <c r="F177" s="11">
        <f>'Prev&amp;Death'!F176*Input!$B$14</f>
        <v>30990297.797810737</v>
      </c>
      <c r="G177" s="11">
        <f>'Prev&amp;Death'!G176*Input!$B$14</f>
        <v>29691976.142655462</v>
      </c>
      <c r="H177" s="11">
        <f>'Prev&amp;Death'!H176*Input!$B$15</f>
        <v>62963998.494678244</v>
      </c>
      <c r="I177" s="11">
        <f>'Prev&amp;Death'!I176*Input!$B$15</f>
        <v>61844862.643064871</v>
      </c>
      <c r="J177" s="11">
        <f t="shared" si="112"/>
        <v>230.35456023774378</v>
      </c>
      <c r="K177" s="11"/>
      <c r="M177" s="2">
        <v>2028</v>
      </c>
      <c r="N177" s="11">
        <f>'Prev&amp;Death'!B176*Input!$C$172</f>
        <v>3337689.1506840661</v>
      </c>
      <c r="O177" s="11">
        <f>'Prev&amp;Death'!C176*Input!$C$172</f>
        <v>3507312.0189794023</v>
      </c>
      <c r="P177" s="11">
        <f>'Prev&amp;Death'!D176*Input!$C$173</f>
        <v>9263408.2543983478</v>
      </c>
      <c r="Q177" s="11">
        <f>'Prev&amp;Death'!E176*Input!$C$173</f>
        <v>8967918.7058943193</v>
      </c>
      <c r="R177" s="11">
        <f>'Prev&amp;Death'!F176*Input!$C$174</f>
        <v>19424678.273478318</v>
      </c>
      <c r="S177" s="11">
        <f>'Prev&amp;Death'!G176*Input!$C$174</f>
        <v>18610891.951984409</v>
      </c>
      <c r="T177" s="11">
        <f>'Prev&amp;Death'!H176*Input!$C$175</f>
        <v>43015822.763498031</v>
      </c>
      <c r="U177" s="11">
        <f>'Prev&amp;Death'!I176*Input!$C$175</f>
        <v>42251250.141170911</v>
      </c>
      <c r="V177" s="11">
        <f t="shared" si="113"/>
        <v>148.37897126008781</v>
      </c>
      <c r="Y177" s="2">
        <v>2028</v>
      </c>
      <c r="Z177" s="11">
        <f>'Prev&amp;Death'!B176*Input!$D$12</f>
        <v>1216827.8424861759</v>
      </c>
      <c r="AA177" s="11">
        <f>'Prev&amp;Death'!C176*Input!$D$12</f>
        <v>1278667.5823618404</v>
      </c>
      <c r="AB177" s="11">
        <f>'Prev&amp;Death'!D176*Input!$D$13</f>
        <v>2864026.4066170868</v>
      </c>
      <c r="AC177" s="11">
        <f>'Prev&amp;Death'!E176*Input!$D$13</f>
        <v>2772668.0375855728</v>
      </c>
      <c r="AD177" s="11">
        <f>'Prev&amp;Death'!F176*Input!$D$14</f>
        <v>5374518.027902076</v>
      </c>
      <c r="AE177" s="11">
        <f>'Prev&amp;Death'!G176*Input!$D$14</f>
        <v>5149355.5210048156</v>
      </c>
      <c r="AF177" s="11">
        <f>'Prev&amp;Death'!H176*Input!$D$15</f>
        <v>10192558.975224553</v>
      </c>
      <c r="AG177" s="11">
        <f>'Prev&amp;Death'!I176*Input!$D$15</f>
        <v>10011394.207395814</v>
      </c>
      <c r="AH177" s="11">
        <f t="shared" si="114"/>
        <v>38.860016600577936</v>
      </c>
      <c r="AK177" s="2">
        <v>2028</v>
      </c>
      <c r="AL177" s="11">
        <f>'Prev&amp;Death'!B176*Input!$E$12</f>
        <v>1964025.9122506601</v>
      </c>
      <c r="AM177" s="11">
        <f>'Prev&amp;Death'!C176*Input!$E$12</f>
        <v>2063838.5950986247</v>
      </c>
      <c r="AN177" s="11">
        <f>'Prev&amp;Death'!D176*Input!$E$13</f>
        <v>4168072.4726086962</v>
      </c>
      <c r="AO177" s="11">
        <f>'Prev&amp;Death'!E176*Input!$E$13</f>
        <v>4035116.888741557</v>
      </c>
      <c r="AP177" s="11">
        <f>'Prev&amp;Death'!F176*Input!$E$14</f>
        <v>6598254.4404090103</v>
      </c>
      <c r="AQ177" s="11">
        <f>'Prev&amp;Death'!G176*Input!$E$14</f>
        <v>6321824.1627105279</v>
      </c>
      <c r="AR177" s="11">
        <f>'Prev&amp;Death'!H176*Input!$E$15</f>
        <v>10041096.123319991</v>
      </c>
      <c r="AS177" s="11">
        <f>'Prev&amp;Death'!I176*Input!$E$15</f>
        <v>9862623.4892789181</v>
      </c>
      <c r="AT177" s="11">
        <f t="shared" si="115"/>
        <v>45.054852084417995</v>
      </c>
      <c r="AW177" s="2">
        <v>2028</v>
      </c>
      <c r="AX177" s="11">
        <f t="shared" si="116"/>
        <v>6518542.9054209022</v>
      </c>
      <c r="AY177" s="11">
        <f t="shared" si="105"/>
        <v>6849818.1964398678</v>
      </c>
      <c r="AZ177" s="11">
        <f t="shared" si="106"/>
        <v>16295507.133624131</v>
      </c>
      <c r="BA177" s="11">
        <f t="shared" si="107"/>
        <v>15775703.632221449</v>
      </c>
      <c r="BB177" s="11">
        <f t="shared" si="108"/>
        <v>31397450.741789408</v>
      </c>
      <c r="BC177" s="11">
        <f t="shared" si="109"/>
        <v>30082071.635699753</v>
      </c>
      <c r="BD177" s="11">
        <f t="shared" si="110"/>
        <v>63249477.862042576</v>
      </c>
      <c r="BE177" s="11">
        <f t="shared" si="111"/>
        <v>62125267.837845646</v>
      </c>
      <c r="BF177" s="11">
        <f t="shared" si="117"/>
        <v>232.29383994508373</v>
      </c>
    </row>
    <row r="178" spans="1:58" s="29" customFormat="1">
      <c r="A178" s="2">
        <v>2029</v>
      </c>
      <c r="B178" s="11">
        <f>'Prev&amp;Death'!B177*Input!$B$12</f>
        <v>6424012.9846144803</v>
      </c>
      <c r="C178" s="11">
        <f>'Prev&amp;Death'!C177*Input!$B$12</f>
        <v>6755557.296452783</v>
      </c>
      <c r="D178" s="11">
        <f>'Prev&amp;Death'!D177*Input!$B$13</f>
        <v>16008496.100067327</v>
      </c>
      <c r="E178" s="11">
        <f>'Prev&amp;Death'!E177*Input!$B$13</f>
        <v>15571441.085270545</v>
      </c>
      <c r="F178" s="11">
        <f>'Prev&amp;Death'!F177*Input!$B$14</f>
        <v>31331309.231489405</v>
      </c>
      <c r="G178" s="11">
        <f>'Prev&amp;Death'!G177*Input!$B$14</f>
        <v>30076869.210405588</v>
      </c>
      <c r="H178" s="11">
        <f>'Prev&amp;Death'!H177*Input!$B$15</f>
        <v>65068614.209267944</v>
      </c>
      <c r="I178" s="11">
        <f>'Prev&amp;Death'!I177*Input!$B$15</f>
        <v>63846373.886322513</v>
      </c>
      <c r="J178" s="11">
        <f t="shared" si="112"/>
        <v>235.08267400389056</v>
      </c>
      <c r="K178" s="11"/>
      <c r="M178" s="2">
        <v>2029</v>
      </c>
      <c r="N178" s="11">
        <f>'Prev&amp;Death'!B177*Input!$C$172</f>
        <v>3327714.8958100295</v>
      </c>
      <c r="O178" s="11">
        <f>'Prev&amp;Death'!C177*Input!$C$172</f>
        <v>3499458.7804764793</v>
      </c>
      <c r="P178" s="11">
        <f>'Prev&amp;Death'!D177*Input!$C$173</f>
        <v>9221525.8695401791</v>
      </c>
      <c r="Q178" s="11">
        <f>'Prev&amp;Death'!E177*Input!$C$173</f>
        <v>8969764.9233421274</v>
      </c>
      <c r="R178" s="11">
        <f>'Prev&amp;Death'!F177*Input!$C$174</f>
        <v>19638423.795706037</v>
      </c>
      <c r="S178" s="11">
        <f>'Prev&amp;Death'!G177*Input!$C$174</f>
        <v>18852142.425262097</v>
      </c>
      <c r="T178" s="11">
        <f>'Prev&amp;Death'!H177*Input!$C$175</f>
        <v>44453656.74368459</v>
      </c>
      <c r="U178" s="11">
        <f>'Prev&amp;Death'!I177*Input!$C$175</f>
        <v>43618645.080461435</v>
      </c>
      <c r="V178" s="11">
        <f t="shared" si="113"/>
        <v>151.58133251428296</v>
      </c>
      <c r="Y178" s="2">
        <v>2029</v>
      </c>
      <c r="Z178" s="11">
        <f>'Prev&amp;Death'!B177*Input!$D$12</f>
        <v>1213191.5089359728</v>
      </c>
      <c r="AA178" s="11">
        <f>'Prev&amp;Death'!C177*Input!$D$12</f>
        <v>1275804.5118862442</v>
      </c>
      <c r="AB178" s="11">
        <f>'Prev&amp;Death'!D177*Input!$D$13</f>
        <v>2851077.3653018731</v>
      </c>
      <c r="AC178" s="11">
        <f>'Prev&amp;Death'!E177*Input!$D$13</f>
        <v>2773238.844288426</v>
      </c>
      <c r="AD178" s="11">
        <f>'Prev&amp;Death'!F177*Input!$D$14</f>
        <v>5433658.2178410124</v>
      </c>
      <c r="AE178" s="11">
        <f>'Prev&amp;Death'!G177*Input!$D$14</f>
        <v>5216105.9196274364</v>
      </c>
      <c r="AF178" s="11">
        <f>'Prev&amp;Death'!H177*Input!$D$15</f>
        <v>10533252.392161105</v>
      </c>
      <c r="AG178" s="11">
        <f>'Prev&amp;Death'!I177*Input!$D$15</f>
        <v>10335397.159466954</v>
      </c>
      <c r="AH178" s="11">
        <f t="shared" si="114"/>
        <v>39.631725919509023</v>
      </c>
      <c r="AK178" s="2">
        <v>2029</v>
      </c>
      <c r="AL178" s="11">
        <f>'Prev&amp;Death'!B177*Input!$E$12</f>
        <v>1958156.6733420619</v>
      </c>
      <c r="AM178" s="11">
        <f>'Prev&amp;Death'!C177*Input!$E$12</f>
        <v>2059217.4445904461</v>
      </c>
      <c r="AN178" s="11">
        <f>'Prev&amp;Death'!D177*Input!$E$13</f>
        <v>4149227.4848223007</v>
      </c>
      <c r="AO178" s="11">
        <f>'Prev&amp;Death'!E177*Input!$E$13</f>
        <v>4035947.5946665602</v>
      </c>
      <c r="AP178" s="11">
        <f>'Prev&amp;Death'!F177*Input!$E$14</f>
        <v>6670860.396672504</v>
      </c>
      <c r="AQ178" s="11">
        <f>'Prev&amp;Death'!G177*Input!$E$14</f>
        <v>6403773.1136349142</v>
      </c>
      <c r="AR178" s="11">
        <f>'Prev&amp;Death'!H177*Input!$E$15</f>
        <v>10376726.78843144</v>
      </c>
      <c r="AS178" s="11">
        <f>'Prev&amp;Death'!I177*Input!$E$15</f>
        <v>10181811.712167183</v>
      </c>
      <c r="AT178" s="11">
        <f t="shared" si="115"/>
        <v>45.835721208327406</v>
      </c>
      <c r="AW178" s="2">
        <v>2029</v>
      </c>
      <c r="AX178" s="11">
        <f t="shared" si="116"/>
        <v>6499063.0780880647</v>
      </c>
      <c r="AY178" s="11">
        <f t="shared" si="105"/>
        <v>6834480.7369531691</v>
      </c>
      <c r="AZ178" s="11">
        <f t="shared" si="106"/>
        <v>16221830.719664354</v>
      </c>
      <c r="BA178" s="11">
        <f t="shared" si="107"/>
        <v>15778951.362297114</v>
      </c>
      <c r="BB178" s="11">
        <f t="shared" si="108"/>
        <v>31742942.41021955</v>
      </c>
      <c r="BC178" s="11">
        <f t="shared" si="109"/>
        <v>30472021.458524447</v>
      </c>
      <c r="BD178" s="11">
        <f t="shared" si="110"/>
        <v>65363635.924277127</v>
      </c>
      <c r="BE178" s="11">
        <f t="shared" si="111"/>
        <v>64135853.952095568</v>
      </c>
      <c r="BF178" s="11">
        <f t="shared" si="117"/>
        <v>237.0487796421194</v>
      </c>
    </row>
    <row r="179" spans="1:58" s="29" customFormat="1">
      <c r="A179" s="2">
        <v>2030</v>
      </c>
      <c r="B179" s="11">
        <f>'Prev&amp;Death'!B178*Input!$B$12</f>
        <v>6398429.4315693462</v>
      </c>
      <c r="C179" s="11">
        <f>'Prev&amp;Death'!C178*Input!$B$12</f>
        <v>6732809.5724288393</v>
      </c>
      <c r="D179" s="11">
        <f>'Prev&amp;Death'!D178*Input!$B$13</f>
        <v>15907542.098918485</v>
      </c>
      <c r="E179" s="11">
        <f>'Prev&amp;Death'!E178*Input!$B$13</f>
        <v>15538674.11250137</v>
      </c>
      <c r="F179" s="11">
        <f>'Prev&amp;Death'!F178*Input!$B$14</f>
        <v>31605958.261281945</v>
      </c>
      <c r="G179" s="11">
        <f>'Prev&amp;Death'!G178*Input!$B$14</f>
        <v>30403289.901282441</v>
      </c>
      <c r="H179" s="11">
        <f>'Prev&amp;Death'!H178*Input!$B$15</f>
        <v>67146722.746305406</v>
      </c>
      <c r="I179" s="11">
        <f>'Prev&amp;Death'!I178*Input!$B$15</f>
        <v>65857106.679729179</v>
      </c>
      <c r="J179" s="11">
        <f t="shared" si="112"/>
        <v>239.59053280401702</v>
      </c>
      <c r="K179" s="11"/>
      <c r="M179" s="2">
        <v>2030</v>
      </c>
      <c r="N179" s="11">
        <f>'Prev&amp;Death'!B178*Input!$C$172</f>
        <v>3314462.3119874345</v>
      </c>
      <c r="O179" s="11">
        <f>'Prev&amp;Death'!C178*Input!$C$172</f>
        <v>3487675.1897113994</v>
      </c>
      <c r="P179" s="11">
        <f>'Prev&amp;Death'!D178*Input!$C$173</f>
        <v>9163372.3785808552</v>
      </c>
      <c r="Q179" s="11">
        <f>'Prev&amp;Death'!E178*Input!$C$173</f>
        <v>8950889.8531813379</v>
      </c>
      <c r="R179" s="11">
        <f>'Prev&amp;Death'!F178*Input!$C$174</f>
        <v>19810573.449660636</v>
      </c>
      <c r="S179" s="11">
        <f>'Prev&amp;Death'!G178*Input!$C$174</f>
        <v>19056742.488916125</v>
      </c>
      <c r="T179" s="11">
        <f>'Prev&amp;Death'!H178*Input!$C$175</f>
        <v>45873381.517359354</v>
      </c>
      <c r="U179" s="11">
        <f>'Prev&amp;Death'!I178*Input!$C$175</f>
        <v>44992340.009846278</v>
      </c>
      <c r="V179" s="11">
        <f t="shared" si="113"/>
        <v>154.64943719924344</v>
      </c>
      <c r="Y179" s="2">
        <v>2030</v>
      </c>
      <c r="Z179" s="11">
        <f>'Prev&amp;Death'!B178*Input!$D$12</f>
        <v>1208359.9886079307</v>
      </c>
      <c r="AA179" s="11">
        <f>'Prev&amp;Death'!C178*Input!$D$12</f>
        <v>1271508.5452218612</v>
      </c>
      <c r="AB179" s="11">
        <f>'Prev&amp;Death'!D178*Input!$D$13</f>
        <v>2833097.6833996545</v>
      </c>
      <c r="AC179" s="11">
        <f>'Prev&amp;Death'!E178*Input!$D$13</f>
        <v>2767403.1196952043</v>
      </c>
      <c r="AD179" s="11">
        <f>'Prev&amp;Death'!F178*Input!$D$14</f>
        <v>5481289.452997135</v>
      </c>
      <c r="AE179" s="11">
        <f>'Prev&amp;Death'!G178*Input!$D$14</f>
        <v>5272715.6979278512</v>
      </c>
      <c r="AF179" s="11">
        <f>'Prev&amp;Death'!H178*Input!$D$15</f>
        <v>10869654.849550499</v>
      </c>
      <c r="AG179" s="11">
        <f>'Prev&amp;Death'!I178*Input!$D$15</f>
        <v>10660892.888299163</v>
      </c>
      <c r="AH179" s="11">
        <f t="shared" si="114"/>
        <v>40.364922225699303</v>
      </c>
      <c r="AK179" s="2">
        <v>2030</v>
      </c>
      <c r="AL179" s="11">
        <f>'Prev&amp;Death'!B178*Input!$E$12</f>
        <v>1950358.3383693413</v>
      </c>
      <c r="AM179" s="11">
        <f>'Prev&amp;Death'!C178*Input!$E$12</f>
        <v>2052283.5221797177</v>
      </c>
      <c r="AN179" s="11">
        <f>'Prev&amp;Death'!D178*Input!$E$13</f>
        <v>4123061.3094582204</v>
      </c>
      <c r="AO179" s="11">
        <f>'Prev&amp;Death'!E178*Input!$E$13</f>
        <v>4027454.752918127</v>
      </c>
      <c r="AP179" s="11">
        <f>'Prev&amp;Death'!F178*Input!$E$14</f>
        <v>6729336.8976795599</v>
      </c>
      <c r="AQ179" s="11">
        <f>'Prev&amp;Death'!G178*Input!$E$14</f>
        <v>6473272.5029945001</v>
      </c>
      <c r="AR179" s="11">
        <f>'Prev&amp;Death'!H178*Input!$E$15</f>
        <v>10708130.258254731</v>
      </c>
      <c r="AS179" s="11">
        <f>'Prev&amp;Death'!I178*Input!$E$15</f>
        <v>10502470.528945066</v>
      </c>
      <c r="AT179" s="11">
        <f t="shared" si="115"/>
        <v>46.56636811079926</v>
      </c>
      <c r="AW179" s="2">
        <v>2030</v>
      </c>
      <c r="AX179" s="11">
        <f t="shared" si="116"/>
        <v>6473180.638964707</v>
      </c>
      <c r="AY179" s="11">
        <f t="shared" si="105"/>
        <v>6811467.257112978</v>
      </c>
      <c r="AZ179" s="11">
        <f t="shared" si="106"/>
        <v>16119531.371438731</v>
      </c>
      <c r="BA179" s="11">
        <f t="shared" si="107"/>
        <v>15745747.725794669</v>
      </c>
      <c r="BB179" s="11">
        <f t="shared" si="108"/>
        <v>32021199.80033733</v>
      </c>
      <c r="BC179" s="11">
        <f t="shared" si="109"/>
        <v>30802730.689838476</v>
      </c>
      <c r="BD179" s="11">
        <f t="shared" si="110"/>
        <v>67451166.625164583</v>
      </c>
      <c r="BE179" s="11">
        <f t="shared" si="111"/>
        <v>66155703.427090503</v>
      </c>
      <c r="BF179" s="11">
        <f t="shared" si="117"/>
        <v>241.58072753574194</v>
      </c>
    </row>
    <row r="182" spans="1:58" s="29" customFormat="1">
      <c r="A182" s="29" t="s">
        <v>50</v>
      </c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M182" s="29" t="s">
        <v>50</v>
      </c>
      <c r="N182" s="11"/>
      <c r="O182" s="11"/>
      <c r="P182" s="11"/>
      <c r="Q182" s="11"/>
      <c r="R182" s="11"/>
      <c r="S182" s="11"/>
      <c r="T182" s="11"/>
      <c r="U182" s="11"/>
      <c r="V182" s="11"/>
      <c r="Y182" s="29" t="s">
        <v>50</v>
      </c>
      <c r="Z182" s="11"/>
      <c r="AA182" s="11"/>
      <c r="AB182" s="11"/>
      <c r="AC182" s="11"/>
      <c r="AD182" s="11"/>
      <c r="AE182" s="11"/>
      <c r="AF182" s="11"/>
      <c r="AG182" s="11"/>
      <c r="AH182" s="11"/>
      <c r="AK182" s="29" t="s">
        <v>50</v>
      </c>
      <c r="AL182" s="11"/>
      <c r="AM182" s="11"/>
      <c r="AN182" s="11"/>
      <c r="AO182" s="11"/>
      <c r="AP182" s="11"/>
      <c r="AQ182" s="11"/>
      <c r="AR182" s="11"/>
      <c r="AS182" s="11"/>
      <c r="AT182" s="11"/>
      <c r="AW182" s="29" t="s">
        <v>50</v>
      </c>
      <c r="AX182" s="11"/>
      <c r="AY182" s="11"/>
      <c r="AZ182" s="11"/>
      <c r="BA182" s="11"/>
      <c r="BB182" s="11"/>
      <c r="BC182" s="11"/>
      <c r="BD182" s="11"/>
      <c r="BE182" s="11"/>
      <c r="BF182" s="11"/>
    </row>
    <row r="183" spans="1:58" s="29" customFormat="1">
      <c r="A183" s="11" t="s">
        <v>8</v>
      </c>
      <c r="B183" s="11" t="s">
        <v>77</v>
      </c>
      <c r="C183" s="11" t="s">
        <v>78</v>
      </c>
      <c r="D183" s="11" t="s">
        <v>79</v>
      </c>
      <c r="E183" s="11" t="s">
        <v>80</v>
      </c>
      <c r="F183" s="11" t="s">
        <v>81</v>
      </c>
      <c r="G183" s="11" t="s">
        <v>82</v>
      </c>
      <c r="H183" s="11" t="s">
        <v>83</v>
      </c>
      <c r="I183" s="11" t="s">
        <v>84</v>
      </c>
      <c r="J183" s="11" t="s">
        <v>29</v>
      </c>
      <c r="K183" s="11"/>
      <c r="L183" s="12"/>
      <c r="M183" s="11" t="s">
        <v>8</v>
      </c>
      <c r="N183" s="11" t="s">
        <v>77</v>
      </c>
      <c r="O183" s="11" t="s">
        <v>78</v>
      </c>
      <c r="P183" s="11" t="s">
        <v>79</v>
      </c>
      <c r="Q183" s="11" t="s">
        <v>80</v>
      </c>
      <c r="R183" s="11" t="s">
        <v>81</v>
      </c>
      <c r="S183" s="11" t="s">
        <v>82</v>
      </c>
      <c r="T183" s="11" t="s">
        <v>83</v>
      </c>
      <c r="U183" s="11" t="s">
        <v>84</v>
      </c>
      <c r="V183" s="11" t="s">
        <v>29</v>
      </c>
      <c r="Y183" s="11" t="s">
        <v>8</v>
      </c>
      <c r="Z183" s="11" t="s">
        <v>77</v>
      </c>
      <c r="AA183" s="11" t="s">
        <v>78</v>
      </c>
      <c r="AB183" s="11" t="s">
        <v>79</v>
      </c>
      <c r="AC183" s="11" t="s">
        <v>80</v>
      </c>
      <c r="AD183" s="11" t="s">
        <v>81</v>
      </c>
      <c r="AE183" s="11" t="s">
        <v>82</v>
      </c>
      <c r="AF183" s="11" t="s">
        <v>83</v>
      </c>
      <c r="AG183" s="11" t="s">
        <v>84</v>
      </c>
      <c r="AH183" s="11" t="s">
        <v>29</v>
      </c>
      <c r="AK183" s="11" t="s">
        <v>8</v>
      </c>
      <c r="AL183" s="11" t="s">
        <v>77</v>
      </c>
      <c r="AM183" s="11" t="s">
        <v>78</v>
      </c>
      <c r="AN183" s="11" t="s">
        <v>79</v>
      </c>
      <c r="AO183" s="11" t="s">
        <v>80</v>
      </c>
      <c r="AP183" s="11" t="s">
        <v>81</v>
      </c>
      <c r="AQ183" s="11" t="s">
        <v>82</v>
      </c>
      <c r="AR183" s="11" t="s">
        <v>83</v>
      </c>
      <c r="AS183" s="11" t="s">
        <v>84</v>
      </c>
      <c r="AT183" s="11" t="s">
        <v>29</v>
      </c>
      <c r="AW183" s="11" t="s">
        <v>8</v>
      </c>
      <c r="AX183" s="11" t="s">
        <v>77</v>
      </c>
      <c r="AY183" s="11" t="s">
        <v>78</v>
      </c>
      <c r="AZ183" s="11" t="s">
        <v>79</v>
      </c>
      <c r="BA183" s="11" t="s">
        <v>80</v>
      </c>
      <c r="BB183" s="11" t="s">
        <v>81</v>
      </c>
      <c r="BC183" s="11" t="s">
        <v>82</v>
      </c>
      <c r="BD183" s="11" t="s">
        <v>83</v>
      </c>
      <c r="BE183" s="11" t="s">
        <v>84</v>
      </c>
      <c r="BF183" s="11" t="s">
        <v>29</v>
      </c>
    </row>
    <row r="184" spans="1:58" s="29" customFormat="1">
      <c r="A184" s="2">
        <v>2015</v>
      </c>
      <c r="B184" s="11">
        <f>'Prev&amp;Death'!B183*Input!$B$12</f>
        <v>9735998.3980310708</v>
      </c>
      <c r="C184" s="11">
        <f>'Prev&amp;Death'!C183*Input!$B$12</f>
        <v>9943624.8999966588</v>
      </c>
      <c r="D184" s="11">
        <f>'Prev&amp;Death'!D183*Input!$B$13</f>
        <v>24125047.642310157</v>
      </c>
      <c r="E184" s="11">
        <f>'Prev&amp;Death'!E183*Input!$B$13</f>
        <v>21715580.274926655</v>
      </c>
      <c r="F184" s="11">
        <f>'Prev&amp;Death'!F183*Input!$B$14</f>
        <v>37801676.452468693</v>
      </c>
      <c r="G184" s="11">
        <f>'Prev&amp;Death'!G183*Input!$B$14</f>
        <v>34062702.37405514</v>
      </c>
      <c r="H184" s="11">
        <f>'Prev&amp;Death'!H183*Input!$B$15</f>
        <v>69312469.386213005</v>
      </c>
      <c r="I184" s="11">
        <f>'Prev&amp;Death'!I183*Input!$B$15</f>
        <v>70132364.928904057</v>
      </c>
      <c r="J184" s="11">
        <f>SUM(B184:I184)/1000000</f>
        <v>276.82946435690548</v>
      </c>
      <c r="K184" s="11"/>
      <c r="M184" s="2">
        <v>2015</v>
      </c>
      <c r="N184" s="11">
        <f>'Prev&amp;Death'!B183*Input!$C$192</f>
        <v>4173473.7737503527</v>
      </c>
      <c r="O184" s="11">
        <f>'Prev&amp;Death'!C183*Input!$C$192</f>
        <v>4262475.818046513</v>
      </c>
      <c r="P184" s="11">
        <f>'Prev&amp;Death'!D183*Input!$C$193</f>
        <v>11500002.33091275</v>
      </c>
      <c r="Q184" s="11">
        <f>'Prev&amp;Death'!E183*Input!$C$193</f>
        <v>10351449.973545669</v>
      </c>
      <c r="R184" s="11">
        <f>'Prev&amp;Death'!F183*Input!$C$194</f>
        <v>19607247.900389906</v>
      </c>
      <c r="S184" s="11">
        <f>'Prev&amp;Death'!G183*Input!$C$194</f>
        <v>17667889.688571796</v>
      </c>
      <c r="T184" s="11">
        <f>'Prev&amp;Death'!H183*Input!$C$195</f>
        <v>39185446.542734809</v>
      </c>
      <c r="U184" s="11">
        <f>'Prev&amp;Death'!I183*Input!$C$195</f>
        <v>39648970.252728865</v>
      </c>
      <c r="V184" s="11">
        <f>SUM(N184:U184)/1000000</f>
        <v>146.39695628068066</v>
      </c>
      <c r="Y184" s="2">
        <v>2015</v>
      </c>
      <c r="Z184" s="11">
        <f>'Prev&amp;Death'!B183*Input!$D$12</f>
        <v>1838668.5418903106</v>
      </c>
      <c r="AA184" s="11">
        <f>'Prev&amp;Death'!C183*Input!$D$12</f>
        <v>1877879.3451402429</v>
      </c>
      <c r="AB184" s="11">
        <f>'Prev&amp;Death'!D183*Input!$D$13</f>
        <v>4296617.0488388687</v>
      </c>
      <c r="AC184" s="11">
        <f>'Prev&amp;Death'!E183*Input!$D$13</f>
        <v>3867496.29754283</v>
      </c>
      <c r="AD184" s="11">
        <f>'Prev&amp;Death'!F183*Input!$D$14</f>
        <v>6555787.0048304824</v>
      </c>
      <c r="AE184" s="11">
        <f>'Prev&amp;Death'!G183*Input!$D$14</f>
        <v>5907352.3327470226</v>
      </c>
      <c r="AF184" s="11">
        <f>'Prev&amp;Death'!H183*Input!$D$15</f>
        <v>11220244.089122355</v>
      </c>
      <c r="AG184" s="11">
        <f>'Prev&amp;Death'!I183*Input!$D$15</f>
        <v>11352968.088108992</v>
      </c>
      <c r="AH184" s="11">
        <f>SUM(Z184:AG184)/1000000</f>
        <v>46.917012748221104</v>
      </c>
      <c r="AK184" s="2">
        <v>2015</v>
      </c>
      <c r="AL184" s="11">
        <f>'Prev&amp;Death'!B183*Input!$E$12</f>
        <v>2967710.4140997119</v>
      </c>
      <c r="AM184" s="11">
        <f>'Prev&amp;Death'!C183*Input!$E$12</f>
        <v>3030998.7700479813</v>
      </c>
      <c r="AN184" s="11">
        <f>'Prev&amp;Death'!D183*Input!$E$13</f>
        <v>6252949.0668208217</v>
      </c>
      <c r="AO184" s="11">
        <f>'Prev&amp;Death'!E183*Input!$E$13</f>
        <v>5628441.4202538207</v>
      </c>
      <c r="AP184" s="11">
        <f>'Prev&amp;Death'!F183*Input!$E$14</f>
        <v>8048489.2766995775</v>
      </c>
      <c r="AQ184" s="11">
        <f>'Prev&amp;Death'!G183*Input!$E$14</f>
        <v>7252411.0177417286</v>
      </c>
      <c r="AR184" s="11">
        <f>'Prev&amp;Death'!H183*Input!$E$15</f>
        <v>11053509.69269309</v>
      </c>
      <c r="AS184" s="11">
        <f>'Prev&amp;Death'!I183*Input!$E$15</f>
        <v>11184261.394491987</v>
      </c>
      <c r="AT184" s="11">
        <f>SUM(AL184:AS184)/1000000</f>
        <v>55.418771052848719</v>
      </c>
      <c r="AW184" s="2">
        <v>2015</v>
      </c>
      <c r="AX184" s="11">
        <f>N184+Z184+AL184</f>
        <v>8979852.7297403757</v>
      </c>
      <c r="AY184" s="11">
        <f t="shared" ref="AY184:AY199" si="118">O184+AA184+AM184</f>
        <v>9171353.9332347363</v>
      </c>
      <c r="AZ184" s="11">
        <f t="shared" ref="AZ184:AZ199" si="119">P184+AB184+AN184</f>
        <v>22049568.446572442</v>
      </c>
      <c r="BA184" s="11">
        <f t="shared" ref="BA184:BA199" si="120">Q184+AC184+AO184</f>
        <v>19847387.69134232</v>
      </c>
      <c r="BB184" s="11">
        <f t="shared" ref="BB184:BB199" si="121">R184+AD184+AP184</f>
        <v>34211524.18191997</v>
      </c>
      <c r="BC184" s="11">
        <f t="shared" ref="BC184:BC199" si="122">S184+AE184+AQ184</f>
        <v>30827653.039060548</v>
      </c>
      <c r="BD184" s="11">
        <f t="shared" ref="BD184:BD199" si="123">T184+AF184+AR184</f>
        <v>61459200.324550256</v>
      </c>
      <c r="BE184" s="11">
        <f t="shared" ref="BE184:BE199" si="124">U184+AG184+AS184</f>
        <v>62186199.735329844</v>
      </c>
      <c r="BF184" s="11">
        <f>SUM(AX184:BE184)/1000000</f>
        <v>248.73274008175048</v>
      </c>
    </row>
    <row r="185" spans="1:58" s="29" customFormat="1">
      <c r="A185" s="2">
        <v>2016</v>
      </c>
      <c r="B185" s="11">
        <f>'Prev&amp;Death'!B184*Input!$B$12</f>
        <v>10062254.173987083</v>
      </c>
      <c r="C185" s="11">
        <f>'Prev&amp;Death'!C184*Input!$B$12</f>
        <v>10274862.312484426</v>
      </c>
      <c r="D185" s="11">
        <f>'Prev&amp;Death'!D184*Input!$B$13</f>
        <v>24614631.903640408</v>
      </c>
      <c r="E185" s="11">
        <f>'Prev&amp;Death'!E184*Input!$B$13</f>
        <v>22348011.460151922</v>
      </c>
      <c r="F185" s="11">
        <f>'Prev&amp;Death'!F184*Input!$B$14</f>
        <v>39152765.503368363</v>
      </c>
      <c r="G185" s="11">
        <f>'Prev&amp;Death'!G184*Input!$B$14</f>
        <v>35476659.87632598</v>
      </c>
      <c r="H185" s="11">
        <f>'Prev&amp;Death'!H184*Input!$B$15</f>
        <v>71840852.181300789</v>
      </c>
      <c r="I185" s="11">
        <f>'Prev&amp;Death'!I184*Input!$B$15</f>
        <v>73041187.286202535</v>
      </c>
      <c r="J185" s="11">
        <f t="shared" ref="J185:J199" si="125">SUM(B185:I185)/1000000</f>
        <v>286.81122469746151</v>
      </c>
      <c r="K185" s="11"/>
      <c r="M185" s="2">
        <v>2016</v>
      </c>
      <c r="N185" s="11">
        <f>'Prev&amp;Death'!B184*Input!$C$192</f>
        <v>4313327.9385540718</v>
      </c>
      <c r="O185" s="11">
        <f>'Prev&amp;Death'!C184*Input!$C$192</f>
        <v>4404465.4319912102</v>
      </c>
      <c r="P185" s="11">
        <f>'Prev&amp;Death'!D184*Input!$C$193</f>
        <v>11733378.870928442</v>
      </c>
      <c r="Q185" s="11">
        <f>'Prev&amp;Death'!E184*Input!$C$193</f>
        <v>10652919.227081038</v>
      </c>
      <c r="R185" s="11">
        <f>'Prev&amp;Death'!F184*Input!$C$194</f>
        <v>20308040.575280979</v>
      </c>
      <c r="S185" s="11">
        <f>'Prev&amp;Death'!G184*Input!$C$194</f>
        <v>18401291.428108405</v>
      </c>
      <c r="T185" s="11">
        <f>'Prev&amp;Death'!H184*Input!$C$195</f>
        <v>40614854.695897356</v>
      </c>
      <c r="U185" s="11">
        <f>'Prev&amp;Death'!I184*Input!$C$195</f>
        <v>41293457.947274968</v>
      </c>
      <c r="V185" s="11">
        <f t="shared" ref="V185:V199" si="126">SUM(N185:U185)/1000000</f>
        <v>151.72173611511647</v>
      </c>
      <c r="Y185" s="2">
        <v>2016</v>
      </c>
      <c r="Z185" s="11">
        <f>'Prev&amp;Death'!B184*Input!$D$12</f>
        <v>1900282.7911265928</v>
      </c>
      <c r="AA185" s="11">
        <f>'Prev&amp;Death'!C184*Input!$D$12</f>
        <v>1940434.389352408</v>
      </c>
      <c r="AB185" s="11">
        <f>'Prev&amp;Death'!D184*Input!$D$13</f>
        <v>4383810.9112205347</v>
      </c>
      <c r="AC185" s="11">
        <f>'Prev&amp;Death'!E184*Input!$D$13</f>
        <v>3980130.8777079964</v>
      </c>
      <c r="AD185" s="11">
        <f>'Prev&amp;Death'!F184*Input!$D$14</f>
        <v>6790100.7409790382</v>
      </c>
      <c r="AE185" s="11">
        <f>'Prev&amp;Death'!G184*Input!$D$14</f>
        <v>6152569.0820736093</v>
      </c>
      <c r="AF185" s="11">
        <f>'Prev&amp;Death'!H184*Input!$D$15</f>
        <v>11629536.563663237</v>
      </c>
      <c r="AG185" s="11">
        <f>'Prev&amp;Death'!I184*Input!$D$15</f>
        <v>11823845.798134385</v>
      </c>
      <c r="AH185" s="11">
        <f t="shared" ref="AH185:AH199" si="127">SUM(Z185:AG185)/1000000</f>
        <v>48.600711154257802</v>
      </c>
      <c r="AK185" s="2">
        <v>2016</v>
      </c>
      <c r="AL185" s="11">
        <f>'Prev&amp;Death'!B184*Input!$E$12</f>
        <v>3067159.1428670301</v>
      </c>
      <c r="AM185" s="11">
        <f>'Prev&amp;Death'!C184*Input!$E$12</f>
        <v>3131965.9927601567</v>
      </c>
      <c r="AN185" s="11">
        <f>'Prev&amp;Death'!D184*Input!$E$13</f>
        <v>6379843.9644145658</v>
      </c>
      <c r="AO185" s="11">
        <f>'Prev&amp;Death'!E184*Input!$E$13</f>
        <v>5792360.6816005735</v>
      </c>
      <c r="AP185" s="11">
        <f>'Prev&amp;Death'!F184*Input!$E$14</f>
        <v>8336154.4481558045</v>
      </c>
      <c r="AQ185" s="11">
        <f>'Prev&amp;Death'!G184*Input!$E$14</f>
        <v>7553461.7346072923</v>
      </c>
      <c r="AR185" s="11">
        <f>'Prev&amp;Death'!H184*Input!$E$15</f>
        <v>11456720.023818592</v>
      </c>
      <c r="AS185" s="11">
        <f>'Prev&amp;Death'!I184*Input!$E$15</f>
        <v>11648141.795889381</v>
      </c>
      <c r="AT185" s="11">
        <f t="shared" ref="AT185:AT199" si="128">SUM(AL185:AS185)/1000000</f>
        <v>57.365807784113393</v>
      </c>
      <c r="AW185" s="2">
        <v>2016</v>
      </c>
      <c r="AX185" s="11">
        <f t="shared" ref="AX185:AX199" si="129">N185+Z185+AL185</f>
        <v>9280769.8725476954</v>
      </c>
      <c r="AY185" s="11">
        <f t="shared" si="118"/>
        <v>9476865.8141037747</v>
      </c>
      <c r="AZ185" s="11">
        <f t="shared" si="119"/>
        <v>22497033.746563543</v>
      </c>
      <c r="BA185" s="11">
        <f t="shared" si="120"/>
        <v>20425410.786389608</v>
      </c>
      <c r="BB185" s="11">
        <f t="shared" si="121"/>
        <v>35434295.764415823</v>
      </c>
      <c r="BC185" s="11">
        <f t="shared" si="122"/>
        <v>32107322.24478931</v>
      </c>
      <c r="BD185" s="11">
        <f t="shared" si="123"/>
        <v>63701111.283379182</v>
      </c>
      <c r="BE185" s="11">
        <f t="shared" si="124"/>
        <v>64765445.541298732</v>
      </c>
      <c r="BF185" s="11">
        <f t="shared" ref="BF185:BF199" si="130">SUM(AX185:BE185)/1000000</f>
        <v>257.68825505348764</v>
      </c>
    </row>
    <row r="186" spans="1:58" s="29" customFormat="1">
      <c r="A186" s="2">
        <v>2017</v>
      </c>
      <c r="B186" s="11">
        <f>'Prev&amp;Death'!B185*Input!$B$12</f>
        <v>10363122.116138281</v>
      </c>
      <c r="C186" s="11">
        <f>'Prev&amp;Death'!C185*Input!$B$12</f>
        <v>10589150.003022876</v>
      </c>
      <c r="D186" s="11">
        <f>'Prev&amp;Death'!D185*Input!$B$13</f>
        <v>25159114.728615202</v>
      </c>
      <c r="E186" s="11">
        <f>'Prev&amp;Death'!E185*Input!$B$13</f>
        <v>23048364.690158799</v>
      </c>
      <c r="F186" s="11">
        <f>'Prev&amp;Death'!F185*Input!$B$14</f>
        <v>40633144.580513448</v>
      </c>
      <c r="G186" s="11">
        <f>'Prev&amp;Death'!G185*Input!$B$14</f>
        <v>37035296.808839969</v>
      </c>
      <c r="H186" s="11">
        <f>'Prev&amp;Death'!H185*Input!$B$15</f>
        <v>74709384.368650973</v>
      </c>
      <c r="I186" s="11">
        <f>'Prev&amp;Death'!I185*Input!$B$15</f>
        <v>76057326.276690364</v>
      </c>
      <c r="J186" s="11">
        <f t="shared" si="125"/>
        <v>297.5949035726299</v>
      </c>
      <c r="K186" s="11"/>
      <c r="M186" s="2">
        <v>2017</v>
      </c>
      <c r="N186" s="11">
        <f>'Prev&amp;Death'!B185*Input!$C$192</f>
        <v>4442299.2483875034</v>
      </c>
      <c r="O186" s="11">
        <f>'Prev&amp;Death'!C185*Input!$C$192</f>
        <v>4539189.3072683513</v>
      </c>
      <c r="P186" s="11">
        <f>'Prev&amp;Death'!D185*Input!$C$193</f>
        <v>11992924.628068034</v>
      </c>
      <c r="Q186" s="11">
        <f>'Prev&amp;Death'!E185*Input!$C$193</f>
        <v>10986765.771011433</v>
      </c>
      <c r="R186" s="11">
        <f>'Prev&amp;Death'!F185*Input!$C$194</f>
        <v>21075894.33934965</v>
      </c>
      <c r="S186" s="11">
        <f>'Prev&amp;Death'!G185*Input!$C$194</f>
        <v>19209736.544581782</v>
      </c>
      <c r="T186" s="11">
        <f>'Prev&amp;Death'!H185*Input!$C$195</f>
        <v>42236564.550976954</v>
      </c>
      <c r="U186" s="11">
        <f>'Prev&amp;Death'!I185*Input!$C$195</f>
        <v>42998616.546064243</v>
      </c>
      <c r="V186" s="11">
        <f t="shared" si="126"/>
        <v>157.48199093570793</v>
      </c>
      <c r="Y186" s="2">
        <v>2017</v>
      </c>
      <c r="Z186" s="11">
        <f>'Prev&amp;Death'!B185*Input!$D$12</f>
        <v>1957102.4821208471</v>
      </c>
      <c r="AA186" s="11">
        <f>'Prev&amp;Death'!C185*Input!$D$12</f>
        <v>1999788.4346255939</v>
      </c>
      <c r="AB186" s="11">
        <f>'Prev&amp;Death'!D185*Input!$D$13</f>
        <v>4480782.0850508315</v>
      </c>
      <c r="AC186" s="11">
        <f>'Prev&amp;Death'!E185*Input!$D$13</f>
        <v>4104862.2221957697</v>
      </c>
      <c r="AD186" s="11">
        <f>'Prev&amp;Death'!F185*Input!$D$14</f>
        <v>7046836.7068659924</v>
      </c>
      <c r="AE186" s="11">
        <f>'Prev&amp;Death'!G185*Input!$D$14</f>
        <v>6422876.9812555974</v>
      </c>
      <c r="AF186" s="11">
        <f>'Prev&amp;Death'!H185*Input!$D$15</f>
        <v>12093892.134956375</v>
      </c>
      <c r="AG186" s="11">
        <f>'Prev&amp;Death'!I185*Input!$D$15</f>
        <v>12312095.834234297</v>
      </c>
      <c r="AH186" s="11">
        <f t="shared" si="127"/>
        <v>50.418236881305305</v>
      </c>
      <c r="AK186" s="2">
        <v>2017</v>
      </c>
      <c r="AL186" s="11">
        <f>'Prev&amp;Death'!B185*Input!$E$12</f>
        <v>3158869.1954664052</v>
      </c>
      <c r="AM186" s="11">
        <f>'Prev&amp;Death'!C185*Input!$E$12</f>
        <v>3227766.6301578507</v>
      </c>
      <c r="AN186" s="11">
        <f>'Prev&amp;Death'!D185*Input!$E$13</f>
        <v>6520967.9705846151</v>
      </c>
      <c r="AO186" s="11">
        <f>'Prev&amp;Death'!E185*Input!$E$13</f>
        <v>5973884.5957061844</v>
      </c>
      <c r="AP186" s="11">
        <f>'Prev&amp;Death'!F185*Input!$E$14</f>
        <v>8651347.2185831722</v>
      </c>
      <c r="AQ186" s="11">
        <f>'Prev&amp;Death'!G185*Input!$E$14</f>
        <v>7885316.6631414872</v>
      </c>
      <c r="AR186" s="11">
        <f>'Prev&amp;Death'!H185*Input!$E$15</f>
        <v>11914175.206377478</v>
      </c>
      <c r="AS186" s="11">
        <f>'Prev&amp;Death'!I185*Input!$E$15</f>
        <v>12129136.368166132</v>
      </c>
      <c r="AT186" s="11">
        <f t="shared" si="128"/>
        <v>59.461463848183328</v>
      </c>
      <c r="AW186" s="2">
        <v>2017</v>
      </c>
      <c r="AX186" s="11">
        <f t="shared" si="129"/>
        <v>9558270.9259747565</v>
      </c>
      <c r="AY186" s="11">
        <f t="shared" si="118"/>
        <v>9766744.3720517959</v>
      </c>
      <c r="AZ186" s="11">
        <f t="shared" si="119"/>
        <v>22994674.683703482</v>
      </c>
      <c r="BA186" s="11">
        <f t="shared" si="120"/>
        <v>21065512.588913385</v>
      </c>
      <c r="BB186" s="11">
        <f t="shared" si="121"/>
        <v>36774078.264798813</v>
      </c>
      <c r="BC186" s="11">
        <f t="shared" si="122"/>
        <v>33517930.188978866</v>
      </c>
      <c r="BD186" s="11">
        <f t="shared" si="123"/>
        <v>66244631.892310806</v>
      </c>
      <c r="BE186" s="11">
        <f t="shared" si="124"/>
        <v>67439848.748464674</v>
      </c>
      <c r="BF186" s="11">
        <f t="shared" si="130"/>
        <v>267.36169166519659</v>
      </c>
    </row>
    <row r="187" spans="1:58" s="29" customFormat="1">
      <c r="A187" s="2">
        <v>2018</v>
      </c>
      <c r="B187" s="11">
        <f>'Prev&amp;Death'!B186*Input!$B$12</f>
        <v>10626590.930061236</v>
      </c>
      <c r="C187" s="11">
        <f>'Prev&amp;Death'!C186*Input!$B$12</f>
        <v>10871468.341223568</v>
      </c>
      <c r="D187" s="11">
        <f>'Prev&amp;Death'!D186*Input!$B$13</f>
        <v>25727578.11838812</v>
      </c>
      <c r="E187" s="11">
        <f>'Prev&amp;Death'!E186*Input!$B$13</f>
        <v>23748297.161732212</v>
      </c>
      <c r="F187" s="11">
        <f>'Prev&amp;Death'!F186*Input!$B$14</f>
        <v>42136235.528815567</v>
      </c>
      <c r="G187" s="11">
        <f>'Prev&amp;Death'!G186*Input!$B$14</f>
        <v>38661407.887736522</v>
      </c>
      <c r="H187" s="11">
        <f>'Prev&amp;Death'!H186*Input!$B$15</f>
        <v>77699219.923287272</v>
      </c>
      <c r="I187" s="11">
        <f>'Prev&amp;Death'!I186*Input!$B$15</f>
        <v>79053183.110243469</v>
      </c>
      <c r="J187" s="11">
        <f t="shared" si="125"/>
        <v>308.52398100148798</v>
      </c>
      <c r="K187" s="11"/>
      <c r="M187" s="2">
        <v>2018</v>
      </c>
      <c r="N187" s="11">
        <f>'Prev&amp;Death'!B186*Input!$C$192</f>
        <v>4555238.8915709844</v>
      </c>
      <c r="O187" s="11">
        <f>'Prev&amp;Death'!C186*Input!$C$192</f>
        <v>4660209.0663274378</v>
      </c>
      <c r="P187" s="11">
        <f>'Prev&amp;Death'!D186*Input!$C$193</f>
        <v>12263901.515009472</v>
      </c>
      <c r="Q187" s="11">
        <f>'Prev&amp;Death'!E186*Input!$C$193</f>
        <v>11320411.746510323</v>
      </c>
      <c r="R187" s="11">
        <f>'Prev&amp;Death'!F186*Input!$C$194</f>
        <v>21855528.461588882</v>
      </c>
      <c r="S187" s="11">
        <f>'Prev&amp;Death'!G186*Input!$C$194</f>
        <v>20053179.641016547</v>
      </c>
      <c r="T187" s="11">
        <f>'Prev&amp;Death'!H186*Input!$C$195</f>
        <v>43926852.638174623</v>
      </c>
      <c r="U187" s="11">
        <f>'Prev&amp;Death'!I186*Input!$C$195</f>
        <v>44692308.732195362</v>
      </c>
      <c r="V187" s="11">
        <f t="shared" si="126"/>
        <v>163.32763069239363</v>
      </c>
      <c r="Y187" s="2">
        <v>2018</v>
      </c>
      <c r="Z187" s="11">
        <f>'Prev&amp;Death'!B186*Input!$D$12</f>
        <v>2006859.2507771833</v>
      </c>
      <c r="AA187" s="11">
        <f>'Prev&amp;Death'!C186*Input!$D$12</f>
        <v>2053104.984816619</v>
      </c>
      <c r="AB187" s="11">
        <f>'Prev&amp;Death'!D186*Input!$D$13</f>
        <v>4582024.1438584374</v>
      </c>
      <c r="AC187" s="11">
        <f>'Prev&amp;Death'!E186*Input!$D$13</f>
        <v>4229518.6305472301</v>
      </c>
      <c r="AD187" s="11">
        <f>'Prev&amp;Death'!F186*Input!$D$14</f>
        <v>7307511.4977935217</v>
      </c>
      <c r="AE187" s="11">
        <f>'Prev&amp;Death'!G186*Input!$D$14</f>
        <v>6704886.6400823742</v>
      </c>
      <c r="AF187" s="11">
        <f>'Prev&amp;Death'!H186*Input!$D$15</f>
        <v>12577884.193043813</v>
      </c>
      <c r="AG187" s="11">
        <f>'Prev&amp;Death'!I186*Input!$D$15</f>
        <v>12797062.611874703</v>
      </c>
      <c r="AH187" s="11">
        <f t="shared" si="127"/>
        <v>52.258851952793883</v>
      </c>
      <c r="AK187" s="2">
        <v>2018</v>
      </c>
      <c r="AL187" s="11">
        <f>'Prev&amp;Death'!B186*Input!$E$12</f>
        <v>3239179.3096327945</v>
      </c>
      <c r="AM187" s="11">
        <f>'Prev&amp;Death'!C186*Input!$E$12</f>
        <v>3313822.4241418508</v>
      </c>
      <c r="AN187" s="11">
        <f>'Prev&amp;Death'!D186*Input!$E$13</f>
        <v>6668307.4774450455</v>
      </c>
      <c r="AO187" s="11">
        <f>'Prev&amp;Death'!E186*Input!$E$13</f>
        <v>6155299.4538176712</v>
      </c>
      <c r="AP187" s="11">
        <f>'Prev&amp;Death'!F186*Input!$E$14</f>
        <v>8971375.6542142015</v>
      </c>
      <c r="AQ187" s="11">
        <f>'Prev&amp;Death'!G186*Input!$E$14</f>
        <v>8231537.7519780537</v>
      </c>
      <c r="AR187" s="11">
        <f>'Prev&amp;Death'!H186*Input!$E$15</f>
        <v>12390975.074790541</v>
      </c>
      <c r="AS187" s="11">
        <f>'Prev&amp;Death'!I186*Input!$E$15</f>
        <v>12606896.471663278</v>
      </c>
      <c r="AT187" s="11">
        <f t="shared" si="128"/>
        <v>61.577393617683441</v>
      </c>
      <c r="AW187" s="2">
        <v>2018</v>
      </c>
      <c r="AX187" s="11">
        <f t="shared" si="129"/>
        <v>9801277.4519809615</v>
      </c>
      <c r="AY187" s="11">
        <f t="shared" si="118"/>
        <v>10027136.475285908</v>
      </c>
      <c r="AZ187" s="11">
        <f t="shared" si="119"/>
        <v>23514233.136312954</v>
      </c>
      <c r="BA187" s="11">
        <f t="shared" si="120"/>
        <v>21705229.830875225</v>
      </c>
      <c r="BB187" s="11">
        <f t="shared" si="121"/>
        <v>38134415.613596603</v>
      </c>
      <c r="BC187" s="11">
        <f t="shared" si="122"/>
        <v>34989604.033076972</v>
      </c>
      <c r="BD187" s="11">
        <f t="shared" si="123"/>
        <v>68895711.906008974</v>
      </c>
      <c r="BE187" s="11">
        <f t="shared" si="124"/>
        <v>70096267.815733343</v>
      </c>
      <c r="BF187" s="11">
        <f t="shared" si="130"/>
        <v>277.16387626287093</v>
      </c>
    </row>
    <row r="188" spans="1:58" s="29" customFormat="1">
      <c r="A188" s="2">
        <v>2019</v>
      </c>
      <c r="B188" s="11">
        <f>'Prev&amp;Death'!B187*Input!$B$12</f>
        <v>10850816.188328071</v>
      </c>
      <c r="C188" s="11">
        <f>'Prev&amp;Death'!C187*Input!$B$12</f>
        <v>11115960.31854154</v>
      </c>
      <c r="D188" s="11">
        <f>'Prev&amp;Death'!D187*Input!$B$13</f>
        <v>26277862.715133764</v>
      </c>
      <c r="E188" s="11">
        <f>'Prev&amp;Death'!E187*Input!$B$13</f>
        <v>24429598.544959005</v>
      </c>
      <c r="F188" s="11">
        <f>'Prev&amp;Death'!F187*Input!$B$14</f>
        <v>43648724.996980302</v>
      </c>
      <c r="G188" s="11">
        <f>'Prev&amp;Death'!G187*Input!$B$14</f>
        <v>40283596.126603834</v>
      </c>
      <c r="H188" s="11">
        <f>'Prev&amp;Death'!H187*Input!$B$15</f>
        <v>80794059.078840613</v>
      </c>
      <c r="I188" s="11">
        <f>'Prev&amp;Death'!I187*Input!$B$15</f>
        <v>82075528.568487868</v>
      </c>
      <c r="J188" s="11">
        <f t="shared" si="125"/>
        <v>319.47614653787502</v>
      </c>
      <c r="K188" s="11"/>
      <c r="M188" s="2">
        <v>2019</v>
      </c>
      <c r="N188" s="11">
        <f>'Prev&amp;Death'!B187*Input!$C$192</f>
        <v>4651356.2281328188</v>
      </c>
      <c r="O188" s="11">
        <f>'Prev&amp;Death'!C187*Input!$C$192</f>
        <v>4765014.0194008974</v>
      </c>
      <c r="P188" s="11">
        <f>'Prev&amp;Death'!D187*Input!$C$193</f>
        <v>12526212.878662154</v>
      </c>
      <c r="Q188" s="11">
        <f>'Prev&amp;Death'!E187*Input!$C$193</f>
        <v>11645176.597188642</v>
      </c>
      <c r="R188" s="11">
        <f>'Prev&amp;Death'!F187*Input!$C$194</f>
        <v>22640037.47632328</v>
      </c>
      <c r="S188" s="11">
        <f>'Prev&amp;Death'!G187*Input!$C$194</f>
        <v>20894588.010313649</v>
      </c>
      <c r="T188" s="11">
        <f>'Prev&amp;Death'!H187*Input!$C$195</f>
        <v>45676503.968767971</v>
      </c>
      <c r="U188" s="11">
        <f>'Prev&amp;Death'!I187*Input!$C$195</f>
        <v>46400976.125472091</v>
      </c>
      <c r="V188" s="11">
        <f t="shared" si="126"/>
        <v>169.19986530426149</v>
      </c>
      <c r="Y188" s="2">
        <v>2019</v>
      </c>
      <c r="Z188" s="11">
        <f>'Prev&amp;Death'!B187*Input!$D$12</f>
        <v>2049204.7721934393</v>
      </c>
      <c r="AA188" s="11">
        <f>'Prev&amp;Death'!C187*Input!$D$12</f>
        <v>2099277.9286751579</v>
      </c>
      <c r="AB188" s="11">
        <f>'Prev&amp;Death'!D187*Input!$D$13</f>
        <v>4680028.6002701279</v>
      </c>
      <c r="AC188" s="11">
        <f>'Prev&amp;Death'!E187*Input!$D$13</f>
        <v>4350856.8837175947</v>
      </c>
      <c r="AD188" s="11">
        <f>'Prev&amp;Death'!F187*Input!$D$14</f>
        <v>7569816.234801813</v>
      </c>
      <c r="AE188" s="11">
        <f>'Prev&amp;Death'!G187*Input!$D$14</f>
        <v>6986215.9771324685</v>
      </c>
      <c r="AF188" s="11">
        <f>'Prev&amp;Death'!H187*Input!$D$15</f>
        <v>13078874.145492241</v>
      </c>
      <c r="AG188" s="11">
        <f>'Prev&amp;Death'!I187*Input!$D$15</f>
        <v>13286317.345740784</v>
      </c>
      <c r="AH188" s="11">
        <f t="shared" si="127"/>
        <v>54.100591888023629</v>
      </c>
      <c r="AK188" s="2">
        <v>2019</v>
      </c>
      <c r="AL188" s="11">
        <f>'Prev&amp;Death'!B187*Input!$E$12</f>
        <v>3307527.2701457348</v>
      </c>
      <c r="AM188" s="11">
        <f>'Prev&amp;Death'!C187*Input!$E$12</f>
        <v>3388348.0513643362</v>
      </c>
      <c r="AN188" s="11">
        <f>'Prev&amp;Death'!D187*Input!$E$13</f>
        <v>6810935.2395420587</v>
      </c>
      <c r="AO188" s="11">
        <f>'Prev&amp;Death'!E187*Input!$E$13</f>
        <v>6331885.3371549668</v>
      </c>
      <c r="AP188" s="11">
        <f>'Prev&amp;Death'!F187*Input!$E$14</f>
        <v>9293405.1621105336</v>
      </c>
      <c r="AQ188" s="11">
        <f>'Prev&amp;Death'!G187*Input!$E$14</f>
        <v>8576923.6150026303</v>
      </c>
      <c r="AR188" s="11">
        <f>'Prev&amp;Death'!H187*Input!$E$15</f>
        <v>12884520.246477058</v>
      </c>
      <c r="AS188" s="11">
        <f>'Prev&amp;Death'!I187*Input!$E$15</f>
        <v>13088880.811756874</v>
      </c>
      <c r="AT188" s="11">
        <f t="shared" si="128"/>
        <v>63.68242573355419</v>
      </c>
      <c r="AW188" s="2">
        <v>2019</v>
      </c>
      <c r="AX188" s="11">
        <f t="shared" si="129"/>
        <v>10008088.270471994</v>
      </c>
      <c r="AY188" s="11">
        <f t="shared" si="118"/>
        <v>10252639.999440391</v>
      </c>
      <c r="AZ188" s="11">
        <f t="shared" si="119"/>
        <v>24017176.718474343</v>
      </c>
      <c r="BA188" s="11">
        <f t="shared" si="120"/>
        <v>22327918.818061203</v>
      </c>
      <c r="BB188" s="11">
        <f t="shared" si="121"/>
        <v>39503258.873235628</v>
      </c>
      <c r="BC188" s="11">
        <f t="shared" si="122"/>
        <v>36457727.602448747</v>
      </c>
      <c r="BD188" s="11">
        <f t="shared" si="123"/>
        <v>71639898.360737264</v>
      </c>
      <c r="BE188" s="11">
        <f t="shared" si="124"/>
        <v>72776174.282969758</v>
      </c>
      <c r="BF188" s="11">
        <f t="shared" si="130"/>
        <v>286.98288292583936</v>
      </c>
    </row>
    <row r="189" spans="1:58" s="29" customFormat="1">
      <c r="A189" s="2">
        <v>2020</v>
      </c>
      <c r="B189" s="11">
        <f>'Prev&amp;Death'!B188*Input!$B$12</f>
        <v>11041481.776236011</v>
      </c>
      <c r="C189" s="11">
        <f>'Prev&amp;Death'!C188*Input!$B$12</f>
        <v>11321742.796165219</v>
      </c>
      <c r="D189" s="11">
        <f>'Prev&amp;Death'!D188*Input!$B$13</f>
        <v>26779715.586405918</v>
      </c>
      <c r="E189" s="11">
        <f>'Prev&amp;Death'!E188*Input!$B$13</f>
        <v>25072191.088127535</v>
      </c>
      <c r="F189" s="11">
        <f>'Prev&amp;Death'!F188*Input!$B$14</f>
        <v>45153722.232194126</v>
      </c>
      <c r="G189" s="11">
        <f>'Prev&amp;Death'!G188*Input!$B$14</f>
        <v>41900146.461258344</v>
      </c>
      <c r="H189" s="11">
        <f>'Prev&amp;Death'!H188*Input!$B$15</f>
        <v>83949101.048101947</v>
      </c>
      <c r="I189" s="11">
        <f>'Prev&amp;Death'!I188*Input!$B$15</f>
        <v>85089556.035826966</v>
      </c>
      <c r="J189" s="11">
        <f t="shared" si="125"/>
        <v>330.30765702431609</v>
      </c>
      <c r="K189" s="11"/>
      <c r="M189" s="2">
        <v>2020</v>
      </c>
      <c r="N189" s="11">
        <f>'Prev&amp;Death'!B188*Input!$C$192</f>
        <v>4733087.7361054793</v>
      </c>
      <c r="O189" s="11">
        <f>'Prev&amp;Death'!C188*Input!$C$192</f>
        <v>4853225.5965138795</v>
      </c>
      <c r="P189" s="11">
        <f>'Prev&amp;Death'!D188*Input!$C$193</f>
        <v>12765437.657612782</v>
      </c>
      <c r="Q189" s="11">
        <f>'Prev&amp;Death'!E188*Input!$C$193</f>
        <v>11951489.598258331</v>
      </c>
      <c r="R189" s="11">
        <f>'Prev&amp;Death'!F188*Input!$C$194</f>
        <v>23420660.365293376</v>
      </c>
      <c r="S189" s="11">
        <f>'Prev&amp;Death'!G188*Input!$C$194</f>
        <v>21733072.070534721</v>
      </c>
      <c r="T189" s="11">
        <f>'Prev&amp;Death'!H188*Input!$C$195</f>
        <v>47460190.649121135</v>
      </c>
      <c r="U189" s="11">
        <f>'Prev&amp;Death'!I188*Input!$C$195</f>
        <v>48104940.985556029</v>
      </c>
      <c r="V189" s="11">
        <f t="shared" si="126"/>
        <v>175.02210465899574</v>
      </c>
      <c r="Y189" s="2">
        <v>2020</v>
      </c>
      <c r="Z189" s="11">
        <f>'Prev&amp;Death'!B188*Input!$D$12</f>
        <v>2085212.4628457148</v>
      </c>
      <c r="AA189" s="11">
        <f>'Prev&amp;Death'!C188*Input!$D$12</f>
        <v>2138140.4831467592</v>
      </c>
      <c r="AB189" s="11">
        <f>'Prev&amp;Death'!D188*Input!$D$13</f>
        <v>4769407.4746535737</v>
      </c>
      <c r="AC189" s="11">
        <f>'Prev&amp;Death'!E188*Input!$D$13</f>
        <v>4465301.1790147563</v>
      </c>
      <c r="AD189" s="11">
        <f>'Prev&amp;Death'!F188*Input!$D$14</f>
        <v>7830821.6251137098</v>
      </c>
      <c r="AE189" s="11">
        <f>'Prev&amp;Death'!G188*Input!$D$14</f>
        <v>7266567.5559813036</v>
      </c>
      <c r="AF189" s="11">
        <f>'Prev&amp;Death'!H188*Input!$D$15</f>
        <v>13589609.678651286</v>
      </c>
      <c r="AG189" s="11">
        <f>'Prev&amp;Death'!I188*Input!$D$15</f>
        <v>13774225.570254145</v>
      </c>
      <c r="AH189" s="11">
        <f t="shared" si="127"/>
        <v>55.919286029661251</v>
      </c>
      <c r="AK189" s="2">
        <v>2020</v>
      </c>
      <c r="AL189" s="11">
        <f>'Prev&amp;Death'!B188*Input!$E$12</f>
        <v>3365645.6292201644</v>
      </c>
      <c r="AM189" s="11">
        <f>'Prev&amp;Death'!C188*Input!$E$12</f>
        <v>3451074.3149601207</v>
      </c>
      <c r="AN189" s="11">
        <f>'Prev&amp;Death'!D188*Input!$E$13</f>
        <v>6941010.026942648</v>
      </c>
      <c r="AO189" s="11">
        <f>'Prev&amp;Death'!E188*Input!$E$13</f>
        <v>6498438.3115874324</v>
      </c>
      <c r="AP189" s="11">
        <f>'Prev&amp;Death'!F188*Input!$E$14</f>
        <v>9613839.4720626771</v>
      </c>
      <c r="AQ189" s="11">
        <f>'Prev&amp;Death'!G188*Input!$E$14</f>
        <v>8921109.0918047391</v>
      </c>
      <c r="AR189" s="11">
        <f>'Prev&amp;Death'!H188*Input!$E$15</f>
        <v>13387666.178181818</v>
      </c>
      <c r="AS189" s="11">
        <f>'Prev&amp;Death'!I188*Input!$E$15</f>
        <v>13569538.651815055</v>
      </c>
      <c r="AT189" s="11">
        <f t="shared" si="128"/>
        <v>65.748321676574662</v>
      </c>
      <c r="AW189" s="2">
        <v>2020</v>
      </c>
      <c r="AX189" s="11">
        <f t="shared" si="129"/>
        <v>10183945.828171358</v>
      </c>
      <c r="AY189" s="11">
        <f t="shared" si="118"/>
        <v>10442440.394620759</v>
      </c>
      <c r="AZ189" s="11">
        <f t="shared" si="119"/>
        <v>24475855.159209006</v>
      </c>
      <c r="BA189" s="11">
        <f t="shared" si="120"/>
        <v>22915229.088860519</v>
      </c>
      <c r="BB189" s="11">
        <f t="shared" si="121"/>
        <v>40865321.462469764</v>
      </c>
      <c r="BC189" s="11">
        <f t="shared" si="122"/>
        <v>37920748.718320765</v>
      </c>
      <c r="BD189" s="11">
        <f t="shared" si="123"/>
        <v>74437466.505954236</v>
      </c>
      <c r="BE189" s="11">
        <f t="shared" si="124"/>
        <v>75448705.207625225</v>
      </c>
      <c r="BF189" s="11">
        <f t="shared" si="130"/>
        <v>296.68971236523163</v>
      </c>
    </row>
    <row r="190" spans="1:58" s="29" customFormat="1">
      <c r="A190" s="2">
        <v>2021</v>
      </c>
      <c r="B190" s="11">
        <f>'Prev&amp;Death'!B189*Input!$B$12</f>
        <v>11202591.119729789</v>
      </c>
      <c r="C190" s="11">
        <f>'Prev&amp;Death'!C189*Input!$B$12</f>
        <v>11495091.312461369</v>
      </c>
      <c r="D190" s="11">
        <f>'Prev&amp;Death'!D189*Input!$B$13</f>
        <v>27226070.518852528</v>
      </c>
      <c r="E190" s="11">
        <f>'Prev&amp;Death'!E189*Input!$B$13</f>
        <v>25650441.935631137</v>
      </c>
      <c r="F190" s="11">
        <f>'Prev&amp;Death'!F189*Input!$B$14</f>
        <v>46611017.561429396</v>
      </c>
      <c r="G190" s="11">
        <f>'Prev&amp;Death'!G189*Input!$B$14</f>
        <v>43466362.952241018</v>
      </c>
      <c r="H190" s="11">
        <f>'Prev&amp;Death'!H189*Input!$B$15</f>
        <v>87203170.844398066</v>
      </c>
      <c r="I190" s="11">
        <f>'Prev&amp;Death'!I189*Input!$B$15</f>
        <v>88153355.792238325</v>
      </c>
      <c r="J190" s="11">
        <f t="shared" si="125"/>
        <v>341.0081020369816</v>
      </c>
      <c r="K190" s="11"/>
      <c r="M190" s="2">
        <v>2021</v>
      </c>
      <c r="N190" s="11">
        <f>'Prev&amp;Death'!B189*Input!$C$192</f>
        <v>4802149.5407903893</v>
      </c>
      <c r="O190" s="11">
        <f>'Prev&amp;Death'!C189*Input!$C$192</f>
        <v>4927533.8961769966</v>
      </c>
      <c r="P190" s="11">
        <f>'Prev&amp;Death'!D189*Input!$C$193</f>
        <v>12978207.507424315</v>
      </c>
      <c r="Q190" s="11">
        <f>'Prev&amp;Death'!E189*Input!$C$193</f>
        <v>12227132.000824254</v>
      </c>
      <c r="R190" s="11">
        <f>'Prev&amp;Death'!F189*Input!$C$194</f>
        <v>24176540.883458339</v>
      </c>
      <c r="S190" s="11">
        <f>'Prev&amp;Death'!G189*Input!$C$194</f>
        <v>22545448.607405759</v>
      </c>
      <c r="T190" s="11">
        <f>'Prev&amp;Death'!H189*Input!$C$195</f>
        <v>49299862.199972749</v>
      </c>
      <c r="U190" s="11">
        <f>'Prev&amp;Death'!I189*Input!$C$195</f>
        <v>49837044.352174528</v>
      </c>
      <c r="V190" s="11">
        <f t="shared" si="126"/>
        <v>180.79391898822735</v>
      </c>
      <c r="Y190" s="2">
        <v>2021</v>
      </c>
      <c r="Z190" s="11">
        <f>'Prev&amp;Death'!B189*Input!$D$12</f>
        <v>2115638.3801041353</v>
      </c>
      <c r="AA190" s="11">
        <f>'Prev&amp;Death'!C189*Input!$D$12</f>
        <v>2170877.7999237985</v>
      </c>
      <c r="AB190" s="11">
        <f>'Prev&amp;Death'!D189*Input!$D$13</f>
        <v>4848902.2902086731</v>
      </c>
      <c r="AC190" s="11">
        <f>'Prev&amp;Death'!E189*Input!$D$13</f>
        <v>4568286.3621624233</v>
      </c>
      <c r="AD190" s="11">
        <f>'Prev&amp;Death'!F189*Input!$D$14</f>
        <v>8083554.2729266565</v>
      </c>
      <c r="AE190" s="11">
        <f>'Prev&amp;Death'!G189*Input!$D$14</f>
        <v>7538189.9463598346</v>
      </c>
      <c r="AF190" s="11">
        <f>'Prev&amp;Death'!H189*Input!$D$15</f>
        <v>14116375.752934964</v>
      </c>
      <c r="AG190" s="11">
        <f>'Prev&amp;Death'!I189*Input!$D$15</f>
        <v>14270190.890946746</v>
      </c>
      <c r="AH190" s="11">
        <f t="shared" si="127"/>
        <v>57.712015695567231</v>
      </c>
      <c r="AK190" s="2">
        <v>2021</v>
      </c>
      <c r="AL190" s="11">
        <f>'Prev&amp;Death'!B189*Input!$E$12</f>
        <v>3414754.7043194314</v>
      </c>
      <c r="AM190" s="11">
        <f>'Prev&amp;Death'!C189*Input!$E$12</f>
        <v>3503914.1138229528</v>
      </c>
      <c r="AN190" s="11">
        <f>'Prev&amp;Death'!D189*Input!$E$13</f>
        <v>7056700.3542611329</v>
      </c>
      <c r="AO190" s="11">
        <f>'Prev&amp;Death'!E189*Input!$E$13</f>
        <v>6648314.6206789305</v>
      </c>
      <c r="AP190" s="11">
        <f>'Prev&amp;Death'!F189*Input!$E$14</f>
        <v>9924117.3996853419</v>
      </c>
      <c r="AQ190" s="11">
        <f>'Prev&amp;Death'!G189*Input!$E$14</f>
        <v>9254577.8110694587</v>
      </c>
      <c r="AR190" s="11">
        <f>'Prev&amp;Death'!H189*Input!$E$15</f>
        <v>13906604.434928063</v>
      </c>
      <c r="AS190" s="11">
        <f>'Prev&amp;Death'!I189*Input!$E$15</f>
        <v>14058133.858476384</v>
      </c>
      <c r="AT190" s="11">
        <f t="shared" si="128"/>
        <v>67.767117297241697</v>
      </c>
      <c r="AW190" s="2">
        <v>2021</v>
      </c>
      <c r="AX190" s="11">
        <f t="shared" si="129"/>
        <v>10332542.625213955</v>
      </c>
      <c r="AY190" s="11">
        <f t="shared" si="118"/>
        <v>10602325.809923749</v>
      </c>
      <c r="AZ190" s="11">
        <f t="shared" si="119"/>
        <v>24883810.151894122</v>
      </c>
      <c r="BA190" s="11">
        <f t="shared" si="120"/>
        <v>23443732.983665608</v>
      </c>
      <c r="BB190" s="11">
        <f t="shared" si="121"/>
        <v>42184212.556070343</v>
      </c>
      <c r="BC190" s="11">
        <f t="shared" si="122"/>
        <v>39338216.364835054</v>
      </c>
      <c r="BD190" s="11">
        <f t="shared" si="123"/>
        <v>77322842.387835771</v>
      </c>
      <c r="BE190" s="11">
        <f t="shared" si="124"/>
        <v>78165369.101597652</v>
      </c>
      <c r="BF190" s="11">
        <f t="shared" si="130"/>
        <v>306.27305198103625</v>
      </c>
    </row>
    <row r="191" spans="1:58" s="29" customFormat="1">
      <c r="A191" s="2">
        <v>2022</v>
      </c>
      <c r="B191" s="11">
        <f>'Prev&amp;Death'!B190*Input!$B$12</f>
        <v>11339754.910245372</v>
      </c>
      <c r="C191" s="11">
        <f>'Prev&amp;Death'!C190*Input!$B$12</f>
        <v>11642800.394278048</v>
      </c>
      <c r="D191" s="11">
        <f>'Prev&amp;Death'!D190*Input!$B$13</f>
        <v>27584259.315796711</v>
      </c>
      <c r="E191" s="11">
        <f>'Prev&amp;Death'!E190*Input!$B$13</f>
        <v>26144856.343756024</v>
      </c>
      <c r="F191" s="11">
        <f>'Prev&amp;Death'!F190*Input!$B$14</f>
        <v>47978800.63946531</v>
      </c>
      <c r="G191" s="11">
        <f>'Prev&amp;Death'!G190*Input!$B$14</f>
        <v>44928056.287743278</v>
      </c>
      <c r="H191" s="11">
        <f>'Prev&amp;Death'!H190*Input!$B$15</f>
        <v>90652152.422916546</v>
      </c>
      <c r="I191" s="11">
        <f>'Prev&amp;Death'!I190*Input!$B$15</f>
        <v>91335170.107645661</v>
      </c>
      <c r="J191" s="11">
        <f t="shared" si="125"/>
        <v>351.60585042184698</v>
      </c>
      <c r="K191" s="11"/>
      <c r="M191" s="2">
        <v>2022</v>
      </c>
      <c r="N191" s="11">
        <f>'Prev&amp;Death'!B190*Input!$C$192</f>
        <v>4860946.7446334725</v>
      </c>
      <c r="O191" s="11">
        <f>'Prev&amp;Death'!C190*Input!$C$192</f>
        <v>4990851.4886728339</v>
      </c>
      <c r="P191" s="11">
        <f>'Prev&amp;Death'!D190*Input!$C$193</f>
        <v>13148950.051059371</v>
      </c>
      <c r="Q191" s="11">
        <f>'Prev&amp;Death'!E190*Input!$C$193</f>
        <v>12462810.990154058</v>
      </c>
      <c r="R191" s="11">
        <f>'Prev&amp;Death'!F190*Input!$C$194</f>
        <v>24885992.537506793</v>
      </c>
      <c r="S191" s="11">
        <f>'Prev&amp;Death'!G190*Input!$C$194</f>
        <v>23303610.315381251</v>
      </c>
      <c r="T191" s="11">
        <f>'Prev&amp;Death'!H190*Input!$C$195</f>
        <v>51249726.120111704</v>
      </c>
      <c r="U191" s="11">
        <f>'Prev&amp;Death'!I190*Input!$C$195</f>
        <v>51635866.640132181</v>
      </c>
      <c r="V191" s="11">
        <f t="shared" si="126"/>
        <v>186.53875488765169</v>
      </c>
      <c r="Y191" s="2">
        <v>2022</v>
      </c>
      <c r="Z191" s="11">
        <f>'Prev&amp;Death'!B190*Input!$D$12</f>
        <v>2141542.117594318</v>
      </c>
      <c r="AA191" s="11">
        <f>'Prev&amp;Death'!C190*Input!$D$12</f>
        <v>2198773.043019027</v>
      </c>
      <c r="AB191" s="11">
        <f>'Prev&amp;Death'!D190*Input!$D$13</f>
        <v>4912694.9141434077</v>
      </c>
      <c r="AC191" s="11">
        <f>'Prev&amp;Death'!E190*Input!$D$13</f>
        <v>4656340.4628894776</v>
      </c>
      <c r="AD191" s="11">
        <f>'Prev&amp;Death'!F190*Input!$D$14</f>
        <v>8320763.1845390741</v>
      </c>
      <c r="AE191" s="11">
        <f>'Prev&amp;Death'!G190*Input!$D$14</f>
        <v>7791685.3220472597</v>
      </c>
      <c r="AF191" s="11">
        <f>'Prev&amp;Death'!H190*Input!$D$15</f>
        <v>14674693.982144689</v>
      </c>
      <c r="AG191" s="11">
        <f>'Prev&amp;Death'!I190*Input!$D$15</f>
        <v>14785260.308921272</v>
      </c>
      <c r="AH191" s="11">
        <f t="shared" si="127"/>
        <v>59.481753335298521</v>
      </c>
      <c r="AK191" s="2">
        <v>2022</v>
      </c>
      <c r="AL191" s="11">
        <f>'Prev&amp;Death'!B190*Input!$E$12</f>
        <v>3456564.7368306126</v>
      </c>
      <c r="AM191" s="11">
        <f>'Prev&amp;Death'!C190*Input!$E$12</f>
        <v>3548938.5440296293</v>
      </c>
      <c r="AN191" s="11">
        <f>'Prev&amp;Death'!D190*Input!$E$13</f>
        <v>7149538.9814342363</v>
      </c>
      <c r="AO191" s="11">
        <f>'Prev&amp;Death'!E190*Input!$E$13</f>
        <v>6776461.4396093674</v>
      </c>
      <c r="AP191" s="11">
        <f>'Prev&amp;Death'!F190*Input!$E$14</f>
        <v>10215336.955787972</v>
      </c>
      <c r="AQ191" s="11">
        <f>'Prev&amp;Death'!G190*Input!$E$14</f>
        <v>9565792.1338364817</v>
      </c>
      <c r="AR191" s="11">
        <f>'Prev&amp;Death'!H190*Input!$E$15</f>
        <v>14456625.977165267</v>
      </c>
      <c r="AS191" s="11">
        <f>'Prev&amp;Death'!I190*Input!$E$15</f>
        <v>14565549.272862127</v>
      </c>
      <c r="AT191" s="11">
        <f t="shared" si="128"/>
        <v>69.734808041555681</v>
      </c>
      <c r="AW191" s="2">
        <v>2022</v>
      </c>
      <c r="AX191" s="11">
        <f t="shared" si="129"/>
        <v>10459053.599058403</v>
      </c>
      <c r="AY191" s="11">
        <f t="shared" si="118"/>
        <v>10738563.075721489</v>
      </c>
      <c r="AZ191" s="11">
        <f t="shared" si="119"/>
        <v>25211183.946637016</v>
      </c>
      <c r="BA191" s="11">
        <f t="shared" si="120"/>
        <v>23895612.892652903</v>
      </c>
      <c r="BB191" s="11">
        <f t="shared" si="121"/>
        <v>43422092.67783384</v>
      </c>
      <c r="BC191" s="11">
        <f t="shared" si="122"/>
        <v>40661087.771264993</v>
      </c>
      <c r="BD191" s="11">
        <f t="shared" si="123"/>
        <v>80381046.079421669</v>
      </c>
      <c r="BE191" s="11">
        <f t="shared" si="124"/>
        <v>80986676.221915573</v>
      </c>
      <c r="BF191" s="11">
        <f t="shared" si="130"/>
        <v>315.75531626450584</v>
      </c>
    </row>
    <row r="192" spans="1:58" s="29" customFormat="1">
      <c r="A192" s="2">
        <v>2023</v>
      </c>
      <c r="B192" s="11">
        <f>'Prev&amp;Death'!B191*Input!$B$12</f>
        <v>11458466.30698096</v>
      </c>
      <c r="C192" s="11">
        <f>'Prev&amp;Death'!C191*Input!$B$12</f>
        <v>11766678.204411777</v>
      </c>
      <c r="D192" s="11">
        <f>'Prev&amp;Death'!D191*Input!$B$13</f>
        <v>27861763.067097846</v>
      </c>
      <c r="E192" s="11">
        <f>'Prev&amp;Death'!E191*Input!$B$13</f>
        <v>26552946.661765989</v>
      </c>
      <c r="F192" s="11">
        <f>'Prev&amp;Death'!F191*Input!$B$14</f>
        <v>49240541.597000368</v>
      </c>
      <c r="G192" s="11">
        <f>'Prev&amp;Death'!G191*Input!$B$14</f>
        <v>46306009.169769004</v>
      </c>
      <c r="H192" s="11">
        <f>'Prev&amp;Death'!H191*Input!$B$15</f>
        <v>94266235.90898408</v>
      </c>
      <c r="I192" s="11">
        <f>'Prev&amp;Death'!I191*Input!$B$15</f>
        <v>94613620.043254137</v>
      </c>
      <c r="J192" s="11">
        <f t="shared" si="125"/>
        <v>362.06626095926418</v>
      </c>
      <c r="K192" s="11"/>
      <c r="M192" s="2">
        <v>2023</v>
      </c>
      <c r="N192" s="11">
        <f>'Prev&amp;Death'!B191*Input!$C$192</f>
        <v>4911834.068220281</v>
      </c>
      <c r="O192" s="11">
        <f>'Prev&amp;Death'!C191*Input!$C$192</f>
        <v>5043953.4686246077</v>
      </c>
      <c r="P192" s="11">
        <f>'Prev&amp;Death'!D191*Input!$C$193</f>
        <v>13281231.397571752</v>
      </c>
      <c r="Q192" s="11">
        <f>'Prev&amp;Death'!E191*Input!$C$193</f>
        <v>12657340.745200301</v>
      </c>
      <c r="R192" s="11">
        <f>'Prev&amp;Death'!F191*Input!$C$194</f>
        <v>25540441.494858515</v>
      </c>
      <c r="S192" s="11">
        <f>'Prev&amp;Death'!G191*Input!$C$194</f>
        <v>24018336.917173821</v>
      </c>
      <c r="T192" s="11">
        <f>'Prev&amp;Death'!H191*Input!$C$195</f>
        <v>53292929.550870582</v>
      </c>
      <c r="U192" s="11">
        <f>'Prev&amp;Death'!I191*Input!$C$195</f>
        <v>53489321.376811519</v>
      </c>
      <c r="V192" s="11">
        <f t="shared" si="126"/>
        <v>192.23538901933139</v>
      </c>
      <c r="Y192" s="2">
        <v>2023</v>
      </c>
      <c r="Z192" s="11">
        <f>'Prev&amp;Death'!B191*Input!$D$12</f>
        <v>2163961.0726740281</v>
      </c>
      <c r="AA192" s="11">
        <f>'Prev&amp;Death'!C191*Input!$D$12</f>
        <v>2222167.6886649439</v>
      </c>
      <c r="AB192" s="11">
        <f>'Prev&amp;Death'!D191*Input!$D$13</f>
        <v>4962117.7118362971</v>
      </c>
      <c r="AC192" s="11">
        <f>'Prev&amp;Death'!E191*Input!$D$13</f>
        <v>4729020.4361614306</v>
      </c>
      <c r="AD192" s="11">
        <f>'Prev&amp;Death'!F191*Input!$D$14</f>
        <v>8539581.6536953673</v>
      </c>
      <c r="AE192" s="11">
        <f>'Prev&amp;Death'!G191*Input!$D$14</f>
        <v>8030657.9403281361</v>
      </c>
      <c r="AF192" s="11">
        <f>'Prev&amp;Death'!H191*Input!$D$15</f>
        <v>15259738.7689087</v>
      </c>
      <c r="AG192" s="11">
        <f>'Prev&amp;Death'!I191*Input!$D$15</f>
        <v>15315973.019595688</v>
      </c>
      <c r="AH192" s="11">
        <f t="shared" si="127"/>
        <v>61.223218291864598</v>
      </c>
      <c r="AK192" s="2">
        <v>2023</v>
      </c>
      <c r="AL192" s="11">
        <f>'Prev&amp;Death'!B191*Input!$E$12</f>
        <v>3492750.1421646741</v>
      </c>
      <c r="AM192" s="11">
        <f>'Prev&amp;Death'!C191*Input!$E$12</f>
        <v>3586698.7666775794</v>
      </c>
      <c r="AN192" s="11">
        <f>'Prev&amp;Death'!D191*Input!$E$13</f>
        <v>7221464.9253106965</v>
      </c>
      <c r="AO192" s="11">
        <f>'Prev&amp;Death'!E191*Input!$E$13</f>
        <v>6882233.9964562096</v>
      </c>
      <c r="AP192" s="11">
        <f>'Prev&amp;Death'!F191*Input!$E$14</f>
        <v>10483978.70715216</v>
      </c>
      <c r="AQ192" s="11">
        <f>'Prev&amp;Death'!G191*Input!$E$14</f>
        <v>9859176.9790490028</v>
      </c>
      <c r="AR192" s="11">
        <f>'Prev&amp;Death'!H191*Input!$E$15</f>
        <v>15032976.916573517</v>
      </c>
      <c r="AS192" s="11">
        <f>'Prev&amp;Death'!I191*Input!$E$15</f>
        <v>15088375.518430369</v>
      </c>
      <c r="AT192" s="11">
        <f t="shared" si="128"/>
        <v>71.647655951814201</v>
      </c>
      <c r="AW192" s="2">
        <v>2023</v>
      </c>
      <c r="AX192" s="11">
        <f t="shared" si="129"/>
        <v>10568545.283058982</v>
      </c>
      <c r="AY192" s="11">
        <f t="shared" si="118"/>
        <v>10852819.92396713</v>
      </c>
      <c r="AZ192" s="11">
        <f t="shared" si="119"/>
        <v>25464814.034718748</v>
      </c>
      <c r="BA192" s="11">
        <f t="shared" si="120"/>
        <v>24268595.177817941</v>
      </c>
      <c r="BB192" s="11">
        <f t="shared" si="121"/>
        <v>44564001.855706036</v>
      </c>
      <c r="BC192" s="11">
        <f t="shared" si="122"/>
        <v>41908171.836550958</v>
      </c>
      <c r="BD192" s="11">
        <f t="shared" si="123"/>
        <v>83585645.236352801</v>
      </c>
      <c r="BE192" s="11">
        <f t="shared" si="124"/>
        <v>83893669.914837569</v>
      </c>
      <c r="BF192" s="11">
        <f t="shared" si="130"/>
        <v>325.10626326301013</v>
      </c>
    </row>
    <row r="193" spans="1:58" s="29" customFormat="1">
      <c r="A193" s="2">
        <v>2024</v>
      </c>
      <c r="B193" s="11">
        <f>'Prev&amp;Death'!B192*Input!$B$12</f>
        <v>11558922.781471115</v>
      </c>
      <c r="C193" s="11">
        <f>'Prev&amp;Death'!C192*Input!$B$12</f>
        <v>11873523.79005466</v>
      </c>
      <c r="D193" s="11">
        <f>'Prev&amp;Death'!D192*Input!$B$13</f>
        <v>28066348.291145038</v>
      </c>
      <c r="E193" s="11">
        <f>'Prev&amp;Death'!E192*Input!$B$13</f>
        <v>26881959.487481114</v>
      </c>
      <c r="F193" s="11">
        <f>'Prev&amp;Death'!F192*Input!$B$14</f>
        <v>50404464.75390096</v>
      </c>
      <c r="G193" s="11">
        <f>'Prev&amp;Death'!G192*Input!$B$14</f>
        <v>47585189.538298063</v>
      </c>
      <c r="H193" s="11">
        <f>'Prev&amp;Death'!H192*Input!$B$15</f>
        <v>97987496.230606169</v>
      </c>
      <c r="I193" s="11">
        <f>'Prev&amp;Death'!I192*Input!$B$15</f>
        <v>97957027.057001725</v>
      </c>
      <c r="J193" s="11">
        <f t="shared" si="125"/>
        <v>372.31493192995885</v>
      </c>
      <c r="K193" s="11"/>
      <c r="M193" s="2">
        <v>2024</v>
      </c>
      <c r="N193" s="11">
        <f>'Prev&amp;Death'!B192*Input!$C$192</f>
        <v>4954896.1605243292</v>
      </c>
      <c r="O193" s="11">
        <f>'Prev&amp;Death'!C192*Input!$C$192</f>
        <v>5089754.3440244794</v>
      </c>
      <c r="P193" s="11">
        <f>'Prev&amp;Death'!D192*Input!$C$193</f>
        <v>13378753.714969657</v>
      </c>
      <c r="Q193" s="11">
        <f>'Prev&amp;Death'!E192*Input!$C$193</f>
        <v>12814175.596626187</v>
      </c>
      <c r="R193" s="11">
        <f>'Prev&amp;Death'!F192*Input!$C$194</f>
        <v>26144153.605432484</v>
      </c>
      <c r="S193" s="11">
        <f>'Prev&amp;Death'!G192*Input!$C$194</f>
        <v>24681831.474792138</v>
      </c>
      <c r="T193" s="11">
        <f>'Prev&amp;Death'!H192*Input!$C$195</f>
        <v>55396724.852001898</v>
      </c>
      <c r="U193" s="11">
        <f>'Prev&amp;Death'!I192*Input!$C$195</f>
        <v>55379499.262089267</v>
      </c>
      <c r="V193" s="11">
        <f t="shared" si="126"/>
        <v>197.83978901046044</v>
      </c>
      <c r="Y193" s="2">
        <v>2024</v>
      </c>
      <c r="Z193" s="11">
        <f>'Prev&amp;Death'!B192*Input!$D$12</f>
        <v>2182932.5383545901</v>
      </c>
      <c r="AA193" s="11">
        <f>'Prev&amp;Death'!C192*Input!$D$12</f>
        <v>2242345.7545529935</v>
      </c>
      <c r="AB193" s="11">
        <f>'Prev&amp;Death'!D192*Input!$D$13</f>
        <v>4998553.88284887</v>
      </c>
      <c r="AC193" s="11">
        <f>'Prev&amp;Death'!E192*Input!$D$13</f>
        <v>4787616.8848488536</v>
      </c>
      <c r="AD193" s="11">
        <f>'Prev&amp;Death'!F192*Input!$D$14</f>
        <v>8741435.9898707643</v>
      </c>
      <c r="AE193" s="11">
        <f>'Prev&amp;Death'!G192*Input!$D$14</f>
        <v>8252500.8537603365</v>
      </c>
      <c r="AF193" s="11">
        <f>'Prev&amp;Death'!H192*Input!$D$15</f>
        <v>15862133.251424007</v>
      </c>
      <c r="AG193" s="11">
        <f>'Prev&amp;Death'!I192*Input!$D$15</f>
        <v>15857200.927297292</v>
      </c>
      <c r="AH193" s="11">
        <f t="shared" si="127"/>
        <v>62.924720082957712</v>
      </c>
      <c r="AK193" s="2">
        <v>2024</v>
      </c>
      <c r="AL193" s="11">
        <f>'Prev&amp;Death'!B192*Input!$E$12</f>
        <v>3523371.1132577327</v>
      </c>
      <c r="AM193" s="11">
        <f>'Prev&amp;Death'!C192*Input!$E$12</f>
        <v>3619267.2557271556</v>
      </c>
      <c r="AN193" s="11">
        <f>'Prev&amp;Death'!D192*Input!$E$13</f>
        <v>7274491.1826992063</v>
      </c>
      <c r="AO193" s="11">
        <f>'Prev&amp;Death'!E192*Input!$E$13</f>
        <v>6967510.5302906716</v>
      </c>
      <c r="AP193" s="11">
        <f>'Prev&amp;Death'!F192*Input!$E$14</f>
        <v>10731793.72294903</v>
      </c>
      <c r="AQ193" s="11">
        <f>'Prev&amp;Death'!G192*Input!$E$14</f>
        <v>10131531.817385767</v>
      </c>
      <c r="AR193" s="11">
        <f>'Prev&amp;Death'!H192*Input!$E$15</f>
        <v>15626419.732827673</v>
      </c>
      <c r="AS193" s="11">
        <f>'Prev&amp;Death'!I192*Input!$E$15</f>
        <v>15621560.703727316</v>
      </c>
      <c r="AT193" s="11">
        <f t="shared" si="128"/>
        <v>73.495946058864547</v>
      </c>
      <c r="AW193" s="2">
        <v>2024</v>
      </c>
      <c r="AX193" s="11">
        <f t="shared" si="129"/>
        <v>10661199.812136652</v>
      </c>
      <c r="AY193" s="11">
        <f t="shared" si="118"/>
        <v>10951367.354304628</v>
      </c>
      <c r="AZ193" s="11">
        <f t="shared" si="119"/>
        <v>25651798.780517735</v>
      </c>
      <c r="BA193" s="11">
        <f t="shared" si="120"/>
        <v>24569303.011765711</v>
      </c>
      <c r="BB193" s="11">
        <f t="shared" si="121"/>
        <v>45617383.31825228</v>
      </c>
      <c r="BC193" s="11">
        <f t="shared" si="122"/>
        <v>43065864.14593824</v>
      </c>
      <c r="BD193" s="11">
        <f t="shared" si="123"/>
        <v>86885277.836253583</v>
      </c>
      <c r="BE193" s="11">
        <f t="shared" si="124"/>
        <v>86858260.893113881</v>
      </c>
      <c r="BF193" s="11">
        <f t="shared" si="130"/>
        <v>334.2604551522827</v>
      </c>
    </row>
    <row r="194" spans="1:58" s="29" customFormat="1">
      <c r="A194" s="2">
        <v>2025</v>
      </c>
      <c r="B194" s="11">
        <f>'Prev&amp;Death'!B193*Input!$B$12</f>
        <v>11647683.168951076</v>
      </c>
      <c r="C194" s="11">
        <f>'Prev&amp;Death'!C193*Input!$B$12</f>
        <v>11965974.310845394</v>
      </c>
      <c r="D194" s="11">
        <f>'Prev&amp;Death'!D193*Input!$B$13</f>
        <v>28205216.409352634</v>
      </c>
      <c r="E194" s="11">
        <f>'Prev&amp;Death'!E193*Input!$B$13</f>
        <v>27130871.184187997</v>
      </c>
      <c r="F194" s="11">
        <f>'Prev&amp;Death'!F193*Input!$B$14</f>
        <v>51488988.978674904</v>
      </c>
      <c r="G194" s="11">
        <f>'Prev&amp;Death'!G193*Input!$B$14</f>
        <v>48796214.36397481</v>
      </c>
      <c r="H194" s="11">
        <f>'Prev&amp;Death'!H193*Input!$B$15</f>
        <v>101749602.04700939</v>
      </c>
      <c r="I194" s="11">
        <f>'Prev&amp;Death'!I193*Input!$B$15</f>
        <v>101366690.43082654</v>
      </c>
      <c r="J194" s="11">
        <f t="shared" si="125"/>
        <v>382.35124089382271</v>
      </c>
      <c r="K194" s="11"/>
      <c r="M194" s="2">
        <v>2025</v>
      </c>
      <c r="N194" s="11">
        <f>'Prev&amp;Death'!B193*Input!$C$192</f>
        <v>4992944.5592761664</v>
      </c>
      <c r="O194" s="11">
        <f>'Prev&amp;Death'!C193*Input!$C$192</f>
        <v>5129384.5707475767</v>
      </c>
      <c r="P194" s="11">
        <f>'Prev&amp;Death'!D193*Input!$C$193</f>
        <v>13444949.79908748</v>
      </c>
      <c r="Q194" s="11">
        <f>'Prev&amp;Death'!E193*Input!$C$193</f>
        <v>12932827.594116978</v>
      </c>
      <c r="R194" s="11">
        <f>'Prev&amp;Death'!F193*Input!$C$194</f>
        <v>26706682.501627307</v>
      </c>
      <c r="S194" s="11">
        <f>'Prev&amp;Death'!G193*Input!$C$194</f>
        <v>25309974.620782685</v>
      </c>
      <c r="T194" s="11">
        <f>'Prev&amp;Death'!H193*Input!$C$195</f>
        <v>57523611.9426255</v>
      </c>
      <c r="U194" s="11">
        <f>'Prev&amp;Death'!I193*Input!$C$195</f>
        <v>57307134.838297859</v>
      </c>
      <c r="V194" s="11">
        <f t="shared" si="126"/>
        <v>203.34751042656154</v>
      </c>
      <c r="Y194" s="2">
        <v>2025</v>
      </c>
      <c r="Z194" s="11">
        <f>'Prev&amp;Death'!B193*Input!$D$12</f>
        <v>2199695.1676765508</v>
      </c>
      <c r="AA194" s="11">
        <f>'Prev&amp;Death'!C193*Input!$D$12</f>
        <v>2259805.2751188218</v>
      </c>
      <c r="AB194" s="11">
        <f>'Prev&amp;Death'!D193*Input!$D$13</f>
        <v>5023285.9842348378</v>
      </c>
      <c r="AC194" s="11">
        <f>'Prev&amp;Death'!E193*Input!$D$13</f>
        <v>4831947.5015416294</v>
      </c>
      <c r="AD194" s="11">
        <f>'Prev&amp;Death'!F193*Input!$D$14</f>
        <v>8929520.5005706213</v>
      </c>
      <c r="AE194" s="11">
        <f>'Prev&amp;Death'!G193*Input!$D$14</f>
        <v>8462523.8358013947</v>
      </c>
      <c r="AF194" s="11">
        <f>'Prev&amp;Death'!H193*Input!$D$15</f>
        <v>16471139.768187173</v>
      </c>
      <c r="AG194" s="11">
        <f>'Prev&amp;Death'!I193*Input!$D$15</f>
        <v>16409154.35869047</v>
      </c>
      <c r="AH194" s="11">
        <f t="shared" si="127"/>
        <v>64.587072391821494</v>
      </c>
      <c r="AK194" s="2">
        <v>2025</v>
      </c>
      <c r="AL194" s="11">
        <f>'Prev&amp;Death'!B193*Input!$E$12</f>
        <v>3550426.9030714487</v>
      </c>
      <c r="AM194" s="11">
        <f>'Prev&amp;Death'!C193*Input!$E$12</f>
        <v>3647447.8656782713</v>
      </c>
      <c r="AN194" s="11">
        <f>'Prev&amp;Death'!D193*Input!$E$13</f>
        <v>7310484.2834396362</v>
      </c>
      <c r="AO194" s="11">
        <f>'Prev&amp;Death'!E193*Input!$E$13</f>
        <v>7032025.7256478174</v>
      </c>
      <c r="AP194" s="11">
        <f>'Prev&amp;Death'!F193*Input!$E$14</f>
        <v>10962703.629931316</v>
      </c>
      <c r="AQ194" s="11">
        <f>'Prev&amp;Death'!G193*Input!$E$14</f>
        <v>10389375.416876173</v>
      </c>
      <c r="AR194" s="11">
        <f>'Prev&amp;Death'!H193*Input!$E$15</f>
        <v>16226376.327576</v>
      </c>
      <c r="AS194" s="11">
        <f>'Prev&amp;Death'!I193*Input!$E$15</f>
        <v>16165312.029933708</v>
      </c>
      <c r="AT194" s="11">
        <f t="shared" si="128"/>
        <v>75.284152182154372</v>
      </c>
      <c r="AW194" s="2">
        <v>2025</v>
      </c>
      <c r="AX194" s="11">
        <f t="shared" si="129"/>
        <v>10743066.630024165</v>
      </c>
      <c r="AY194" s="11">
        <f t="shared" si="118"/>
        <v>11036637.71154467</v>
      </c>
      <c r="AZ194" s="11">
        <f t="shared" si="119"/>
        <v>25778720.066761956</v>
      </c>
      <c r="BA194" s="11">
        <f t="shared" si="120"/>
        <v>24796800.821306426</v>
      </c>
      <c r="BB194" s="11">
        <f t="shared" si="121"/>
        <v>46598906.632129245</v>
      </c>
      <c r="BC194" s="11">
        <f t="shared" si="122"/>
        <v>44161873.873460256</v>
      </c>
      <c r="BD194" s="11">
        <f t="shared" si="123"/>
        <v>90221128.038388669</v>
      </c>
      <c r="BE194" s="11">
        <f t="shared" si="124"/>
        <v>89881601.226922035</v>
      </c>
      <c r="BF194" s="11">
        <f t="shared" si="130"/>
        <v>343.21873500053738</v>
      </c>
    </row>
    <row r="195" spans="1:58" s="29" customFormat="1">
      <c r="A195" s="2">
        <v>2026</v>
      </c>
      <c r="B195" s="11">
        <f>'Prev&amp;Death'!B194*Input!$B$12</f>
        <v>11721999.483577799</v>
      </c>
      <c r="C195" s="11">
        <f>'Prev&amp;Death'!C194*Input!$B$12</f>
        <v>12041588.614751412</v>
      </c>
      <c r="D195" s="11">
        <f>'Prev&amp;Death'!D194*Input!$B$13</f>
        <v>28290319.873554692</v>
      </c>
      <c r="E195" s="11">
        <f>'Prev&amp;Death'!E194*Input!$B$13</f>
        <v>27320369.469775546</v>
      </c>
      <c r="F195" s="11">
        <f>'Prev&amp;Death'!F194*Input!$B$14</f>
        <v>52499953.589784503</v>
      </c>
      <c r="G195" s="11">
        <f>'Prev&amp;Death'!G194*Input!$B$14</f>
        <v>49931897.50759986</v>
      </c>
      <c r="H195" s="11">
        <f>'Prev&amp;Death'!H194*Input!$B$15</f>
        <v>105493020.74075265</v>
      </c>
      <c r="I195" s="11">
        <f>'Prev&amp;Death'!I194*Input!$B$15</f>
        <v>104800239.89081039</v>
      </c>
      <c r="J195" s="11">
        <f t="shared" si="125"/>
        <v>392.09938917060686</v>
      </c>
      <c r="K195" s="11"/>
      <c r="M195" s="2">
        <v>2026</v>
      </c>
      <c r="N195" s="11">
        <f>'Prev&amp;Death'!B194*Input!$C$192</f>
        <v>5024801.3013766101</v>
      </c>
      <c r="O195" s="11">
        <f>'Prev&amp;Death'!C194*Input!$C$192</f>
        <v>5161797.7143586082</v>
      </c>
      <c r="P195" s="11">
        <f>'Prev&amp;Death'!D194*Input!$C$193</f>
        <v>13485517.1816354</v>
      </c>
      <c r="Q195" s="11">
        <f>'Prev&amp;Death'!E194*Input!$C$193</f>
        <v>13023158.223024787</v>
      </c>
      <c r="R195" s="11">
        <f>'Prev&amp;Death'!F194*Input!$C$194</f>
        <v>27231056.963523764</v>
      </c>
      <c r="S195" s="11">
        <f>'Prev&amp;Death'!G194*Input!$C$194</f>
        <v>25899038.996309772</v>
      </c>
      <c r="T195" s="11">
        <f>'Prev&amp;Death'!H194*Input!$C$195</f>
        <v>59639934.364979252</v>
      </c>
      <c r="U195" s="11">
        <f>'Prev&amp;Death'!I194*Input!$C$195</f>
        <v>59248274.289935917</v>
      </c>
      <c r="V195" s="11">
        <f t="shared" si="126"/>
        <v>208.71357903514411</v>
      </c>
      <c r="Y195" s="2">
        <v>2026</v>
      </c>
      <c r="Z195" s="11">
        <f>'Prev&amp;Death'!B194*Input!$D$12</f>
        <v>2213729.9963882123</v>
      </c>
      <c r="AA195" s="11">
        <f>'Prev&amp;Death'!C194*Input!$D$12</f>
        <v>2274085.2324714283</v>
      </c>
      <c r="AB195" s="11">
        <f>'Prev&amp;Death'!D194*Input!$D$13</f>
        <v>5038442.7209438067</v>
      </c>
      <c r="AC195" s="11">
        <f>'Prev&amp;Death'!E194*Input!$D$13</f>
        <v>4865696.7225443376</v>
      </c>
      <c r="AD195" s="11">
        <f>'Prev&amp;Death'!F194*Input!$D$14</f>
        <v>9104847.8744290099</v>
      </c>
      <c r="AE195" s="11">
        <f>'Prev&amp;Death'!G194*Input!$D$14</f>
        <v>8659480.6243169457</v>
      </c>
      <c r="AF195" s="11">
        <f>'Prev&amp;Death'!H194*Input!$D$15</f>
        <v>17077121.229294047</v>
      </c>
      <c r="AG195" s="11">
        <f>'Prev&amp;Death'!I194*Input!$D$15</f>
        <v>16964974.449566588</v>
      </c>
      <c r="AH195" s="11">
        <f t="shared" si="127"/>
        <v>66.198378849954381</v>
      </c>
      <c r="AK195" s="2">
        <v>2026</v>
      </c>
      <c r="AL195" s="11">
        <f>'Prev&amp;Death'!B194*Input!$E$12</f>
        <v>3573079.8752514604</v>
      </c>
      <c r="AM195" s="11">
        <f>'Prev&amp;Death'!C194*Input!$E$12</f>
        <v>3670496.4887349647</v>
      </c>
      <c r="AN195" s="11">
        <f>'Prev&amp;Death'!D194*Input!$E$13</f>
        <v>7332542.1726075821</v>
      </c>
      <c r="AO195" s="11">
        <f>'Prev&amp;Death'!E194*Input!$E$13</f>
        <v>7081141.6132347379</v>
      </c>
      <c r="AP195" s="11">
        <f>'Prev&amp;Death'!F194*Input!$E$14</f>
        <v>11177951.698145153</v>
      </c>
      <c r="AQ195" s="11">
        <f>'Prev&amp;Death'!G194*Input!$E$14</f>
        <v>10631177.751084495</v>
      </c>
      <c r="AR195" s="11">
        <f>'Prev&amp;Death'!H194*Input!$E$15</f>
        <v>16823352.819418173</v>
      </c>
      <c r="AS195" s="11">
        <f>'Prev&amp;Death'!I194*Input!$E$15</f>
        <v>16712872.55652233</v>
      </c>
      <c r="AT195" s="11">
        <f t="shared" si="128"/>
        <v>77.002614974998892</v>
      </c>
      <c r="AW195" s="2">
        <v>2026</v>
      </c>
      <c r="AX195" s="11">
        <f t="shared" si="129"/>
        <v>10811611.173016284</v>
      </c>
      <c r="AY195" s="11">
        <f t="shared" si="118"/>
        <v>11106379.435565</v>
      </c>
      <c r="AZ195" s="11">
        <f t="shared" si="119"/>
        <v>25856502.075186789</v>
      </c>
      <c r="BA195" s="11">
        <f t="shared" si="120"/>
        <v>24969996.558803864</v>
      </c>
      <c r="BB195" s="11">
        <f t="shared" si="121"/>
        <v>47513856.536097929</v>
      </c>
      <c r="BC195" s="11">
        <f t="shared" si="122"/>
        <v>45189697.371711209</v>
      </c>
      <c r="BD195" s="11">
        <f t="shared" si="123"/>
        <v>93540408.413691476</v>
      </c>
      <c r="BE195" s="11">
        <f t="shared" si="124"/>
        <v>92926121.296024829</v>
      </c>
      <c r="BF195" s="11">
        <f t="shared" si="130"/>
        <v>351.91457286009739</v>
      </c>
    </row>
    <row r="196" spans="1:58" s="29" customFormat="1">
      <c r="A196" s="2">
        <v>2027</v>
      </c>
      <c r="B196" s="11">
        <f>'Prev&amp;Death'!B195*Input!$B$12</f>
        <v>11783173.153159931</v>
      </c>
      <c r="C196" s="11">
        <f>'Prev&amp;Death'!C195*Input!$B$12</f>
        <v>12105528.029149357</v>
      </c>
      <c r="D196" s="11">
        <f>'Prev&amp;Death'!D195*Input!$B$13</f>
        <v>28322188.70613452</v>
      </c>
      <c r="E196" s="11">
        <f>'Prev&amp;Death'!E195*Input!$B$13</f>
        <v>27443254.363570977</v>
      </c>
      <c r="F196" s="11">
        <f>'Prev&amp;Death'!F195*Input!$B$14</f>
        <v>53432875.317785896</v>
      </c>
      <c r="G196" s="11">
        <f>'Prev&amp;Death'!G195*Input!$B$14</f>
        <v>50979803.333045453</v>
      </c>
      <c r="H196" s="11">
        <f>'Prev&amp;Death'!H195*Input!$B$15</f>
        <v>109275100.0660755</v>
      </c>
      <c r="I196" s="11">
        <f>'Prev&amp;Death'!I195*Input!$B$15</f>
        <v>108281413.53005317</v>
      </c>
      <c r="J196" s="11">
        <f t="shared" si="125"/>
        <v>401.62333649897482</v>
      </c>
      <c r="K196" s="11"/>
      <c r="M196" s="2">
        <v>2027</v>
      </c>
      <c r="N196" s="11">
        <f>'Prev&amp;Death'!B195*Input!$C$192</f>
        <v>5051024.2623106148</v>
      </c>
      <c r="O196" s="11">
        <f>'Prev&amp;Death'!C195*Input!$C$192</f>
        <v>5189206.2510273028</v>
      </c>
      <c r="P196" s="11">
        <f>'Prev&amp;Death'!D195*Input!$C$193</f>
        <v>13500708.515322499</v>
      </c>
      <c r="Q196" s="11">
        <f>'Prev&amp;Death'!E195*Input!$C$193</f>
        <v>13081735.374292379</v>
      </c>
      <c r="R196" s="11">
        <f>'Prev&amp;Death'!F195*Input!$C$194</f>
        <v>27714951.576387919</v>
      </c>
      <c r="S196" s="11">
        <f>'Prev&amp;Death'!G195*Input!$C$194</f>
        <v>26442574.39537096</v>
      </c>
      <c r="T196" s="11">
        <f>'Prev&amp;Death'!H195*Input!$C$195</f>
        <v>61778113.375699937</v>
      </c>
      <c r="U196" s="11">
        <f>'Prev&amp;Death'!I195*Input!$C$195</f>
        <v>61216337.825321361</v>
      </c>
      <c r="V196" s="11">
        <f t="shared" si="126"/>
        <v>213.97465157573302</v>
      </c>
      <c r="Y196" s="2">
        <v>2027</v>
      </c>
      <c r="Z196" s="11">
        <f>'Prev&amp;Death'!B195*Input!$D$12</f>
        <v>2225282.8025057036</v>
      </c>
      <c r="AA196" s="11">
        <f>'Prev&amp;Death'!C195*Input!$D$12</f>
        <v>2286160.3566686721</v>
      </c>
      <c r="AB196" s="11">
        <f>'Prev&amp;Death'!D195*Input!$D$13</f>
        <v>5044118.4887772733</v>
      </c>
      <c r="AC196" s="11">
        <f>'Prev&amp;Death'!E195*Input!$D$13</f>
        <v>4887582.2473961199</v>
      </c>
      <c r="AD196" s="11">
        <f>'Prev&amp;Death'!F195*Input!$D$14</f>
        <v>9266640.5967344809</v>
      </c>
      <c r="AE196" s="11">
        <f>'Prev&amp;Death'!G195*Input!$D$14</f>
        <v>8841214.5588259194</v>
      </c>
      <c r="AF196" s="11">
        <f>'Prev&amp;Death'!H195*Input!$D$15</f>
        <v>17689361.040836334</v>
      </c>
      <c r="AG196" s="11">
        <f>'Prev&amp;Death'!I195*Input!$D$15</f>
        <v>17528503.902416985</v>
      </c>
      <c r="AH196" s="11">
        <f t="shared" si="127"/>
        <v>67.768863994161492</v>
      </c>
      <c r="AK196" s="2">
        <v>2027</v>
      </c>
      <c r="AL196" s="11">
        <f>'Prev&amp;Death'!B195*Input!$E$12</f>
        <v>3591726.7288010982</v>
      </c>
      <c r="AM196" s="11">
        <f>'Prev&amp;Death'!C195*Input!$E$12</f>
        <v>3689986.3918987322</v>
      </c>
      <c r="AN196" s="11">
        <f>'Prev&amp;Death'!D195*Input!$E$13</f>
        <v>7340802.2262205426</v>
      </c>
      <c r="AO196" s="11">
        <f>'Prev&amp;Death'!E195*Input!$E$13</f>
        <v>7112992.0366360545</v>
      </c>
      <c r="AP196" s="11">
        <f>'Prev&amp;Death'!F195*Input!$E$14</f>
        <v>11376583.378760178</v>
      </c>
      <c r="AQ196" s="11">
        <f>'Prev&amp;Death'!G195*Input!$E$14</f>
        <v>10854291.104527822</v>
      </c>
      <c r="AR196" s="11">
        <f>'Prev&amp;Death'!H195*Input!$E$15</f>
        <v>17426494.661732998</v>
      </c>
      <c r="AS196" s="11">
        <f>'Prev&amp;Death'!I195*Input!$E$15</f>
        <v>17268027.88288806</v>
      </c>
      <c r="AT196" s="11">
        <f t="shared" si="128"/>
        <v>78.660904411465481</v>
      </c>
      <c r="AW196" s="2">
        <v>2027</v>
      </c>
      <c r="AX196" s="11">
        <f t="shared" si="129"/>
        <v>10868033.793617416</v>
      </c>
      <c r="AY196" s="11">
        <f t="shared" si="118"/>
        <v>11165352.999594707</v>
      </c>
      <c r="AZ196" s="11">
        <f t="shared" si="119"/>
        <v>25885629.230320312</v>
      </c>
      <c r="BA196" s="11">
        <f t="shared" si="120"/>
        <v>25082309.658324555</v>
      </c>
      <c r="BB196" s="11">
        <f t="shared" si="121"/>
        <v>48358175.55188258</v>
      </c>
      <c r="BC196" s="11">
        <f t="shared" si="122"/>
        <v>46138080.058724701</v>
      </c>
      <c r="BD196" s="11">
        <f t="shared" si="123"/>
        <v>96893969.078269273</v>
      </c>
      <c r="BE196" s="11">
        <f t="shared" si="124"/>
        <v>96012869.610626414</v>
      </c>
      <c r="BF196" s="11">
        <f t="shared" si="130"/>
        <v>360.40441998135998</v>
      </c>
    </row>
    <row r="197" spans="1:58" s="29" customFormat="1">
      <c r="A197" s="2">
        <v>2028</v>
      </c>
      <c r="B197" s="11">
        <f>'Prev&amp;Death'!B196*Input!$B$12</f>
        <v>11833657.375840072</v>
      </c>
      <c r="C197" s="11">
        <f>'Prev&amp;Death'!C196*Input!$B$12</f>
        <v>12160053.676266829</v>
      </c>
      <c r="D197" s="11">
        <f>'Prev&amp;Death'!D196*Input!$B$13</f>
        <v>28301450.224122185</v>
      </c>
      <c r="E197" s="11">
        <f>'Prev&amp;Death'!E196*Input!$B$13</f>
        <v>27506362.205290377</v>
      </c>
      <c r="F197" s="11">
        <f>'Prev&amp;Death'!F196*Input!$B$14</f>
        <v>54304820.275783151</v>
      </c>
      <c r="G197" s="11">
        <f>'Prev&amp;Death'!G196*Input!$B$14</f>
        <v>51928467.314380877</v>
      </c>
      <c r="H197" s="11">
        <f>'Prev&amp;Death'!H196*Input!$B$15</f>
        <v>113038005.80122209</v>
      </c>
      <c r="I197" s="11">
        <f>'Prev&amp;Death'!I196*Input!$B$15</f>
        <v>111798281.30373259</v>
      </c>
      <c r="J197" s="11">
        <f t="shared" si="125"/>
        <v>410.87109817663821</v>
      </c>
      <c r="K197" s="11"/>
      <c r="M197" s="2">
        <v>2028</v>
      </c>
      <c r="N197" s="11">
        <f>'Prev&amp;Death'!B196*Input!$C$192</f>
        <v>5072665.040249357</v>
      </c>
      <c r="O197" s="11">
        <f>'Prev&amp;Death'!C196*Input!$C$192</f>
        <v>5212579.4428601554</v>
      </c>
      <c r="P197" s="11">
        <f>'Prev&amp;Death'!D196*Input!$C$193</f>
        <v>13490822.831571013</v>
      </c>
      <c r="Q197" s="11">
        <f>'Prev&amp;Death'!E196*Input!$C$193</f>
        <v>13111817.815480979</v>
      </c>
      <c r="R197" s="11">
        <f>'Prev&amp;Death'!F196*Input!$C$194</f>
        <v>28167218.315627489</v>
      </c>
      <c r="S197" s="11">
        <f>'Prev&amp;Death'!G196*Input!$C$194</f>
        <v>26934634.314448956</v>
      </c>
      <c r="T197" s="11">
        <f>'Prev&amp;Death'!H196*Input!$C$195</f>
        <v>63905452.696253225</v>
      </c>
      <c r="U197" s="11">
        <f>'Prev&amp;Death'!I196*Input!$C$195</f>
        <v>63204580.855237029</v>
      </c>
      <c r="V197" s="11">
        <f t="shared" si="126"/>
        <v>219.0997713117282</v>
      </c>
      <c r="Y197" s="2">
        <v>2028</v>
      </c>
      <c r="Z197" s="11">
        <f>'Prev&amp;Death'!B196*Input!$D$12</f>
        <v>2234816.8788591395</v>
      </c>
      <c r="AA197" s="11">
        <f>'Prev&amp;Death'!C196*Input!$D$12</f>
        <v>2296457.6665060874</v>
      </c>
      <c r="AB197" s="11">
        <f>'Prev&amp;Death'!D196*Input!$D$13</f>
        <v>5040425.0114958044</v>
      </c>
      <c r="AC197" s="11">
        <f>'Prev&amp;Death'!E196*Input!$D$13</f>
        <v>4898821.612916437</v>
      </c>
      <c r="AD197" s="11">
        <f>'Prev&amp;Death'!F196*Input!$D$14</f>
        <v>9417858.3722676225</v>
      </c>
      <c r="AE197" s="11">
        <f>'Prev&amp;Death'!G196*Input!$D$14</f>
        <v>9005737.3944363836</v>
      </c>
      <c r="AF197" s="11">
        <f>'Prev&amp;Death'!H196*Input!$D$15</f>
        <v>18298497.047771055</v>
      </c>
      <c r="AG197" s="11">
        <f>'Prev&amp;Death'!I196*Input!$D$15</f>
        <v>18097811.491647102</v>
      </c>
      <c r="AH197" s="11">
        <f t="shared" si="127"/>
        <v>69.290425475899639</v>
      </c>
      <c r="AK197" s="2">
        <v>2028</v>
      </c>
      <c r="AL197" s="11">
        <f>'Prev&amp;Death'!B196*Input!$E$12</f>
        <v>3607115.2433910221</v>
      </c>
      <c r="AM197" s="11">
        <f>'Prev&amp;Death'!C196*Input!$E$12</f>
        <v>3706606.8065876635</v>
      </c>
      <c r="AN197" s="11">
        <f>'Prev&amp;Death'!D196*Input!$E$13</f>
        <v>7335427.0380066596</v>
      </c>
      <c r="AO197" s="11">
        <f>'Prev&amp;Death'!E196*Input!$E$13</f>
        <v>7129348.9004996661</v>
      </c>
      <c r="AP197" s="11">
        <f>'Prev&amp;Death'!F196*Input!$E$14</f>
        <v>11562232.278568558</v>
      </c>
      <c r="AQ197" s="11">
        <f>'Prev&amp;Death'!G196*Input!$E$14</f>
        <v>11056274.524246514</v>
      </c>
      <c r="AR197" s="11">
        <f>'Prev&amp;Death'!H196*Input!$E$15</f>
        <v>18026578.822410822</v>
      </c>
      <c r="AS197" s="11">
        <f>'Prev&amp;Death'!I196*Input!$E$15</f>
        <v>17828875.481718782</v>
      </c>
      <c r="AT197" s="11">
        <f t="shared" si="128"/>
        <v>80.252459095429685</v>
      </c>
      <c r="AW197" s="2">
        <v>2028</v>
      </c>
      <c r="AX197" s="11">
        <f t="shared" si="129"/>
        <v>10914597.162499519</v>
      </c>
      <c r="AY197" s="11">
        <f t="shared" si="118"/>
        <v>11215643.915953906</v>
      </c>
      <c r="AZ197" s="11">
        <f t="shared" si="119"/>
        <v>25866674.881073479</v>
      </c>
      <c r="BA197" s="11">
        <f t="shared" si="120"/>
        <v>25139988.328897081</v>
      </c>
      <c r="BB197" s="11">
        <f t="shared" si="121"/>
        <v>49147308.96646367</v>
      </c>
      <c r="BC197" s="11">
        <f t="shared" si="122"/>
        <v>46996646.233131856</v>
      </c>
      <c r="BD197" s="11">
        <f t="shared" si="123"/>
        <v>100230528.5664351</v>
      </c>
      <c r="BE197" s="11">
        <f t="shared" si="124"/>
        <v>99131267.82860291</v>
      </c>
      <c r="BF197" s="11">
        <f t="shared" si="130"/>
        <v>368.64265588305756</v>
      </c>
    </row>
    <row r="198" spans="1:58" s="29" customFormat="1">
      <c r="A198" s="2">
        <v>2029</v>
      </c>
      <c r="B198" s="11">
        <f>'Prev&amp;Death'!B197*Input!$B$12</f>
        <v>11878192.466252573</v>
      </c>
      <c r="C198" s="11">
        <f>'Prev&amp;Death'!C197*Input!$B$12</f>
        <v>12203554.008345561</v>
      </c>
      <c r="D198" s="11">
        <f>'Prev&amp;Death'!D197*Input!$B$13</f>
        <v>28219097.172497246</v>
      </c>
      <c r="E198" s="11">
        <f>'Prev&amp;Death'!E197*Input!$B$13</f>
        <v>27520172.639364127</v>
      </c>
      <c r="F198" s="11">
        <f>'Prev&amp;Death'!F197*Input!$B$14</f>
        <v>55077696.812936991</v>
      </c>
      <c r="G198" s="11">
        <f>'Prev&amp;Death'!G197*Input!$B$14</f>
        <v>52777193.056435153</v>
      </c>
      <c r="H198" s="11">
        <f>'Prev&amp;Death'!H197*Input!$B$15</f>
        <v>116840690.99133274</v>
      </c>
      <c r="I198" s="11">
        <f>'Prev&amp;Death'!I197*Input!$B$15</f>
        <v>115354170.35867107</v>
      </c>
      <c r="J198" s="11">
        <f t="shared" si="125"/>
        <v>419.87076750583543</v>
      </c>
      <c r="K198" s="11"/>
      <c r="M198" s="2">
        <v>2029</v>
      </c>
      <c r="N198" s="11">
        <f>'Prev&amp;Death'!B197*Input!$C$192</f>
        <v>5091755.6382804494</v>
      </c>
      <c r="O198" s="11">
        <f>'Prev&amp;Death'!C197*Input!$C$192</f>
        <v>5231226.4770581825</v>
      </c>
      <c r="P198" s="11">
        <f>'Prev&amp;Death'!D197*Input!$C$193</f>
        <v>13451566.524197606</v>
      </c>
      <c r="Q198" s="11">
        <f>'Prev&amp;Death'!E197*Input!$C$193</f>
        <v>13118401.015912073</v>
      </c>
      <c r="R198" s="11">
        <f>'Prev&amp;Death'!F197*Input!$C$194</f>
        <v>28568099.527322549</v>
      </c>
      <c r="S198" s="11">
        <f>'Prev&amp;Death'!G197*Input!$C$194</f>
        <v>27374857.542242177</v>
      </c>
      <c r="T198" s="11">
        <f>'Prev&amp;Death'!H197*Input!$C$195</f>
        <v>66055281.126194723</v>
      </c>
      <c r="U198" s="11">
        <f>'Prev&amp;Death'!I197*Input!$C$195</f>
        <v>65214884.364953041</v>
      </c>
      <c r="V198" s="11">
        <f t="shared" si="126"/>
        <v>224.10607221616081</v>
      </c>
      <c r="Y198" s="2">
        <v>2029</v>
      </c>
      <c r="Z198" s="11">
        <f>'Prev&amp;Death'!B197*Input!$D$12</f>
        <v>2243227.4461583565</v>
      </c>
      <c r="AA198" s="11">
        <f>'Prev&amp;Death'!C197*Input!$D$12</f>
        <v>2304672.8170109522</v>
      </c>
      <c r="AB198" s="11">
        <f>'Prev&amp;Death'!D197*Input!$D$13</f>
        <v>5025758.1171177365</v>
      </c>
      <c r="AC198" s="11">
        <f>'Prev&amp;Death'!E197*Input!$D$13</f>
        <v>4901281.2203490483</v>
      </c>
      <c r="AD198" s="11">
        <f>'Prev&amp;Death'!F197*Input!$D$14</f>
        <v>9551895.1249757335</v>
      </c>
      <c r="AE198" s="11">
        <f>'Prev&amp;Death'!G197*Input!$D$14</f>
        <v>9152928.3582398221</v>
      </c>
      <c r="AF198" s="11">
        <f>'Prev&amp;Death'!H197*Input!$D$15</f>
        <v>18914072.519327108</v>
      </c>
      <c r="AG198" s="11">
        <f>'Prev&amp;Death'!I197*Input!$D$15</f>
        <v>18673435.812978592</v>
      </c>
      <c r="AH198" s="11">
        <f t="shared" si="127"/>
        <v>70.767271416157357</v>
      </c>
      <c r="AK198" s="2">
        <v>2029</v>
      </c>
      <c r="AL198" s="11">
        <f>'Prev&amp;Death'!B197*Input!$E$12</f>
        <v>3620690.3536372175</v>
      </c>
      <c r="AM198" s="11">
        <f>'Prev&amp;Death'!C197*Input!$E$12</f>
        <v>3719866.5035647042</v>
      </c>
      <c r="AN198" s="11">
        <f>'Prev&amp;Death'!D197*Input!$E$13</f>
        <v>7314082.0257628337</v>
      </c>
      <c r="AO198" s="11">
        <f>'Prev&amp;Death'!E197*Input!$E$13</f>
        <v>7132928.4142952114</v>
      </c>
      <c r="AP198" s="11">
        <f>'Prev&amp;Death'!F197*Input!$E$14</f>
        <v>11726788.168816362</v>
      </c>
      <c r="AQ198" s="11">
        <f>'Prev&amp;Death'!G197*Input!$E$14</f>
        <v>11236979.738269811</v>
      </c>
      <c r="AR198" s="11">
        <f>'Prev&amp;Death'!H197*Input!$E$15</f>
        <v>18633006.756365079</v>
      </c>
      <c r="AS198" s="11">
        <f>'Prev&amp;Death'!I197*Input!$E$15</f>
        <v>18395945.945128385</v>
      </c>
      <c r="AT198" s="11">
        <f t="shared" si="128"/>
        <v>81.7802879058396</v>
      </c>
      <c r="AW198" s="2">
        <v>2029</v>
      </c>
      <c r="AX198" s="11">
        <f t="shared" si="129"/>
        <v>10955673.438076023</v>
      </c>
      <c r="AY198" s="11">
        <f t="shared" si="118"/>
        <v>11255765.797633838</v>
      </c>
      <c r="AZ198" s="11">
        <f t="shared" si="119"/>
        <v>25791406.667078175</v>
      </c>
      <c r="BA198" s="11">
        <f t="shared" si="120"/>
        <v>25152610.650556333</v>
      </c>
      <c r="BB198" s="11">
        <f t="shared" si="121"/>
        <v>49846782.821114644</v>
      </c>
      <c r="BC198" s="11">
        <f t="shared" si="122"/>
        <v>47764765.638751812</v>
      </c>
      <c r="BD198" s="11">
        <f t="shared" si="123"/>
        <v>103602360.40188691</v>
      </c>
      <c r="BE198" s="11">
        <f t="shared" si="124"/>
        <v>102284266.12306002</v>
      </c>
      <c r="BF198" s="11">
        <f t="shared" si="130"/>
        <v>376.6536315381577</v>
      </c>
    </row>
    <row r="199" spans="1:58" s="29" customFormat="1">
      <c r="A199" s="2">
        <v>2030</v>
      </c>
      <c r="B199" s="11">
        <f>'Prev&amp;Death'!B198*Input!$B$12</f>
        <v>11914821.743160298</v>
      </c>
      <c r="C199" s="11">
        <f>'Prev&amp;Death'!C198*Input!$B$12</f>
        <v>12234566.052551301</v>
      </c>
      <c r="D199" s="11">
        <f>'Prev&amp;Death'!D198*Input!$B$13</f>
        <v>28097047.210871104</v>
      </c>
      <c r="E199" s="11">
        <f>'Prev&amp;Death'!E198*Input!$B$13</f>
        <v>27489575.875354417</v>
      </c>
      <c r="F199" s="11">
        <f>'Prev&amp;Death'!F198*Input!$B$14</f>
        <v>55728405.760512844</v>
      </c>
      <c r="G199" s="11">
        <f>'Prev&amp;Death'!G198*Input!$B$14</f>
        <v>53518023.446871541</v>
      </c>
      <c r="H199" s="11">
        <f>'Prev&amp;Death'!H198*Input!$B$15</f>
        <v>120623250.09562741</v>
      </c>
      <c r="I199" s="11">
        <f>'Prev&amp;Death'!I198*Input!$B$15</f>
        <v>118935965.98414125</v>
      </c>
      <c r="J199" s="11">
        <f t="shared" si="125"/>
        <v>428.54165616909017</v>
      </c>
      <c r="K199" s="11"/>
      <c r="M199" s="2">
        <v>2030</v>
      </c>
      <c r="N199" s="11">
        <f>'Prev&amp;Death'!B198*Input!$C$192</f>
        <v>5107457.2972450554</v>
      </c>
      <c r="O199" s="11">
        <f>'Prev&amp;Death'!C198*Input!$C$192</f>
        <v>5244520.2295704279</v>
      </c>
      <c r="P199" s="11">
        <f>'Prev&amp;Death'!D198*Input!$C$193</f>
        <v>13393387.370978989</v>
      </c>
      <c r="Q199" s="11">
        <f>'Prev&amp;Death'!E198*Input!$C$193</f>
        <v>13103816.055805592</v>
      </c>
      <c r="R199" s="11">
        <f>'Prev&amp;Death'!F198*Input!$C$194</f>
        <v>28905613.966984082</v>
      </c>
      <c r="S199" s="11">
        <f>'Prev&amp;Death'!G198*Input!$C$194</f>
        <v>27759116.825972442</v>
      </c>
      <c r="T199" s="11">
        <f>'Prev&amp;Death'!H198*Input!$C$195</f>
        <v>68193731.377478898</v>
      </c>
      <c r="U199" s="11">
        <f>'Prev&amp;Death'!I198*Input!$C$195</f>
        <v>67239834.020502046</v>
      </c>
      <c r="V199" s="11">
        <f t="shared" si="126"/>
        <v>228.94747714453752</v>
      </c>
      <c r="Y199" s="2">
        <v>2030</v>
      </c>
      <c r="Z199" s="11">
        <f>'Prev&amp;Death'!B198*Input!$D$12</f>
        <v>2250144.9800782516</v>
      </c>
      <c r="AA199" s="11">
        <f>'Prev&amp;Death'!C198*Input!$D$12</f>
        <v>2310529.5219701822</v>
      </c>
      <c r="AB199" s="11">
        <f>'Prev&amp;Death'!D198*Input!$D$13</f>
        <v>5004021.2918186504</v>
      </c>
      <c r="AC199" s="11">
        <f>'Prev&amp;Death'!E198*Input!$D$13</f>
        <v>4895832.0050839623</v>
      </c>
      <c r="AD199" s="11">
        <f>'Prev&amp;Death'!F198*Input!$D$14</f>
        <v>9664744.8624155149</v>
      </c>
      <c r="AE199" s="11">
        <f>'Prev&amp;Death'!G198*Input!$D$14</f>
        <v>9281407.4814478401</v>
      </c>
      <c r="AF199" s="11">
        <f>'Prev&amp;Death'!H198*Input!$D$15</f>
        <v>19526389.997084726</v>
      </c>
      <c r="AG199" s="11">
        <f>'Prev&amp;Death'!I198*Input!$D$15</f>
        <v>19253253.868099276</v>
      </c>
      <c r="AH199" s="11">
        <f t="shared" si="127"/>
        <v>72.186324007998408</v>
      </c>
      <c r="AK199" s="2">
        <v>2030</v>
      </c>
      <c r="AL199" s="11">
        <f>'Prev&amp;Death'!B198*Input!$E$12</f>
        <v>3631855.6273046806</v>
      </c>
      <c r="AM199" s="11">
        <f>'Prev&amp;Death'!C198*Input!$E$12</f>
        <v>3729319.5419475483</v>
      </c>
      <c r="AN199" s="11">
        <f>'Prev&amp;Death'!D198*Input!$E$13</f>
        <v>7282448.0076679941</v>
      </c>
      <c r="AO199" s="11">
        <f>'Prev&amp;Death'!E198*Input!$E$13</f>
        <v>7124998.0669732559</v>
      </c>
      <c r="AP199" s="11">
        <f>'Prev&amp;Death'!F198*Input!$E$14</f>
        <v>11865332.923396278</v>
      </c>
      <c r="AQ199" s="11">
        <f>'Prev&amp;Death'!G198*Input!$E$14</f>
        <v>11394712.569531348</v>
      </c>
      <c r="AR199" s="11">
        <f>'Prev&amp;Death'!H198*Input!$E$15</f>
        <v>19236225.11076441</v>
      </c>
      <c r="AS199" s="11">
        <f>'Prev&amp;Death'!I198*Input!$E$15</f>
        <v>18967147.822856542</v>
      </c>
      <c r="AT199" s="11">
        <f t="shared" si="128"/>
        <v>83.232039670442077</v>
      </c>
      <c r="AW199" s="2">
        <v>2030</v>
      </c>
      <c r="AX199" s="11">
        <f t="shared" si="129"/>
        <v>10989457.904627988</v>
      </c>
      <c r="AY199" s="11">
        <f t="shared" si="118"/>
        <v>11284369.29348816</v>
      </c>
      <c r="AZ199" s="11">
        <f t="shared" si="119"/>
        <v>25679856.670465633</v>
      </c>
      <c r="BA199" s="11">
        <f t="shared" si="120"/>
        <v>25124646.127862811</v>
      </c>
      <c r="BB199" s="11">
        <f t="shared" si="121"/>
        <v>50435691.752795875</v>
      </c>
      <c r="BC199" s="11">
        <f t="shared" si="122"/>
        <v>48435236.876951635</v>
      </c>
      <c r="BD199" s="11">
        <f t="shared" si="123"/>
        <v>106956346.48532803</v>
      </c>
      <c r="BE199" s="11">
        <f t="shared" si="124"/>
        <v>105460235.71145786</v>
      </c>
      <c r="BF199" s="11">
        <f t="shared" si="130"/>
        <v>384.36584082297799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8"/>
  <sheetViews>
    <sheetView topLeftCell="A88" workbookViewId="0">
      <selection activeCell="A4" sqref="A4:K20"/>
    </sheetView>
  </sheetViews>
  <sheetFormatPr defaultColWidth="9.109375" defaultRowHeight="14.4"/>
  <cols>
    <col min="1" max="1" width="15.5546875" style="29" customWidth="1"/>
    <col min="2" max="16384" width="9.109375" style="29"/>
  </cols>
  <sheetData>
    <row r="3" spans="1:12">
      <c r="A3" s="8" t="s">
        <v>10</v>
      </c>
    </row>
    <row r="4" spans="1:12">
      <c r="A4" s="15"/>
      <c r="B4" s="12" t="s">
        <v>30</v>
      </c>
      <c r="C4" s="12" t="s">
        <v>31</v>
      </c>
      <c r="D4" s="11" t="s">
        <v>40</v>
      </c>
      <c r="E4" s="11" t="s">
        <v>41</v>
      </c>
      <c r="F4" s="11" t="s">
        <v>42</v>
      </c>
      <c r="G4" s="11" t="s">
        <v>51</v>
      </c>
      <c r="H4" s="11" t="s">
        <v>53</v>
      </c>
      <c r="I4" s="11" t="s">
        <v>52</v>
      </c>
      <c r="J4" s="11" t="s">
        <v>54</v>
      </c>
      <c r="K4" s="11" t="s">
        <v>50</v>
      </c>
      <c r="L4" s="13" t="s">
        <v>58</v>
      </c>
    </row>
    <row r="5" spans="1:12">
      <c r="A5" s="16">
        <v>2015</v>
      </c>
      <c r="B5" s="11">
        <f>'Number of COPD'!B5/(Male!G3+Female!G3)</f>
        <v>4.8876879756705072E-2</v>
      </c>
      <c r="C5" s="11">
        <f>'Number of COPD'!C5/(Male!G23+Female!G23)</f>
        <v>5.2909711584279845E-2</v>
      </c>
      <c r="D5" s="11">
        <f>'Number of COPD'!D5/(Male!G43+Female!G43)</f>
        <v>7.5881042884708011E-2</v>
      </c>
      <c r="E5" s="11">
        <f>'Number of COPD'!E5/(Male!G63+Female!G63)</f>
        <v>7.5895296406589249E-2</v>
      </c>
      <c r="F5" s="11">
        <f>'Number of COPD'!F5/(Male!G83+Female!G83)</f>
        <v>7.1177504542845021E-2</v>
      </c>
      <c r="G5" s="11">
        <f>'Number of COPD'!G5/(Male!G103+Female!G103)</f>
        <v>9.904251287004591E-2</v>
      </c>
      <c r="H5" s="11">
        <f>'Number of COPD'!H5/(Male!G123+Female!G123)</f>
        <v>9.2295933723554754E-2</v>
      </c>
      <c r="I5" s="11">
        <f>'Number of COPD'!I5/(Male!G143+Female!G143)</f>
        <v>6.7836598580224367E-2</v>
      </c>
      <c r="J5" s="11">
        <f>'Number of COPD'!J5/(Male!G163+Female!G163)</f>
        <v>7.7617408439632524E-2</v>
      </c>
      <c r="K5" s="11">
        <f>'Number of COPD'!K5/(Male!G183+Female!G183)</f>
        <v>9.6003508303583091E-2</v>
      </c>
      <c r="L5" s="11"/>
    </row>
    <row r="6" spans="1:12">
      <c r="A6" s="16">
        <v>2016</v>
      </c>
      <c r="B6" s="11">
        <f>'Number of COPD'!B6/(Male!G4+Female!G4)</f>
        <v>4.9598823632563883E-2</v>
      </c>
      <c r="C6" s="11">
        <f>'Number of COPD'!C6/(Male!G24+Female!G24)</f>
        <v>5.3539080167518231E-2</v>
      </c>
      <c r="D6" s="11">
        <f>'Number of COPD'!D6/(Male!G44+Female!G44)</f>
        <v>7.4772083852695861E-2</v>
      </c>
      <c r="E6" s="11">
        <f>'Number of COPD'!E6/(Male!G64+Female!G64)</f>
        <v>7.6361840518876525E-2</v>
      </c>
      <c r="F6" s="11">
        <f>'Number of COPD'!F6/(Male!G84+Female!G84)</f>
        <v>7.244801078429744E-2</v>
      </c>
      <c r="G6" s="11">
        <f>'Number of COPD'!G6/(Male!G104+Female!G104)</f>
        <v>9.9680382470585555E-2</v>
      </c>
      <c r="H6" s="11">
        <f>'Number of COPD'!H6/(Male!G124+Female!G124)</f>
        <v>9.4268245256075064E-2</v>
      </c>
      <c r="I6" s="11">
        <f>'Number of COPD'!I6/(Male!G144+Female!G144)</f>
        <v>6.9736224105315367E-2</v>
      </c>
      <c r="J6" s="11">
        <f>'Number of COPD'!J6/(Male!G164+Female!G164)</f>
        <v>8.0010662176540473E-2</v>
      </c>
      <c r="K6" s="11">
        <f>'Number of COPD'!K6/(Male!G184+Female!G184)</f>
        <v>9.8830051932073129E-2</v>
      </c>
      <c r="L6" s="11"/>
    </row>
    <row r="7" spans="1:12">
      <c r="A7" s="16">
        <v>2017</v>
      </c>
      <c r="B7" s="11">
        <f>'Number of COPD'!B7/(Male!G5+Female!G5)</f>
        <v>5.0444707810936879E-2</v>
      </c>
      <c r="C7" s="11">
        <f>'Number of COPD'!C7/(Male!G25+Female!G25)</f>
        <v>5.4312685719138533E-2</v>
      </c>
      <c r="D7" s="11">
        <f>'Number of COPD'!D7/(Male!G45+Female!G45)</f>
        <v>7.3934483673633603E-2</v>
      </c>
      <c r="E7" s="11">
        <f>'Number of COPD'!E7/(Male!G65+Female!G65)</f>
        <v>7.696972119449208E-2</v>
      </c>
      <c r="F7" s="11">
        <f>'Number of COPD'!F7/(Male!G85+Female!G85)</f>
        <v>7.392397677241036E-2</v>
      </c>
      <c r="G7" s="11">
        <f>'Number of COPD'!G7/(Male!G105+Female!G105)</f>
        <v>0.10052587906946628</v>
      </c>
      <c r="H7" s="11">
        <f>'Number of COPD'!H7/(Male!G125+Female!G125)</f>
        <v>9.6360190660491563E-2</v>
      </c>
      <c r="I7" s="11">
        <f>'Number of COPD'!I7/(Male!G145+Female!G145)</f>
        <v>7.1837506291284672E-2</v>
      </c>
      <c r="J7" s="11">
        <f>'Number of COPD'!J7/(Male!G165+Female!G165)</f>
        <v>8.2516915736470603E-2</v>
      </c>
      <c r="K7" s="11">
        <f>'Number of COPD'!K7/(Male!G185+Female!G185)</f>
        <v>0.10171843442876377</v>
      </c>
      <c r="L7" s="11"/>
    </row>
    <row r="8" spans="1:12">
      <c r="A8" s="16">
        <v>2018</v>
      </c>
      <c r="B8" s="11">
        <f>'Number of COPD'!B8/(Male!G6+Female!G6)</f>
        <v>5.1312385968534144E-2</v>
      </c>
      <c r="C8" s="11">
        <f>'Number of COPD'!C8/(Male!G26+Female!G26)</f>
        <v>5.5103237949557446E-2</v>
      </c>
      <c r="D8" s="11">
        <f>'Number of COPD'!D8/(Male!G46+Female!G46)</f>
        <v>7.3248066369500764E-2</v>
      </c>
      <c r="E8" s="11">
        <f>'Number of COPD'!E8/(Male!G66+Female!G66)</f>
        <v>7.7608524799131079E-2</v>
      </c>
      <c r="F8" s="11">
        <f>'Number of COPD'!F8/(Male!G86+Female!G86)</f>
        <v>7.5474894480063545E-2</v>
      </c>
      <c r="G8" s="11">
        <f>'Number of COPD'!G8/(Male!G106+Female!G106)</f>
        <v>0.10126461514772737</v>
      </c>
      <c r="H8" s="11">
        <f>'Number of COPD'!H8/(Male!G126+Female!G126)</f>
        <v>9.8678525769081551E-2</v>
      </c>
      <c r="I8" s="11">
        <f>'Number of COPD'!I8/(Male!G146+Female!G146)</f>
        <v>7.3915916553004696E-2</v>
      </c>
      <c r="J8" s="11">
        <f>'Number of COPD'!J8/(Male!G166+Female!G166)</f>
        <v>8.5140754062041635E-2</v>
      </c>
      <c r="K8" s="11">
        <f>'Number of COPD'!K8/(Male!G186+Female!G186)</f>
        <v>0.10484625995922964</v>
      </c>
      <c r="L8" s="11"/>
    </row>
    <row r="9" spans="1:12">
      <c r="A9" s="16">
        <v>2019</v>
      </c>
      <c r="B9" s="11">
        <f>'Number of COPD'!B9/(Male!G7+Female!G7)</f>
        <v>5.2175946439823311E-2</v>
      </c>
      <c r="C9" s="11">
        <f>'Number of COPD'!C9/(Male!G27+Female!G27)</f>
        <v>5.5905449918032951E-2</v>
      </c>
      <c r="D9" s="11">
        <f>'Number of COPD'!D9/(Male!G47+Female!G47)</f>
        <v>7.2704908551936689E-2</v>
      </c>
      <c r="E9" s="11">
        <f>'Number of COPD'!E9/(Male!G67+Female!G67)</f>
        <v>7.8229485946743796E-2</v>
      </c>
      <c r="F9" s="11">
        <f>'Number of COPD'!F9/(Male!G87+Female!G87)</f>
        <v>7.7021743408465737E-2</v>
      </c>
      <c r="G9" s="11">
        <f>'Number of COPD'!G9/(Male!G107+Female!G107)</f>
        <v>0.10192257418717736</v>
      </c>
      <c r="H9" s="11">
        <f>'Number of COPD'!H9/(Male!G127+Female!G127)</f>
        <v>0.10078321955533584</v>
      </c>
      <c r="I9" s="11">
        <f>'Number of COPD'!I9/(Male!G147+Female!G147)</f>
        <v>7.6024353584317597E-2</v>
      </c>
      <c r="J9" s="11">
        <f>'Number of COPD'!J9/(Male!G167+Female!G167)</f>
        <v>8.7676632375360691E-2</v>
      </c>
      <c r="K9" s="11">
        <f>'Number of COPD'!K9/(Male!G187+Female!G187)</f>
        <v>0.10791281038745917</v>
      </c>
      <c r="L9" s="11"/>
    </row>
    <row r="10" spans="1:12">
      <c r="A10" s="16">
        <v>2020</v>
      </c>
      <c r="B10" s="11">
        <f>'Number of COPD'!B10/(Male!G8+Female!G8)</f>
        <v>5.3006966169490403E-2</v>
      </c>
      <c r="C10" s="11">
        <f>'Number of COPD'!C10/(Male!G28+Female!G28)</f>
        <v>5.6684369587181191E-2</v>
      </c>
      <c r="D10" s="11">
        <f>'Number of COPD'!D10/(Male!G48+Female!G48)</f>
        <v>7.2284443954068883E-2</v>
      </c>
      <c r="E10" s="11">
        <f>'Number of COPD'!E10/(Male!G68+Female!G68)</f>
        <v>7.8778995798727491E-2</v>
      </c>
      <c r="F10" s="11">
        <f>'Number of COPD'!F10/(Male!G88+Female!G88)</f>
        <v>7.8549617092619026E-2</v>
      </c>
      <c r="G10" s="11">
        <f>'Number of COPD'!G10/(Male!G108+Female!G108)</f>
        <v>0.10261539909291623</v>
      </c>
      <c r="H10" s="11">
        <f>'Number of COPD'!H10/(Male!G128+Female!G128)</f>
        <v>0.10285033788930351</v>
      </c>
      <c r="I10" s="11">
        <f>'Number of COPD'!I10/(Male!G148+Female!G148)</f>
        <v>7.8052094914137671E-2</v>
      </c>
      <c r="J10" s="11">
        <f>'Number of COPD'!J10/(Male!G168+Female!G168)</f>
        <v>9.026869868462721E-2</v>
      </c>
      <c r="K10" s="11">
        <f>'Number of COPD'!K10/(Male!G188+Female!G188)</f>
        <v>0.11089235877432847</v>
      </c>
      <c r="L10" s="11"/>
    </row>
    <row r="11" spans="1:12">
      <c r="A11" s="16">
        <v>2021</v>
      </c>
      <c r="B11" s="11">
        <f>'Number of COPD'!B11/(Male!G9+Female!G9)</f>
        <v>5.3827398402672033E-2</v>
      </c>
      <c r="C11" s="11">
        <f>'Number of COPD'!C11/(Male!G29+Female!G29)</f>
        <v>5.7450016377143837E-2</v>
      </c>
      <c r="D11" s="11">
        <f>'Number of COPD'!D11/(Male!G49+Female!G49)</f>
        <v>7.1987504879199846E-2</v>
      </c>
      <c r="E11" s="11">
        <f>'Number of COPD'!E11/(Male!G69+Female!G69)</f>
        <v>7.9351667810045781E-2</v>
      </c>
      <c r="F11" s="11">
        <f>'Number of COPD'!F11/(Male!G89+Female!G89)</f>
        <v>8.0036596864403162E-2</v>
      </c>
      <c r="G11" s="11">
        <f>'Number of COPD'!G11/(Male!G109+Female!G109)</f>
        <v>0.1033499098855742</v>
      </c>
      <c r="H11" s="11">
        <f>'Number of COPD'!H11/(Male!G129+Female!G129)</f>
        <v>0.10466520426260675</v>
      </c>
      <c r="I11" s="11">
        <f>'Number of COPD'!I11/(Male!G149+Female!G149)</f>
        <v>7.99825777242021E-2</v>
      </c>
      <c r="J11" s="11">
        <f>'Number of COPD'!J11/(Male!G169+Female!G169)</f>
        <v>9.2924179129333706E-2</v>
      </c>
      <c r="K11" s="11">
        <f>'Number of COPD'!K11/(Male!G189+Female!G189)</f>
        <v>0.11379838287686048</v>
      </c>
      <c r="L11" s="11"/>
    </row>
    <row r="12" spans="1:12">
      <c r="A12" s="16">
        <v>2022</v>
      </c>
      <c r="B12" s="11">
        <f>'Number of COPD'!B12/(Male!G10+Female!G10)</f>
        <v>5.4652850036709201E-2</v>
      </c>
      <c r="C12" s="11">
        <f>'Number of COPD'!C12/(Male!G30+Female!G30)</f>
        <v>5.8222000200675667E-2</v>
      </c>
      <c r="D12" s="11">
        <f>'Number of COPD'!D12/(Male!G50+Female!G50)</f>
        <v>7.1837116118406971E-2</v>
      </c>
      <c r="E12" s="11">
        <f>'Number of COPD'!E12/(Male!G70+Female!G70)</f>
        <v>7.9943036534904435E-2</v>
      </c>
      <c r="F12" s="11">
        <f>'Number of COPD'!F12/(Male!G90+Female!G90)</f>
        <v>8.1508398130111903E-2</v>
      </c>
      <c r="G12" s="11">
        <f>'Number of COPD'!G12/(Male!G110+Female!G110)</f>
        <v>0.10404185932745862</v>
      </c>
      <c r="H12" s="11">
        <f>'Number of COPD'!H12/(Male!G130+Female!G130)</f>
        <v>0.10682263091981806</v>
      </c>
      <c r="I12" s="11">
        <f>'Number of COPD'!I12/(Male!G150+Female!G150)</f>
        <v>8.1919590145104207E-2</v>
      </c>
      <c r="J12" s="11">
        <f>'Number of COPD'!J12/(Male!G170+Female!G170)</f>
        <v>9.5538193418324216E-2</v>
      </c>
      <c r="K12" s="11">
        <f>'Number of COPD'!K12/(Male!G190+Female!G190)</f>
        <v>0.11670278534515448</v>
      </c>
      <c r="L12" s="11"/>
    </row>
    <row r="13" spans="1:12">
      <c r="A13" s="16">
        <v>2023</v>
      </c>
      <c r="B13" s="11">
        <f>'Number of COPD'!B13/(Male!G11+Female!G11)</f>
        <v>5.5451185660520201E-2</v>
      </c>
      <c r="C13" s="11">
        <f>'Number of COPD'!C13/(Male!G31+Female!G31)</f>
        <v>5.8982097348927447E-2</v>
      </c>
      <c r="D13" s="11">
        <f>'Number of COPD'!D13/(Male!G51+Female!G51)</f>
        <v>7.1814535574471761E-2</v>
      </c>
      <c r="E13" s="11">
        <f>'Number of COPD'!E13/(Male!G71+Female!G71)</f>
        <v>8.0481595700479386E-2</v>
      </c>
      <c r="F13" s="11">
        <f>'Number of COPD'!F13/(Male!G91+Female!G91)</f>
        <v>8.2915351587614761E-2</v>
      </c>
      <c r="G13" s="11">
        <f>'Number of COPD'!G13/(Male!G111+Female!G111)</f>
        <v>0.10475088162955691</v>
      </c>
      <c r="H13" s="11">
        <f>'Number of COPD'!H13/(Male!G131+Female!G131)</f>
        <v>0.10861395226027357</v>
      </c>
      <c r="I13" s="11">
        <f>'Number of COPD'!I13/(Male!G151+Female!G151)</f>
        <v>8.3735239065279771E-2</v>
      </c>
      <c r="J13" s="11">
        <f>'Number of COPD'!J13/(Male!G171+Female!G171)</f>
        <v>9.810193370784849E-2</v>
      </c>
      <c r="K13" s="11">
        <f>'Number of COPD'!K13/(Male!G191+Female!G191)</f>
        <v>0.11948286355679667</v>
      </c>
      <c r="L13" s="11"/>
    </row>
    <row r="14" spans="1:12">
      <c r="A14" s="16">
        <v>2024</v>
      </c>
      <c r="B14" s="11">
        <f>'Number of COPD'!B14/(Male!G12+Female!G12)</f>
        <v>5.6195063159838195E-2</v>
      </c>
      <c r="C14" s="11">
        <f>'Number of COPD'!C14/(Male!G32+Female!G32)</f>
        <v>5.9690125919792114E-2</v>
      </c>
      <c r="D14" s="11">
        <f>'Number of COPD'!D14/(Male!G52+Female!G52)</f>
        <v>7.1805154243724717E-2</v>
      </c>
      <c r="E14" s="11">
        <f>'Number of COPD'!E14/(Male!G72+Female!G72)</f>
        <v>8.1004801133598356E-2</v>
      </c>
      <c r="F14" s="11">
        <f>'Number of COPD'!F14/(Male!G92+Female!G92)</f>
        <v>8.4198133759556509E-2</v>
      </c>
      <c r="G14" s="11">
        <f>'Number of COPD'!G14/(Male!G112+Female!G112)</f>
        <v>0.1055104034583661</v>
      </c>
      <c r="H14" s="11">
        <f>'Number of COPD'!H14/(Male!G132+Female!G132)</f>
        <v>0.11044174098055259</v>
      </c>
      <c r="I14" s="11">
        <f>'Number of COPD'!I14/(Male!G152+Female!G152)</f>
        <v>8.5554691631510943E-2</v>
      </c>
      <c r="J14" s="11">
        <f>'Number of COPD'!J14/(Male!G172+Female!G172)</f>
        <v>0.10065673448298415</v>
      </c>
      <c r="K14" s="11">
        <f>'Number of COPD'!K14/(Male!G192+Female!G192)</f>
        <v>0.12216857112603874</v>
      </c>
      <c r="L14" s="11"/>
    </row>
    <row r="15" spans="1:12">
      <c r="A15" s="16">
        <v>2025</v>
      </c>
      <c r="B15" s="11">
        <f>'Number of COPD'!B15/(Male!G13+Female!G13)</f>
        <v>5.6901259921212741E-2</v>
      </c>
      <c r="C15" s="11">
        <f>'Number of COPD'!C15/(Male!G33+Female!G33)</f>
        <v>6.0343011061720089E-2</v>
      </c>
      <c r="D15" s="11">
        <f>'Number of COPD'!D15/(Male!G53+Female!G53)</f>
        <v>7.1840457583072337E-2</v>
      </c>
      <c r="E15" s="11">
        <f>'Number of COPD'!E15/(Male!G73+Female!G73)</f>
        <v>8.1478895580194236E-2</v>
      </c>
      <c r="F15" s="11">
        <f>'Number of COPD'!F15/(Male!G93+Female!G93)</f>
        <v>8.5337996396201488E-2</v>
      </c>
      <c r="G15" s="11">
        <f>'Number of COPD'!G15/(Male!G113+Female!G113)</f>
        <v>0.10616200852816947</v>
      </c>
      <c r="H15" s="11">
        <f>'Number of COPD'!H15/(Male!G133+Female!G133)</f>
        <v>0.11226883897061632</v>
      </c>
      <c r="I15" s="11">
        <f>'Number of COPD'!I15/(Male!G153+Female!G153)</f>
        <v>8.7157271384934232E-2</v>
      </c>
      <c r="J15" s="11">
        <f>'Number of COPD'!J15/(Male!G173+Female!G173)</f>
        <v>0.10301885880237924</v>
      </c>
      <c r="K15" s="11">
        <f>'Number of COPD'!K15/(Male!G193+Female!G193)</f>
        <v>0.12459207275703185</v>
      </c>
      <c r="L15" s="11"/>
    </row>
    <row r="16" spans="1:12">
      <c r="A16" s="16">
        <v>2026</v>
      </c>
      <c r="B16" s="11">
        <f>'Number of COPD'!B16/(Male!G14+Female!G14)</f>
        <v>5.7580870574603191E-2</v>
      </c>
      <c r="C16" s="11">
        <f>'Number of COPD'!C16/(Male!G34+Female!G34)</f>
        <v>6.0978581401839795E-2</v>
      </c>
      <c r="D16" s="11">
        <f>'Number of COPD'!D16/(Male!G54+Female!G54)</f>
        <v>7.1966287904977472E-2</v>
      </c>
      <c r="E16" s="11">
        <f>'Number of COPD'!E16/(Male!G74+Female!G74)</f>
        <v>8.1922587414672732E-2</v>
      </c>
      <c r="F16" s="11">
        <f>'Number of COPD'!F16/(Male!G94+Female!G94)</f>
        <v>8.6399302387359683E-2</v>
      </c>
      <c r="G16" s="11">
        <f>'Number of COPD'!G16/(Male!G114+Female!G114)</f>
        <v>0.10688945182887362</v>
      </c>
      <c r="H16" s="11">
        <f>'Number of COPD'!H16/(Male!G134+Female!G134)</f>
        <v>0.11349069290864595</v>
      </c>
      <c r="I16" s="11">
        <f>'Number of COPD'!I16/(Male!G154+Female!G154)</f>
        <v>8.8813234340986966E-2</v>
      </c>
      <c r="J16" s="11">
        <f>'Number of COPD'!J16/(Male!G174+Female!G174)</f>
        <v>0.10549245741619449</v>
      </c>
      <c r="K16" s="11">
        <f>'Number of COPD'!K16/(Male!G194+Female!G194)</f>
        <v>0.12706017934599678</v>
      </c>
      <c r="L16" s="11"/>
    </row>
    <row r="17" spans="1:12">
      <c r="A17" s="16">
        <v>2027</v>
      </c>
      <c r="B17" s="11">
        <f>'Number of COPD'!B17/(Male!G15+Female!G15)</f>
        <v>5.8226160872969397E-2</v>
      </c>
      <c r="C17" s="11">
        <f>'Number of COPD'!C17/(Male!G35+Female!G35)</f>
        <v>6.1598061276237903E-2</v>
      </c>
      <c r="D17" s="11">
        <f>'Number of COPD'!D17/(Male!G55+Female!G55)</f>
        <v>7.2147990982679031E-2</v>
      </c>
      <c r="E17" s="11">
        <f>'Number of COPD'!E17/(Male!G75+Female!G75)</f>
        <v>8.2389275703113593E-2</v>
      </c>
      <c r="F17" s="11">
        <f>'Number of COPD'!F17/(Male!G95+Female!G95)</f>
        <v>8.7421051255931123E-2</v>
      </c>
      <c r="G17" s="11">
        <f>'Number of COPD'!G17/(Male!G115+Female!G115)</f>
        <v>0.10773054208336125</v>
      </c>
      <c r="H17" s="11">
        <f>'Number of COPD'!H17/(Male!G135+Female!G135)</f>
        <v>0.11509552571667428</v>
      </c>
      <c r="I17" s="11">
        <f>'Number of COPD'!I17/(Male!G155+Female!G155)</f>
        <v>9.037441110581812E-2</v>
      </c>
      <c r="J17" s="11">
        <f>'Number of COPD'!J17/(Male!G175+Female!G175)</f>
        <v>0.10780913785516333</v>
      </c>
      <c r="K17" s="11">
        <f>'Number of COPD'!K17/(Male!G195+Female!G195)</f>
        <v>0.12939273370820284</v>
      </c>
      <c r="L17" s="11"/>
    </row>
    <row r="18" spans="1:12">
      <c r="A18" s="16">
        <v>2028</v>
      </c>
      <c r="B18" s="11">
        <f>'Number of COPD'!B18/(Male!G16+Female!G16)</f>
        <v>5.8829232773602282E-2</v>
      </c>
      <c r="C18" s="11">
        <f>'Number of COPD'!C18/(Male!G36+Female!G36)</f>
        <v>6.2211207091614151E-2</v>
      </c>
      <c r="D18" s="11">
        <f>'Number of COPD'!D18/(Male!G56+Female!G56)</f>
        <v>7.2388295775970238E-2</v>
      </c>
      <c r="E18" s="11">
        <f>'Number of COPD'!E18/(Male!G76+Female!G76)</f>
        <v>8.2873236720579363E-2</v>
      </c>
      <c r="F18" s="11">
        <f>'Number of COPD'!F18/(Male!G96+Female!G96)</f>
        <v>8.8432368457807359E-2</v>
      </c>
      <c r="G18" s="11">
        <f>'Number of COPD'!G18/(Male!G116+Female!G116)</f>
        <v>0.10852028118416109</v>
      </c>
      <c r="H18" s="11">
        <f>'Number of COPD'!H18/(Male!G136+Female!G136)</f>
        <v>0.11681658529023217</v>
      </c>
      <c r="I18" s="11">
        <f>'Number of COPD'!I18/(Male!G156+Female!G156)</f>
        <v>9.2004969369187284E-2</v>
      </c>
      <c r="J18" s="11">
        <f>'Number of COPD'!J18/(Male!G176+Female!G176)</f>
        <v>0.11029937957238896</v>
      </c>
      <c r="K18" s="11">
        <f>'Number of COPD'!K18/(Male!G196+Female!G196)</f>
        <v>0.13165564448184933</v>
      </c>
      <c r="L18" s="11"/>
    </row>
    <row r="19" spans="1:12">
      <c r="A19" s="16">
        <v>2029</v>
      </c>
      <c r="B19" s="11">
        <f>'Number of COPD'!B19/(Male!G17+Female!G17)</f>
        <v>5.939464556211322E-2</v>
      </c>
      <c r="C19" s="11">
        <f>'Number of COPD'!C19/(Male!G37+Female!G37)</f>
        <v>6.2814442244998742E-2</v>
      </c>
      <c r="D19" s="11">
        <f>'Number of COPD'!D19/(Male!G57+Female!G57)</f>
        <v>7.2670276522716348E-2</v>
      </c>
      <c r="E19" s="11">
        <f>'Number of COPD'!E19/(Male!G77+Female!G77)</f>
        <v>8.3309504820664973E-2</v>
      </c>
      <c r="F19" s="11">
        <f>'Number of COPD'!F19/(Male!G97+Female!G97)</f>
        <v>8.9434690892693E-2</v>
      </c>
      <c r="G19" s="11">
        <f>'Number of COPD'!G19/(Male!G117+Female!G117)</f>
        <v>0.10936772456655598</v>
      </c>
      <c r="H19" s="11">
        <f>'Number of COPD'!H19/(Male!G137+Female!G137)</f>
        <v>0.11863052921403984</v>
      </c>
      <c r="I19" s="11">
        <f>'Number of COPD'!I19/(Male!G157+Female!G157)</f>
        <v>9.350118288145863E-2</v>
      </c>
      <c r="J19" s="11">
        <f>'Number of COPD'!J19/(Male!G177+Female!G177)</f>
        <v>0.11261542609974398</v>
      </c>
      <c r="K19" s="11">
        <f>'Number of COPD'!K19/(Male!G197+Female!G197)</f>
        <v>0.13385800356531943</v>
      </c>
      <c r="L19" s="11"/>
    </row>
    <row r="20" spans="1:12">
      <c r="A20" s="16">
        <v>2030</v>
      </c>
      <c r="B20" s="11">
        <f>'Number of COPD'!B20/(Male!G18+Female!G18)</f>
        <v>5.9945284380282335E-2</v>
      </c>
      <c r="C20" s="11">
        <f>'Number of COPD'!C20/(Male!G38+Female!G38)</f>
        <v>6.3400513505351794E-2</v>
      </c>
      <c r="D20" s="11">
        <f>'Number of COPD'!D20/(Male!G58+Female!G58)</f>
        <v>7.2977149999309543E-2</v>
      </c>
      <c r="E20" s="11">
        <f>'Number of COPD'!E20/(Male!G78+Female!G78)</f>
        <v>8.3763996940675892E-2</v>
      </c>
      <c r="F20" s="11">
        <f>'Number of COPD'!F20/(Male!G98+Female!G98)</f>
        <v>9.042149767379995E-2</v>
      </c>
      <c r="G20" s="11">
        <f>'Number of COPD'!G20/(Male!G118+Female!G118)</f>
        <v>0.11017465116428919</v>
      </c>
      <c r="H20" s="11">
        <f>'Number of COPD'!H20/(Male!G138+Female!G138)</f>
        <v>0.1197263470168418</v>
      </c>
      <c r="I20" s="11">
        <f>'Number of COPD'!I20/(Male!G158+Female!G158)</f>
        <v>9.5007510864947478E-2</v>
      </c>
      <c r="J20" s="11">
        <f>'Number of COPD'!J20/(Male!G178+Female!G178)</f>
        <v>0.11489276497836547</v>
      </c>
      <c r="K20" s="11">
        <f>'Number of COPD'!K20/(Male!G198+Female!G198)</f>
        <v>0.13614181468727643</v>
      </c>
      <c r="L20" s="11"/>
    </row>
    <row r="29" spans="1:12">
      <c r="A29" s="8" t="s">
        <v>59</v>
      </c>
    </row>
    <row r="30" spans="1:12">
      <c r="B30" s="12" t="s">
        <v>30</v>
      </c>
      <c r="C30" s="12" t="s">
        <v>31</v>
      </c>
      <c r="D30" s="11" t="s">
        <v>40</v>
      </c>
      <c r="E30" s="11" t="s">
        <v>41</v>
      </c>
      <c r="F30" s="11" t="s">
        <v>42</v>
      </c>
      <c r="G30" s="11" t="s">
        <v>51</v>
      </c>
      <c r="H30" s="11" t="s">
        <v>53</v>
      </c>
      <c r="I30" s="11" t="s">
        <v>52</v>
      </c>
      <c r="J30" s="11" t="s">
        <v>54</v>
      </c>
      <c r="K30" s="11" t="s">
        <v>50</v>
      </c>
      <c r="L30" s="13"/>
    </row>
    <row r="31" spans="1:12">
      <c r="A31" s="16">
        <v>2015</v>
      </c>
      <c r="B31" s="11">
        <f>'Number of COPD'!B31/(Male!C3+Female!C3)</f>
        <v>9.2775370546698075E-3</v>
      </c>
      <c r="C31" s="11">
        <f>'Number of COPD'!C31/(Male!C23+Female!C23)</f>
        <v>9.7028473048278545E-3</v>
      </c>
      <c r="D31" s="11">
        <f>'Number of COPD'!D31/(Male!C43+Female!C43)</f>
        <v>1.2720250186636148E-2</v>
      </c>
      <c r="E31" s="29">
        <f>'Number of COPD'!E31/(Male!C63+Female!C63)</f>
        <v>1.3873529686786606E-2</v>
      </c>
      <c r="F31" s="29">
        <f>'Number of COPD'!F31/(Male!C83+Female!C83)</f>
        <v>1.3637126164562134E-2</v>
      </c>
      <c r="G31" s="29">
        <f>'Number of COPD'!G31/(Male!C103+Female!C103)</f>
        <v>1.846906568226649E-2</v>
      </c>
      <c r="H31" s="29">
        <f>'Number of COPD'!H31/(Male!C123+Female!C123)</f>
        <v>1.8146265570912166E-2</v>
      </c>
      <c r="I31" s="29">
        <f>'Number of COPD'!I31/(Male!C143+Female!C143)</f>
        <v>1.3483293027548604E-2</v>
      </c>
      <c r="J31" s="29">
        <f>'Number of COPD'!J31/(Male!C163+Female!C163)</f>
        <v>1.5283295940412932E-2</v>
      </c>
      <c r="K31" s="29">
        <f>'Number of COPD'!K31/(Male!C183+Female!C183)</f>
        <v>1.8988136141779768E-2</v>
      </c>
      <c r="L31" s="11"/>
    </row>
    <row r="32" spans="1:12">
      <c r="A32" s="16">
        <v>2016</v>
      </c>
      <c r="B32" s="11">
        <f>'Number of COPD'!B32/(Male!C4+Female!C4)</f>
        <v>9.6075266720563254E-3</v>
      </c>
      <c r="C32" s="11">
        <f>'Number of COPD'!C32/(Male!C24+Female!C24)</f>
        <v>1.011036407194035E-2</v>
      </c>
      <c r="D32" s="11">
        <f>'Number of COPD'!D32/(Male!C44+Female!C44)</f>
        <v>1.3050877401811477E-2</v>
      </c>
      <c r="E32" s="29">
        <f>'Number of COPD'!E32/(Male!C64+Female!C64)</f>
        <v>1.4283065768511989E-2</v>
      </c>
      <c r="F32" s="29">
        <f>'Number of COPD'!F32/(Male!C84+Female!C84)</f>
        <v>1.4148662082447203E-2</v>
      </c>
      <c r="G32" s="29">
        <f>'Number of COPD'!G32/(Male!C104+Female!C104)</f>
        <v>1.8910194442617375E-2</v>
      </c>
      <c r="H32" s="29">
        <f>'Number of COPD'!H32/(Male!C124+Female!C124)</f>
        <v>1.8848836763552111E-2</v>
      </c>
      <c r="I32" s="29">
        <f>'Number of COPD'!I32/(Male!C144+Female!C144)</f>
        <v>1.414490668675736E-2</v>
      </c>
      <c r="J32" s="29">
        <f>'Number of COPD'!J32/(Male!C164+Female!C164)</f>
        <v>1.6145681978221693E-2</v>
      </c>
      <c r="K32" s="29">
        <f>'Number of COPD'!K32/(Male!C184+Female!C184)</f>
        <v>1.9952554933200001E-2</v>
      </c>
      <c r="L32" s="11"/>
    </row>
    <row r="33" spans="1:12">
      <c r="A33" s="16">
        <v>2017</v>
      </c>
      <c r="B33" s="11">
        <f>'Number of COPD'!B33/(Male!C5+Female!C5)</f>
        <v>9.923717174069915E-3</v>
      </c>
      <c r="C33" s="11">
        <f>'Number of COPD'!C33/(Male!C25+Female!C25)</f>
        <v>1.0508678231011625E-2</v>
      </c>
      <c r="D33" s="11">
        <f>'Number of COPD'!D33/(Male!C45+Female!C45)</f>
        <v>1.3362756124691162E-2</v>
      </c>
      <c r="E33" s="29">
        <f>'Number of COPD'!E33/(Male!C65+Female!C65)</f>
        <v>1.4669792312832308E-2</v>
      </c>
      <c r="F33" s="29">
        <f>'Number of COPD'!F33/(Male!C85+Female!C85)</f>
        <v>1.4651560364281013E-2</v>
      </c>
      <c r="G33" s="29">
        <f>'Number of COPD'!G33/(Male!C105+Female!C105)</f>
        <v>1.934609695149795E-2</v>
      </c>
      <c r="H33" s="29">
        <f>'Number of COPD'!H33/(Male!C125+Female!C125)</f>
        <v>1.9542047244776903E-2</v>
      </c>
      <c r="I33" s="29">
        <f>'Number of COPD'!I33/(Male!C145+Female!C145)</f>
        <v>1.4808528762416602E-2</v>
      </c>
      <c r="J33" s="29">
        <f>'Number of COPD'!J33/(Male!C165+Female!C165)</f>
        <v>1.6934911035085678E-2</v>
      </c>
      <c r="K33" s="29">
        <f>'Number of COPD'!K33/(Male!C185+Female!C185)</f>
        <v>2.0866926390225134E-2</v>
      </c>
      <c r="L33" s="11"/>
    </row>
    <row r="34" spans="1:12">
      <c r="A34" s="16">
        <v>2018</v>
      </c>
      <c r="B34" s="11">
        <f>'Number of COPD'!B34/(Male!C6+Female!C6)</f>
        <v>1.023554769908595E-2</v>
      </c>
      <c r="C34" s="11">
        <f>'Number of COPD'!C34/(Male!C26+Female!C26)</f>
        <v>1.0889597692079336E-2</v>
      </c>
      <c r="D34" s="11">
        <f>'Number of COPD'!D34/(Male!C46+Female!C46)</f>
        <v>1.365207947816529E-2</v>
      </c>
      <c r="E34" s="29">
        <f>'Number of COPD'!E34/(Male!C66+Female!C66)</f>
        <v>1.5028554170898274E-2</v>
      </c>
      <c r="F34" s="29">
        <f>'Number of COPD'!F34/(Male!C86+Female!C86)</f>
        <v>1.5151240295555896E-2</v>
      </c>
      <c r="G34" s="29">
        <f>'Number of COPD'!G34/(Male!C106+Female!C106)</f>
        <v>1.9729720975454439E-2</v>
      </c>
      <c r="H34" s="29">
        <f>'Number of COPD'!H34/(Male!C126+Female!C126)</f>
        <v>2.029207174335159E-2</v>
      </c>
      <c r="I34" s="29">
        <f>'Number of COPD'!I34/(Male!C146+Female!C146)</f>
        <v>1.541915996494924E-2</v>
      </c>
      <c r="J34" s="29">
        <f>'Number of COPD'!J34/(Male!C166+Female!C166)</f>
        <v>1.7726412102632837E-2</v>
      </c>
      <c r="K34" s="29">
        <f>'Number of COPD'!K34/(Male!C186+Female!C186)</f>
        <v>2.1771579984951751E-2</v>
      </c>
      <c r="L34" s="11"/>
    </row>
    <row r="35" spans="1:12">
      <c r="A35" s="16">
        <v>2019</v>
      </c>
      <c r="B35" s="11">
        <f>'Number of COPD'!B35/(Male!C7+Female!C7)</f>
        <v>1.0514719156575916E-2</v>
      </c>
      <c r="C35" s="11">
        <f>'Number of COPD'!C35/(Male!C27+Female!C27)</f>
        <v>1.1241049628268406E-2</v>
      </c>
      <c r="D35" s="11">
        <f>'Number of COPD'!D35/(Male!C47+Female!C47)</f>
        <v>1.3908316893021693E-2</v>
      </c>
      <c r="E35" s="29">
        <f>'Number of COPD'!E35/(Male!C67+Female!C67)</f>
        <v>1.5344194041645977E-2</v>
      </c>
      <c r="F35" s="29">
        <f>'Number of COPD'!F35/(Male!C87+Female!C87)</f>
        <v>1.560766656019754E-2</v>
      </c>
      <c r="G35" s="29">
        <f>'Number of COPD'!G35/(Male!C107+Female!C107)</f>
        <v>2.0034569394270493E-2</v>
      </c>
      <c r="H35" s="29">
        <f>'Number of COPD'!H35/(Male!C127+Female!C127)</f>
        <v>2.0949151208478175E-2</v>
      </c>
      <c r="I35" s="29">
        <f>'Number of COPD'!I35/(Male!C147+Female!C147)</f>
        <v>1.600336038873916E-2</v>
      </c>
      <c r="J35" s="29">
        <f>'Number of COPD'!J35/(Male!C167+Female!C167)</f>
        <v>1.8431828681194924E-2</v>
      </c>
      <c r="K35" s="29">
        <f>'Number of COPD'!K35/(Male!C187+Female!C187)</f>
        <v>2.2627881751267339E-2</v>
      </c>
      <c r="L35" s="11"/>
    </row>
    <row r="36" spans="1:12">
      <c r="A36" s="16">
        <v>2020</v>
      </c>
      <c r="B36" s="11">
        <f>'Number of COPD'!B36/(Male!C8+Female!C8)</f>
        <v>1.0743486322541738E-2</v>
      </c>
      <c r="C36" s="11">
        <f>'Number of COPD'!C36/(Male!C28+Female!C28)</f>
        <v>1.1541001799597654E-2</v>
      </c>
      <c r="D36" s="11">
        <f>'Number of COPD'!D36/(Male!C48+Female!C48)</f>
        <v>1.4122666356104747E-2</v>
      </c>
      <c r="E36" s="29">
        <f>'Number of COPD'!E36/(Male!C68+Female!C68)</f>
        <v>1.559924966296705E-2</v>
      </c>
      <c r="F36" s="29">
        <f>'Number of COPD'!F36/(Male!C88+Female!C88)</f>
        <v>1.6018248346775104E-2</v>
      </c>
      <c r="G36" s="29">
        <f>'Number of COPD'!G36/(Male!C108+Female!C108)</f>
        <v>2.0267607487133667E-2</v>
      </c>
      <c r="H36" s="29">
        <f>'Number of COPD'!H36/(Male!C128+Female!C128)</f>
        <v>2.1559246157862932E-2</v>
      </c>
      <c r="I36" s="29">
        <f>'Number of COPD'!I36/(Male!C148+Female!C148)</f>
        <v>1.6497528240458519E-2</v>
      </c>
      <c r="J36" s="29">
        <f>'Number of COPD'!J36/(Male!C168+Female!C168)</f>
        <v>1.9133894295107982E-2</v>
      </c>
      <c r="K36" s="29">
        <f>'Number of COPD'!K36/(Male!C188+Female!C188)</f>
        <v>2.3390302093445246E-2</v>
      </c>
      <c r="L36" s="11"/>
    </row>
    <row r="37" spans="1:12">
      <c r="A37" s="16">
        <v>2021</v>
      </c>
      <c r="B37" s="11">
        <f>'Number of COPD'!B37/(Male!C9+Female!C9)</f>
        <v>1.0932006646982587E-2</v>
      </c>
      <c r="C37" s="11">
        <f>'Number of COPD'!C37/(Male!C29+Female!C29)</f>
        <v>1.1776993062298317E-2</v>
      </c>
      <c r="D37" s="11">
        <f>'Number of COPD'!D37/(Male!C49+Female!C49)</f>
        <v>1.4290925928432166E-2</v>
      </c>
      <c r="E37" s="29">
        <f>'Number of COPD'!E37/(Male!C69+Female!C69)</f>
        <v>1.5784466030200117E-2</v>
      </c>
      <c r="F37" s="29">
        <f>'Number of COPD'!F37/(Male!C89+Female!C89)</f>
        <v>1.6339604382177426E-2</v>
      </c>
      <c r="G37" s="29">
        <f>'Number of COPD'!G37/(Male!C109+Female!C109)</f>
        <v>2.0426674309172457E-2</v>
      </c>
      <c r="H37" s="29">
        <f>'Number of COPD'!H37/(Male!C129+Female!C129)</f>
        <v>2.1921386107390348E-2</v>
      </c>
      <c r="I37" s="29">
        <f>'Number of COPD'!I37/(Male!C149+Female!C149)</f>
        <v>1.6875129934264838E-2</v>
      </c>
      <c r="J37" s="29">
        <f>'Number of COPD'!J37/(Male!C169+Female!C169)</f>
        <v>1.9755785393246936E-2</v>
      </c>
      <c r="K37" s="29">
        <f>'Number of COPD'!K37/(Male!C189+Female!C189)</f>
        <v>2.4035640798631457E-2</v>
      </c>
      <c r="L37" s="11"/>
    </row>
    <row r="38" spans="1:12">
      <c r="A38" s="16">
        <v>2022</v>
      </c>
      <c r="B38" s="11">
        <f>'Number of COPD'!B38/(Male!C10+Female!C10)</f>
        <v>1.109992490161643E-2</v>
      </c>
      <c r="C38" s="11">
        <f>'Number of COPD'!C38/(Male!C30+Female!C30)</f>
        <v>1.1964180782360338E-2</v>
      </c>
      <c r="D38" s="11">
        <f>'Number of COPD'!D38/(Male!C50+Female!C50)</f>
        <v>1.4444426586008573E-2</v>
      </c>
      <c r="E38" s="29">
        <f>'Number of COPD'!E38/(Male!C70+Female!C70)</f>
        <v>1.5925843474567485E-2</v>
      </c>
      <c r="F38" s="29">
        <f>'Number of COPD'!F38/(Male!C90+Female!C90)</f>
        <v>1.6606523353223577E-2</v>
      </c>
      <c r="G38" s="29">
        <f>'Number of COPD'!G38/(Male!C110+Female!C110)</f>
        <v>2.0537066155569317E-2</v>
      </c>
      <c r="H38" s="29">
        <f>'Number of COPD'!H38/(Male!C130+Female!C130)</f>
        <v>2.2251576115020443E-2</v>
      </c>
      <c r="I38" s="29">
        <f>'Number of COPD'!I38/(Male!C150+Female!C150)</f>
        <v>1.7190867093139366E-2</v>
      </c>
      <c r="J38" s="29">
        <f>'Number of COPD'!J38/(Male!C170+Female!C170)</f>
        <v>2.0339618664238251E-2</v>
      </c>
      <c r="K38" s="29">
        <f>'Number of COPD'!K38/(Male!C190+Female!C190)</f>
        <v>2.4553807462420099E-2</v>
      </c>
      <c r="L38" s="11"/>
    </row>
    <row r="39" spans="1:12">
      <c r="A39" s="16">
        <v>2023</v>
      </c>
      <c r="B39" s="11">
        <f>'Number of COPD'!B39/(Male!C11+Female!C11)</f>
        <v>1.1257707573948209E-2</v>
      </c>
      <c r="C39" s="11">
        <f>'Number of COPD'!C39/(Male!C31+Female!C31)</f>
        <v>1.2127259378714941E-2</v>
      </c>
      <c r="D39" s="11">
        <f>'Number of COPD'!D39/(Male!C51+Female!C51)</f>
        <v>1.4598272240660732E-2</v>
      </c>
      <c r="E39" s="29">
        <f>'Number of COPD'!E39/(Male!C71+Female!C71)</f>
        <v>1.6047568610919251E-2</v>
      </c>
      <c r="F39" s="29">
        <f>'Number of COPD'!F39/(Male!C91+Female!C91)</f>
        <v>1.6821366427953694E-2</v>
      </c>
      <c r="G39" s="29">
        <f>'Number of COPD'!G39/(Male!C111+Female!C111)</f>
        <v>2.0664774486119308E-2</v>
      </c>
      <c r="H39" s="29">
        <f>'Number of COPD'!H39/(Male!C131+Female!C131)</f>
        <v>2.2603488684135777E-2</v>
      </c>
      <c r="I39" s="29">
        <f>'Number of COPD'!I39/(Male!C151+Female!C151)</f>
        <v>1.7447479992407582E-2</v>
      </c>
      <c r="J39" s="29">
        <f>'Number of COPD'!J39/(Male!C171+Female!C171)</f>
        <v>2.0858598291694449E-2</v>
      </c>
      <c r="K39" s="29">
        <f>'Number of COPD'!K39/(Male!C191+Female!C191)</f>
        <v>2.4996103442641849E-2</v>
      </c>
      <c r="L39" s="11"/>
    </row>
    <row r="40" spans="1:12">
      <c r="A40" s="16">
        <v>2024</v>
      </c>
      <c r="B40" s="11">
        <f>'Number of COPD'!B40/(Male!C12+Female!C12)</f>
        <v>1.1401606754410354E-2</v>
      </c>
      <c r="C40" s="11">
        <f>'Number of COPD'!C40/(Male!C32+Female!C32)</f>
        <v>1.2263020580505619E-2</v>
      </c>
      <c r="D40" s="11">
        <f>'Number of COPD'!D40/(Male!C52+Female!C52)</f>
        <v>1.4730954178032224E-2</v>
      </c>
      <c r="E40" s="29">
        <f>'Number of COPD'!E40/(Male!C72+Female!C72)</f>
        <v>1.6155416186396036E-2</v>
      </c>
      <c r="F40" s="29">
        <f>'Number of COPD'!F40/(Male!C92+Female!C92)</f>
        <v>1.6980343905395292E-2</v>
      </c>
      <c r="G40" s="29">
        <f>'Number of COPD'!G40/(Male!C112+Female!C112)</f>
        <v>2.0794773939417064E-2</v>
      </c>
      <c r="H40" s="29">
        <f>'Number of COPD'!H40/(Male!C132+Female!C132)</f>
        <v>2.2871617414244341E-2</v>
      </c>
      <c r="I40" s="29">
        <f>'Number of COPD'!I40/(Male!C152+Female!C152)</f>
        <v>1.7682302094225135E-2</v>
      </c>
      <c r="J40" s="29">
        <f>'Number of COPD'!J40/(Male!C172+Female!C172)</f>
        <v>2.131457591191846E-2</v>
      </c>
      <c r="K40" s="29">
        <f>'Number of COPD'!K40/(Male!C192+Female!C192)</f>
        <v>2.5366302444226781E-2</v>
      </c>
      <c r="L40" s="11"/>
    </row>
    <row r="41" spans="1:12">
      <c r="A41" s="16">
        <v>2025</v>
      </c>
      <c r="B41" s="11">
        <f>'Number of COPD'!B41/(Male!C13+Female!C13)</f>
        <v>1.152599114020042E-2</v>
      </c>
      <c r="C41" s="11">
        <f>'Number of COPD'!C41/(Male!C33+Female!C33)</f>
        <v>1.236816019972586E-2</v>
      </c>
      <c r="D41" s="11">
        <f>'Number of COPD'!D41/(Male!C53+Female!C53)</f>
        <v>1.484856207041476E-2</v>
      </c>
      <c r="E41" s="29">
        <f>'Number of COPD'!E41/(Male!C73+Female!C73)</f>
        <v>1.6254648177814239E-2</v>
      </c>
      <c r="F41" s="29">
        <f>'Number of COPD'!F41/(Male!C93+Female!C93)</f>
        <v>1.7089376545529132E-2</v>
      </c>
      <c r="G41" s="29">
        <f>'Number of COPD'!G41/(Male!C113+Female!C113)</f>
        <v>2.0896113402178236E-2</v>
      </c>
      <c r="H41" s="29">
        <f>'Number of COPD'!H41/(Male!C133+Female!C133)</f>
        <v>2.3062603939399635E-2</v>
      </c>
      <c r="I41" s="29">
        <f>'Number of COPD'!I41/(Male!C153+Female!C153)</f>
        <v>1.7848679710371473E-2</v>
      </c>
      <c r="J41" s="29">
        <f>'Number of COPD'!J41/(Male!C173+Female!C173)</f>
        <v>2.1709790192896129E-2</v>
      </c>
      <c r="K41" s="29">
        <f>'Number of COPD'!K41/(Male!C193+Female!C193)</f>
        <v>2.5644050849887131E-2</v>
      </c>
      <c r="L41" s="11"/>
    </row>
    <row r="42" spans="1:12">
      <c r="A42" s="16">
        <v>2026</v>
      </c>
      <c r="B42" s="11">
        <f>'Number of COPD'!B42/(Male!C14+Female!C14)</f>
        <v>1.1640314569933757E-2</v>
      </c>
      <c r="C42" s="11">
        <f>'Number of COPD'!C42/(Male!C34+Female!C34)</f>
        <v>1.2463096812113829E-2</v>
      </c>
      <c r="D42" s="11">
        <f>'Number of COPD'!D42/(Male!C54+Female!C54)</f>
        <v>1.4979410065252002E-2</v>
      </c>
      <c r="E42" s="29">
        <f>'Number of COPD'!E42/(Male!C74+Female!C74)</f>
        <v>1.6346005098516442E-2</v>
      </c>
      <c r="F42" s="29">
        <f>'Number of COPD'!F42/(Male!C94+Female!C94)</f>
        <v>1.7170321670261248E-2</v>
      </c>
      <c r="G42" s="29">
        <f>'Number of COPD'!G42/(Male!C114+Female!C114)</f>
        <v>2.1025967050132575E-2</v>
      </c>
      <c r="H42" s="29">
        <f>'Number of COPD'!H42/(Male!C134+Female!C134)</f>
        <v>2.3183811879144544E-2</v>
      </c>
      <c r="I42" s="29">
        <f>'Number of COPD'!I42/(Male!C154+Female!C154)</f>
        <v>1.8049096454884683E-2</v>
      </c>
      <c r="J42" s="29">
        <f>'Number of COPD'!J42/(Male!C174+Female!C174)</f>
        <v>2.2079107225418317E-2</v>
      </c>
      <c r="K42" s="29">
        <f>'Number of COPD'!K42/(Male!C194+Female!C194)</f>
        <v>2.5972655992011345E-2</v>
      </c>
      <c r="L42" s="11"/>
    </row>
    <row r="43" spans="1:12">
      <c r="A43" s="16">
        <v>2027</v>
      </c>
      <c r="B43" s="11">
        <f>'Number of COPD'!B43/(Male!C15+Female!C15)</f>
        <v>1.1705818353023395E-2</v>
      </c>
      <c r="C43" s="11">
        <f>'Number of COPD'!C43/(Male!C35+Female!C35)</f>
        <v>1.2523944965768129E-2</v>
      </c>
      <c r="D43" s="11">
        <f>'Number of COPD'!D43/(Male!C55+Female!C55)</f>
        <v>1.5086518459136984E-2</v>
      </c>
      <c r="E43" s="29">
        <f>'Number of COPD'!E43/(Male!C75+Female!C75)</f>
        <v>1.6434136427479797E-2</v>
      </c>
      <c r="F43" s="29">
        <f>'Number of COPD'!F43/(Male!C95+Female!C95)</f>
        <v>1.7230908471284098E-2</v>
      </c>
      <c r="G43" s="29">
        <f>'Number of COPD'!G43/(Male!C115+Female!C115)</f>
        <v>2.1180756553294492E-2</v>
      </c>
      <c r="H43" s="29">
        <f>'Number of COPD'!H43/(Male!C135+Female!C135)</f>
        <v>2.3346410483163639E-2</v>
      </c>
      <c r="I43" s="29">
        <f>'Number of COPD'!I43/(Male!C155+Female!C155)</f>
        <v>1.8211002941049621E-2</v>
      </c>
      <c r="J43" s="29">
        <f>'Number of COPD'!J43/(Male!C175+Female!C175)</f>
        <v>2.2424821680137111E-2</v>
      </c>
      <c r="K43" s="29">
        <f>'Number of COPD'!K43/(Male!C195+Female!C195)</f>
        <v>2.6235803376848207E-2</v>
      </c>
      <c r="L43" s="11"/>
    </row>
    <row r="44" spans="1:12">
      <c r="A44" s="16">
        <v>2028</v>
      </c>
      <c r="B44" s="11">
        <f>'Number of COPD'!B44/(Male!C16+Female!C16)</f>
        <v>1.1752199286643516E-2</v>
      </c>
      <c r="C44" s="11">
        <f>'Number of COPD'!C44/(Male!C36+Female!C36)</f>
        <v>1.2572084753864531E-2</v>
      </c>
      <c r="D44" s="11">
        <f>'Number of COPD'!D44/(Male!C56+Female!C56)</f>
        <v>1.5186399746014394E-2</v>
      </c>
      <c r="E44" s="29">
        <f>'Number of COPD'!E44/(Male!C76+Female!C76)</f>
        <v>1.6503695415034585E-2</v>
      </c>
      <c r="F44" s="29">
        <f>'Number of COPD'!F44/(Male!C96+Female!C96)</f>
        <v>1.7301538105307681E-2</v>
      </c>
      <c r="G44" s="29">
        <f>'Number of COPD'!G44/(Male!C116+Female!C116)</f>
        <v>2.1309532665681009E-2</v>
      </c>
      <c r="H44" s="29">
        <f>'Number of COPD'!H44/(Male!C136+Female!C136)</f>
        <v>2.3494018115691954E-2</v>
      </c>
      <c r="I44" s="29">
        <f>'Number of COPD'!I44/(Male!C156+Female!C156)</f>
        <v>1.8358714806291483E-2</v>
      </c>
      <c r="J44" s="29">
        <f>'Number of COPD'!J44/(Male!C176+Female!C176)</f>
        <v>2.2766522293059793E-2</v>
      </c>
      <c r="K44" s="29">
        <f>'Number of COPD'!K44/(Male!C196+Female!C196)</f>
        <v>2.6450729936169679E-2</v>
      </c>
      <c r="L44" s="11"/>
    </row>
    <row r="45" spans="1:12">
      <c r="A45" s="16">
        <v>2029</v>
      </c>
      <c r="B45" s="11">
        <f>'Number of COPD'!B45/(Male!C17+Female!C17)</f>
        <v>1.1784712964202349E-2</v>
      </c>
      <c r="C45" s="11">
        <f>'Number of COPD'!C45/(Male!C37+Female!C37)</f>
        <v>1.2613445725152344E-2</v>
      </c>
      <c r="D45" s="11">
        <f>'Number of COPD'!D45/(Male!C57+Female!C57)</f>
        <v>1.5281511254768992E-2</v>
      </c>
      <c r="E45" s="29">
        <f>'Number of COPD'!E45/(Male!C77+Female!C77)</f>
        <v>1.6553004976250053E-2</v>
      </c>
      <c r="F45" s="29">
        <f>'Number of COPD'!F45/(Male!C97+Female!C97)</f>
        <v>1.7399116416665247E-2</v>
      </c>
      <c r="G45" s="29">
        <f>'Number of COPD'!G45/(Male!C117+Female!C117)</f>
        <v>2.1462919233775506E-2</v>
      </c>
      <c r="H45" s="29">
        <f>'Number of COPD'!H45/(Male!C137+Female!C137)</f>
        <v>2.3628048766454524E-2</v>
      </c>
      <c r="I45" s="29">
        <f>'Number of COPD'!I45/(Male!C157+Female!C157)</f>
        <v>1.8478977564177004E-2</v>
      </c>
      <c r="J45" s="29">
        <f>'Number of COPD'!J45/(Male!C177+Female!C177)</f>
        <v>2.2998346230743517E-2</v>
      </c>
      <c r="K45" s="29">
        <f>'Number of COPD'!K45/(Male!C197+Female!C197)</f>
        <v>2.6634067893586185E-2</v>
      </c>
      <c r="L45" s="11"/>
    </row>
    <row r="46" spans="1:12">
      <c r="A46" s="16">
        <v>2030</v>
      </c>
      <c r="B46" s="11">
        <f>'Number of COPD'!B46/(Male!C18+Female!C18)</f>
        <v>1.1824351520826422E-2</v>
      </c>
      <c r="C46" s="11">
        <f>'Number of COPD'!C46/(Male!C38+Female!C38)</f>
        <v>1.2658271591220854E-2</v>
      </c>
      <c r="D46" s="11">
        <f>'Number of COPD'!D46/(Male!C58+Female!C58)</f>
        <v>1.5379276484714578E-2</v>
      </c>
      <c r="E46" s="29">
        <f>'Number of COPD'!E46/(Male!C78+Female!C78)</f>
        <v>1.6626522423690452E-2</v>
      </c>
      <c r="F46" s="29">
        <f>'Number of COPD'!F46/(Male!C98+Female!C98)</f>
        <v>1.7533689365766939E-2</v>
      </c>
      <c r="G46" s="29">
        <f>'Number of COPD'!G46/(Male!C118+Female!C118)</f>
        <v>2.1608205742322948E-2</v>
      </c>
      <c r="H46" s="29">
        <f>'Number of COPD'!H46/(Male!C138+Female!C138)</f>
        <v>2.3593456402444642E-2</v>
      </c>
      <c r="I46" s="29">
        <f>'Number of COPD'!I46/(Male!C158+Female!C158)</f>
        <v>1.8581265461421078E-2</v>
      </c>
      <c r="J46" s="29">
        <f>'Number of COPD'!J46/(Male!C178+Female!C178)</f>
        <v>2.3251855641731718E-2</v>
      </c>
      <c r="K46" s="29">
        <f>'Number of COPD'!K46/(Male!C198+Female!C198)</f>
        <v>2.6854351422295437E-2</v>
      </c>
      <c r="L46" s="11"/>
    </row>
    <row r="50" spans="1:12">
      <c r="A50" s="8" t="s">
        <v>17</v>
      </c>
    </row>
    <row r="51" spans="1:12">
      <c r="B51" s="12" t="s">
        <v>30</v>
      </c>
      <c r="C51" s="12" t="s">
        <v>31</v>
      </c>
      <c r="D51" s="11" t="s">
        <v>40</v>
      </c>
      <c r="E51" s="11" t="s">
        <v>41</v>
      </c>
      <c r="F51" s="11" t="s">
        <v>42</v>
      </c>
      <c r="G51" s="11" t="s">
        <v>51</v>
      </c>
      <c r="H51" s="11" t="s">
        <v>53</v>
      </c>
      <c r="I51" s="11" t="s">
        <v>52</v>
      </c>
      <c r="J51" s="11" t="s">
        <v>54</v>
      </c>
      <c r="K51" s="11" t="s">
        <v>50</v>
      </c>
      <c r="L51" s="13"/>
    </row>
    <row r="52" spans="1:12">
      <c r="A52" s="16">
        <v>2015</v>
      </c>
      <c r="B52" s="29">
        <f>'Number of COPD'!B52/(Male!D3+Female!D3)</f>
        <v>3.9621047749285911E-2</v>
      </c>
      <c r="C52" s="29">
        <f>'Number of COPD'!C52/(Male!D23+Female!D23)</f>
        <v>4.3895957914053624E-2</v>
      </c>
      <c r="D52" s="29">
        <f>'Number of COPD'!D52/(Male!D43+Female!D43)</f>
        <v>6.3442231050012954E-2</v>
      </c>
      <c r="E52" s="29">
        <f>'Number of COPD'!E52/(Male!D63+Female!D63)</f>
        <v>6.2440118626013549E-2</v>
      </c>
      <c r="F52" s="29">
        <f>'Number of COPD'!F52/(Male!D83+Female!D83)</f>
        <v>5.6973227007321006E-2</v>
      </c>
      <c r="G52" s="29">
        <f>'Number of COPD'!G52/(Male!D103+Female!D103)</f>
        <v>7.8571280931206383E-2</v>
      </c>
      <c r="H52" s="29">
        <f>'Number of COPD'!H52/(Male!D123+Female!D123)</f>
        <v>7.3029149176970454E-2</v>
      </c>
      <c r="I52" s="29">
        <f>'Number of COPD'!I52/(Male!D143+Female!D143)</f>
        <v>5.2652176350885378E-2</v>
      </c>
      <c r="J52" s="29">
        <f>'Number of COPD'!J52/(Male!D163+Female!D163)</f>
        <v>5.9266643009969575E-2</v>
      </c>
      <c r="K52" s="29">
        <f>'Number of COPD'!K52/(Male!D183+Female!D183)</f>
        <v>7.4615351926424822E-2</v>
      </c>
      <c r="L52" s="11"/>
    </row>
    <row r="53" spans="1:12">
      <c r="A53" s="16">
        <v>2016</v>
      </c>
      <c r="B53" s="29">
        <f>'Number of COPD'!B53/(Male!D4+Female!D4)</f>
        <v>3.9500445243184794E-2</v>
      </c>
      <c r="C53" s="29">
        <f>'Number of COPD'!C53/(Male!D24+Female!D24)</f>
        <v>4.323746913244083E-2</v>
      </c>
      <c r="D53" s="29">
        <f>'Number of COPD'!D53/(Male!D44+Female!D44)</f>
        <v>6.1563923723539291E-2</v>
      </c>
      <c r="E53" s="29">
        <f>'Number of COPD'!E53/(Male!D64+Female!D64)</f>
        <v>6.1376530245310014E-2</v>
      </c>
      <c r="F53" s="29">
        <f>'Number of COPD'!F53/(Male!D84+Female!D84)</f>
        <v>5.7005293378867478E-2</v>
      </c>
      <c r="G53" s="29">
        <f>'Number of COPD'!G53/(Male!D104+Female!D104)</f>
        <v>7.751650185887124E-2</v>
      </c>
      <c r="H53" s="29">
        <f>'Number of COPD'!H53/(Male!D124+Female!D124)</f>
        <v>7.294029159757015E-2</v>
      </c>
      <c r="I53" s="29">
        <f>'Number of COPD'!I53/(Male!D144+Female!D144)</f>
        <v>5.3038208715281414E-2</v>
      </c>
      <c r="J53" s="29">
        <f>'Number of COPD'!J53/(Male!D164+Female!D164)</f>
        <v>6.0638865960072473E-2</v>
      </c>
      <c r="K53" s="29">
        <f>'Number of COPD'!K53/(Male!D184+Female!D184)</f>
        <v>7.5405172997913189E-2</v>
      </c>
      <c r="L53" s="11"/>
    </row>
    <row r="54" spans="1:12">
      <c r="A54" s="16">
        <v>2017</v>
      </c>
      <c r="B54" s="29">
        <f>'Number of COPD'!B54/(Male!D5+Female!D5)</f>
        <v>3.9651179715418823E-2</v>
      </c>
      <c r="C54" s="29">
        <f>'Number of COPD'!C54/(Male!D25+Female!D25)</f>
        <v>4.2912534604607797E-2</v>
      </c>
      <c r="D54" s="29">
        <f>'Number of COPD'!D54/(Male!D45+Female!D45)</f>
        <v>6.0414400263947197E-2</v>
      </c>
      <c r="E54" s="29">
        <f>'Number of COPD'!E54/(Male!D65+Female!D65)</f>
        <v>6.0852959454947633E-2</v>
      </c>
      <c r="F54" s="29">
        <f>'Number of COPD'!F54/(Male!D85+Female!D85)</f>
        <v>5.7394254914111521E-2</v>
      </c>
      <c r="G54" s="29">
        <f>'Number of COPD'!G54/(Male!D105+Female!D105)</f>
        <v>7.7023317591783935E-2</v>
      </c>
      <c r="H54" s="29">
        <f>'Number of COPD'!H54/(Male!D125+Female!D125)</f>
        <v>7.3429898923961734E-2</v>
      </c>
      <c r="I54" s="29">
        <f>'Number of COPD'!I54/(Male!D145+Female!D145)</f>
        <v>5.3477137111128725E-2</v>
      </c>
      <c r="J54" s="29">
        <f>'Number of COPD'!J54/(Male!D165+Female!D165)</f>
        <v>6.2096777160674285E-2</v>
      </c>
      <c r="K54" s="29">
        <f>'Number of COPD'!K54/(Male!D185+Female!D185)</f>
        <v>7.6496349720647588E-2</v>
      </c>
      <c r="L54" s="11"/>
    </row>
    <row r="55" spans="1:12">
      <c r="A55" s="16">
        <v>2018</v>
      </c>
      <c r="B55" s="29">
        <f>'Number of COPD'!B55/(Male!D6+Female!D6)</f>
        <v>3.9831317163330278E-2</v>
      </c>
      <c r="C55" s="29">
        <f>'Number of COPD'!C55/(Male!D26+Female!D26)</f>
        <v>4.2747465489557185E-2</v>
      </c>
      <c r="D55" s="29">
        <f>'Number of COPD'!D55/(Male!D46+Female!D46)</f>
        <v>5.9819980387816461E-2</v>
      </c>
      <c r="E55" s="29">
        <f>'Number of COPD'!E55/(Male!D66+Female!D66)</f>
        <v>6.0657009298540551E-2</v>
      </c>
      <c r="F55" s="29">
        <f>'Number of COPD'!F55/(Male!D86+Female!D86)</f>
        <v>5.793262200805601E-2</v>
      </c>
      <c r="G55" s="29">
        <f>'Number of COPD'!G55/(Male!D106+Female!D106)</f>
        <v>7.7017637436897809E-2</v>
      </c>
      <c r="H55" s="29">
        <f>'Number of COPD'!H55/(Male!D126+Female!D126)</f>
        <v>7.3747936910091239E-2</v>
      </c>
      <c r="I55" s="29">
        <f>'Number of COPD'!I55/(Male!D146+Female!D146)</f>
        <v>5.4236304997196581E-2</v>
      </c>
      <c r="J55" s="29">
        <f>'Number of COPD'!J55/(Male!D166+Female!D166)</f>
        <v>6.367621887525389E-2</v>
      </c>
      <c r="K55" s="29">
        <f>'Number of COPD'!K55/(Male!D186+Female!D186)</f>
        <v>7.792170968328882E-2</v>
      </c>
      <c r="L55" s="11"/>
    </row>
    <row r="56" spans="1:12">
      <c r="A56" s="16">
        <v>2019</v>
      </c>
      <c r="B56" s="29">
        <f>'Number of COPD'!B56/(Male!D7+Female!D7)</f>
        <v>4.0226333172359179E-2</v>
      </c>
      <c r="C56" s="29">
        <f>'Number of COPD'!C56/(Male!D27+Female!D27)</f>
        <v>4.2802019008909564E-2</v>
      </c>
      <c r="D56" s="29">
        <f>'Number of COPD'!D56/(Male!D47+Female!D47)</f>
        <v>5.975310912527057E-2</v>
      </c>
      <c r="E56" s="29">
        <f>'Number of COPD'!E56/(Male!D67+Female!D67)</f>
        <v>6.088665099138877E-2</v>
      </c>
      <c r="F56" s="29">
        <f>'Number of COPD'!F56/(Male!D87+Female!D87)</f>
        <v>5.8763455673983694E-2</v>
      </c>
      <c r="G56" s="29">
        <f>'Number of COPD'!G56/(Male!D107+Female!D107)</f>
        <v>7.7745537148132565E-2</v>
      </c>
      <c r="H56" s="29">
        <f>'Number of COPD'!H56/(Male!D127+Female!D127)</f>
        <v>7.4416382984429666E-2</v>
      </c>
      <c r="I56" s="29">
        <f>'Number of COPD'!I56/(Male!D147+Female!D147)</f>
        <v>5.5201856719927118E-2</v>
      </c>
      <c r="J56" s="29">
        <f>'Number of COPD'!J56/(Male!D167+Female!D167)</f>
        <v>6.5248088513302799E-2</v>
      </c>
      <c r="K56" s="29">
        <f>'Number of COPD'!K56/(Male!D187+Female!D187)</f>
        <v>7.9465053622544773E-2</v>
      </c>
      <c r="L56" s="11"/>
    </row>
    <row r="57" spans="1:12">
      <c r="A57" s="16">
        <v>2020</v>
      </c>
      <c r="B57" s="29">
        <f>'Number of COPD'!B57/(Male!D8+Female!D8)</f>
        <v>4.0887449650794924E-2</v>
      </c>
      <c r="C57" s="29">
        <f>'Number of COPD'!C57/(Male!D28+Female!D28)</f>
        <v>4.314191628776394E-2</v>
      </c>
      <c r="D57" s="29">
        <f>'Number of COPD'!D57/(Male!D48+Female!D48)</f>
        <v>6.0216083998095228E-2</v>
      </c>
      <c r="E57" s="29">
        <f>'Number of COPD'!E57/(Male!D68+Female!D68)</f>
        <v>6.1369259024084598E-2</v>
      </c>
      <c r="F57" s="29">
        <f>'Number of COPD'!F57/(Male!D88+Female!D88)</f>
        <v>5.9833699446263232E-2</v>
      </c>
      <c r="G57" s="29">
        <f>'Number of COPD'!G57/(Male!D108+Female!D108)</f>
        <v>7.9020195456662071E-2</v>
      </c>
      <c r="H57" s="29">
        <f>'Number of COPD'!H57/(Male!D128+Female!D128)</f>
        <v>7.5352885814726503E-2</v>
      </c>
      <c r="I57" s="29">
        <f>'Number of COPD'!I57/(Male!D148+Female!D148)</f>
        <v>5.6428513791929501E-2</v>
      </c>
      <c r="J57" s="29">
        <f>'Number of COPD'!J57/(Male!D168+Female!D168)</f>
        <v>6.6784339843056734E-2</v>
      </c>
      <c r="K57" s="29">
        <f>'Number of COPD'!K57/(Male!D188+Female!D188)</f>
        <v>8.1258545427629045E-2</v>
      </c>
      <c r="L57" s="11"/>
    </row>
    <row r="58" spans="1:12">
      <c r="A58" s="16">
        <v>2021</v>
      </c>
      <c r="B58" s="29">
        <f>'Number of COPD'!B58/(Male!D9+Female!D9)</f>
        <v>4.1732418349237466E-2</v>
      </c>
      <c r="C58" s="29">
        <f>'Number of COPD'!C58/(Male!D29+Female!D29)</f>
        <v>4.376354581907093E-2</v>
      </c>
      <c r="D58" s="29">
        <f>'Number of COPD'!D58/(Male!D49+Female!D49)</f>
        <v>6.1129254181759171E-2</v>
      </c>
      <c r="E58" s="29">
        <f>'Number of COPD'!E58/(Male!D69+Female!D69)</f>
        <v>6.2255534433600546E-2</v>
      </c>
      <c r="F58" s="29">
        <f>'Number of COPD'!F58/(Male!D89+Female!D89)</f>
        <v>6.1235975196781041E-2</v>
      </c>
      <c r="G58" s="29">
        <f>'Number of COPD'!G58/(Male!D109+Female!D109)</f>
        <v>8.0854974054939993E-2</v>
      </c>
      <c r="H58" s="29">
        <f>'Number of COPD'!H58/(Male!D129+Female!D129)</f>
        <v>7.7081691636985694E-2</v>
      </c>
      <c r="I58" s="29">
        <f>'Number of COPD'!I58/(Male!D149+Female!D149)</f>
        <v>5.7962260368874807E-2</v>
      </c>
      <c r="J58" s="29">
        <f>'Number of COPD'!J58/(Male!D169+Female!D169)</f>
        <v>6.8347696203161529E-2</v>
      </c>
      <c r="K58" s="29">
        <f>'Number of COPD'!K58/(Male!D189+Female!D189)</f>
        <v>8.327752120028914E-2</v>
      </c>
      <c r="L58" s="11"/>
    </row>
    <row r="59" spans="1:12">
      <c r="A59" s="16">
        <v>2022</v>
      </c>
      <c r="B59" s="29">
        <f>'Number of COPD'!B59/(Male!D10+Female!D10)</f>
        <v>4.2658664722578413E-2</v>
      </c>
      <c r="C59" s="29">
        <f>'Number of COPD'!C59/(Male!D30+Female!D30)</f>
        <v>4.4673210850310209E-2</v>
      </c>
      <c r="D59" s="29">
        <f>'Number of COPD'!D59/(Male!D50+Female!D50)</f>
        <v>6.2260039793025933E-2</v>
      </c>
      <c r="E59" s="29">
        <f>'Number of COPD'!E59/(Male!D70+Female!D70)</f>
        <v>6.3583521770278234E-2</v>
      </c>
      <c r="F59" s="29">
        <f>'Number of COPD'!F59/(Male!D90+Female!D90)</f>
        <v>6.3024436104542683E-2</v>
      </c>
      <c r="G59" s="29">
        <f>'Number of COPD'!G59/(Male!D110+Female!D110)</f>
        <v>8.2952256746481712E-2</v>
      </c>
      <c r="H59" s="29">
        <f>'Number of COPD'!H59/(Male!D130+Female!D130)</f>
        <v>7.8669126837817294E-2</v>
      </c>
      <c r="I59" s="29">
        <f>'Number of COPD'!I59/(Male!D150+Female!D150)</f>
        <v>5.9733591235867328E-2</v>
      </c>
      <c r="J59" s="29">
        <f>'Number of COPD'!J59/(Male!D170+Female!D170)</f>
        <v>7.0010169406858502E-2</v>
      </c>
      <c r="K59" s="29">
        <f>'Number of COPD'!K59/(Male!D190+Female!D190)</f>
        <v>8.5905695098598495E-2</v>
      </c>
      <c r="L59" s="11"/>
    </row>
    <row r="60" spans="1:12">
      <c r="A60" s="16">
        <v>2023</v>
      </c>
      <c r="B60" s="29">
        <f>'Number of COPD'!B60/(Male!D11+Female!D11)</f>
        <v>4.3541090856781296E-2</v>
      </c>
      <c r="C60" s="29">
        <f>'Number of COPD'!C60/(Male!D31+Female!D31)</f>
        <v>4.563909482208646E-2</v>
      </c>
      <c r="D60" s="29">
        <f>'Number of COPD'!D60/(Male!D51+Female!D51)</f>
        <v>6.3447264259233485E-2</v>
      </c>
      <c r="E60" s="29">
        <f>'Number of COPD'!E60/(Male!D71+Female!D71)</f>
        <v>6.4873334676319283E-2</v>
      </c>
      <c r="F60" s="29">
        <f>'Number of COPD'!F60/(Male!D91+Female!D91)</f>
        <v>6.498419172485366E-2</v>
      </c>
      <c r="G60" s="29">
        <f>'Number of COPD'!G60/(Male!D111+Female!D111)</f>
        <v>8.5173791312146377E-2</v>
      </c>
      <c r="H60" s="29">
        <f>'Number of COPD'!H60/(Male!D131+Female!D131)</f>
        <v>8.0113309766623828E-2</v>
      </c>
      <c r="I60" s="29">
        <f>'Number of COPD'!I60/(Male!D151+Female!D151)</f>
        <v>6.1572517378646857E-2</v>
      </c>
      <c r="J60" s="29">
        <f>'Number of COPD'!J60/(Male!D171+Female!D171)</f>
        <v>7.1777711391308494E-2</v>
      </c>
      <c r="K60" s="29">
        <f>'Number of COPD'!K60/(Male!D191+Female!D191)</f>
        <v>8.8495462953134221E-2</v>
      </c>
      <c r="L60" s="11"/>
    </row>
    <row r="61" spans="1:12">
      <c r="A61" s="16">
        <v>2024</v>
      </c>
      <c r="B61" s="29">
        <f>'Number of COPD'!B61/(Male!D12+Female!D12)</f>
        <v>4.4244385345792614E-2</v>
      </c>
      <c r="C61" s="29">
        <f>'Number of COPD'!C61/(Male!D32+Female!D32)</f>
        <v>4.6572598462014191E-2</v>
      </c>
      <c r="D61" s="29">
        <f>'Number of COPD'!D61/(Male!D52+Female!D52)</f>
        <v>6.4504016699782757E-2</v>
      </c>
      <c r="E61" s="29">
        <f>'Number of COPD'!E61/(Male!D72+Female!D72)</f>
        <v>6.6130843990569524E-2</v>
      </c>
      <c r="F61" s="29">
        <f>'Number of COPD'!F61/(Male!D92+Female!D92)</f>
        <v>6.6913033029075517E-2</v>
      </c>
      <c r="G61" s="29">
        <f>'Number of COPD'!G61/(Male!D112+Female!D112)</f>
        <v>8.7319407206026517E-2</v>
      </c>
      <c r="H61" s="29">
        <f>'Number of COPD'!H61/(Male!D132+Female!D132)</f>
        <v>8.1435149825295275E-2</v>
      </c>
      <c r="I61" s="29">
        <f>'Number of COPD'!I61/(Male!D152+Female!D152)</f>
        <v>6.3339568486617259E-2</v>
      </c>
      <c r="J61" s="29">
        <f>'Number of COPD'!J61/(Male!D172+Female!D172)</f>
        <v>7.3577465701325326E-2</v>
      </c>
      <c r="K61" s="29">
        <f>'Number of COPD'!K61/(Male!D192+Female!D192)</f>
        <v>9.0924191839614629E-2</v>
      </c>
      <c r="L61" s="11"/>
    </row>
    <row r="62" spans="1:12">
      <c r="A62" s="16">
        <v>2025</v>
      </c>
      <c r="B62" s="29">
        <f>'Number of COPD'!B62/(Male!D13+Female!D13)</f>
        <v>4.494835634876633E-2</v>
      </c>
      <c r="C62" s="29">
        <f>'Number of COPD'!C62/(Male!D33+Female!D33)</f>
        <v>4.7549901562959254E-2</v>
      </c>
      <c r="D62" s="29">
        <f>'Number of COPD'!D62/(Male!D53+Female!D53)</f>
        <v>6.5532771163927195E-2</v>
      </c>
      <c r="E62" s="29">
        <f>'Number of COPD'!E62/(Male!D73+Female!D73)</f>
        <v>6.7326625006395122E-2</v>
      </c>
      <c r="F62" s="29">
        <f>'Number of COPD'!F62/(Male!D93+Female!D93)</f>
        <v>6.8718249878652563E-2</v>
      </c>
      <c r="G62" s="29">
        <f>'Number of COPD'!G62/(Male!D113+Female!D113)</f>
        <v>8.9343544236813358E-2</v>
      </c>
      <c r="H62" s="29">
        <f>'Number of COPD'!H62/(Male!D133+Female!D133)</f>
        <v>8.2956330555528549E-2</v>
      </c>
      <c r="I62" s="29">
        <f>'Number of COPD'!I62/(Male!D153+Female!D153)</f>
        <v>6.5006587898447099E-2</v>
      </c>
      <c r="J62" s="29">
        <f>'Number of COPD'!J62/(Male!D173+Female!D173)</f>
        <v>7.5336489902884177E-2</v>
      </c>
      <c r="K62" s="29">
        <f>'Number of COPD'!K62/(Male!D193+Female!D193)</f>
        <v>9.3359670011713178E-2</v>
      </c>
      <c r="L62" s="11"/>
    </row>
    <row r="63" spans="1:12">
      <c r="A63" s="16">
        <v>2026</v>
      </c>
      <c r="B63" s="29">
        <f>'Number of COPD'!B63/(Male!D14+Female!D14)</f>
        <v>4.562493040373896E-2</v>
      </c>
      <c r="C63" s="29">
        <f>'Number of COPD'!C63/(Male!D34+Female!D34)</f>
        <v>4.8530751531785488E-2</v>
      </c>
      <c r="D63" s="29">
        <f>'Number of COPD'!D63/(Male!D54+Female!D54)</f>
        <v>6.6418705792677335E-2</v>
      </c>
      <c r="E63" s="29">
        <f>'Number of COPD'!E63/(Male!D74+Female!D74)</f>
        <v>6.8542935389228898E-2</v>
      </c>
      <c r="F63" s="29">
        <f>'Number of COPD'!F63/(Male!D94+Female!D94)</f>
        <v>7.052428489596381E-2</v>
      </c>
      <c r="G63" s="29">
        <f>'Number of COPD'!G63/(Male!D114+Female!D114)</f>
        <v>9.1256872097189301E-2</v>
      </c>
      <c r="H63" s="29">
        <f>'Number of COPD'!H63/(Male!D134+Female!D134)</f>
        <v>8.4026155587431997E-2</v>
      </c>
      <c r="I63" s="29">
        <f>'Number of COPD'!I63/(Male!D154+Female!D154)</f>
        <v>6.6673054771534929E-2</v>
      </c>
      <c r="J63" s="29">
        <f>'Number of COPD'!J63/(Male!D174+Female!D174)</f>
        <v>7.7158789986401924E-2</v>
      </c>
      <c r="K63" s="29">
        <f>'Number of COPD'!K63/(Male!D194+Female!D194)</f>
        <v>9.5351299157486705E-2</v>
      </c>
      <c r="L63" s="11"/>
    </row>
    <row r="64" spans="1:12">
      <c r="A64" s="16">
        <v>2027</v>
      </c>
      <c r="B64" s="29">
        <f>'Number of COPD'!B64/(Male!D15+Female!D15)</f>
        <v>4.6444319871027942E-2</v>
      </c>
      <c r="C64" s="29">
        <f>'Number of COPD'!C64/(Male!D35+Female!D35)</f>
        <v>4.9604684726454275E-2</v>
      </c>
      <c r="D64" s="29">
        <f>'Number of COPD'!D64/(Male!D55+Female!D55)</f>
        <v>6.7322167887011966E-2</v>
      </c>
      <c r="E64" s="29">
        <f>'Number of COPD'!E64/(Male!D75+Female!D75)</f>
        <v>6.9633281812685549E-2</v>
      </c>
      <c r="F64" s="29">
        <f>'Number of COPD'!F64/(Male!D95+Female!D95)</f>
        <v>7.2275141275059296E-2</v>
      </c>
      <c r="G64" s="29">
        <f>'Number of COPD'!G64/(Male!D115+Female!D115)</f>
        <v>9.3068218969127939E-2</v>
      </c>
      <c r="H64" s="29">
        <f>'Number of COPD'!H64/(Male!D135+Female!D135)</f>
        <v>8.5658975538969118E-2</v>
      </c>
      <c r="I64" s="29">
        <f>'Number of COPD'!I64/(Male!D155+Female!D155)</f>
        <v>6.8354597335853945E-2</v>
      </c>
      <c r="J64" s="29">
        <f>'Number of COPD'!J64/(Male!D175+Female!D175)</f>
        <v>7.8684956968442063E-2</v>
      </c>
      <c r="K64" s="29">
        <f>'Number of COPD'!K64/(Male!D195+Female!D195)</f>
        <v>9.7558994284723213E-2</v>
      </c>
      <c r="L64" s="11"/>
    </row>
    <row r="65" spans="1:12">
      <c r="A65" s="16">
        <v>2028</v>
      </c>
      <c r="B65" s="29">
        <f>'Number of COPD'!B65/(Male!D16+Female!D16)</f>
        <v>4.7370912684542105E-2</v>
      </c>
      <c r="C65" s="29">
        <f>'Number of COPD'!C65/(Male!D36+Female!D36)</f>
        <v>5.0810901906152582E-2</v>
      </c>
      <c r="D65" s="29">
        <f>'Number of COPD'!D65/(Male!D56+Female!D56)</f>
        <v>6.8254723729251301E-2</v>
      </c>
      <c r="E65" s="29">
        <f>'Number of COPD'!E65/(Male!D76+Female!D76)</f>
        <v>7.0761814527863301E-2</v>
      </c>
      <c r="F65" s="29">
        <f>'Number of COPD'!F65/(Male!D96+Female!D96)</f>
        <v>7.4052601220328196E-2</v>
      </c>
      <c r="G65" s="29">
        <f>'Number of COPD'!G65/(Male!D116+Female!D116)</f>
        <v>9.4915112676598606E-2</v>
      </c>
      <c r="H65" s="29">
        <f>'Number of COPD'!H65/(Male!D136+Female!D136)</f>
        <v>8.7864046398322682E-2</v>
      </c>
      <c r="I65" s="29">
        <f>'Number of COPD'!I65/(Male!D156+Female!D156)</f>
        <v>7.0312541629532724E-2</v>
      </c>
      <c r="J65" s="29">
        <f>'Number of COPD'!J65/(Male!D176+Female!D176)</f>
        <v>8.0706372157192799E-2</v>
      </c>
      <c r="K65" s="29">
        <f>'Number of COPD'!K65/(Male!D196+Female!D196)</f>
        <v>9.9751571902973124E-2</v>
      </c>
      <c r="L65" s="11"/>
    </row>
    <row r="66" spans="1:12">
      <c r="A66" s="16">
        <v>2029</v>
      </c>
      <c r="B66" s="29">
        <f>'Number of COPD'!B66/(Male!D17+Female!D17)</f>
        <v>4.8186766389595903E-2</v>
      </c>
      <c r="C66" s="29">
        <f>'Number of COPD'!C66/(Male!D37+Female!D37)</f>
        <v>5.1973885800000293E-2</v>
      </c>
      <c r="D66" s="29">
        <f>'Number of COPD'!D66/(Male!D57+Female!D57)</f>
        <v>6.9013033425667877E-2</v>
      </c>
      <c r="E66" s="29">
        <f>'Number of COPD'!E66/(Male!D77+Female!D77)</f>
        <v>7.185387859122723E-2</v>
      </c>
      <c r="F66" s="29">
        <f>'Number of COPD'!F66/(Male!D97+Female!D97)</f>
        <v>7.5495886009050273E-2</v>
      </c>
      <c r="G66" s="29">
        <f>'Number of COPD'!G66/(Male!D117+Female!D117)</f>
        <v>9.6334120004585855E-2</v>
      </c>
      <c r="H66" s="29">
        <f>'Number of COPD'!H66/(Male!D137+Female!D137)</f>
        <v>8.9950145310218568E-2</v>
      </c>
      <c r="I66" s="29">
        <f>'Number of COPD'!I66/(Male!D157+Female!D157)</f>
        <v>7.212029687067914E-2</v>
      </c>
      <c r="J66" s="29">
        <f>'Number of COPD'!J66/(Male!D177+Female!D177)</f>
        <v>8.2642473985986536E-2</v>
      </c>
      <c r="K66" s="29">
        <f>'Number of COPD'!K66/(Male!D197+Female!D197)</f>
        <v>0.10203555696851459</v>
      </c>
      <c r="L66" s="11"/>
    </row>
    <row r="67" spans="1:12">
      <c r="A67" s="16">
        <v>2030</v>
      </c>
      <c r="B67" s="29">
        <f>'Number of COPD'!B67/(Male!D18+Female!D18)</f>
        <v>4.8695728977172809E-2</v>
      </c>
      <c r="C67" s="29">
        <f>'Number of COPD'!C67/(Male!D38+Female!D38)</f>
        <v>5.2857651254661839E-2</v>
      </c>
      <c r="D67" s="29">
        <f>'Number of COPD'!D67/(Male!D58+Female!D58)</f>
        <v>6.9312789749521972E-2</v>
      </c>
      <c r="E67" s="29">
        <f>'Number of COPD'!E67/(Male!D78+Female!D78)</f>
        <v>7.2460188970783865E-2</v>
      </c>
      <c r="F67" s="29">
        <f>'Number of COPD'!F67/(Male!D98+Female!D98)</f>
        <v>7.6380190595387296E-2</v>
      </c>
      <c r="G67" s="29">
        <f>'Number of COPD'!G67/(Male!D118+Female!D118)</f>
        <v>9.7047155276204028E-2</v>
      </c>
      <c r="H67" s="29">
        <f>'Number of COPD'!H67/(Male!D138+Female!D138)</f>
        <v>9.1557003394587555E-2</v>
      </c>
      <c r="I67" s="29">
        <f>'Number of COPD'!I67/(Male!D158+Female!D158)</f>
        <v>7.3619763184800097E-2</v>
      </c>
      <c r="J67" s="29">
        <f>'Number of COPD'!J67/(Male!D178+Female!D178)</f>
        <v>8.4510348620716144E-2</v>
      </c>
      <c r="K67" s="29">
        <f>'Number of COPD'!K67/(Male!D198+Female!D198)</f>
        <v>0.10396602987652658</v>
      </c>
      <c r="L67" s="11"/>
    </row>
    <row r="70" spans="1:12">
      <c r="A70" s="8" t="s">
        <v>18</v>
      </c>
    </row>
    <row r="71" spans="1:12">
      <c r="B71" s="12" t="s">
        <v>30</v>
      </c>
      <c r="C71" s="12" t="s">
        <v>31</v>
      </c>
      <c r="D71" s="11" t="s">
        <v>40</v>
      </c>
      <c r="E71" s="11" t="s">
        <v>41</v>
      </c>
      <c r="F71" s="11" t="s">
        <v>42</v>
      </c>
      <c r="G71" s="11" t="s">
        <v>51</v>
      </c>
      <c r="H71" s="11" t="s">
        <v>53</v>
      </c>
      <c r="I71" s="11" t="s">
        <v>52</v>
      </c>
      <c r="J71" s="11" t="s">
        <v>54</v>
      </c>
      <c r="K71" s="11" t="s">
        <v>50</v>
      </c>
      <c r="L71" s="13"/>
    </row>
    <row r="72" spans="1:12">
      <c r="A72" s="16">
        <v>2015</v>
      </c>
      <c r="B72" s="29">
        <f>'Number of COPD'!B72/(Male!E3+Female!E3)</f>
        <v>8.243722751845288E-2</v>
      </c>
      <c r="C72" s="29">
        <f>'Number of COPD'!C72/(Male!E23+Female!E23)</f>
        <v>9.4936731422279569E-2</v>
      </c>
      <c r="D72" s="29">
        <f>'Number of COPD'!D72/(Male!E43+Female!E43)</f>
        <v>0.16255515525825967</v>
      </c>
      <c r="E72" s="29">
        <f>'Number of COPD'!E72/(Male!E63+Female!E63)</f>
        <v>0.13780352948463637</v>
      </c>
      <c r="F72" s="29">
        <f>'Number of COPD'!F72/(Male!E83+Female!E83)</f>
        <v>0.11862716686647531</v>
      </c>
      <c r="G72" s="29">
        <f>'Number of COPD'!G72/(Male!E103+Female!E103)</f>
        <v>0.18566467341404969</v>
      </c>
      <c r="H72" s="29">
        <f>'Number of COPD'!H72/(Male!E123+Female!E123)</f>
        <v>0.14448109411877183</v>
      </c>
      <c r="I72" s="29">
        <f>'Number of COPD'!I72/(Male!E143+Female!E143)</f>
        <v>0.10652258875708696</v>
      </c>
      <c r="J72" s="29">
        <f>'Number of COPD'!J72/(Male!E163+Female!E163)</f>
        <v>0.12024777258854222</v>
      </c>
      <c r="K72" s="29">
        <f>'Number of COPD'!K72/(Male!E183+Female!E183)</f>
        <v>0.15253826984367549</v>
      </c>
      <c r="L72" s="11"/>
    </row>
    <row r="73" spans="1:12">
      <c r="A73" s="16">
        <v>2016</v>
      </c>
      <c r="B73" s="29">
        <f>'Number of COPD'!B73/(Male!E4+Female!E4)</f>
        <v>8.1504873056666899E-2</v>
      </c>
      <c r="C73" s="29">
        <f>'Number of COPD'!C73/(Male!E24+Female!E24)</f>
        <v>9.3185626753841025E-2</v>
      </c>
      <c r="D73" s="29">
        <f>'Number of COPD'!D73/(Male!E44+Female!E44)</f>
        <v>0.15436401133647584</v>
      </c>
      <c r="E73" s="29">
        <f>'Number of COPD'!E73/(Male!E64+Female!E64)</f>
        <v>0.13490865179081227</v>
      </c>
      <c r="F73" s="29">
        <f>'Number of COPD'!F73/(Male!E84+Female!E84)</f>
        <v>0.11814134186094209</v>
      </c>
      <c r="G73" s="29">
        <f>'Number of COPD'!G73/(Male!E104+Female!E104)</f>
        <v>0.1803667836283594</v>
      </c>
      <c r="H73" s="29">
        <f>'Number of COPD'!H73/(Male!E124+Female!E124)</f>
        <v>0.14463746197416544</v>
      </c>
      <c r="I73" s="29">
        <f>'Number of COPD'!I73/(Male!E144+Female!E144)</f>
        <v>0.10673991301736385</v>
      </c>
      <c r="J73" s="29">
        <f>'Number of COPD'!J73/(Male!E164+Female!E164)</f>
        <v>0.11984974980946522</v>
      </c>
      <c r="K73" s="29">
        <f>'Number of COPD'!K73/(Male!E184+Female!E184)</f>
        <v>0.15310880221278972</v>
      </c>
      <c r="L73" s="11"/>
    </row>
    <row r="74" spans="1:12">
      <c r="A74" s="16">
        <v>2017</v>
      </c>
      <c r="B74" s="29">
        <f>'Number of COPD'!B74/(Male!E5+Female!E5)</f>
        <v>8.0990043982778287E-2</v>
      </c>
      <c r="C74" s="29">
        <f>'Number of COPD'!C74/(Male!E25+Female!E25)</f>
        <v>9.205483745724069E-2</v>
      </c>
      <c r="D74" s="29">
        <f>'Number of COPD'!D74/(Male!E45+Female!E45)</f>
        <v>0.1474813915826888</v>
      </c>
      <c r="E74" s="29">
        <f>'Number of COPD'!E74/(Male!E65+Female!E65)</f>
        <v>0.13250386517429297</v>
      </c>
      <c r="F74" s="29">
        <f>'Number of COPD'!F74/(Male!E85+Female!E85)</f>
        <v>0.11833856202633651</v>
      </c>
      <c r="G74" s="29">
        <f>'Number of COPD'!G74/(Male!E105+Female!E105)</f>
        <v>0.17556299518553073</v>
      </c>
      <c r="H74" s="29">
        <f>'Number of COPD'!H74/(Male!E125+Female!E125)</f>
        <v>0.14528052763120886</v>
      </c>
      <c r="I74" s="29">
        <f>'Number of COPD'!I74/(Male!E145+Female!E145)</f>
        <v>0.1079086411923932</v>
      </c>
      <c r="J74" s="29">
        <f>'Number of COPD'!J74/(Male!E165+Female!E165)</f>
        <v>0.12031654702381522</v>
      </c>
      <c r="K74" s="29">
        <f>'Number of COPD'!K74/(Male!E185+Female!E185)</f>
        <v>0.15384288376587962</v>
      </c>
      <c r="L74" s="11"/>
    </row>
    <row r="75" spans="1:12">
      <c r="A75" s="16">
        <v>2018</v>
      </c>
      <c r="B75" s="29">
        <f>'Number of COPD'!B75/(Male!E6+Female!E6)</f>
        <v>8.0833900146229307E-2</v>
      </c>
      <c r="C75" s="29">
        <f>'Number of COPD'!C75/(Male!E26+Female!E26)</f>
        <v>9.1207248097891006E-2</v>
      </c>
      <c r="D75" s="29">
        <f>'Number of COPD'!D75/(Male!E46+Female!E46)</f>
        <v>0.1413336619639371</v>
      </c>
      <c r="E75" s="29">
        <f>'Number of COPD'!E75/(Male!E66+Female!E66)</f>
        <v>0.1307429531016856</v>
      </c>
      <c r="F75" s="29">
        <f>'Number of COPD'!F75/(Male!E86+Female!E86)</f>
        <v>0.11884800394891935</v>
      </c>
      <c r="G75" s="29">
        <f>'Number of COPD'!G75/(Male!E106+Female!E106)</f>
        <v>0.17116540473976297</v>
      </c>
      <c r="H75" s="29">
        <f>'Number of COPD'!H75/(Male!E126+Female!E126)</f>
        <v>0.14604592848914344</v>
      </c>
      <c r="I75" s="29">
        <f>'Number of COPD'!I75/(Male!E146+Female!E146)</f>
        <v>0.10907145595830411</v>
      </c>
      <c r="J75" s="29">
        <f>'Number of COPD'!J75/(Male!E166+Female!E166)</f>
        <v>0.12154058996605646</v>
      </c>
      <c r="K75" s="29">
        <f>'Number of COPD'!K75/(Male!E186+Female!E186)</f>
        <v>0.15470065013801326</v>
      </c>
      <c r="L75" s="11"/>
    </row>
    <row r="76" spans="1:12">
      <c r="A76" s="16">
        <v>2019</v>
      </c>
      <c r="B76" s="29">
        <f>'Number of COPD'!B76/(Male!E7+Female!E7)</f>
        <v>8.0640170339639827E-2</v>
      </c>
      <c r="C76" s="29">
        <f>'Number of COPD'!C76/(Male!E27+Female!E27)</f>
        <v>9.0353257780233703E-2</v>
      </c>
      <c r="D76" s="29">
        <f>'Number of COPD'!D76/(Male!E47+Female!E47)</f>
        <v>0.13563490234184644</v>
      </c>
      <c r="E76" s="29">
        <f>'Number of COPD'!E76/(Male!E67+Female!E67)</f>
        <v>0.1287725470271531</v>
      </c>
      <c r="F76" s="29">
        <f>'Number of COPD'!F76/(Male!E87+Female!E87)</f>
        <v>0.11912860112423605</v>
      </c>
      <c r="G76" s="29">
        <f>'Number of COPD'!G76/(Male!E107+Female!E107)</f>
        <v>0.16647858752706385</v>
      </c>
      <c r="H76" s="29">
        <f>'Number of COPD'!H76/(Male!E127+Female!E127)</f>
        <v>0.14749485556273967</v>
      </c>
      <c r="I76" s="29">
        <f>'Number of COPD'!I76/(Male!E147+Female!E147)</f>
        <v>0.10988295624742016</v>
      </c>
      <c r="J76" s="29">
        <f>'Number of COPD'!J76/(Male!E167+Female!E167)</f>
        <v>0.12265222155441982</v>
      </c>
      <c r="K76" s="29">
        <f>'Number of COPD'!K76/(Male!E187+Female!E187)</f>
        <v>0.155675326455809</v>
      </c>
      <c r="L76" s="11"/>
    </row>
    <row r="77" spans="1:12">
      <c r="A77" s="16">
        <v>2020</v>
      </c>
      <c r="B77" s="29">
        <f>'Number of COPD'!B77/(Male!E8+Female!E8)</f>
        <v>8.0237376345311598E-2</v>
      </c>
      <c r="C77" s="29">
        <f>'Number of COPD'!C77/(Male!E28+Female!E28)</f>
        <v>8.9369517277536475E-2</v>
      </c>
      <c r="D77" s="29">
        <f>'Number of COPD'!D77/(Male!E48+Female!E48)</f>
        <v>0.1304124550066319</v>
      </c>
      <c r="E77" s="29">
        <f>'Number of COPD'!E77/(Male!E68+Female!E68)</f>
        <v>0.12690250841352507</v>
      </c>
      <c r="F77" s="29">
        <f>'Number of COPD'!F77/(Male!E88+Female!E88)</f>
        <v>0.11932255953733537</v>
      </c>
      <c r="G77" s="29">
        <f>'Number of COPD'!G77/(Male!E108+Female!E108)</f>
        <v>0.16215929643092211</v>
      </c>
      <c r="H77" s="29">
        <f>'Number of COPD'!H77/(Male!E128+Female!E128)</f>
        <v>0.14738572271108963</v>
      </c>
      <c r="I77" s="29">
        <f>'Number of COPD'!I77/(Male!E148+Female!E148)</f>
        <v>0.11035561816368737</v>
      </c>
      <c r="J77" s="29">
        <f>'Number of COPD'!J77/(Male!E168+Female!E168)</f>
        <v>0.12406089421866671</v>
      </c>
      <c r="K77" s="29">
        <f>'Number of COPD'!K77/(Male!E188+Female!E188)</f>
        <v>0.15625127875075695</v>
      </c>
      <c r="L77" s="11"/>
    </row>
    <row r="78" spans="1:12">
      <c r="A78" s="16">
        <v>2021</v>
      </c>
      <c r="B78" s="29">
        <f>'Number of COPD'!B78/(Male!E9+Female!E9)</f>
        <v>8.0120602035992403E-2</v>
      </c>
      <c r="C78" s="29">
        <f>'Number of COPD'!C78/(Male!E29+Female!E29)</f>
        <v>8.8896093440026025E-2</v>
      </c>
      <c r="D78" s="29">
        <f>'Number of COPD'!D78/(Male!E49+Female!E49)</f>
        <v>0.12638933365944566</v>
      </c>
      <c r="E78" s="29">
        <f>'Number of COPD'!E78/(Male!E69+Female!E69)</f>
        <v>0.12598353592667164</v>
      </c>
      <c r="F78" s="29">
        <f>'Number of COPD'!F78/(Male!E89+Female!E89)</f>
        <v>0.11988140075850787</v>
      </c>
      <c r="G78" s="29">
        <f>'Number of COPD'!G78/(Male!E109+Female!E109)</f>
        <v>0.15939448800318093</v>
      </c>
      <c r="H78" s="29">
        <f>'Number of COPD'!H78/(Male!E129+Female!E129)</f>
        <v>0.14799117734985079</v>
      </c>
      <c r="I78" s="29">
        <f>'Number of COPD'!I78/(Male!E149+Female!E149)</f>
        <v>0.11131032272199284</v>
      </c>
      <c r="J78" s="29">
        <f>'Number of COPD'!J78/(Male!E169+Female!E169)</f>
        <v>0.12692556030006055</v>
      </c>
      <c r="K78" s="29">
        <f>'Number of COPD'!K78/(Male!E189+Female!E189)</f>
        <v>0.15769982050561773</v>
      </c>
      <c r="L78" s="11"/>
    </row>
    <row r="79" spans="1:12">
      <c r="A79" s="16">
        <v>2022</v>
      </c>
      <c r="B79" s="29">
        <f>'Number of COPD'!B79/(Male!E10+Female!E10)</f>
        <v>8.0916505739650493E-2</v>
      </c>
      <c r="C79" s="29">
        <f>'Number of COPD'!C79/(Male!E30+Female!E30)</f>
        <v>8.9298212360164456E-2</v>
      </c>
      <c r="D79" s="29">
        <f>'Number of COPD'!D79/(Male!E50+Female!E50)</f>
        <v>0.12412175274915449</v>
      </c>
      <c r="E79" s="29">
        <f>'Number of COPD'!E79/(Male!E70+Female!E70)</f>
        <v>0.12599781963003914</v>
      </c>
      <c r="F79" s="29">
        <f>'Number of COPD'!F79/(Male!E90+Female!E90)</f>
        <v>0.12048532626795595</v>
      </c>
      <c r="G79" s="29">
        <f>'Number of COPD'!G79/(Male!E110+Female!E110)</f>
        <v>0.15854609104453438</v>
      </c>
      <c r="H79" s="29">
        <f>'Number of COPD'!H79/(Male!E130+Female!E130)</f>
        <v>0.15250553350696153</v>
      </c>
      <c r="I79" s="29">
        <f>'Number of COPD'!I79/(Male!E150+Female!E150)</f>
        <v>0.11330004667616612</v>
      </c>
      <c r="J79" s="29">
        <f>'Number of COPD'!J79/(Male!E170+Female!E170)</f>
        <v>0.12939970735669995</v>
      </c>
      <c r="K79" s="29">
        <f>'Number of COPD'!K79/(Male!E190+Female!E190)</f>
        <v>0.16028698556627954</v>
      </c>
      <c r="L79" s="11"/>
    </row>
    <row r="80" spans="1:12">
      <c r="A80" s="16">
        <v>2023</v>
      </c>
      <c r="B80" s="29">
        <f>'Number of COPD'!B80/(Male!E11+Female!E11)</f>
        <v>8.1385497767869353E-2</v>
      </c>
      <c r="C80" s="29">
        <f>'Number of COPD'!C80/(Male!E31+Female!E31)</f>
        <v>8.9341454556198296E-2</v>
      </c>
      <c r="D80" s="29">
        <f>'Number of COPD'!D80/(Male!E51+Female!E51)</f>
        <v>0.1220646635206717</v>
      </c>
      <c r="E80" s="29">
        <f>'Number of COPD'!E80/(Male!E71+Female!E71)</f>
        <v>0.12571369015349265</v>
      </c>
      <c r="F80" s="29">
        <f>'Number of COPD'!F80/(Male!E91+Female!E91)</f>
        <v>0.1207616635775882</v>
      </c>
      <c r="G80" s="29">
        <f>'Number of COPD'!G80/(Male!E111+Female!E111)</f>
        <v>0.15713744887911341</v>
      </c>
      <c r="H80" s="29">
        <f>'Number of COPD'!H80/(Male!E131+Female!E131)</f>
        <v>0.15375653151513283</v>
      </c>
      <c r="I80" s="29">
        <f>'Number of COPD'!I80/(Male!E151+Female!E151)</f>
        <v>0.11484362511411689</v>
      </c>
      <c r="J80" s="29">
        <f>'Number of COPD'!J80/(Male!E171+Female!E171)</f>
        <v>0.13151766633408718</v>
      </c>
      <c r="K80" s="29">
        <f>'Number of COPD'!K80/(Male!E191+Female!E191)</f>
        <v>0.1624772230624455</v>
      </c>
      <c r="L80" s="11"/>
    </row>
    <row r="81" spans="1:12">
      <c r="A81" s="16">
        <v>2024</v>
      </c>
      <c r="B81" s="29">
        <f>'Number of COPD'!B81/(Male!E12+Female!E12)</f>
        <v>8.1713201137899691E-2</v>
      </c>
      <c r="C81" s="29">
        <f>'Number of COPD'!C81/(Male!E32+Female!E32)</f>
        <v>8.9104198919100222E-2</v>
      </c>
      <c r="D81" s="29">
        <f>'Number of COPD'!D81/(Male!E52+Female!E52)</f>
        <v>0.12013619289984342</v>
      </c>
      <c r="E81" s="29">
        <f>'Number of COPD'!E81/(Male!E72+Female!E72)</f>
        <v>0.12517220906015461</v>
      </c>
      <c r="F81" s="29">
        <f>'Number of COPD'!F81/(Male!E92+Female!E92)</f>
        <v>0.12103313883131452</v>
      </c>
      <c r="G81" s="29">
        <f>'Number of COPD'!G81/(Male!E112+Female!E112)</f>
        <v>0.15593627616523917</v>
      </c>
      <c r="H81" s="29">
        <f>'Number of COPD'!H81/(Male!E132+Female!E132)</f>
        <v>0.15617504590939899</v>
      </c>
      <c r="I81" s="29">
        <f>'Number of COPD'!I81/(Male!E152+Female!E152)</f>
        <v>0.11581754913573911</v>
      </c>
      <c r="J81" s="29">
        <f>'Number of COPD'!J81/(Male!E172+Female!E172)</f>
        <v>0.13363578385044861</v>
      </c>
      <c r="K81" s="29">
        <f>'Number of COPD'!K81/(Male!E192+Female!E192)</f>
        <v>0.1645862022094487</v>
      </c>
      <c r="L81" s="11"/>
    </row>
    <row r="82" spans="1:12">
      <c r="A82" s="16">
        <v>2025</v>
      </c>
      <c r="B82" s="29">
        <f>'Number of COPD'!B82/(Male!E13+Female!E13)</f>
        <v>8.1965894561156299E-2</v>
      </c>
      <c r="C82" s="29">
        <f>'Number of COPD'!C82/(Male!E33+Female!E33)</f>
        <v>8.8661421819995298E-2</v>
      </c>
      <c r="D82" s="29">
        <f>'Number of COPD'!D82/(Male!E53+Female!E53)</f>
        <v>0.11852803280960061</v>
      </c>
      <c r="E82" s="29">
        <f>'Number of COPD'!E82/(Male!E73+Female!E73)</f>
        <v>0.1244103370805752</v>
      </c>
      <c r="F82" s="29">
        <f>'Number of COPD'!F82/(Male!E93+Female!E93)</f>
        <v>0.12120551917550525</v>
      </c>
      <c r="G82" s="29">
        <f>'Number of COPD'!G82/(Male!E113+Female!E113)</f>
        <v>0.15521455587656416</v>
      </c>
      <c r="H82" s="29">
        <f>'Number of COPD'!H82/(Male!E133+Female!E133)</f>
        <v>0.15759727060674295</v>
      </c>
      <c r="I82" s="29">
        <f>'Number of COPD'!I82/(Male!E153+Female!E153)</f>
        <v>0.11659753089849836</v>
      </c>
      <c r="J82" s="29">
        <f>'Number of COPD'!J82/(Male!E173+Female!E173)</f>
        <v>0.13559635466487324</v>
      </c>
      <c r="K82" s="29">
        <f>'Number of COPD'!K82/(Male!E193+Female!E193)</f>
        <v>0.16578061515939391</v>
      </c>
      <c r="L82" s="11"/>
    </row>
    <row r="83" spans="1:12">
      <c r="A83" s="16">
        <v>2026</v>
      </c>
      <c r="B83" s="29">
        <f>'Number of COPD'!B83/(Male!E14+Female!E14)</f>
        <v>8.2047269788043803E-2</v>
      </c>
      <c r="C83" s="29">
        <f>'Number of COPD'!C83/(Male!E34+Female!E34)</f>
        <v>8.8153523285815064E-2</v>
      </c>
      <c r="D83" s="29">
        <f>'Number of COPD'!D83/(Male!E54+Female!E54)</f>
        <v>0.11717805224089957</v>
      </c>
      <c r="E83" s="29">
        <f>'Number of COPD'!E83/(Male!E74+Female!E74)</f>
        <v>0.12354069910059506</v>
      </c>
      <c r="F83" s="29">
        <f>'Number of COPD'!F83/(Male!E94+Female!E94)</f>
        <v>0.12143370683369299</v>
      </c>
      <c r="G83" s="29">
        <f>'Number of COPD'!G83/(Male!E114+Female!E114)</f>
        <v>0.15457492537003256</v>
      </c>
      <c r="H83" s="29">
        <f>'Number of COPD'!H83/(Male!E134+Female!E134)</f>
        <v>0.15678875520859684</v>
      </c>
      <c r="I83" s="29">
        <f>'Number of COPD'!I83/(Male!E154+Female!E154)</f>
        <v>0.11696781196229455</v>
      </c>
      <c r="J83" s="29">
        <f>'Number of COPD'!J83/(Male!E174+Female!E174)</f>
        <v>0.13758359622633695</v>
      </c>
      <c r="K83" s="29">
        <f>'Number of COPD'!K83/(Male!E194+Female!E194)</f>
        <v>0.16684820605565845</v>
      </c>
      <c r="L83" s="11"/>
    </row>
    <row r="84" spans="1:12">
      <c r="A84" s="16">
        <v>2027</v>
      </c>
      <c r="B84" s="29">
        <f>'Number of COPD'!B84/(Male!E15+Female!E15)</f>
        <v>8.2299965012436832E-2</v>
      </c>
      <c r="C84" s="29">
        <f>'Number of COPD'!C84/(Male!E35+Female!E35)</f>
        <v>8.7851038295218981E-2</v>
      </c>
      <c r="D84" s="29">
        <f>'Number of COPD'!D84/(Male!E55+Female!E55)</f>
        <v>0.11643282267878644</v>
      </c>
      <c r="E84" s="29">
        <f>'Number of COPD'!E84/(Male!E75+Female!E75)</f>
        <v>0.12294010481183656</v>
      </c>
      <c r="F84" s="29">
        <f>'Number of COPD'!F84/(Male!E95+Female!E95)</f>
        <v>0.12191847976737852</v>
      </c>
      <c r="G84" s="29">
        <f>'Number of COPD'!G84/(Male!E115+Female!E115)</f>
        <v>0.15450425407818549</v>
      </c>
      <c r="H84" s="29">
        <f>'Number of COPD'!H84/(Male!E135+Female!E135)</f>
        <v>0.15799379969236732</v>
      </c>
      <c r="I84" s="29">
        <f>'Number of COPD'!I84/(Male!E155+Female!E155)</f>
        <v>0.1172059156241827</v>
      </c>
      <c r="J84" s="29">
        <f>'Number of COPD'!J84/(Male!E175+Female!E175)</f>
        <v>0.13911078062106993</v>
      </c>
      <c r="K84" s="29">
        <f>'Number of COPD'!K84/(Male!E195+Female!E195)</f>
        <v>0.16807383831591044</v>
      </c>
      <c r="L84" s="11"/>
    </row>
    <row r="85" spans="1:12">
      <c r="A85" s="16">
        <v>2028</v>
      </c>
      <c r="B85" s="29">
        <f>'Number of COPD'!B85/(Male!E16+Female!E16)</f>
        <v>8.2415211343493291E-2</v>
      </c>
      <c r="C85" s="29">
        <f>'Number of COPD'!C85/(Male!E36+Female!E36)</f>
        <v>8.7553262860278147E-2</v>
      </c>
      <c r="D85" s="29">
        <f>'Number of COPD'!D85/(Male!E56+Female!E56)</f>
        <v>0.11617634172444181</v>
      </c>
      <c r="E85" s="29">
        <f>'Number of COPD'!E85/(Male!E76+Female!E76)</f>
        <v>0.12285041993542409</v>
      </c>
      <c r="F85" s="29">
        <f>'Number of COPD'!F85/(Male!E96+Female!E96)</f>
        <v>0.12233761748114512</v>
      </c>
      <c r="G85" s="29">
        <f>'Number of COPD'!G85/(Male!E116+Female!E116)</f>
        <v>0.15461252450833277</v>
      </c>
      <c r="H85" s="29">
        <f>'Number of COPD'!H85/(Male!E136+Female!E136)</f>
        <v>0.15707416320207246</v>
      </c>
      <c r="I85" s="29">
        <f>'Number of COPD'!I85/(Male!E156+Female!E156)</f>
        <v>0.11762493863391325</v>
      </c>
      <c r="J85" s="29">
        <f>'Number of COPD'!J85/(Male!E176+Female!E176)</f>
        <v>0.14054318307835059</v>
      </c>
      <c r="K85" s="29">
        <f>'Number of COPD'!K85/(Male!E196+Female!E196)</f>
        <v>0.16916737384205868</v>
      </c>
      <c r="L85" s="11"/>
    </row>
    <row r="86" spans="1:12">
      <c r="A86" s="16">
        <v>2029</v>
      </c>
      <c r="B86" s="29">
        <f>'Number of COPD'!B86/(Male!E17+Female!E17)</f>
        <v>8.2806954414926442E-2</v>
      </c>
      <c r="C86" s="29">
        <f>'Number of COPD'!C86/(Male!E37+Female!E37)</f>
        <v>8.7501868418087492E-2</v>
      </c>
      <c r="D86" s="29">
        <f>'Number of COPD'!D86/(Male!E57+Female!E57)</f>
        <v>0.11650303608705286</v>
      </c>
      <c r="E86" s="29">
        <f>'Number of COPD'!E86/(Male!E77+Female!E77)</f>
        <v>0.12311976610846184</v>
      </c>
      <c r="F86" s="29">
        <f>'Number of COPD'!F86/(Male!E97+Female!E97)</f>
        <v>0.12320191626544706</v>
      </c>
      <c r="G86" s="29">
        <f>'Number of COPD'!G86/(Male!E117+Female!E117)</f>
        <v>0.15588001163419565</v>
      </c>
      <c r="H86" s="29">
        <f>'Number of COPD'!H86/(Male!E137+Female!E137)</f>
        <v>0.15745824290872934</v>
      </c>
      <c r="I86" s="29">
        <f>'Number of COPD'!I86/(Male!E157+Female!E157)</f>
        <v>0.11842103953792811</v>
      </c>
      <c r="J86" s="29">
        <f>'Number of COPD'!J86/(Male!E177+Female!E177)</f>
        <v>0.14222441422901241</v>
      </c>
      <c r="K86" s="29">
        <f>'Number of COPD'!K86/(Male!E197+Female!E197)</f>
        <v>0.17068002083415965</v>
      </c>
      <c r="L86" s="11"/>
    </row>
    <row r="87" spans="1:12">
      <c r="A87" s="16">
        <v>2030</v>
      </c>
      <c r="B87" s="29">
        <f>'Number of COPD'!B87/(Male!E18+Female!E18)</f>
        <v>8.3675411290933185E-2</v>
      </c>
      <c r="C87" s="29">
        <f>'Number of COPD'!C87/(Male!E38+Female!E38)</f>
        <v>8.7894031497252723E-2</v>
      </c>
      <c r="D87" s="29">
        <f>'Number of COPD'!D87/(Male!E58+Female!E58)</f>
        <v>0.11756755153703992</v>
      </c>
      <c r="E87" s="29">
        <f>'Number of COPD'!E87/(Male!E78+Female!E78)</f>
        <v>0.12384287576825147</v>
      </c>
      <c r="F87" s="29">
        <f>'Number of COPD'!F87/(Male!E98+Female!E98)</f>
        <v>0.12444075835320408</v>
      </c>
      <c r="G87" s="29">
        <f>'Number of COPD'!G87/(Male!E118+Female!E118)</f>
        <v>0.15811028244902767</v>
      </c>
      <c r="H87" s="29">
        <f>'Number of COPD'!H87/(Male!E138+Female!E138)</f>
        <v>0.15833048941665706</v>
      </c>
      <c r="I87" s="29">
        <f>'Number of COPD'!I87/(Male!E158+Female!E158)</f>
        <v>0.11970458047620137</v>
      </c>
      <c r="J87" s="29">
        <f>'Number of COPD'!J87/(Male!E178+Female!E178)</f>
        <v>0.14380376626784322</v>
      </c>
      <c r="K87" s="29">
        <f>'Number of COPD'!K87/(Male!E198+Female!E198)</f>
        <v>0.17257505436866014</v>
      </c>
      <c r="L87" s="11"/>
    </row>
    <row r="90" spans="1:12">
      <c r="A90" s="8" t="s">
        <v>60</v>
      </c>
    </row>
    <row r="91" spans="1:12">
      <c r="B91" s="12" t="s">
        <v>30</v>
      </c>
      <c r="C91" s="12" t="s">
        <v>31</v>
      </c>
      <c r="D91" s="11" t="s">
        <v>40</v>
      </c>
      <c r="E91" s="11" t="s">
        <v>41</v>
      </c>
      <c r="F91" s="11" t="s">
        <v>42</v>
      </c>
      <c r="G91" s="11" t="s">
        <v>51</v>
      </c>
      <c r="H91" s="11" t="s">
        <v>53</v>
      </c>
      <c r="I91" s="11" t="s">
        <v>52</v>
      </c>
      <c r="J91" s="11" t="s">
        <v>54</v>
      </c>
      <c r="K91" s="11" t="s">
        <v>50</v>
      </c>
      <c r="L91" s="13"/>
    </row>
    <row r="92" spans="1:12">
      <c r="A92" s="16">
        <v>2015</v>
      </c>
      <c r="B92" s="29">
        <f>'Number of COPD'!B92/(Male!F3+Female!F3)</f>
        <v>0.16942894733243682</v>
      </c>
      <c r="C92" s="29">
        <f>'Number of COPD'!C92/(Male!F23+Female!F23)</f>
        <v>0.18894899360656137</v>
      </c>
      <c r="D92" s="29">
        <f>'Number of COPD'!D92/(Male!F43+Female!F43)</f>
        <v>0.3505436228842187</v>
      </c>
      <c r="E92" s="29">
        <f>'Number of COPD'!E92/(Male!F63+Female!F63)</f>
        <v>0.27152699776963596</v>
      </c>
      <c r="F92" s="29">
        <f>'Number of COPD'!F92/(Male!F83+Female!F83)</f>
        <v>0.24769637276409073</v>
      </c>
      <c r="G92" s="29">
        <f>'Number of COPD'!G92/(Male!F103+Female!F103)</f>
        <v>0.33187506345974466</v>
      </c>
      <c r="H92" s="29">
        <f>'Number of COPD'!H92/(Male!F123+Female!F123)</f>
        <v>0.32227371822716083</v>
      </c>
      <c r="I92" s="29">
        <f>'Number of COPD'!I92/(Male!F143+Female!F143)</f>
        <v>0.2346799233799052</v>
      </c>
      <c r="J92" s="29">
        <f>'Number of COPD'!J92/(Male!F163+Female!F163)</f>
        <v>0.30184700399074854</v>
      </c>
      <c r="K92" s="29">
        <f>'Number of COPD'!K92/(Male!F183+Female!F183)</f>
        <v>0.33330791936235099</v>
      </c>
      <c r="L92" s="11"/>
    </row>
    <row r="93" spans="1:12">
      <c r="A93" s="16">
        <v>2016</v>
      </c>
      <c r="B93" s="29">
        <f>'Number of COPD'!B93/(Male!F4+Female!F4)</f>
        <v>0.17028277850440915</v>
      </c>
      <c r="C93" s="29">
        <f>'Number of COPD'!C93/(Male!F24+Female!F24)</f>
        <v>0.18990591916699887</v>
      </c>
      <c r="D93" s="29">
        <f>'Number of COPD'!D93/(Male!F44+Female!F44)</f>
        <v>0.3436281863443022</v>
      </c>
      <c r="E93" s="29">
        <f>'Number of COPD'!E93/(Male!F64+Female!F64)</f>
        <v>0.27391277941152786</v>
      </c>
      <c r="F93" s="29">
        <f>'Number of COPD'!F93/(Male!F84+Female!F84)</f>
        <v>0.24886382540546179</v>
      </c>
      <c r="G93" s="29">
        <f>'Number of COPD'!G93/(Male!F104+Female!F104)</f>
        <v>0.33825251588136945</v>
      </c>
      <c r="H93" s="29">
        <f>'Number of COPD'!H93/(Male!F124+Female!F124)</f>
        <v>0.32818753408094931</v>
      </c>
      <c r="I93" s="29">
        <f>'Number of COPD'!I93/(Male!F144+Female!F144)</f>
        <v>0.23660279250653707</v>
      </c>
      <c r="J93" s="29">
        <f>'Number of COPD'!J93/(Male!F164+Female!F164)</f>
        <v>0.30109585297300151</v>
      </c>
      <c r="K93" s="29">
        <f>'Number of COPD'!K93/(Male!F184+Female!F184)</f>
        <v>0.33608538292155249</v>
      </c>
      <c r="L93" s="11"/>
    </row>
    <row r="94" spans="1:12">
      <c r="A94" s="16">
        <v>2017</v>
      </c>
      <c r="B94" s="29">
        <f>'Number of COPD'!B94/(Male!F5+Female!F5)</f>
        <v>0.17135365570875077</v>
      </c>
      <c r="C94" s="29">
        <f>'Number of COPD'!C94/(Male!F25+Female!F25)</f>
        <v>0.19072256579020011</v>
      </c>
      <c r="D94" s="29">
        <f>'Number of COPD'!D94/(Male!F45+Female!F45)</f>
        <v>0.33754649797676167</v>
      </c>
      <c r="E94" s="29">
        <f>'Number of COPD'!E94/(Male!F65+Female!F65)</f>
        <v>0.27641413641041535</v>
      </c>
      <c r="F94" s="29">
        <f>'Number of COPD'!F94/(Male!F85+Female!F85)</f>
        <v>0.24991888705441662</v>
      </c>
      <c r="G94" s="29">
        <f>'Number of COPD'!G94/(Male!F105+Female!F105)</f>
        <v>0.34609900393251081</v>
      </c>
      <c r="H94" s="29">
        <f>'Number of COPD'!H94/(Male!F125+Female!F125)</f>
        <v>0.32919224836602134</v>
      </c>
      <c r="I94" s="29">
        <f>'Number of COPD'!I94/(Male!F145+Female!F145)</f>
        <v>0.23871865946253754</v>
      </c>
      <c r="J94" s="29">
        <f>'Number of COPD'!J94/(Male!F165+Female!F165)</f>
        <v>0.30203890146245327</v>
      </c>
      <c r="K94" s="29">
        <f>'Number of COPD'!K94/(Male!F185+Female!F185)</f>
        <v>0.3375617969537083</v>
      </c>
      <c r="L94" s="11"/>
    </row>
    <row r="95" spans="1:12">
      <c r="A95" s="16">
        <v>2018</v>
      </c>
      <c r="B95" s="29">
        <f>'Number of COPD'!B95/(Male!F6+Female!F6)</f>
        <v>0.17152572229072577</v>
      </c>
      <c r="C95" s="29">
        <f>'Number of COPD'!C95/(Male!F26+Female!F26)</f>
        <v>0.19070769259382434</v>
      </c>
      <c r="D95" s="29">
        <f>'Number of COPD'!D95/(Male!F46+Female!F46)</f>
        <v>0.33017830965990541</v>
      </c>
      <c r="E95" s="29">
        <f>'Number of COPD'!E95/(Male!F66+Female!F66)</f>
        <v>0.27744633146419373</v>
      </c>
      <c r="F95" s="29">
        <f>'Number of COPD'!F95/(Male!F86+Female!F86)</f>
        <v>0.25004229781880571</v>
      </c>
      <c r="G95" s="29">
        <f>'Number of COPD'!G95/(Male!F106+Female!F106)</f>
        <v>0.3507532310156754</v>
      </c>
      <c r="H95" s="29">
        <f>'Number of COPD'!H95/(Male!F126+Female!F126)</f>
        <v>0.33299468928172954</v>
      </c>
      <c r="I95" s="29">
        <f>'Number of COPD'!I95/(Male!F146+Female!F146)</f>
        <v>0.23917821545388102</v>
      </c>
      <c r="J95" s="29">
        <f>'Number of COPD'!J95/(Male!F166+Female!F166)</f>
        <v>0.29914770735326446</v>
      </c>
      <c r="K95" s="29">
        <f>'Number of COPD'!K95/(Male!F186+Female!F186)</f>
        <v>0.34072039257675812</v>
      </c>
      <c r="L95" s="11"/>
    </row>
    <row r="96" spans="1:12">
      <c r="A96" s="16">
        <v>2019</v>
      </c>
      <c r="B96" s="29">
        <f>'Number of COPD'!B96/(Male!F7+Female!F7)</f>
        <v>0.17130915355739013</v>
      </c>
      <c r="C96" s="29">
        <f>'Number of COPD'!C96/(Male!F27+Female!F27)</f>
        <v>0.19045463298925075</v>
      </c>
      <c r="D96" s="29">
        <f>'Number of COPD'!D96/(Male!F47+Female!F47)</f>
        <v>0.32270185980820448</v>
      </c>
      <c r="E96" s="29">
        <f>'Number of COPD'!E96/(Male!F67+Female!F67)</f>
        <v>0.27744202347289343</v>
      </c>
      <c r="F96" s="29">
        <f>'Number of COPD'!F96/(Male!F87+Female!F87)</f>
        <v>0.24972207251234133</v>
      </c>
      <c r="G96" s="29">
        <f>'Number of COPD'!G96/(Male!F107+Female!F107)</f>
        <v>0.35323800541192241</v>
      </c>
      <c r="H96" s="29">
        <f>'Number of COPD'!H96/(Male!F127+Female!F127)</f>
        <v>0.32920193499986461</v>
      </c>
      <c r="I96" s="29">
        <f>'Number of COPD'!I96/(Male!F147+Female!F147)</f>
        <v>0.23977315513936565</v>
      </c>
      <c r="J96" s="29">
        <f>'Number of COPD'!J96/(Male!F167+Female!F167)</f>
        <v>0.29699550048483114</v>
      </c>
      <c r="K96" s="29">
        <f>'Number of COPD'!K96/(Male!F187+Female!F187)</f>
        <v>0.34142957124103895</v>
      </c>
      <c r="L96" s="11"/>
    </row>
    <row r="97" spans="1:12">
      <c r="A97" s="16">
        <v>2020</v>
      </c>
      <c r="B97" s="29">
        <f>'Number of COPD'!B97/(Male!F8+Female!F8)</f>
        <v>0.17124085020630389</v>
      </c>
      <c r="C97" s="29">
        <f>'Number of COPD'!C97/(Male!F28+Female!F28)</f>
        <v>0.19014589872082788</v>
      </c>
      <c r="D97" s="29">
        <f>'Number of COPD'!D97/(Male!F48+Female!F48)</f>
        <v>0.31519087494878528</v>
      </c>
      <c r="E97" s="29">
        <f>'Number of COPD'!E97/(Male!F68+Female!F68)</f>
        <v>0.27673654637013173</v>
      </c>
      <c r="F97" s="29">
        <f>'Number of COPD'!F97/(Male!F88+Female!F88)</f>
        <v>0.24884148263011163</v>
      </c>
      <c r="G97" s="29">
        <f>'Number of COPD'!G97/(Male!F108+Female!F108)</f>
        <v>0.3564940984806656</v>
      </c>
      <c r="H97" s="29">
        <f>'Number of COPD'!H97/(Male!F128+Female!F128)</f>
        <v>0.32844440285111909</v>
      </c>
      <c r="I97" s="29">
        <f>'Number of COPD'!I97/(Male!F148+Female!F148)</f>
        <v>0.24062269632347613</v>
      </c>
      <c r="J97" s="29">
        <f>'Number of COPD'!J97/(Male!F168+Female!F168)</f>
        <v>0.29350586359068137</v>
      </c>
      <c r="K97" s="29">
        <f>'Number of COPD'!K97/(Male!F188+Female!F188)</f>
        <v>0.3421950844976519</v>
      </c>
      <c r="L97" s="11"/>
    </row>
    <row r="98" spans="1:12">
      <c r="A98" s="16">
        <v>2021</v>
      </c>
      <c r="B98" s="29">
        <f>'Number of COPD'!B98/(Male!F9+Female!F9)</f>
        <v>0.17045304703767228</v>
      </c>
      <c r="C98" s="29">
        <f>'Number of COPD'!C98/(Male!F29+Female!F29)</f>
        <v>0.18876501123484543</v>
      </c>
      <c r="D98" s="29">
        <f>'Number of COPD'!D98/(Male!F49+Female!F49)</f>
        <v>0.30645717463876737</v>
      </c>
      <c r="E98" s="29">
        <f>'Number of COPD'!E98/(Male!F69+Female!F69)</f>
        <v>0.2746657712710554</v>
      </c>
      <c r="F98" s="29">
        <f>'Number of COPD'!F98/(Male!F89+Female!F89)</f>
        <v>0.2472650880476249</v>
      </c>
      <c r="G98" s="29">
        <f>'Number of COPD'!G98/(Male!F109+Female!F109)</f>
        <v>0.35694358015304645</v>
      </c>
      <c r="H98" s="29">
        <f>'Number of COPD'!H98/(Male!F129+Female!F129)</f>
        <v>0.32352786649619181</v>
      </c>
      <c r="I98" s="29">
        <f>'Number of COPD'!I98/(Male!F149+Female!F149)</f>
        <v>0.23945430187756367</v>
      </c>
      <c r="J98" s="29">
        <f>'Number of COPD'!J98/(Male!F169+Female!F169)</f>
        <v>0.2878502928012529</v>
      </c>
      <c r="K98" s="29">
        <f>'Number of COPD'!K98/(Male!F189+Female!F189)</f>
        <v>0.34037630152284609</v>
      </c>
      <c r="L98" s="11"/>
    </row>
    <row r="99" spans="1:12">
      <c r="A99" s="16">
        <v>2022</v>
      </c>
      <c r="B99" s="29">
        <f>'Number of COPD'!B99/(Male!F10+Female!F10)</f>
        <v>0.16713365047110099</v>
      </c>
      <c r="C99" s="29">
        <f>'Number of COPD'!C99/(Male!F30+Female!F30)</f>
        <v>0.18470297638687314</v>
      </c>
      <c r="D99" s="29">
        <f>'Number of COPD'!D99/(Male!F50+Female!F50)</f>
        <v>0.29417561671767212</v>
      </c>
      <c r="E99" s="29">
        <f>'Number of COPD'!E99/(Male!F70+Female!F70)</f>
        <v>0.26898190735869743</v>
      </c>
      <c r="F99" s="29">
        <f>'Number of COPD'!F99/(Male!F90+Female!F90)</f>
        <v>0.24459684752162134</v>
      </c>
      <c r="G99" s="29">
        <f>'Number of COPD'!G99/(Male!F110+Female!F110)</f>
        <v>0.35147535808053443</v>
      </c>
      <c r="H99" s="29">
        <f>'Number of COPD'!H99/(Male!F130+Female!F130)</f>
        <v>0.31555062955189395</v>
      </c>
      <c r="I99" s="29">
        <f>'Number of COPD'!I99/(Male!F150+Female!F150)</f>
        <v>0.23523648692143737</v>
      </c>
      <c r="J99" s="29">
        <f>'Number of COPD'!J99/(Male!F170+Female!F170)</f>
        <v>0.28216452933483083</v>
      </c>
      <c r="K99" s="29">
        <f>'Number of COPD'!K99/(Male!F190+Female!F190)</f>
        <v>0.33443777008293935</v>
      </c>
      <c r="L99" s="11"/>
    </row>
    <row r="100" spans="1:12">
      <c r="A100" s="16">
        <v>2023</v>
      </c>
      <c r="B100" s="29">
        <f>'Number of COPD'!B100/(Male!F11+Female!F11)</f>
        <v>0.16455441327962206</v>
      </c>
      <c r="C100" s="29">
        <f>'Number of COPD'!C100/(Male!F31+Female!F31)</f>
        <v>0.1816769380684668</v>
      </c>
      <c r="D100" s="29">
        <f>'Number of COPD'!D100/(Male!F51+Female!F51)</f>
        <v>0.28365516304354427</v>
      </c>
      <c r="E100" s="29">
        <f>'Number of COPD'!E100/(Male!F71+Female!F71)</f>
        <v>0.26401197214016653</v>
      </c>
      <c r="F100" s="29">
        <f>'Number of COPD'!F100/(Male!F91+Female!F91)</f>
        <v>0.24248809292933438</v>
      </c>
      <c r="G100" s="29">
        <f>'Number of COPD'!G100/(Male!F111+Female!F111)</f>
        <v>0.3462779678885336</v>
      </c>
      <c r="H100" s="29">
        <f>'Number of COPD'!H100/(Male!F131+Female!F131)</f>
        <v>0.30903729040950428</v>
      </c>
      <c r="I100" s="29">
        <f>'Number of COPD'!I100/(Male!F151+Female!F151)</f>
        <v>0.23131132472717586</v>
      </c>
      <c r="J100" s="29">
        <f>'Number of COPD'!J100/(Male!F171+Female!F171)</f>
        <v>0.27745632067802756</v>
      </c>
      <c r="K100" s="29">
        <f>'Number of COPD'!K100/(Male!F191+Female!F191)</f>
        <v>0.32955635997715405</v>
      </c>
      <c r="L100" s="11"/>
    </row>
    <row r="101" spans="1:12">
      <c r="A101" s="16">
        <v>2024</v>
      </c>
      <c r="B101" s="29">
        <f>'Number of COPD'!B101/(Male!F12+Female!F12)</f>
        <v>0.16267464619121905</v>
      </c>
      <c r="C101" s="29">
        <f>'Number of COPD'!C101/(Male!F32+Female!F32)</f>
        <v>0.1794633335635262</v>
      </c>
      <c r="D101" s="29">
        <f>'Number of COPD'!D101/(Male!F52+Female!F52)</f>
        <v>0.27487470744359205</v>
      </c>
      <c r="E101" s="29">
        <f>'Number of COPD'!E101/(Male!F72+Female!F72)</f>
        <v>0.26030586802704592</v>
      </c>
      <c r="F101" s="29">
        <f>'Number of COPD'!F101/(Male!F92+Female!F92)</f>
        <v>0.24057269469529344</v>
      </c>
      <c r="G101" s="29">
        <f>'Number of COPD'!G101/(Male!F112+Female!F112)</f>
        <v>0.34236079543088294</v>
      </c>
      <c r="H101" s="29">
        <f>'Number of COPD'!H101/(Male!F132+Female!F132)</f>
        <v>0.30367429022508291</v>
      </c>
      <c r="I101" s="29">
        <f>'Number of COPD'!I101/(Male!F152+Female!F152)</f>
        <v>0.23003501024895329</v>
      </c>
      <c r="J101" s="29">
        <f>'Number of COPD'!J101/(Male!F172+Female!F172)</f>
        <v>0.27394465015201308</v>
      </c>
      <c r="K101" s="29">
        <f>'Number of COPD'!K101/(Male!F192+Female!F192)</f>
        <v>0.32619636136077024</v>
      </c>
      <c r="L101" s="11"/>
    </row>
    <row r="102" spans="1:12">
      <c r="A102" s="16">
        <v>2025</v>
      </c>
      <c r="B102" s="29">
        <f>'Number of COPD'!B102/(Male!F13+Female!F13)</f>
        <v>0.16089619944932632</v>
      </c>
      <c r="C102" s="29">
        <f>'Number of COPD'!C102/(Male!F33+Female!F33)</f>
        <v>0.1775820832215666</v>
      </c>
      <c r="D102" s="29">
        <f>'Number of COPD'!D102/(Male!F53+Female!F53)</f>
        <v>0.26683675383275496</v>
      </c>
      <c r="E102" s="29">
        <f>'Number of COPD'!E102/(Male!F73+Female!F73)</f>
        <v>0.25680984914834243</v>
      </c>
      <c r="F102" s="29">
        <f>'Number of COPD'!F102/(Male!F93+Female!F93)</f>
        <v>0.23919098852907211</v>
      </c>
      <c r="G102" s="29">
        <f>'Number of COPD'!G102/(Male!F113+Female!F113)</f>
        <v>0.33692578463310818</v>
      </c>
      <c r="H102" s="29">
        <f>'Number of COPD'!H102/(Male!F133+Female!F133)</f>
        <v>0.30238299052009265</v>
      </c>
      <c r="I102" s="29">
        <f>'Number of COPD'!I102/(Male!F153+Female!F153)</f>
        <v>0.22834198883659529</v>
      </c>
      <c r="J102" s="29">
        <f>'Number of COPD'!J102/(Male!F173+Female!F173)</f>
        <v>0.26924982639699541</v>
      </c>
      <c r="K102" s="29">
        <f>'Number of COPD'!K102/(Male!F193+Female!F193)</f>
        <v>0.32366571897717078</v>
      </c>
      <c r="L102" s="11"/>
    </row>
    <row r="103" spans="1:12">
      <c r="A103" s="16">
        <v>2026</v>
      </c>
      <c r="B103" s="29">
        <f>'Number of COPD'!B103/(Male!F14+Female!F14)</f>
        <v>0.15947837182839439</v>
      </c>
      <c r="C103" s="29">
        <f>'Number of COPD'!C103/(Male!F34+Female!F34)</f>
        <v>0.17587275873723227</v>
      </c>
      <c r="D103" s="29">
        <f>'Number of COPD'!D103/(Male!F54+Female!F54)</f>
        <v>0.25964655441200868</v>
      </c>
      <c r="E103" s="29">
        <f>'Number of COPD'!E103/(Male!F74+Female!F74)</f>
        <v>0.25311829434747585</v>
      </c>
      <c r="F103" s="29">
        <f>'Number of COPD'!F103/(Male!F94+Female!F94)</f>
        <v>0.23776898790429346</v>
      </c>
      <c r="G103" s="29">
        <f>'Number of COPD'!G103/(Male!F114+Female!F114)</f>
        <v>0.33215300248855839</v>
      </c>
      <c r="H103" s="29">
        <f>'Number of COPD'!H103/(Male!F134+Female!F134)</f>
        <v>0.30122987960869724</v>
      </c>
      <c r="I103" s="29">
        <f>'Number of COPD'!I103/(Male!F154+Female!F154)</f>
        <v>0.22758237980575244</v>
      </c>
      <c r="J103" s="29">
        <f>'Number of COPD'!J103/(Male!F174+Female!F174)</f>
        <v>0.26645396994782761</v>
      </c>
      <c r="K103" s="29">
        <f>'Number of COPD'!K103/(Male!F194+Female!F194)</f>
        <v>0.32274486596920499</v>
      </c>
      <c r="L103" s="11"/>
    </row>
    <row r="104" spans="1:12">
      <c r="A104" s="16">
        <v>2027</v>
      </c>
      <c r="B104" s="29">
        <f>'Number of COPD'!B104/(Male!F15+Female!F15)</f>
        <v>0.15825238037785197</v>
      </c>
      <c r="C104" s="29">
        <f>'Number of COPD'!C104/(Male!F35+Female!F35)</f>
        <v>0.17431785975572744</v>
      </c>
      <c r="D104" s="29">
        <f>'Number of COPD'!D104/(Male!F55+Female!F55)</f>
        <v>0.25301323102894679</v>
      </c>
      <c r="E104" s="29">
        <f>'Number of COPD'!E104/(Male!F75+Female!F75)</f>
        <v>0.2500596417286276</v>
      </c>
      <c r="F104" s="29">
        <f>'Number of COPD'!F104/(Male!F95+Female!F95)</f>
        <v>0.23656369607610186</v>
      </c>
      <c r="G104" s="29">
        <f>'Number of COPD'!G104/(Male!F115+Female!F115)</f>
        <v>0.32737081362059933</v>
      </c>
      <c r="H104" s="29">
        <f>'Number of COPD'!H104/(Male!F135+Female!F135)</f>
        <v>0.29733339514338741</v>
      </c>
      <c r="I104" s="29">
        <f>'Number of COPD'!I104/(Male!F155+Female!F155)</f>
        <v>0.22687878819566265</v>
      </c>
      <c r="J104" s="29">
        <f>'Number of COPD'!J104/(Male!F175+Female!F175)</f>
        <v>0.26436481914102961</v>
      </c>
      <c r="K104" s="29">
        <f>'Number of COPD'!K104/(Male!F195+Female!F195)</f>
        <v>0.32034179998302065</v>
      </c>
      <c r="L104" s="11"/>
    </row>
    <row r="105" spans="1:12">
      <c r="A105" s="16">
        <v>2028</v>
      </c>
      <c r="B105" s="29">
        <f>'Number of COPD'!B105/(Male!F16+Female!F16)</f>
        <v>0.15700871275937558</v>
      </c>
      <c r="C105" s="29">
        <f>'Number of COPD'!C105/(Male!F36+Female!F36)</f>
        <v>0.17265359524171681</v>
      </c>
      <c r="D105" s="29">
        <f>'Number of COPD'!D105/(Male!F56+Female!F56)</f>
        <v>0.24611073432395777</v>
      </c>
      <c r="E105" s="29">
        <f>'Number of COPD'!E105/(Male!F76+Female!F76)</f>
        <v>0.24681115799704365</v>
      </c>
      <c r="F105" s="29">
        <f>'Number of COPD'!F105/(Male!F96+Female!F96)</f>
        <v>0.23535537709404683</v>
      </c>
      <c r="G105" s="29">
        <f>'Number of COPD'!G105/(Male!F116+Female!F116)</f>
        <v>0.32206562750348694</v>
      </c>
      <c r="H105" s="29">
        <f>'Number of COPD'!H105/(Male!F136+Female!F136)</f>
        <v>0.29814914302839762</v>
      </c>
      <c r="I105" s="29">
        <f>'Number of COPD'!I105/(Male!F156+Female!F156)</f>
        <v>0.22620572783741541</v>
      </c>
      <c r="J105" s="29">
        <f>'Number of COPD'!J105/(Male!F176+Female!F176)</f>
        <v>0.26280949756780153</v>
      </c>
      <c r="K105" s="29">
        <f>'Number of COPD'!K105/(Male!F196+Female!F196)</f>
        <v>0.31878712441857632</v>
      </c>
      <c r="L105" s="11"/>
    </row>
    <row r="106" spans="1:12">
      <c r="A106" s="16">
        <v>2029</v>
      </c>
      <c r="B106" s="29">
        <f>'Number of COPD'!B106/(Male!F17+Female!F17)</f>
        <v>0.15568633116914601</v>
      </c>
      <c r="C106" s="29">
        <f>'Number of COPD'!C106/(Male!F37+Female!F37)</f>
        <v>0.17087604756344035</v>
      </c>
      <c r="D106" s="29">
        <f>'Number of COPD'!D106/(Male!F57+Female!F57)</f>
        <v>0.2393062617796691</v>
      </c>
      <c r="E106" s="29">
        <f>'Number of COPD'!E106/(Male!F77+Female!F77)</f>
        <v>0.24293335123879328</v>
      </c>
      <c r="F106" s="29">
        <f>'Number of COPD'!F106/(Male!F97+Female!F97)</f>
        <v>0.23361536238823452</v>
      </c>
      <c r="G106" s="29">
        <f>'Number of COPD'!G106/(Male!F117+Female!F117)</f>
        <v>0.31534346920250617</v>
      </c>
      <c r="H106" s="29">
        <f>'Number of COPD'!H106/(Male!F137+Female!F137)</f>
        <v>0.29878669056946094</v>
      </c>
      <c r="I106" s="29">
        <f>'Number of COPD'!I106/(Male!F157+Female!F157)</f>
        <v>0.224397431343826</v>
      </c>
      <c r="J106" s="29">
        <f>'Number of COPD'!J106/(Male!F177+Female!F177)</f>
        <v>0.26134421964388838</v>
      </c>
      <c r="K106" s="29">
        <f>'Number of COPD'!K106/(Male!F197+Female!F197)</f>
        <v>0.31622919708556591</v>
      </c>
      <c r="L106" s="11"/>
    </row>
    <row r="107" spans="1:12">
      <c r="A107" s="16">
        <v>2030</v>
      </c>
      <c r="B107" s="29">
        <f>'Number of COPD'!B107/(Male!F18+Female!F18)</f>
        <v>0.15423648279790539</v>
      </c>
      <c r="C107" s="29">
        <f>'Number of COPD'!C107/(Male!F38+Female!F38)</f>
        <v>0.16894655475706122</v>
      </c>
      <c r="D107" s="29">
        <f>'Number of COPD'!D107/(Male!F58+Female!F58)</f>
        <v>0.23279967932998907</v>
      </c>
      <c r="E107" s="29">
        <f>'Number of COPD'!E107/(Male!F78+Female!F78)</f>
        <v>0.23938991447421426</v>
      </c>
      <c r="F107" s="29">
        <f>'Number of COPD'!F107/(Male!F98+Female!F98)</f>
        <v>0.23161916774464089</v>
      </c>
      <c r="G107" s="29">
        <f>'Number of COPD'!G107/(Male!F118+Female!F118)</f>
        <v>0.30855940882423322</v>
      </c>
      <c r="H107" s="29">
        <f>'Number of COPD'!H107/(Male!F138+Female!F138)</f>
        <v>0.29536477327269944</v>
      </c>
      <c r="I107" s="29">
        <f>'Number of COPD'!I107/(Male!F158+Female!F158)</f>
        <v>0.22339761453278509</v>
      </c>
      <c r="J107" s="29">
        <f>'Number of COPD'!J107/(Male!F178+Female!F178)</f>
        <v>0.25959184636905785</v>
      </c>
      <c r="K107" s="29">
        <f>'Number of COPD'!K107/(Male!F198+Female!F198)</f>
        <v>0.31445538118686511</v>
      </c>
      <c r="L107" s="11"/>
    </row>
    <row r="111" spans="1:12">
      <c r="A111" s="8" t="s">
        <v>58</v>
      </c>
    </row>
    <row r="112" spans="1:12">
      <c r="B112" s="8" t="s">
        <v>22</v>
      </c>
      <c r="C112" s="8" t="s">
        <v>17</v>
      </c>
      <c r="D112" s="8" t="s">
        <v>18</v>
      </c>
      <c r="E112" s="8" t="s">
        <v>60</v>
      </c>
      <c r="F112" s="8" t="s">
        <v>10</v>
      </c>
    </row>
    <row r="113" spans="1:6">
      <c r="A113" s="16">
        <v>2015</v>
      </c>
      <c r="B113" s="29">
        <f>'Number of COPD'!B113/(Male!L3+Female!L3)</f>
        <v>1.5228131438925882E-2</v>
      </c>
      <c r="C113" s="29">
        <f>'Number of COPD'!C113/(Male!M3+Female!M3)</f>
        <v>6.8219893023448427E-2</v>
      </c>
      <c r="D113" s="29">
        <f>'Number of COPD'!D113/(Male!N3+Female!N3)</f>
        <v>0.14936148025454715</v>
      </c>
      <c r="E113" s="29">
        <f>'Number of COPD'!E113/(Male!O3+Female!O3)</f>
        <v>0.30405711638410343</v>
      </c>
      <c r="F113" s="29">
        <f>SUM(B113:E113)</f>
        <v>0.5368666211010249</v>
      </c>
    </row>
    <row r="114" spans="1:6">
      <c r="A114" s="16">
        <v>2016</v>
      </c>
      <c r="B114" s="29">
        <f>'Number of COPD'!B114/(Male!L4+Female!L4)</f>
        <v>1.5794540577479248E-2</v>
      </c>
      <c r="C114" s="29">
        <f>'Number of COPD'!C114/(Male!M4+Female!M4)</f>
        <v>6.7443440946413274E-2</v>
      </c>
      <c r="D114" s="29">
        <f>'Number of COPD'!D114/(Male!N4+Female!N4)</f>
        <v>0.14664063008196898</v>
      </c>
      <c r="E114" s="29">
        <f>'Number of COPD'!E114/(Male!O4+Female!O4)</f>
        <v>0.3051189506664328</v>
      </c>
      <c r="F114" s="29">
        <f t="shared" ref="F114:F128" si="0">SUM(B114:E114)</f>
        <v>0.53499756227229434</v>
      </c>
    </row>
    <row r="115" spans="1:6">
      <c r="A115" s="16">
        <v>2017</v>
      </c>
      <c r="B115" s="29">
        <f>'Number of COPD'!B115/(Male!L5+Female!L5)</f>
        <v>1.6340614262622535E-2</v>
      </c>
      <c r="C115" s="29">
        <f>'Number of COPD'!C115/(Male!M5+Female!M5)</f>
        <v>6.7148355964447834E-2</v>
      </c>
      <c r="D115" s="29">
        <f>'Number of COPD'!D115/(Male!N5+Female!N5)</f>
        <v>0.14477027868441286</v>
      </c>
      <c r="E115" s="29">
        <f>'Number of COPD'!E115/(Male!O5+Female!O5)</f>
        <v>0.30627551374209905</v>
      </c>
      <c r="F115" s="29">
        <f t="shared" si="0"/>
        <v>0.53453476265358235</v>
      </c>
    </row>
    <row r="116" spans="1:6">
      <c r="A116" s="16">
        <v>2018</v>
      </c>
      <c r="B116" s="29">
        <f>'Number of COPD'!B116/(Male!L6+Female!L6)</f>
        <v>1.6859926567500551E-2</v>
      </c>
      <c r="C116" s="29">
        <f>'Number of COPD'!C116/(Male!M6+Female!M6)</f>
        <v>6.7101403406581772E-2</v>
      </c>
      <c r="D116" s="29">
        <f>'Number of COPD'!D116/(Male!N6+Female!N6)</f>
        <v>0.14333219272191622</v>
      </c>
      <c r="E116" s="29">
        <f>'Number of COPD'!E116/(Male!O6+Female!O6)</f>
        <v>0.30602784283841727</v>
      </c>
      <c r="F116" s="29">
        <f t="shared" si="0"/>
        <v>0.53332136553441578</v>
      </c>
    </row>
    <row r="117" spans="1:6">
      <c r="A117" s="16">
        <v>2019</v>
      </c>
      <c r="B117" s="29">
        <f>'Number of COPD'!B117/(Male!L7+Female!L7)</f>
        <v>1.7329333381168054E-2</v>
      </c>
      <c r="C117" s="29">
        <f>'Number of COPD'!C117/(Male!M7+Female!M7)</f>
        <v>6.7405397627525718E-2</v>
      </c>
      <c r="D117" s="29">
        <f>'Number of COPD'!D117/(Male!N7+Female!N7)</f>
        <v>0.14182770574803949</v>
      </c>
      <c r="E117" s="29">
        <f>'Number of COPD'!E117/(Male!O7+Female!O7)</f>
        <v>0.30522343864613055</v>
      </c>
      <c r="F117" s="29">
        <f t="shared" si="0"/>
        <v>0.53178587540286382</v>
      </c>
    </row>
    <row r="118" spans="1:6">
      <c r="A118" s="16">
        <v>2020</v>
      </c>
      <c r="B118" s="29">
        <f>'Number of COPD'!B118/(Male!L8+Female!L8)</f>
        <v>1.7722061371683879E-2</v>
      </c>
      <c r="C118" s="29">
        <f>'Number of COPD'!C118/(Male!M8+Female!M8)</f>
        <v>6.8126500626397565E-2</v>
      </c>
      <c r="D118" s="29">
        <f>'Number of COPD'!D118/(Male!N8+Female!N8)</f>
        <v>0.14011923913445132</v>
      </c>
      <c r="E118" s="29">
        <f>'Number of COPD'!E118/(Male!O8+Female!O8)</f>
        <v>0.3044208430838205</v>
      </c>
      <c r="F118" s="29">
        <f t="shared" si="0"/>
        <v>0.53038864421635323</v>
      </c>
    </row>
    <row r="119" spans="1:6">
      <c r="A119" s="16">
        <v>2021</v>
      </c>
      <c r="B119" s="29">
        <f>'Number of COPD'!B119/(Male!L9+Female!L9)</f>
        <v>1.8027463013145908E-2</v>
      </c>
      <c r="C119" s="29">
        <f>'Number of COPD'!C119/(Male!M9+Female!M9)</f>
        <v>6.9241807767853922E-2</v>
      </c>
      <c r="D119" s="29">
        <f>'Number of COPD'!D119/(Male!N9+Female!N9)</f>
        <v>0.13918836013588659</v>
      </c>
      <c r="E119" s="29">
        <f>'Number of COPD'!E119/(Male!O9+Female!O9)</f>
        <v>0.30193047535253875</v>
      </c>
      <c r="F119" s="29">
        <f t="shared" si="0"/>
        <v>0.52838810626942512</v>
      </c>
    </row>
    <row r="120" spans="1:6">
      <c r="A120" s="16">
        <v>2022</v>
      </c>
      <c r="B120" s="29">
        <f>'Number of COPD'!B120/(Male!L10+Female!L10)</f>
        <v>1.8275533846160093E-2</v>
      </c>
      <c r="C120" s="29">
        <f>'Number of COPD'!C120/(Male!M10+Female!M10)</f>
        <v>7.0684853782890716E-2</v>
      </c>
      <c r="D120" s="29">
        <f>'Number of COPD'!D120/(Male!N10+Female!N10)</f>
        <v>0.13966709062145638</v>
      </c>
      <c r="E120" s="29">
        <f>'Number of COPD'!E120/(Male!O10+Female!O10)</f>
        <v>0.29523362586114155</v>
      </c>
      <c r="F120" s="29">
        <f t="shared" si="0"/>
        <v>0.52386110411164877</v>
      </c>
    </row>
    <row r="121" spans="1:6">
      <c r="A121" s="16">
        <v>2023</v>
      </c>
      <c r="B121" s="29">
        <f>'Number of COPD'!B121/(Male!L11+Female!L11)</f>
        <v>1.8497126882870463E-2</v>
      </c>
      <c r="C121" s="29">
        <f>'Number of COPD'!C121/(Male!M11+Female!M11)</f>
        <v>7.2152920195711956E-2</v>
      </c>
      <c r="D121" s="29">
        <f>'Number of COPD'!D121/(Male!N11+Female!N11)</f>
        <v>0.1396678565798955</v>
      </c>
      <c r="E121" s="29">
        <f>'Number of COPD'!E121/(Male!O11+Female!O11)</f>
        <v>0.28988548350383453</v>
      </c>
      <c r="F121" s="29">
        <f t="shared" si="0"/>
        <v>0.5202033871623124</v>
      </c>
    </row>
    <row r="122" spans="1:6">
      <c r="A122" s="16">
        <v>2024</v>
      </c>
      <c r="B122" s="29">
        <f>'Number of COPD'!B122/(Male!L12+Female!L12)</f>
        <v>1.8685886759636991E-2</v>
      </c>
      <c r="C122" s="29">
        <f>'Number of COPD'!C122/(Male!M12+Female!M12)</f>
        <v>7.3488246843130656E-2</v>
      </c>
      <c r="D122" s="29">
        <f>'Number of COPD'!D122/(Male!N12+Female!N12)</f>
        <v>0.13935581721990656</v>
      </c>
      <c r="E122" s="29">
        <f>'Number of COPD'!E122/(Male!O12+Female!O12)</f>
        <v>0.28590759101709523</v>
      </c>
      <c r="F122" s="29">
        <f t="shared" si="0"/>
        <v>0.51743754183976942</v>
      </c>
    </row>
    <row r="123" spans="1:6">
      <c r="A123" s="16">
        <v>2025</v>
      </c>
      <c r="B123" s="29">
        <f>'Number of COPD'!B123/(Male!L13+Female!L13)</f>
        <v>1.8837325962444317E-2</v>
      </c>
      <c r="C123" s="29">
        <f>'Number of COPD'!C123/(Male!M13+Female!M13)</f>
        <v>7.4827925815020624E-2</v>
      </c>
      <c r="D123" s="29">
        <f>'Number of COPD'!D123/(Male!N13+Female!N13)</f>
        <v>0.13883035529487753</v>
      </c>
      <c r="E123" s="29">
        <f>'Number of COPD'!E123/(Male!O13+Female!O13)</f>
        <v>0.2822371576983479</v>
      </c>
      <c r="F123" s="29">
        <f t="shared" si="0"/>
        <v>0.5147327647706903</v>
      </c>
    </row>
    <row r="124" spans="1:6">
      <c r="A124" s="16">
        <v>2026</v>
      </c>
      <c r="B124" s="29">
        <f>'Number of COPD'!B124/(Male!L14+Female!L14)</f>
        <v>1.8984842681060425E-2</v>
      </c>
      <c r="C124" s="29">
        <f>'Number of COPD'!C124/(Male!M14+Female!M14)</f>
        <v>7.6110285406835176E-2</v>
      </c>
      <c r="D124" s="29">
        <f>'Number of COPD'!D124/(Male!N14+Female!N14)</f>
        <v>0.13816187625262633</v>
      </c>
      <c r="E124" s="29">
        <f>'Number of COPD'!E124/(Male!O14+Female!O14)</f>
        <v>0.2790343785153932</v>
      </c>
      <c r="F124" s="29">
        <f t="shared" si="0"/>
        <v>0.51229138285591513</v>
      </c>
    </row>
    <row r="125" spans="1:6">
      <c r="A125" s="16">
        <v>2027</v>
      </c>
      <c r="B125" s="29">
        <f>'Number of COPD'!B125/(Male!L15+Female!L15)</f>
        <v>1.9086766498507209E-2</v>
      </c>
      <c r="C125" s="29">
        <f>'Number of COPD'!C125/(Male!M15+Female!M15)</f>
        <v>7.7497671303855958E-2</v>
      </c>
      <c r="D125" s="29">
        <f>'Number of COPD'!D125/(Male!N15+Female!N15)</f>
        <v>0.13779784053019156</v>
      </c>
      <c r="E125" s="29">
        <f>'Number of COPD'!E125/(Male!O15+Female!O15)</f>
        <v>0.27603477974517593</v>
      </c>
      <c r="F125" s="29">
        <f t="shared" si="0"/>
        <v>0.51041705807773063</v>
      </c>
    </row>
    <row r="126" spans="1:6">
      <c r="A126" s="16">
        <v>2028</v>
      </c>
      <c r="B126" s="29">
        <f>'Number of COPD'!B126/(Male!L16+Female!L16)</f>
        <v>1.9168647570597774E-2</v>
      </c>
      <c r="C126" s="29">
        <f>'Number of COPD'!C126/(Male!M16+Female!M16)</f>
        <v>7.9049186297682039E-2</v>
      </c>
      <c r="D126" s="29">
        <f>'Number of COPD'!D126/(Male!N16+Female!N16)</f>
        <v>0.13746635961746881</v>
      </c>
      <c r="E126" s="29">
        <f>'Number of COPD'!E126/(Male!O16+Female!O16)</f>
        <v>0.27289121032220298</v>
      </c>
      <c r="F126" s="29">
        <f t="shared" si="0"/>
        <v>0.50857540380795163</v>
      </c>
    </row>
    <row r="127" spans="1:6">
      <c r="A127" s="16">
        <v>2029</v>
      </c>
      <c r="B127" s="29">
        <f>'Number of COPD'!B127/(Male!L17+Female!L17)</f>
        <v>1.9236006800737428E-2</v>
      </c>
      <c r="C127" s="29">
        <f>'Number of COPD'!C127/(Male!M17+Female!M17)</f>
        <v>8.0483877516310462E-2</v>
      </c>
      <c r="D127" s="29">
        <f>'Number of COPD'!D127/(Male!N17+Female!N17)</f>
        <v>0.13757299190001743</v>
      </c>
      <c r="E127" s="29">
        <f>'Number of COPD'!E127/(Male!O17+Female!O17)</f>
        <v>0.2694411008923186</v>
      </c>
      <c r="F127" s="29">
        <f t="shared" si="0"/>
        <v>0.50673397710938395</v>
      </c>
    </row>
    <row r="128" spans="1:6">
      <c r="A128" s="16">
        <v>2030</v>
      </c>
      <c r="B128" s="29">
        <f>'Number of COPD'!B128/(Male!L18+Female!L18)</f>
        <v>1.9306778333173538E-2</v>
      </c>
      <c r="C128" s="29">
        <f>'Number of COPD'!C128/(Male!M18+Female!M18)</f>
        <v>8.1461828236930447E-2</v>
      </c>
      <c r="D128" s="29">
        <f>'Number of COPD'!D128/(Male!N18+Female!N18)</f>
        <v>0.13836141309937819</v>
      </c>
      <c r="E128" s="29">
        <f>'Number of COPD'!E128/(Male!O18+Female!O18)</f>
        <v>0.26586317049057412</v>
      </c>
      <c r="F128" s="29">
        <f t="shared" si="0"/>
        <v>0.50499319016005628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8"/>
  <sheetViews>
    <sheetView workbookViewId="0">
      <selection activeCell="K4" sqref="K4"/>
    </sheetView>
  </sheetViews>
  <sheetFormatPr defaultRowHeight="14.4"/>
  <cols>
    <col min="1" max="1" width="15.5546875" customWidth="1"/>
    <col min="2" max="6" width="11.6640625" customWidth="1"/>
  </cols>
  <sheetData>
    <row r="3" spans="1:12">
      <c r="A3" s="8" t="s">
        <v>10</v>
      </c>
      <c r="B3" s="29"/>
      <c r="F3" s="29"/>
    </row>
    <row r="4" spans="1:12">
      <c r="A4" s="15"/>
      <c r="B4" s="12" t="s">
        <v>30</v>
      </c>
      <c r="C4" s="12" t="s">
        <v>31</v>
      </c>
      <c r="D4" s="11" t="s">
        <v>40</v>
      </c>
      <c r="E4" s="11" t="s">
        <v>41</v>
      </c>
      <c r="F4" s="11" t="s">
        <v>42</v>
      </c>
      <c r="G4" s="54" t="s">
        <v>51</v>
      </c>
      <c r="H4" s="11" t="s">
        <v>53</v>
      </c>
      <c r="I4" s="11" t="s">
        <v>52</v>
      </c>
      <c r="J4" s="11" t="s">
        <v>54</v>
      </c>
      <c r="K4" s="54" t="s">
        <v>50</v>
      </c>
      <c r="L4" s="13" t="s">
        <v>58</v>
      </c>
    </row>
    <row r="5" spans="1:12">
      <c r="A5" s="16">
        <v>2015</v>
      </c>
      <c r="B5" s="11">
        <f>'Prev&amp;Death'!J3</f>
        <v>135193.44940704622</v>
      </c>
      <c r="C5" s="11">
        <f>'Prev&amp;Death'!J23</f>
        <v>418076.66802550404</v>
      </c>
      <c r="D5" s="11">
        <f>'Prev&amp;Death'!J43</f>
        <v>165322.02813291334</v>
      </c>
      <c r="E5" s="11">
        <f>'Prev&amp;Death'!J63</f>
        <v>52633.388057969642</v>
      </c>
      <c r="F5" s="11">
        <f>'Prev&amp;Death'!J83</f>
        <v>349524.25380809477</v>
      </c>
      <c r="G5" s="11">
        <f>'Prev&amp;Death'!J103</f>
        <v>59088.763178269386</v>
      </c>
      <c r="H5" s="11">
        <f>'Prev&amp;Death'!J123</f>
        <v>8269.7156616305056</v>
      </c>
      <c r="I5" s="11">
        <f>'Prev&amp;Death'!J143</f>
        <v>39467.333053974537</v>
      </c>
      <c r="J5" s="11">
        <f>'Prev&amp;Death'!J163</f>
        <v>25660.315230142511</v>
      </c>
      <c r="K5" s="11">
        <f>'Prev&amp;Death'!J183</f>
        <v>45217.652410987634</v>
      </c>
      <c r="L5" s="11">
        <f>SUM(B5:K5)</f>
        <v>1298453.5669665325</v>
      </c>
    </row>
    <row r="6" spans="1:12">
      <c r="A6" s="16">
        <v>2016</v>
      </c>
      <c r="B6" s="11">
        <f>'Prev&amp;Death'!J4</f>
        <v>139328.05546623521</v>
      </c>
      <c r="C6" s="11">
        <f>'Prev&amp;Death'!J24</f>
        <v>428815.90869372053</v>
      </c>
      <c r="D6" s="11">
        <f>'Prev&amp;Death'!J44</f>
        <v>167152.9934527016</v>
      </c>
      <c r="E6" s="11">
        <f>'Prev&amp;Death'!J64</f>
        <v>53682.373884770197</v>
      </c>
      <c r="F6" s="11">
        <f>'Prev&amp;Death'!J84</f>
        <v>360146.30640982103</v>
      </c>
      <c r="G6" s="11">
        <f>'Prev&amp;Death'!J104</f>
        <v>60226.887088727788</v>
      </c>
      <c r="H6" s="11">
        <f>'Prev&amp;Death'!J124</f>
        <v>8550.1298447260087</v>
      </c>
      <c r="I6" s="11">
        <f>'Prev&amp;Death'!J144</f>
        <v>40844.506458483214</v>
      </c>
      <c r="J6" s="11">
        <f>'Prev&amp;Death'!J164</f>
        <v>26539.536643958476</v>
      </c>
      <c r="K6" s="11">
        <f>'Prev&amp;Death'!J184</f>
        <v>46825.678605416251</v>
      </c>
      <c r="L6" s="11">
        <f t="shared" ref="L6:L20" si="0">SUM(B6:K6)</f>
        <v>1332112.3765485601</v>
      </c>
    </row>
    <row r="7" spans="1:12">
      <c r="A7" s="16">
        <v>2017</v>
      </c>
      <c r="B7" s="11">
        <f>'Prev&amp;Death'!J5</f>
        <v>143848.12879366759</v>
      </c>
      <c r="C7" s="11">
        <f>'Prev&amp;Death'!J25</f>
        <v>440709.42573080579</v>
      </c>
      <c r="D7" s="11">
        <f>'Prev&amp;Death'!J45</f>
        <v>169553.95140874395</v>
      </c>
      <c r="E7" s="11">
        <f>'Prev&amp;Death'!J65</f>
        <v>54856.320295314508</v>
      </c>
      <c r="F7" s="11">
        <f>'Prev&amp;Death'!J85</f>
        <v>371674.9704163248</v>
      </c>
      <c r="G7" s="11">
        <f>'Prev&amp;Death'!J105</f>
        <v>61481.627638885577</v>
      </c>
      <c r="H7" s="11">
        <f>'Prev&amp;Death'!J125</f>
        <v>8855.5015216991742</v>
      </c>
      <c r="I7" s="11">
        <f>'Prev&amp;Death'!J145</f>
        <v>42319.474956195801</v>
      </c>
      <c r="J7" s="11">
        <f>'Prev&amp;Death'!J165</f>
        <v>27486.384631818357</v>
      </c>
      <c r="K7" s="11">
        <f>'Prev&amp;Death'!J185</f>
        <v>48560.380596291827</v>
      </c>
      <c r="L7" s="11">
        <f t="shared" si="0"/>
        <v>1369346.1659897473</v>
      </c>
    </row>
    <row r="8" spans="1:12">
      <c r="A8" s="16">
        <v>2018</v>
      </c>
      <c r="B8" s="11">
        <f>'Prev&amp;Death'!J6</f>
        <v>148508.30747013152</v>
      </c>
      <c r="C8" s="11">
        <f>'Prev&amp;Death'!J26</f>
        <v>453058.82242126134</v>
      </c>
      <c r="D8" s="11">
        <f>'Prev&amp;Death'!J46</f>
        <v>172316.07613425056</v>
      </c>
      <c r="E8" s="11">
        <f>'Prev&amp;Death'!J66</f>
        <v>56072.1591673722</v>
      </c>
      <c r="F8" s="11">
        <f>'Prev&amp;Death'!J86</f>
        <v>383450.20140596281</v>
      </c>
      <c r="G8" s="11">
        <f>'Prev&amp;Death'!J106</f>
        <v>62773.934930076197</v>
      </c>
      <c r="H8" s="11">
        <f>'Prev&amp;Death'!J126</f>
        <v>9167.2350439476759</v>
      </c>
      <c r="I8" s="11">
        <f>'Prev&amp;Death'!J146</f>
        <v>43817.355332621184</v>
      </c>
      <c r="J8" s="11">
        <f>'Prev&amp;Death'!J166</f>
        <v>28454.040007534313</v>
      </c>
      <c r="K8" s="11">
        <f>'Prev&amp;Death'!J186</f>
        <v>50315.720154434304</v>
      </c>
      <c r="L8" s="11">
        <f t="shared" si="0"/>
        <v>1407933.8520675916</v>
      </c>
    </row>
    <row r="9" spans="1:12">
      <c r="A9" s="16">
        <v>2019</v>
      </c>
      <c r="B9" s="11">
        <f>'Prev&amp;Death'!J7</f>
        <v>153230.3195044731</v>
      </c>
      <c r="C9" s="11">
        <f>'Prev&amp;Death'!J27</f>
        <v>465647.67345728003</v>
      </c>
      <c r="D9" s="11">
        <f>'Prev&amp;Death'!J47</f>
        <v>175386.05089983688</v>
      </c>
      <c r="E9" s="11">
        <f>'Prev&amp;Death'!J67</f>
        <v>57310.9214045845</v>
      </c>
      <c r="F9" s="11">
        <f>'Prev&amp;Death'!J87</f>
        <v>395267.88499790535</v>
      </c>
      <c r="G9" s="11">
        <f>'Prev&amp;Death'!J107</f>
        <v>64088.914648897124</v>
      </c>
      <c r="H9" s="11">
        <f>'Prev&amp;Death'!J127</f>
        <v>9483.7009601571026</v>
      </c>
      <c r="I9" s="11">
        <f>'Prev&amp;Death'!J147</f>
        <v>45310.514736253288</v>
      </c>
      <c r="J9" s="11">
        <f>'Prev&amp;Death'!J167</f>
        <v>29424.277825171048</v>
      </c>
      <c r="K9" s="11">
        <f>'Prev&amp;Death'!J187</f>
        <v>52067.931011949055</v>
      </c>
      <c r="L9" s="11">
        <f t="shared" si="0"/>
        <v>1447218.1894465075</v>
      </c>
    </row>
    <row r="10" spans="1:12">
      <c r="A10" s="16">
        <v>2020</v>
      </c>
      <c r="B10" s="11">
        <f>'Prev&amp;Death'!J8</f>
        <v>157944.85709523055</v>
      </c>
      <c r="C10" s="11">
        <f>'Prev&amp;Death'!J28</f>
        <v>478297.04213967617</v>
      </c>
      <c r="D10" s="11">
        <f>'Prev&amp;Death'!J48</f>
        <v>178708.83078764449</v>
      </c>
      <c r="E10" s="11">
        <f>'Prev&amp;Death'!J68</f>
        <v>58556.427577194147</v>
      </c>
      <c r="F10" s="11">
        <f>'Prev&amp;Death'!J88</f>
        <v>406973.42111856845</v>
      </c>
      <c r="G10" s="11">
        <f>'Prev&amp;Death'!J108</f>
        <v>65396.793841915511</v>
      </c>
      <c r="H10" s="11">
        <f>'Prev&amp;Death'!J128</f>
        <v>9801.6372008506241</v>
      </c>
      <c r="I10" s="11">
        <f>'Prev&amp;Death'!J148</f>
        <v>46776.620482042708</v>
      </c>
      <c r="J10" s="11">
        <f>'Prev&amp;Death'!J168</f>
        <v>30384.443977245519</v>
      </c>
      <c r="K10" s="11">
        <f>'Prev&amp;Death'!J188</f>
        <v>53793.883241426745</v>
      </c>
      <c r="L10" s="11">
        <f t="shared" si="0"/>
        <v>1486633.9574617948</v>
      </c>
    </row>
    <row r="11" spans="1:12">
      <c r="A11" s="16">
        <v>2021</v>
      </c>
      <c r="B11" s="11">
        <f>'Prev&amp;Death'!J9</f>
        <v>162634.10153383328</v>
      </c>
      <c r="C11" s="11">
        <f>'Prev&amp;Death'!J29</f>
        <v>490956.3499557958</v>
      </c>
      <c r="D11" s="11">
        <f>'Prev&amp;Death'!J49</f>
        <v>182265.1636036461</v>
      </c>
      <c r="E11" s="11">
        <f>'Prev&amp;Death'!J69</f>
        <v>59799.416861650505</v>
      </c>
      <c r="F11" s="11">
        <f>'Prev&amp;Death'!J89</f>
        <v>418495.35768459126</v>
      </c>
      <c r="G11" s="11">
        <f>'Prev&amp;Death'!J109</f>
        <v>66691.696849161031</v>
      </c>
      <c r="H11" s="11">
        <f>'Prev&amp;Death'!J129</f>
        <v>10121.125252194073</v>
      </c>
      <c r="I11" s="11">
        <f>'Prev&amp;Death'!J149</f>
        <v>48213.497852149027</v>
      </c>
      <c r="J11" s="11">
        <f>'Prev&amp;Death'!J169</f>
        <v>31324.740784498394</v>
      </c>
      <c r="K11" s="11">
        <f>'Prev&amp;Death'!J189</f>
        <v>55488.091490757171</v>
      </c>
      <c r="L11" s="11">
        <f t="shared" si="0"/>
        <v>1525989.5418682767</v>
      </c>
    </row>
    <row r="12" spans="1:12">
      <c r="A12" s="16">
        <v>2022</v>
      </c>
      <c r="B12" s="11">
        <f>'Prev&amp;Death'!J10</f>
        <v>167308.76981737788</v>
      </c>
      <c r="C12" s="11">
        <f>'Prev&amp;Death'!J30</f>
        <v>503649.41273594485</v>
      </c>
      <c r="D12" s="11">
        <f>'Prev&amp;Death'!J50</f>
        <v>186050.94703506221</v>
      </c>
      <c r="E12" s="11">
        <f>'Prev&amp;Death'!J70</f>
        <v>61044.502698053024</v>
      </c>
      <c r="F12" s="11">
        <f>'Prev&amp;Death'!J90</f>
        <v>429810.08501970611</v>
      </c>
      <c r="G12" s="11">
        <f>'Prev&amp;Death'!J110</f>
        <v>67980.950884561462</v>
      </c>
      <c r="H12" s="11">
        <f>'Prev&amp;Death'!J130</f>
        <v>10436.571040866223</v>
      </c>
      <c r="I12" s="11">
        <f>'Prev&amp;Death'!J150</f>
        <v>49618.695750889616</v>
      </c>
      <c r="J12" s="11">
        <f>'Prev&amp;Death'!J170</f>
        <v>32244.140278684423</v>
      </c>
      <c r="K12" s="11">
        <f>'Prev&amp;Death'!J190</f>
        <v>57149.353983522145</v>
      </c>
      <c r="L12" s="11">
        <f t="shared" si="0"/>
        <v>1565293.429244668</v>
      </c>
    </row>
    <row r="13" spans="1:12">
      <c r="A13" s="16">
        <v>2023</v>
      </c>
      <c r="B13" s="11">
        <f>'Prev&amp;Death'!J11</f>
        <v>171965.21697040525</v>
      </c>
      <c r="C13" s="11">
        <f>'Prev&amp;Death'!J31</f>
        <v>516335.17840224574</v>
      </c>
      <c r="D13" s="11">
        <f>'Prev&amp;Death'!J51</f>
        <v>190049.98694428205</v>
      </c>
      <c r="E13" s="11">
        <f>'Prev&amp;Death'!J71</f>
        <v>62292.755072171043</v>
      </c>
      <c r="F13" s="11">
        <f>'Prev&amp;Death'!J91</f>
        <v>440894.09053198271</v>
      </c>
      <c r="G13" s="11">
        <f>'Prev&amp;Death'!J111</f>
        <v>69271.758021625981</v>
      </c>
      <c r="H13" s="11">
        <f>'Prev&amp;Death'!J131</f>
        <v>10752.781273767083</v>
      </c>
      <c r="I13" s="11">
        <f>'Prev&amp;Death'!J151</f>
        <v>50994.760590755381</v>
      </c>
      <c r="J13" s="11">
        <f>'Prev&amp;Death'!J171</f>
        <v>33138.833206511219</v>
      </c>
      <c r="K13" s="11">
        <f>'Prev&amp;Death'!J191</f>
        <v>58773.620583588287</v>
      </c>
      <c r="L13" s="11">
        <f t="shared" si="0"/>
        <v>1604468.9815973346</v>
      </c>
    </row>
    <row r="14" spans="1:12">
      <c r="A14" s="16">
        <v>2024</v>
      </c>
      <c r="B14" s="11">
        <f>'Prev&amp;Death'!J12</f>
        <v>176592.98597979153</v>
      </c>
      <c r="C14" s="11">
        <f>'Prev&amp;Death'!J32</f>
        <v>528991.80293897365</v>
      </c>
      <c r="D14" s="11">
        <f>'Prev&amp;Death'!J52</f>
        <v>194254.48377554849</v>
      </c>
      <c r="E14" s="11">
        <f>'Prev&amp;Death'!J72</f>
        <v>63540.166009194552</v>
      </c>
      <c r="F14" s="11">
        <f>'Prev&amp;Death'!J92</f>
        <v>451739.82724677259</v>
      </c>
      <c r="G14" s="11">
        <f>'Prev&amp;Death'!J112</f>
        <v>70554.806792609408</v>
      </c>
      <c r="H14" s="11">
        <f>'Prev&amp;Death'!J132</f>
        <v>11066.26244625137</v>
      </c>
      <c r="I14" s="11">
        <f>'Prev&amp;Death'!J152</f>
        <v>52325.249401832094</v>
      </c>
      <c r="J14" s="11">
        <f>'Prev&amp;Death'!J172</f>
        <v>34001.844908352046</v>
      </c>
      <c r="K14" s="11">
        <f>'Prev&amp;Death'!J192</f>
        <v>60351.274136263135</v>
      </c>
      <c r="L14" s="11">
        <f t="shared" si="0"/>
        <v>1643418.7036355888</v>
      </c>
    </row>
    <row r="15" spans="1:12">
      <c r="A15" s="16">
        <v>2025</v>
      </c>
      <c r="B15" s="11">
        <f>'Prev&amp;Death'!J13</f>
        <v>181196.37209310985</v>
      </c>
      <c r="C15" s="11">
        <f>'Prev&amp;Death'!J33</f>
        <v>541632.83298889338</v>
      </c>
      <c r="D15" s="11">
        <f>'Prev&amp;Death'!J53</f>
        <v>198660.41735446994</v>
      </c>
      <c r="E15" s="11">
        <f>'Prev&amp;Death'!J73</f>
        <v>64792.01776537046</v>
      </c>
      <c r="F15" s="11">
        <f>'Prev&amp;Death'!J93</f>
        <v>462344.19687534042</v>
      </c>
      <c r="G15" s="11">
        <f>'Prev&amp;Death'!J113</f>
        <v>71839.83117101228</v>
      </c>
      <c r="H15" s="11">
        <f>'Prev&amp;Death'!J133</f>
        <v>11372.833387723433</v>
      </c>
      <c r="I15" s="11">
        <f>'Prev&amp;Death'!J153</f>
        <v>53619.153356011542</v>
      </c>
      <c r="J15" s="11">
        <f>'Prev&amp;Death'!J173</f>
        <v>34840.978046964658</v>
      </c>
      <c r="K15" s="11">
        <f>'Prev&amp;Death'!J193</f>
        <v>61884.882538417718</v>
      </c>
      <c r="L15" s="11">
        <f t="shared" si="0"/>
        <v>1682183.5155773137</v>
      </c>
    </row>
    <row r="16" spans="1:12">
      <c r="A16" s="16">
        <v>2026</v>
      </c>
      <c r="B16" s="11">
        <f>'Prev&amp;Death'!J14</f>
        <v>185773.16273484228</v>
      </c>
      <c r="C16" s="11">
        <f>'Prev&amp;Death'!J34</f>
        <v>554264.81565202284</v>
      </c>
      <c r="D16" s="11">
        <f>'Prev&amp;Death'!J54</f>
        <v>203261.58355881838</v>
      </c>
      <c r="E16" s="11">
        <f>'Prev&amp;Death'!J74</f>
        <v>66054.182232450621</v>
      </c>
      <c r="F16" s="11">
        <f>'Prev&amp;Death'!J94</f>
        <v>472707.86322172231</v>
      </c>
      <c r="G16" s="11">
        <f>'Prev&amp;Death'!J114</f>
        <v>73123.073996132443</v>
      </c>
      <c r="H16" s="11">
        <f>'Prev&amp;Death'!J134</f>
        <v>11678.192300299668</v>
      </c>
      <c r="I16" s="11">
        <f>'Prev&amp;Death'!J154</f>
        <v>54868.81617586175</v>
      </c>
      <c r="J16" s="11">
        <f>'Prev&amp;Death'!J174</f>
        <v>35645.901360932119</v>
      </c>
      <c r="K16" s="11">
        <f>'Prev&amp;Death'!J194</f>
        <v>63364.911439848598</v>
      </c>
      <c r="L16" s="11">
        <f t="shared" si="0"/>
        <v>1720742.5026729309</v>
      </c>
    </row>
    <row r="17" spans="1:12">
      <c r="A17" s="16">
        <v>2027</v>
      </c>
      <c r="B17" s="11">
        <f>'Prev&amp;Death'!J15</f>
        <v>190300.56158112589</v>
      </c>
      <c r="C17" s="11">
        <f>'Prev&amp;Death'!J35</f>
        <v>566837.67947619641</v>
      </c>
      <c r="D17" s="11">
        <f>'Prev&amp;Death'!J55</f>
        <v>208031.51719945672</v>
      </c>
      <c r="E17" s="11">
        <f>'Prev&amp;Death'!J75</f>
        <v>67320.277177014112</v>
      </c>
      <c r="F17" s="11">
        <f>'Prev&amp;Death'!J95</f>
        <v>482791.49766600522</v>
      </c>
      <c r="G17" s="11">
        <f>'Prev&amp;Death'!J115</f>
        <v>74398.712362769278</v>
      </c>
      <c r="H17" s="11">
        <f>'Prev&amp;Death'!J135</f>
        <v>11981.444227105792</v>
      </c>
      <c r="I17" s="11">
        <f>'Prev&amp;Death'!J155</f>
        <v>56077.322091160146</v>
      </c>
      <c r="J17" s="11">
        <f>'Prev&amp;Death'!J175</f>
        <v>36417.926767474171</v>
      </c>
      <c r="K17" s="11">
        <f>'Prev&amp;Death'!J195</f>
        <v>64799.881041067987</v>
      </c>
      <c r="L17" s="11">
        <f t="shared" si="0"/>
        <v>1758956.8195893758</v>
      </c>
    </row>
    <row r="18" spans="1:12">
      <c r="A18" s="16">
        <v>2028</v>
      </c>
      <c r="B18" s="11">
        <f>'Prev&amp;Death'!J16</f>
        <v>194783.58971339714</v>
      </c>
      <c r="C18" s="11">
        <f>'Prev&amp;Death'!J36</f>
        <v>579354.3082820751</v>
      </c>
      <c r="D18" s="11">
        <f>'Prev&amp;Death'!J56</f>
        <v>212966.36617290444</v>
      </c>
      <c r="E18" s="11">
        <f>'Prev&amp;Death'!J76</f>
        <v>68585.890709951476</v>
      </c>
      <c r="F18" s="11">
        <f>'Prev&amp;Death'!J96</f>
        <v>492594.8220205243</v>
      </c>
      <c r="G18" s="11">
        <f>'Prev&amp;Death'!J116</f>
        <v>75671.192069715529</v>
      </c>
      <c r="H18" s="11">
        <f>'Prev&amp;Death'!J136</f>
        <v>12277.423114003401</v>
      </c>
      <c r="I18" s="11">
        <f>'Prev&amp;Death'!J156</f>
        <v>57236.291444571405</v>
      </c>
      <c r="J18" s="11">
        <f>'Prev&amp;Death'!J176</f>
        <v>37148.8310399806</v>
      </c>
      <c r="K18" s="11">
        <f>'Prev&amp;Death'!J196</f>
        <v>66183.292481025652</v>
      </c>
      <c r="L18" s="11">
        <f t="shared" si="0"/>
        <v>1796802.0070481489</v>
      </c>
    </row>
    <row r="19" spans="1:12">
      <c r="A19" s="16">
        <v>2029</v>
      </c>
      <c r="B19" s="11">
        <f>'Prev&amp;Death'!J17</f>
        <v>199215.58067988395</v>
      </c>
      <c r="C19" s="11">
        <f>'Prev&amp;Death'!J37</f>
        <v>591799.98616703111</v>
      </c>
      <c r="D19" s="11">
        <f>'Prev&amp;Death'!J57</f>
        <v>218054.43173406267</v>
      </c>
      <c r="E19" s="11">
        <f>'Prev&amp;Death'!J77</f>
        <v>69855.019792127583</v>
      </c>
      <c r="F19" s="11">
        <f>'Prev&amp;Death'!J97</f>
        <v>502131.07201702485</v>
      </c>
      <c r="G19" s="11">
        <f>'Prev&amp;Death'!J117</f>
        <v>76940.194232572132</v>
      </c>
      <c r="H19" s="11">
        <f>'Prev&amp;Death'!J137</f>
        <v>12562.973043766819</v>
      </c>
      <c r="I19" s="11">
        <f>'Prev&amp;Death'!J157</f>
        <v>58354.088236318334</v>
      </c>
      <c r="J19" s="11">
        <f>'Prev&amp;Death'!J177</f>
        <v>37838.783169513976</v>
      </c>
      <c r="K19" s="11">
        <f>'Prev&amp;Death'!J197</f>
        <v>67517.97699834712</v>
      </c>
      <c r="L19" s="11">
        <f t="shared" si="0"/>
        <v>1834270.1060706489</v>
      </c>
    </row>
    <row r="20" spans="1:12">
      <c r="A20" s="16">
        <v>2030</v>
      </c>
      <c r="B20" s="11">
        <f>'Prev&amp;Death'!J18</f>
        <v>203586.17481231486</v>
      </c>
      <c r="C20" s="11">
        <f>'Prev&amp;Death'!J38</f>
        <v>604156.17329519836</v>
      </c>
      <c r="D20" s="11">
        <f>'Prev&amp;Death'!J58</f>
        <v>223280.88813788746</v>
      </c>
      <c r="E20" s="11">
        <f>'Prev&amp;Death'!J78</f>
        <v>71124.009802327899</v>
      </c>
      <c r="F20" s="11">
        <f>'Prev&amp;Death'!J98</f>
        <v>511414.94869324513</v>
      </c>
      <c r="G20" s="11">
        <f>'Prev&amp;Death'!J118</f>
        <v>78201.967396412467</v>
      </c>
      <c r="H20" s="11">
        <f>'Prev&amp;Death'!J138</f>
        <v>12846.637034907126</v>
      </c>
      <c r="I20" s="11">
        <f>'Prev&amp;Death'!J158</f>
        <v>59417.697294938152</v>
      </c>
      <c r="J20" s="11">
        <f>'Prev&amp;Death'!J178</f>
        <v>38489.076267752433</v>
      </c>
      <c r="K20" s="11">
        <f>'Prev&amp;Death'!J198</f>
        <v>68792.458961480777</v>
      </c>
      <c r="L20" s="11">
        <f t="shared" si="0"/>
        <v>1871310.0316964649</v>
      </c>
    </row>
    <row r="29" spans="1:12">
      <c r="A29" s="8" t="s">
        <v>59</v>
      </c>
    </row>
    <row r="30" spans="1:12">
      <c r="B30" s="12" t="s">
        <v>30</v>
      </c>
      <c r="C30" s="12" t="s">
        <v>31</v>
      </c>
      <c r="D30" s="11" t="s">
        <v>40</v>
      </c>
      <c r="E30" s="11" t="s">
        <v>41</v>
      </c>
      <c r="F30" s="11" t="s">
        <v>42</v>
      </c>
      <c r="G30" s="11" t="s">
        <v>51</v>
      </c>
      <c r="H30" s="11" t="s">
        <v>53</v>
      </c>
      <c r="I30" s="11" t="s">
        <v>52</v>
      </c>
      <c r="J30" s="11" t="s">
        <v>54</v>
      </c>
      <c r="K30" s="11" t="s">
        <v>50</v>
      </c>
      <c r="L30" s="13" t="s">
        <v>58</v>
      </c>
    </row>
    <row r="31" spans="1:12">
      <c r="A31" s="16">
        <v>2015</v>
      </c>
      <c r="B31">
        <f>'Prev&amp;Death'!B3+'Prev&amp;Death'!C3</f>
        <v>12078.425491474623</v>
      </c>
      <c r="C31">
        <f>'Prev&amp;Death'!B23+'Prev&amp;Death'!C23</f>
        <v>37583.979035250697</v>
      </c>
      <c r="D31">
        <f>'Prev&amp;Death'!B43+'Prev&amp;Death'!C43</f>
        <v>15092.57684644379</v>
      </c>
      <c r="E31">
        <f>'Prev&amp;Death'!B63+'Prev&amp;Death'!C63</f>
        <v>4717.0000935074459</v>
      </c>
      <c r="F31">
        <f>'Prev&amp;Death'!B83+'Prev&amp;Death'!C83</f>
        <v>31192.19867620297</v>
      </c>
      <c r="G31">
        <f>'Prev&amp;Death'!B103+'Prev&amp;Death'!C103</f>
        <v>5267.3775325824026</v>
      </c>
      <c r="H31">
        <f>'Prev&amp;Death'!B123+'Prev&amp;Death'!C123</f>
        <v>734.92375562194275</v>
      </c>
      <c r="I31">
        <f>'Prev&amp;Death'!B143+'Prev&amp;Death'!C143</f>
        <v>3501.6111992543724</v>
      </c>
      <c r="J31" s="29">
        <f>'Prev&amp;Death'!B163+'Prev&amp;Death'!C163</f>
        <v>2286.3810726857746</v>
      </c>
      <c r="K31">
        <f>'Prev&amp;Death'!B183+'Prev&amp;Death'!C183</f>
        <v>4017.8896076005985</v>
      </c>
      <c r="L31" s="11">
        <f t="shared" ref="L31:L46" si="1">SUM(B31:K31)</f>
        <v>116472.36331062461</v>
      </c>
    </row>
    <row r="32" spans="1:12">
      <c r="A32" s="16">
        <v>2016</v>
      </c>
      <c r="B32" s="29">
        <f>'Prev&amp;Death'!B4+'Prev&amp;Death'!C4</f>
        <v>12509.960479684541</v>
      </c>
      <c r="C32" s="29">
        <f>'Prev&amp;Death'!B24+'Prev&amp;Death'!C24</f>
        <v>38955.232769186165</v>
      </c>
      <c r="D32" s="29">
        <f>'Prev&amp;Death'!B44+'Prev&amp;Death'!C44</f>
        <v>15688.459724717577</v>
      </c>
      <c r="E32" s="29">
        <f>'Prev&amp;Death'!B64+'Prev&amp;Death'!C64</f>
        <v>4856.2423612940765</v>
      </c>
      <c r="F32" s="29">
        <f>'Prev&amp;Death'!B84+'Prev&amp;Death'!C84</f>
        <v>32261.779280396113</v>
      </c>
      <c r="G32" s="29">
        <f>'Prev&amp;Death'!B104+'Prev&amp;Death'!C104</f>
        <v>5395.078474478737</v>
      </c>
      <c r="H32" s="29">
        <f>'Prev&amp;Death'!B124+'Prev&amp;Death'!C124</f>
        <v>759.60812157115015</v>
      </c>
      <c r="I32" s="29">
        <f>'Prev&amp;Death'!B144+'Prev&amp;Death'!C144</f>
        <v>3611.1946771291541</v>
      </c>
      <c r="J32" s="29">
        <f>'Prev&amp;Death'!B164+'Prev&amp;Death'!C164</f>
        <v>2363.727841611656</v>
      </c>
      <c r="K32" s="29">
        <f>'Prev&amp;Death'!B184+'Prev&amp;Death'!C184</f>
        <v>4152.1266815989202</v>
      </c>
      <c r="L32" s="11">
        <f t="shared" si="1"/>
        <v>120553.41041166811</v>
      </c>
    </row>
    <row r="33" spans="1:12">
      <c r="A33" s="16">
        <v>2017</v>
      </c>
      <c r="B33" s="29">
        <f>'Prev&amp;Death'!B5+'Prev&amp;Death'!C5</f>
        <v>12938.542451552355</v>
      </c>
      <c r="C33" s="29">
        <f>'Prev&amp;Death'!B25+'Prev&amp;Death'!C25</f>
        <v>40283.967130759964</v>
      </c>
      <c r="D33" s="29">
        <f>'Prev&amp;Death'!B45+'Prev&amp;Death'!C45</f>
        <v>16303.898747735686</v>
      </c>
      <c r="E33" s="29">
        <f>'Prev&amp;Death'!B65+'Prev&amp;Death'!C65</f>
        <v>4996.5312617506843</v>
      </c>
      <c r="F33" s="29">
        <f>'Prev&amp;Death'!B85+'Prev&amp;Death'!C85</f>
        <v>33308.857332156455</v>
      </c>
      <c r="G33" s="29">
        <f>'Prev&amp;Death'!B105+'Prev&amp;Death'!C105</f>
        <v>5525.2452893478148</v>
      </c>
      <c r="H33" s="29">
        <f>'Prev&amp;Death'!B125+'Prev&amp;Death'!C125</f>
        <v>783.63609451555385</v>
      </c>
      <c r="I33" s="29">
        <f>'Prev&amp;Death'!B145+'Prev&amp;Death'!C145</f>
        <v>3712.4981607378422</v>
      </c>
      <c r="J33" s="29">
        <f>'Prev&amp;Death'!B165+'Prev&amp;Death'!C165</f>
        <v>2435.2402068453202</v>
      </c>
      <c r="K33" s="29">
        <f>'Prev&amp;Death'!B185+'Prev&amp;Death'!C185</f>
        <v>4277.7199099961526</v>
      </c>
      <c r="L33" s="11">
        <f t="shared" si="1"/>
        <v>124566.13658539784</v>
      </c>
    </row>
    <row r="34" spans="1:12">
      <c r="A34" s="16">
        <v>2018</v>
      </c>
      <c r="B34" s="29">
        <f>'Prev&amp;Death'!B6+'Prev&amp;Death'!C6</f>
        <v>13346.130644838169</v>
      </c>
      <c r="C34" s="29">
        <f>'Prev&amp;Death'!B26+'Prev&amp;Death'!C26</f>
        <v>41520.9470401293</v>
      </c>
      <c r="D34" s="29">
        <f>'Prev&amp;Death'!B46+'Prev&amp;Death'!C46</f>
        <v>16919.022097290243</v>
      </c>
      <c r="E34" s="29">
        <f>'Prev&amp;Death'!B66+'Prev&amp;Death'!C66</f>
        <v>5132.2512493617605</v>
      </c>
      <c r="F34" s="29">
        <f>'Prev&amp;Death'!B86+'Prev&amp;Death'!C86</f>
        <v>34287.256788842991</v>
      </c>
      <c r="G34" s="29">
        <f>'Prev&amp;Death'!B106+'Prev&amp;Death'!C106</f>
        <v>5652.5650594676963</v>
      </c>
      <c r="H34" s="29">
        <f>'Prev&amp;Death'!B126+'Prev&amp;Death'!C126</f>
        <v>805.59524821105811</v>
      </c>
      <c r="I34" s="29">
        <f>'Prev&amp;Death'!B146+'Prev&amp;Death'!C146</f>
        <v>3802.3648473564826</v>
      </c>
      <c r="J34" s="29">
        <f>'Prev&amp;Death'!B166+'Prev&amp;Death'!C166</f>
        <v>2497.6514652609667</v>
      </c>
      <c r="K34" s="29">
        <f>'Prev&amp;Death'!B186+'Prev&amp;Death'!C186</f>
        <v>4389.1505249662732</v>
      </c>
      <c r="L34" s="11">
        <f t="shared" si="1"/>
        <v>128352.93496572494</v>
      </c>
    </row>
    <row r="35" spans="1:12">
      <c r="A35" s="16">
        <v>2019</v>
      </c>
      <c r="B35" s="29">
        <f>'Prev&amp;Death'!B7+'Prev&amp;Death'!C7</f>
        <v>13728.017330825516</v>
      </c>
      <c r="C35" s="29">
        <f>'Prev&amp;Death'!B27+'Prev&amp;Death'!C27</f>
        <v>42649.666394613159</v>
      </c>
      <c r="D35" s="29">
        <f>'Prev&amp;Death'!B47+'Prev&amp;Death'!C47</f>
        <v>17525.870116896636</v>
      </c>
      <c r="E35" s="29">
        <f>'Prev&amp;Death'!B67+'Prev&amp;Death'!C67</f>
        <v>5261.5241368804054</v>
      </c>
      <c r="F35" s="29">
        <f>'Prev&amp;Death'!B87+'Prev&amp;Death'!C87</f>
        <v>35184.362726653315</v>
      </c>
      <c r="G35" s="29">
        <f>'Prev&amp;Death'!B107+'Prev&amp;Death'!C107</f>
        <v>5775.9663563681834</v>
      </c>
      <c r="H35" s="29">
        <f>'Prev&amp;Death'!B127+'Prev&amp;Death'!C127</f>
        <v>825.39655761404015</v>
      </c>
      <c r="I35" s="29">
        <f>'Prev&amp;Death'!B147+'Prev&amp;Death'!C147</f>
        <v>3879.2145582303724</v>
      </c>
      <c r="J35" s="29">
        <f>'Prev&amp;Death'!B167+'Prev&amp;Death'!C167</f>
        <v>2550.9650894773777</v>
      </c>
      <c r="K35" s="29">
        <f>'Prev&amp;Death'!B187+'Prev&amp;Death'!C187</f>
        <v>4484.8461631011869</v>
      </c>
      <c r="L35" s="11">
        <f t="shared" si="1"/>
        <v>131865.8294306602</v>
      </c>
    </row>
    <row r="36" spans="1:12">
      <c r="A36" s="16">
        <v>2020</v>
      </c>
      <c r="B36" s="29">
        <f>'Prev&amp;Death'!B8+'Prev&amp;Death'!C8</f>
        <v>14086.859266116728</v>
      </c>
      <c r="C36" s="29">
        <f>'Prev&amp;Death'!B28+'Prev&amp;Death'!C28</f>
        <v>43678.075410757279</v>
      </c>
      <c r="D36" s="29">
        <f>'Prev&amp;Death'!B48+'Prev&amp;Death'!C48</f>
        <v>18123.617734789223</v>
      </c>
      <c r="E36" s="29">
        <f>'Prev&amp;Death'!B68+'Prev&amp;Death'!C68</f>
        <v>5384.8609836562255</v>
      </c>
      <c r="F36" s="29">
        <f>'Prev&amp;Death'!B88+'Prev&amp;Death'!C88</f>
        <v>35999.411334542368</v>
      </c>
      <c r="G36" s="29">
        <f>'Prev&amp;Death'!B108+'Prev&amp;Death'!C108</f>
        <v>5895.8470180071836</v>
      </c>
      <c r="H36" s="29">
        <f>'Prev&amp;Death'!B128+'Prev&amp;Death'!C128</f>
        <v>842.96652477244061</v>
      </c>
      <c r="I36" s="29">
        <f>'Prev&amp;Death'!B148+'Prev&amp;Death'!C148</f>
        <v>3944.5590022936321</v>
      </c>
      <c r="J36" s="29">
        <f>'Prev&amp;Death'!B168+'Prev&amp;Death'!C168</f>
        <v>2594.5560664166424</v>
      </c>
      <c r="K36" s="29">
        <f>'Prev&amp;Death'!B188+'Prev&amp;Death'!C188</f>
        <v>4565.786968640512</v>
      </c>
      <c r="L36" s="11">
        <f t="shared" si="1"/>
        <v>135116.54030999224</v>
      </c>
    </row>
    <row r="37" spans="1:12">
      <c r="A37" s="16">
        <v>2021</v>
      </c>
      <c r="B37" s="29">
        <f>'Prev&amp;Death'!B9+'Prev&amp;Death'!C9</f>
        <v>14425.875971358222</v>
      </c>
      <c r="C37" s="29">
        <f>'Prev&amp;Death'!B29+'Prev&amp;Death'!C29</f>
        <v>44626.55981096701</v>
      </c>
      <c r="D37" s="29">
        <f>'Prev&amp;Death'!B49+'Prev&amp;Death'!C49</f>
        <v>18715.396595874765</v>
      </c>
      <c r="E37" s="29">
        <f>'Prev&amp;Death'!B69+'Prev&amp;Death'!C69</f>
        <v>5504.0433047307806</v>
      </c>
      <c r="F37" s="29">
        <f>'Prev&amp;Death'!B89+'Prev&amp;Death'!C89</f>
        <v>36749.404215955248</v>
      </c>
      <c r="G37" s="29">
        <f>'Prev&amp;Death'!B109+'Prev&amp;Death'!C109</f>
        <v>6013.6129166203718</v>
      </c>
      <c r="H37" s="29">
        <f>'Prev&amp;Death'!B129+'Prev&amp;Death'!C129</f>
        <v>859.3183354097016</v>
      </c>
      <c r="I37" s="29">
        <f>'Prev&amp;Death'!B149+'Prev&amp;Death'!C149</f>
        <v>4001.0933074141931</v>
      </c>
      <c r="J37" s="29">
        <f>'Prev&amp;Death'!B169+'Prev&amp;Death'!C169</f>
        <v>2629.495035841167</v>
      </c>
      <c r="K37" s="29">
        <f>'Prev&amp;Death'!B189+'Prev&amp;Death'!C189</f>
        <v>4634.071545976145</v>
      </c>
      <c r="L37" s="11">
        <f t="shared" si="1"/>
        <v>138158.87104014761</v>
      </c>
    </row>
    <row r="38" spans="1:12">
      <c r="A38" s="16">
        <v>2022</v>
      </c>
      <c r="B38" s="29">
        <f>'Prev&amp;Death'!B10+'Prev&amp;Death'!C10</f>
        <v>14746.250231797427</v>
      </c>
      <c r="C38" s="29">
        <f>'Prev&amp;Death'!B30+'Prev&amp;Death'!C30</f>
        <v>45511.743696098725</v>
      </c>
      <c r="D38" s="29">
        <f>'Prev&amp;Death'!B50+'Prev&amp;Death'!C50</f>
        <v>19300.642804224655</v>
      </c>
      <c r="E38" s="29">
        <f>'Prev&amp;Death'!B70+'Prev&amp;Death'!C70</f>
        <v>5620.2301621748647</v>
      </c>
      <c r="F38" s="29">
        <f>'Prev&amp;Death'!B90+'Prev&amp;Death'!C90</f>
        <v>37444.38885684852</v>
      </c>
      <c r="G38" s="29">
        <f>'Prev&amp;Death'!B110+'Prev&amp;Death'!C110</f>
        <v>6130.3142474374417</v>
      </c>
      <c r="H38" s="29">
        <f>'Prev&amp;Death'!B130+'Prev&amp;Death'!C130</f>
        <v>874.48694132030346</v>
      </c>
      <c r="I38" s="29">
        <f>'Prev&amp;Death'!B150+'Prev&amp;Death'!C150</f>
        <v>4050.1682871436351</v>
      </c>
      <c r="J38" s="29">
        <f>'Prev&amp;Death'!B170+'Prev&amp;Death'!C170</f>
        <v>2656.3541975495154</v>
      </c>
      <c r="K38" s="29">
        <f>'Prev&amp;Death'!B190+'Prev&amp;Death'!C190</f>
        <v>4692.2326060684809</v>
      </c>
      <c r="L38" s="11">
        <f t="shared" si="1"/>
        <v>141026.8120306636</v>
      </c>
    </row>
    <row r="39" spans="1:12">
      <c r="A39" s="16">
        <v>2023</v>
      </c>
      <c r="B39" s="29">
        <f>'Prev&amp;Death'!B11+'Prev&amp;Death'!C11</f>
        <v>15048.177714096571</v>
      </c>
      <c r="C39" s="29">
        <f>'Prev&amp;Death'!B31+'Prev&amp;Death'!C31</f>
        <v>46340.68353794553</v>
      </c>
      <c r="D39" s="29">
        <f>'Prev&amp;Death'!B51+'Prev&amp;Death'!C51</f>
        <v>19877.007482883651</v>
      </c>
      <c r="E39" s="29">
        <f>'Prev&amp;Death'!B71+'Prev&amp;Death'!C71</f>
        <v>5733.7962646814485</v>
      </c>
      <c r="F39" s="29">
        <f>'Prev&amp;Death'!B91+'Prev&amp;Death'!C91</f>
        <v>38095.348549386734</v>
      </c>
      <c r="G39" s="29">
        <f>'Prev&amp;Death'!B111+'Prev&amp;Death'!C111</f>
        <v>6244.8948497052552</v>
      </c>
      <c r="H39" s="29">
        <f>'Prev&amp;Death'!B131+'Prev&amp;Death'!C131</f>
        <v>888.31710528653605</v>
      </c>
      <c r="I39" s="29">
        <f>'Prev&amp;Death'!B151+'Prev&amp;Death'!C151</f>
        <v>4093.1788062188184</v>
      </c>
      <c r="J39" s="29">
        <f>'Prev&amp;Death'!B171+'Prev&amp;Death'!C171</f>
        <v>2676.1581608243978</v>
      </c>
      <c r="K39" s="29">
        <f>'Prev&amp;Death'!B191+'Prev&amp;Death'!C191</f>
        <v>4741.7608230691585</v>
      </c>
      <c r="L39" s="11">
        <f t="shared" si="1"/>
        <v>143739.32329409808</v>
      </c>
    </row>
    <row r="40" spans="1:12">
      <c r="A40" s="16">
        <v>2024</v>
      </c>
      <c r="B40" s="29">
        <f>'Prev&amp;Death'!B12+'Prev&amp;Death'!C12</f>
        <v>15332.880763331043</v>
      </c>
      <c r="C40" s="29">
        <f>'Prev&amp;Death'!B32+'Prev&amp;Death'!C32</f>
        <v>47123.109184708941</v>
      </c>
      <c r="D40" s="29">
        <f>'Prev&amp;Death'!B52+'Prev&amp;Death'!C52</f>
        <v>20446.564399108727</v>
      </c>
      <c r="E40" s="29">
        <f>'Prev&amp;Death'!B72+'Prev&amp;Death'!C72</f>
        <v>5845.0295762380856</v>
      </c>
      <c r="F40" s="29">
        <f>'Prev&amp;Death'!B92+'Prev&amp;Death'!C92</f>
        <v>38715.184104301268</v>
      </c>
      <c r="G40" s="29">
        <f>'Prev&amp;Death'!B112+'Prev&amp;Death'!C112</f>
        <v>6356.9623932797967</v>
      </c>
      <c r="H40" s="29">
        <f>'Prev&amp;Death'!B132+'Prev&amp;Death'!C132</f>
        <v>901.14172612122707</v>
      </c>
      <c r="I40" s="29">
        <f>'Prev&amp;Death'!B152+'Prev&amp;Death'!C152</f>
        <v>4130.5857692109912</v>
      </c>
      <c r="J40" s="29">
        <f>'Prev&amp;Death'!B172+'Prev&amp;Death'!C172</f>
        <v>2689.8994800841097</v>
      </c>
      <c r="K40" s="29">
        <f>'Prev&amp;Death'!B192+'Prev&amp;Death'!C192</f>
        <v>4784.0846409811711</v>
      </c>
      <c r="L40" s="11">
        <f t="shared" si="1"/>
        <v>146325.44203736534</v>
      </c>
    </row>
    <row r="41" spans="1:12">
      <c r="A41" s="16">
        <v>2025</v>
      </c>
      <c r="B41" s="29">
        <f>'Prev&amp;Death'!B13+'Prev&amp;Death'!C13</f>
        <v>15602.734206489309</v>
      </c>
      <c r="C41" s="29">
        <f>'Prev&amp;Death'!B33+'Prev&amp;Death'!C33</f>
        <v>47870.964053038944</v>
      </c>
      <c r="D41" s="29">
        <f>'Prev&amp;Death'!B53+'Prev&amp;Death'!C53</f>
        <v>21010.715329636885</v>
      </c>
      <c r="E41" s="29">
        <f>'Prev&amp;Death'!B73+'Prev&amp;Death'!C73</f>
        <v>5954.0776275333556</v>
      </c>
      <c r="F41" s="29">
        <f>'Prev&amp;Death'!B93+'Prev&amp;Death'!C93</f>
        <v>39315.819680644323</v>
      </c>
      <c r="G41" s="29">
        <f>'Prev&amp;Death'!B113+'Prev&amp;Death'!C113</f>
        <v>6467.3470979741642</v>
      </c>
      <c r="H41" s="29">
        <f>'Prev&amp;Death'!B133+'Prev&amp;Death'!C133</f>
        <v>913.2791160002256</v>
      </c>
      <c r="I41" s="29">
        <f>'Prev&amp;Death'!B153+'Prev&amp;Death'!C153</f>
        <v>4164.0969764296642</v>
      </c>
      <c r="J41" s="29">
        <f>'Prev&amp;Death'!B173+'Prev&amp;Death'!C173</f>
        <v>2698.526920976989</v>
      </c>
      <c r="K41" s="29">
        <f>'Prev&amp;Death'!B193+'Prev&amp;Death'!C193</f>
        <v>4821.0815597787805</v>
      </c>
      <c r="L41" s="11">
        <f t="shared" si="1"/>
        <v>148818.6425685026</v>
      </c>
    </row>
    <row r="42" spans="1:12">
      <c r="A42" s="16">
        <v>2026</v>
      </c>
      <c r="B42" s="29">
        <f>'Prev&amp;Death'!B14+'Prev&amp;Death'!C14</f>
        <v>15858.76457007775</v>
      </c>
      <c r="C42" s="29">
        <f>'Prev&amp;Death'!B34+'Prev&amp;Death'!C34</f>
        <v>48587.382922025761</v>
      </c>
      <c r="D42" s="29">
        <f>'Prev&amp;Death'!B54+'Prev&amp;Death'!C54</f>
        <v>21565.856670943307</v>
      </c>
      <c r="E42" s="29">
        <f>'Prev&amp;Death'!B74+'Prev&amp;Death'!C74</f>
        <v>6061.098690529896</v>
      </c>
      <c r="F42" s="29">
        <f>'Prev&amp;Death'!B94+'Prev&amp;Death'!C94</f>
        <v>39903.82756168714</v>
      </c>
      <c r="G42" s="29">
        <f>'Prev&amp;Death'!B114+'Prev&amp;Death'!C114</f>
        <v>6574.8198965764559</v>
      </c>
      <c r="H42" s="29">
        <f>'Prev&amp;Death'!B134+'Prev&amp;Death'!C134</f>
        <v>925.03409397786731</v>
      </c>
      <c r="I42" s="29">
        <f>'Prev&amp;Death'!B154+'Prev&amp;Death'!C154</f>
        <v>4192.805106469712</v>
      </c>
      <c r="J42" s="29">
        <f>'Prev&amp;Death'!B174+'Prev&amp;Death'!C174</f>
        <v>2702.4827243912018</v>
      </c>
      <c r="K42" s="29">
        <f>'Prev&amp;Death'!B194+'Prev&amp;Death'!C194</f>
        <v>4851.6921393077191</v>
      </c>
      <c r="L42" s="11">
        <f t="shared" si="1"/>
        <v>151223.76437598682</v>
      </c>
    </row>
    <row r="43" spans="1:12">
      <c r="A43" s="16">
        <v>2027</v>
      </c>
      <c r="B43" s="29">
        <f>'Prev&amp;Death'!B15+'Prev&amp;Death'!C15</f>
        <v>16108.376635595494</v>
      </c>
      <c r="C43" s="29">
        <f>'Prev&amp;Death'!B35+'Prev&amp;Death'!C35</f>
        <v>49286.733018283892</v>
      </c>
      <c r="D43" s="29">
        <f>'Prev&amp;Death'!B55+'Prev&amp;Death'!C55</f>
        <v>22115.327409248905</v>
      </c>
      <c r="E43" s="29">
        <f>'Prev&amp;Death'!B75+'Prev&amp;Death'!C75</f>
        <v>6166.0879875904193</v>
      </c>
      <c r="F43" s="29">
        <f>'Prev&amp;Death'!B95+'Prev&amp;Death'!C95</f>
        <v>40484.019453281988</v>
      </c>
      <c r="G43" s="29">
        <f>'Prev&amp;Death'!B115+'Prev&amp;Death'!C115</f>
        <v>6678.2925412537534</v>
      </c>
      <c r="H43" s="29">
        <f>'Prev&amp;Death'!B135+'Prev&amp;Death'!C135</f>
        <v>936.19106037486199</v>
      </c>
      <c r="I43" s="29">
        <f>'Prev&amp;Death'!B155+'Prev&amp;Death'!C155</f>
        <v>4217.6682811470919</v>
      </c>
      <c r="J43" s="29">
        <f>'Prev&amp;Death'!B175+'Prev&amp;Death'!C175</f>
        <v>2702.191012456522</v>
      </c>
      <c r="K43" s="29">
        <f>'Prev&amp;Death'!B195+'Prev&amp;Death'!C195</f>
        <v>4877.235847756082</v>
      </c>
      <c r="L43" s="11">
        <f t="shared" si="1"/>
        <v>153572.12324698901</v>
      </c>
    </row>
    <row r="44" spans="1:12">
      <c r="A44" s="16">
        <v>2028</v>
      </c>
      <c r="B44" s="29">
        <f>'Prev&amp;Death'!B16+'Prev&amp;Death'!C16</f>
        <v>16354.360527293116</v>
      </c>
      <c r="C44" s="29">
        <f>'Prev&amp;Death'!B36+'Prev&amp;Death'!C36</f>
        <v>49974.036896611506</v>
      </c>
      <c r="D44" s="29">
        <f>'Prev&amp;Death'!B56+'Prev&amp;Death'!C56</f>
        <v>22659.627061028077</v>
      </c>
      <c r="E44" s="29">
        <f>'Prev&amp;Death'!B76+'Prev&amp;Death'!C76</f>
        <v>6269.7538881716391</v>
      </c>
      <c r="F44" s="29">
        <f>'Prev&amp;Death'!B96+'Prev&amp;Death'!C96</f>
        <v>41053.089616274068</v>
      </c>
      <c r="G44" s="29">
        <f>'Prev&amp;Death'!B116+'Prev&amp;Death'!C116</f>
        <v>6778.562340953129</v>
      </c>
      <c r="H44" s="29">
        <f>'Prev&amp;Death'!B136+'Prev&amp;Death'!C136</f>
        <v>946.8089300623858</v>
      </c>
      <c r="I44" s="29">
        <f>'Prev&amp;Death'!B156+'Prev&amp;Death'!C156</f>
        <v>4239.0272487727034</v>
      </c>
      <c r="J44" s="29">
        <f>'Prev&amp;Death'!B176+'Prev&amp;Death'!C176</f>
        <v>2697.8328917275853</v>
      </c>
      <c r="K44" s="29">
        <f>'Prev&amp;Death'!B196+'Prev&amp;Death'!C196</f>
        <v>4898.6751841786245</v>
      </c>
      <c r="L44" s="11">
        <f t="shared" si="1"/>
        <v>155871.77458507285</v>
      </c>
    </row>
    <row r="45" spans="1:12">
      <c r="A45" s="16">
        <v>2029</v>
      </c>
      <c r="B45" s="29">
        <f>'Prev&amp;Death'!B17+'Prev&amp;Death'!C17</f>
        <v>16598.768210079008</v>
      </c>
      <c r="C45" s="29">
        <f>'Prev&amp;Death'!B37+'Prev&amp;Death'!C37</f>
        <v>50651.813998494268</v>
      </c>
      <c r="D45" s="29">
        <f>'Prev&amp;Death'!B57+'Prev&amp;Death'!C57</f>
        <v>23198.862235864806</v>
      </c>
      <c r="E45" s="29">
        <f>'Prev&amp;Death'!B77+'Prev&amp;Death'!C77</f>
        <v>6372.9069158562706</v>
      </c>
      <c r="F45" s="29">
        <f>'Prev&amp;Death'!B97+'Prev&amp;Death'!C97</f>
        <v>41603.027263888274</v>
      </c>
      <c r="G45" s="29">
        <f>'Prev&amp;Death'!B117+'Prev&amp;Death'!C117</f>
        <v>6874.5730305782945</v>
      </c>
      <c r="H45" s="29">
        <f>'Prev&amp;Death'!B137+'Prev&amp;Death'!C137</f>
        <v>956.93597504140826</v>
      </c>
      <c r="I45" s="29">
        <f>'Prev&amp;Death'!B157+'Prev&amp;Death'!C157</f>
        <v>4257.5564307863815</v>
      </c>
      <c r="J45" s="29">
        <f>'Prev&amp;Death'!B177+'Prev&amp;Death'!C177</f>
        <v>2690.8065089969914</v>
      </c>
      <c r="K45" s="29">
        <f>'Prev&amp;Death'!B197+'Prev&amp;Death'!C197</f>
        <v>4916.6489331560097</v>
      </c>
      <c r="L45" s="11">
        <f t="shared" si="1"/>
        <v>158121.89950274173</v>
      </c>
    </row>
    <row r="46" spans="1:12">
      <c r="A46" s="16">
        <v>2030</v>
      </c>
      <c r="B46" s="29">
        <f>'Prev&amp;Death'!B18+'Prev&amp;Death'!C18</f>
        <v>16840.24143596099</v>
      </c>
      <c r="C46" s="29">
        <f>'Prev&amp;Death'!B38+'Prev&amp;Death'!C38</f>
        <v>51317.898857968466</v>
      </c>
      <c r="D46" s="29">
        <f>'Prev&amp;Death'!B58+'Prev&amp;Death'!C58</f>
        <v>23731.761543563065</v>
      </c>
      <c r="E46" s="29">
        <f>'Prev&amp;Death'!B78+'Prev&amp;Death'!C78</f>
        <v>6474.3678317850627</v>
      </c>
      <c r="F46" s="29">
        <f>'Prev&amp;Death'!B98+'Prev&amp;Death'!C98</f>
        <v>42122.935332318491</v>
      </c>
      <c r="G46" s="29">
        <f>'Prev&amp;Death'!B118+'Prev&amp;Death'!C118</f>
        <v>6966.4855313249182</v>
      </c>
      <c r="H46" s="29">
        <f>'Prev&amp;Death'!B138+'Prev&amp;Death'!C138</f>
        <v>967.33171250023031</v>
      </c>
      <c r="I46" s="29">
        <f>'Prev&amp;Death'!B158+'Prev&amp;Death'!C158</f>
        <v>4273.6910561268478</v>
      </c>
      <c r="J46" s="29">
        <f>'Prev&amp;Death'!B178+'Prev&amp;Death'!C178</f>
        <v>2680.938955491667</v>
      </c>
      <c r="K46" s="29">
        <f>'Prev&amp;Death'!B198+'Prev&amp;Death'!C198</f>
        <v>4930.4589211334423</v>
      </c>
      <c r="L46" s="11">
        <f t="shared" si="1"/>
        <v>160306.11117817319</v>
      </c>
    </row>
    <row r="50" spans="1:12">
      <c r="A50" s="8" t="s">
        <v>17</v>
      </c>
    </row>
    <row r="51" spans="1:12">
      <c r="A51" s="29"/>
      <c r="B51" s="12" t="s">
        <v>30</v>
      </c>
      <c r="C51" s="12" t="s">
        <v>31</v>
      </c>
      <c r="D51" s="11" t="s">
        <v>40</v>
      </c>
      <c r="E51" s="11" t="s">
        <v>41</v>
      </c>
      <c r="F51" s="11" t="s">
        <v>42</v>
      </c>
      <c r="G51" s="11" t="s">
        <v>51</v>
      </c>
      <c r="H51" s="11" t="s">
        <v>53</v>
      </c>
      <c r="I51" s="11" t="s">
        <v>52</v>
      </c>
      <c r="J51" s="11" t="s">
        <v>54</v>
      </c>
      <c r="K51" s="11" t="s">
        <v>50</v>
      </c>
      <c r="L51" s="13" t="s">
        <v>58</v>
      </c>
    </row>
    <row r="52" spans="1:12">
      <c r="A52" s="16">
        <v>2015</v>
      </c>
      <c r="B52" s="29">
        <f>'Prev&amp;Death'!D3+'Prev&amp;Death'!E3</f>
        <v>25880.468389833557</v>
      </c>
      <c r="C52" s="29">
        <f>'Prev&amp;Death'!D23+'Prev&amp;Death'!E23</f>
        <v>80031.110468902567</v>
      </c>
      <c r="D52" s="29">
        <f>'Prev&amp;Death'!D43+'Prev&amp;Death'!E43</f>
        <v>31854.344210211504</v>
      </c>
      <c r="E52" s="29">
        <f>'Prev&amp;Death'!D63+'Prev&amp;Death'!E63</f>
        <v>10077.835146238587</v>
      </c>
      <c r="F52" s="29">
        <f>'Prev&amp;Death'!D83+'Prev&amp;Death'!E83</f>
        <v>67006.212283310233</v>
      </c>
      <c r="G52" s="29">
        <f>'Prev&amp;Death'!D103+'Prev&amp;Death'!E103</f>
        <v>11329.97871027996</v>
      </c>
      <c r="H52" s="29">
        <f>'Prev&amp;Death'!D123+'Prev&amp;Death'!E123</f>
        <v>1584.732537140259</v>
      </c>
      <c r="I52" s="29">
        <f>'Prev&amp;Death'!D143+'Prev&amp;Death'!E143</f>
        <v>7576.6481768924059</v>
      </c>
      <c r="J52" s="29">
        <f>'Prev&amp;Death'!D163+'Prev&amp;Death'!E163</f>
        <v>4948.7646913324597</v>
      </c>
      <c r="K52" s="29">
        <f>'Prev&amp;Death'!D183+'Prev&amp;Death'!E183</f>
        <v>8685.2269642358497</v>
      </c>
      <c r="L52" s="11">
        <f t="shared" ref="L52:L67" si="2">SUM(B52:K52)</f>
        <v>248975.32157837739</v>
      </c>
    </row>
    <row r="53" spans="1:12">
      <c r="A53" s="16">
        <v>2016</v>
      </c>
      <c r="B53" s="29">
        <f>'Prev&amp;Death'!D4+'Prev&amp;Death'!E4</f>
        <v>26319.146665534026</v>
      </c>
      <c r="C53" s="29">
        <f>'Prev&amp;Death'!D24+'Prev&amp;Death'!E24</f>
        <v>81104.84459863251</v>
      </c>
      <c r="D53" s="29">
        <f>'Prev&amp;Death'!D44+'Prev&amp;Death'!E44</f>
        <v>32050.178690474553</v>
      </c>
      <c r="E53" s="29">
        <f>'Prev&amp;Death'!D64+'Prev&amp;Death'!E64</f>
        <v>10157.815755598807</v>
      </c>
      <c r="F53" s="29">
        <f>'Prev&amp;Death'!D84+'Prev&amp;Death'!E84</f>
        <v>68218.234586490711</v>
      </c>
      <c r="G53" s="29">
        <f>'Prev&amp;Death'!D104+'Prev&amp;Death'!E104</f>
        <v>11425.932373997621</v>
      </c>
      <c r="H53" s="29">
        <f>'Prev&amp;Death'!D124+'Prev&amp;Death'!E124</f>
        <v>1619.2744734660573</v>
      </c>
      <c r="I53" s="29">
        <f>'Prev&amp;Death'!D144+'Prev&amp;Death'!E144</f>
        <v>7754.1861141741429</v>
      </c>
      <c r="J53" s="29">
        <f>'Prev&amp;Death'!D164+'Prev&amp;Death'!E164</f>
        <v>5075.4730808580662</v>
      </c>
      <c r="K53" s="29">
        <f>'Prev&amp;Death'!D184+'Prev&amp;Death'!E184</f>
        <v>8897.8104137537557</v>
      </c>
      <c r="L53" s="11">
        <f t="shared" si="2"/>
        <v>252622.89675298022</v>
      </c>
    </row>
    <row r="54" spans="1:12">
      <c r="A54" s="16">
        <v>2017</v>
      </c>
      <c r="B54" s="29">
        <f>'Prev&amp;Death'!D5+'Prev&amp;Death'!E5</f>
        <v>26855.744021253169</v>
      </c>
      <c r="C54" s="29">
        <f>'Prev&amp;Death'!D25+'Prev&amp;Death'!E25</f>
        <v>82580.881593107246</v>
      </c>
      <c r="D54" s="29">
        <f>'Prev&amp;Death'!D45+'Prev&amp;Death'!E45</f>
        <v>32436.491501713252</v>
      </c>
      <c r="E54" s="29">
        <f>'Prev&amp;Death'!D65+'Prev&amp;Death'!E65</f>
        <v>10284.15014788615</v>
      </c>
      <c r="F54" s="29">
        <f>'Prev&amp;Death'!D85+'Prev&amp;Death'!E85</f>
        <v>69659.407189257152</v>
      </c>
      <c r="G54" s="29">
        <f>'Prev&amp;Death'!D105+'Prev&amp;Death'!E105</f>
        <v>11568.902302285947</v>
      </c>
      <c r="H54" s="29">
        <f>'Prev&amp;Death'!D125+'Prev&amp;Death'!E125</f>
        <v>1659.5157156815353</v>
      </c>
      <c r="I54" s="29">
        <f>'Prev&amp;Death'!D145+'Prev&amp;Death'!E145</f>
        <v>7957.3980021359548</v>
      </c>
      <c r="J54" s="29">
        <f>'Prev&amp;Death'!D165+'Prev&amp;Death'!E165</f>
        <v>5209.9196037805723</v>
      </c>
      <c r="K54" s="29">
        <f>'Prev&amp;Death'!D185+'Prev&amp;Death'!E185</f>
        <v>9133.6641566453218</v>
      </c>
      <c r="L54" s="11">
        <f t="shared" si="2"/>
        <v>257346.07423374633</v>
      </c>
    </row>
    <row r="55" spans="1:12">
      <c r="A55" s="16">
        <v>2018</v>
      </c>
      <c r="B55" s="29">
        <f>'Prev&amp;Death'!D6+'Prev&amp;Death'!E6</f>
        <v>27451.743788967229</v>
      </c>
      <c r="C55" s="29">
        <f>'Prev&amp;Death'!D26+'Prev&amp;Death'!E26</f>
        <v>84319.37567815154</v>
      </c>
      <c r="D55" s="29">
        <f>'Prev&amp;Death'!D46+'Prev&amp;Death'!E46</f>
        <v>32948.845197609306</v>
      </c>
      <c r="E55" s="29">
        <f>'Prev&amp;Death'!D66+'Prev&amp;Death'!E66</f>
        <v>10439.071300278829</v>
      </c>
      <c r="F55" s="29">
        <f>'Prev&amp;Death'!D86+'Prev&amp;Death'!E86</f>
        <v>71210.778972302447</v>
      </c>
      <c r="G55" s="29">
        <f>'Prev&amp;Death'!D106+'Prev&amp;Death'!E106</f>
        <v>11737.487945383225</v>
      </c>
      <c r="H55" s="29">
        <f>'Prev&amp;Death'!D126+'Prev&amp;Death'!E126</f>
        <v>1703.5773426231076</v>
      </c>
      <c r="I55" s="29">
        <f>'Prev&amp;Death'!D146+'Prev&amp;Death'!E146</f>
        <v>8167.9875325778048</v>
      </c>
      <c r="J55" s="29">
        <f>'Prev&amp;Death'!D166+'Prev&amp;Death'!E166</f>
        <v>5342.4347636338016</v>
      </c>
      <c r="K55" s="29">
        <f>'Prev&amp;Death'!D186+'Prev&amp;Death'!E186</f>
        <v>9373.9816748996454</v>
      </c>
      <c r="L55" s="11">
        <f t="shared" si="2"/>
        <v>262695.28419642698</v>
      </c>
    </row>
    <row r="56" spans="1:12">
      <c r="A56" s="16">
        <v>2019</v>
      </c>
      <c r="B56" s="29">
        <f>'Prev&amp;Death'!D7+'Prev&amp;Death'!E7</f>
        <v>28065.912654354997</v>
      </c>
      <c r="C56" s="29">
        <f>'Prev&amp;Death'!D27+'Prev&amp;Death'!E27</f>
        <v>86198.986082042975</v>
      </c>
      <c r="D56" s="29">
        <f>'Prev&amp;Death'!D47+'Prev&amp;Death'!E47</f>
        <v>33533.444841101846</v>
      </c>
      <c r="E56" s="29">
        <f>'Prev&amp;Death'!D67+'Prev&amp;Death'!E67</f>
        <v>10606.454602699923</v>
      </c>
      <c r="F56" s="29">
        <f>'Prev&amp;Death'!D87+'Prev&amp;Death'!E87</f>
        <v>72766.787161094006</v>
      </c>
      <c r="G56" s="29">
        <f>'Prev&amp;Death'!D107+'Prev&amp;Death'!E107</f>
        <v>11910.616291093909</v>
      </c>
      <c r="H56" s="29">
        <f>'Prev&amp;Death'!D127+'Prev&amp;Death'!E127</f>
        <v>1748.7850001340971</v>
      </c>
      <c r="I56" s="29">
        <f>'Prev&amp;Death'!D147+'Prev&amp;Death'!E147</f>
        <v>8374.1216644129436</v>
      </c>
      <c r="J56" s="29">
        <f>'Prev&amp;Death'!D167+'Prev&amp;Death'!E167</f>
        <v>5467.7898174147749</v>
      </c>
      <c r="K56" s="29">
        <f>'Prev&amp;Death'!D187+'Prev&amp;Death'!E187</f>
        <v>9607.3249829656634</v>
      </c>
      <c r="L56" s="11">
        <f t="shared" si="2"/>
        <v>268280.22309731512</v>
      </c>
    </row>
    <row r="57" spans="1:12">
      <c r="A57" s="16">
        <v>2020</v>
      </c>
      <c r="B57" s="29">
        <f>'Prev&amp;Death'!D8+'Prev&amp;Death'!E8</f>
        <v>28662.102205207244</v>
      </c>
      <c r="C57" s="29">
        <f>'Prev&amp;Death'!D28+'Prev&amp;Death'!E28</f>
        <v>88104.42144287152</v>
      </c>
      <c r="D57" s="29">
        <f>'Prev&amp;Death'!D48+'Prev&amp;Death'!E48</f>
        <v>34142.519626919995</v>
      </c>
      <c r="E57" s="29">
        <f>'Prev&amp;Death'!D68+'Prev&amp;Death'!E68</f>
        <v>10776.441884629256</v>
      </c>
      <c r="F57" s="29">
        <f>'Prev&amp;Death'!D88+'Prev&amp;Death'!E88</f>
        <v>74253.62101281267</v>
      </c>
      <c r="G57" s="29">
        <f>'Prev&amp;Death'!D108+'Prev&amp;Death'!E108</f>
        <v>12074.285865777965</v>
      </c>
      <c r="H57" s="29">
        <f>'Prev&amp;Death'!D128+'Prev&amp;Death'!E128</f>
        <v>1793.3986823904906</v>
      </c>
      <c r="I57" s="29">
        <f>'Prev&amp;Death'!D148+'Prev&amp;Death'!E148</f>
        <v>8565.8483936148987</v>
      </c>
      <c r="J57" s="29">
        <f>'Prev&amp;Death'!D168+'Prev&amp;Death'!E168</f>
        <v>5583.1708108795428</v>
      </c>
      <c r="K57" s="29">
        <f>'Prev&amp;Death'!D188+'Prev&amp;Death'!E188</f>
        <v>9824.158142200351</v>
      </c>
      <c r="L57" s="11">
        <f t="shared" si="2"/>
        <v>273779.96806730388</v>
      </c>
    </row>
    <row r="58" spans="1:12">
      <c r="A58" s="16">
        <v>2021</v>
      </c>
      <c r="B58" s="29">
        <f>'Prev&amp;Death'!D9+'Prev&amp;Death'!E9</f>
        <v>29216.86608630115</v>
      </c>
      <c r="C58" s="29">
        <f>'Prev&amp;Death'!D29+'Prev&amp;Death'!E29</f>
        <v>89938.46301277267</v>
      </c>
      <c r="D58" s="29">
        <f>'Prev&amp;Death'!D49+'Prev&amp;Death'!E49</f>
        <v>34739.755151493737</v>
      </c>
      <c r="E58" s="29">
        <f>'Prev&amp;Death'!D69+'Prev&amp;Death'!E69</f>
        <v>10938.297399983616</v>
      </c>
      <c r="F58" s="29">
        <f>'Prev&amp;Death'!D89+'Prev&amp;Death'!E89</f>
        <v>75601.934977945872</v>
      </c>
      <c r="G58" s="29">
        <f>'Prev&amp;Death'!D109+'Prev&amp;Death'!E109</f>
        <v>12217.186579701432</v>
      </c>
      <c r="H58" s="29">
        <f>'Prev&amp;Death'!D129+'Prev&amp;Death'!E129</f>
        <v>1834.5442609602596</v>
      </c>
      <c r="I58" s="29">
        <f>'Prev&amp;Death'!D149+'Prev&amp;Death'!E149</f>
        <v>8734.9126375894339</v>
      </c>
      <c r="J58" s="29">
        <f>'Prev&amp;Death'!D169+'Prev&amp;Death'!E169</f>
        <v>5686.5283241030393</v>
      </c>
      <c r="K58" s="29">
        <f>'Prev&amp;Death'!D189+'Prev&amp;Death'!E189</f>
        <v>10018.285800394784</v>
      </c>
      <c r="L58" s="11">
        <f t="shared" si="2"/>
        <v>278926.77423124597</v>
      </c>
    </row>
    <row r="59" spans="1:12">
      <c r="A59" s="16">
        <v>2022</v>
      </c>
      <c r="B59" s="29">
        <f>'Prev&amp;Death'!D10+'Prev&amp;Death'!E10</f>
        <v>29720.29171222038</v>
      </c>
      <c r="C59" s="29">
        <f>'Prev&amp;Death'!D30+'Prev&amp;Death'!E30</f>
        <v>91615.820811816171</v>
      </c>
      <c r="D59" s="29">
        <f>'Prev&amp;Death'!D50+'Prev&amp;Death'!E50</f>
        <v>35307.668566625005</v>
      </c>
      <c r="E59" s="29">
        <f>'Prev&amp;Death'!D70+'Prev&amp;Death'!E70</f>
        <v>11082.607844559496</v>
      </c>
      <c r="F59" s="29">
        <f>'Prev&amp;Death'!D90+'Prev&amp;Death'!E90</f>
        <v>76751.158288112085</v>
      </c>
      <c r="G59" s="29">
        <f>'Prev&amp;Death'!D110+'Prev&amp;Death'!E110</f>
        <v>12335.000578201831</v>
      </c>
      <c r="H59" s="29">
        <f>'Prev&amp;Death'!D130+'Prev&amp;Death'!E130</f>
        <v>1872.3252187400517</v>
      </c>
      <c r="I59" s="29">
        <f>'Prev&amp;Death'!D150+'Prev&amp;Death'!E150</f>
        <v>8876.4116576498855</v>
      </c>
      <c r="J59" s="29">
        <f>'Prev&amp;Death'!D170+'Prev&amp;Death'!E170</f>
        <v>5775.8389760658265</v>
      </c>
      <c r="K59" s="29">
        <f>'Prev&amp;Death'!D190+'Prev&amp;Death'!E190</f>
        <v>10179.824869183922</v>
      </c>
      <c r="L59" s="11">
        <f t="shared" si="2"/>
        <v>283516.94852317468</v>
      </c>
    </row>
    <row r="60" spans="1:12">
      <c r="A60" s="16">
        <v>2023</v>
      </c>
      <c r="B60" s="29">
        <f>'Prev&amp;Death'!D11+'Prev&amp;Death'!E11</f>
        <v>30173.975963749439</v>
      </c>
      <c r="C60" s="29">
        <f>'Prev&amp;Death'!D31+'Prev&amp;Death'!E31</f>
        <v>93117.445165502999</v>
      </c>
      <c r="D60" s="29">
        <f>'Prev&amp;Death'!D51+'Prev&amp;Death'!E51</f>
        <v>35841.359580040997</v>
      </c>
      <c r="E60" s="29">
        <f>'Prev&amp;Death'!D71+'Prev&amp;Death'!E71</f>
        <v>11210.112232067973</v>
      </c>
      <c r="F60" s="29">
        <f>'Prev&amp;Death'!D91+'Prev&amp;Death'!E91</f>
        <v>77682.102787890064</v>
      </c>
      <c r="G60" s="29">
        <f>'Prev&amp;Death'!D111+'Prev&amp;Death'!E111</f>
        <v>12426.856152442157</v>
      </c>
      <c r="H60" s="29">
        <f>'Prev&amp;Death'!D131+'Prev&amp;Death'!E131</f>
        <v>1906.6967724456472</v>
      </c>
      <c r="I60" s="29">
        <f>'Prev&amp;Death'!D151+'Prev&amp;Death'!E151</f>
        <v>8989.5875372824412</v>
      </c>
      <c r="J60" s="29">
        <f>'Prev&amp;Death'!D171+'Prev&amp;Death'!E171</f>
        <v>5849.8834783916427</v>
      </c>
      <c r="K60" s="29">
        <f>'Prev&amp;Death'!D191+'Prev&amp;Death'!E191</f>
        <v>10309.721434040137</v>
      </c>
      <c r="L60" s="11">
        <f t="shared" si="2"/>
        <v>287507.74110385345</v>
      </c>
    </row>
    <row r="61" spans="1:12">
      <c r="A61" s="16">
        <v>2024</v>
      </c>
      <c r="B61" s="29">
        <f>'Prev&amp;Death'!D12+'Prev&amp;Death'!E12</f>
        <v>30590.568028081012</v>
      </c>
      <c r="C61" s="29">
        <f>'Prev&amp;Death'!D32+'Prev&amp;Death'!E32</f>
        <v>94449.229680964781</v>
      </c>
      <c r="D61" s="29">
        <f>'Prev&amp;Death'!D52+'Prev&amp;Death'!E52</f>
        <v>36348.013410327585</v>
      </c>
      <c r="E61" s="29">
        <f>'Prev&amp;Death'!D72+'Prev&amp;Death'!E72</f>
        <v>11321.600491185502</v>
      </c>
      <c r="F61" s="29">
        <f>'Prev&amp;Death'!D92+'Prev&amp;Death'!E92</f>
        <v>78408.69210347069</v>
      </c>
      <c r="G61" s="29">
        <f>'Prev&amp;Death'!D112+'Prev&amp;Death'!E112</f>
        <v>12495.407171182394</v>
      </c>
      <c r="H61" s="29">
        <f>'Prev&amp;Death'!D132+'Prev&amp;Death'!E132</f>
        <v>1938.1565658420277</v>
      </c>
      <c r="I61" s="29">
        <f>'Prev&amp;Death'!D152+'Prev&amp;Death'!E152</f>
        <v>9076.5601641322537</v>
      </c>
      <c r="J61" s="29">
        <f>'Prev&amp;Death'!D172+'Prev&amp;Death'!E172</f>
        <v>5908.2704958164231</v>
      </c>
      <c r="K61" s="29">
        <f>'Prev&amp;Death'!D192+'Prev&amp;Death'!E192</f>
        <v>10410.819965635876</v>
      </c>
      <c r="L61" s="11">
        <f t="shared" si="2"/>
        <v>290947.31807663856</v>
      </c>
    </row>
    <row r="62" spans="1:12">
      <c r="A62" s="16">
        <v>2025</v>
      </c>
      <c r="B62" s="29">
        <f>'Prev&amp;Death'!D13+'Prev&amp;Death'!E13</f>
        <v>30969.417524300003</v>
      </c>
      <c r="C62" s="29">
        <f>'Prev&amp;Death'!D33+'Prev&amp;Death'!E33</f>
        <v>95603.832082485882</v>
      </c>
      <c r="D62" s="29">
        <f>'Prev&amp;Death'!D53+'Prev&amp;Death'!E53</f>
        <v>36829.417394127086</v>
      </c>
      <c r="E62" s="29">
        <f>'Prev&amp;Death'!D73+'Prev&amp;Death'!E73</f>
        <v>11418.595601084613</v>
      </c>
      <c r="F62" s="29">
        <f>'Prev&amp;Death'!D93+'Prev&amp;Death'!E93</f>
        <v>78957.269110571797</v>
      </c>
      <c r="G62" s="29">
        <f>'Prev&amp;Death'!D113+'Prev&amp;Death'!E113</f>
        <v>12543.833610848595</v>
      </c>
      <c r="H62" s="29">
        <f>'Prev&amp;Death'!D133+'Prev&amp;Death'!E133</f>
        <v>1966.0650341660266</v>
      </c>
      <c r="I62" s="29">
        <f>'Prev&amp;Death'!D153+'Prev&amp;Death'!E153</f>
        <v>9139.926258521662</v>
      </c>
      <c r="J62" s="29">
        <f>'Prev&amp;Death'!D173+'Prev&amp;Death'!E173</f>
        <v>5951.5827023278498</v>
      </c>
      <c r="K62" s="29">
        <f>'Prev&amp;Death'!D193+'Prev&amp;Death'!E193</f>
        <v>10484.290942315391</v>
      </c>
      <c r="L62" s="11">
        <f t="shared" si="2"/>
        <v>293864.230260749</v>
      </c>
    </row>
    <row r="63" spans="1:12">
      <c r="A63" s="16">
        <v>2026</v>
      </c>
      <c r="B63" s="29">
        <f>'Prev&amp;Death'!D14+'Prev&amp;Death'!E14</f>
        <v>31312.38973608605</v>
      </c>
      <c r="C63" s="29">
        <f>'Prev&amp;Death'!D34+'Prev&amp;Death'!E34</f>
        <v>96585.901698559479</v>
      </c>
      <c r="D63" s="29">
        <f>'Prev&amp;Death'!D54+'Prev&amp;Death'!E54</f>
        <v>37294.103302588323</v>
      </c>
      <c r="E63" s="29">
        <f>'Prev&amp;Death'!D74+'Prev&amp;Death'!E74</f>
        <v>11501.504558312608</v>
      </c>
      <c r="F63" s="29">
        <f>'Prev&amp;Death'!D94+'Prev&amp;Death'!E94</f>
        <v>79339.820507959288</v>
      </c>
      <c r="G63" s="29">
        <f>'Prev&amp;Death'!D114+'Prev&amp;Death'!E114</f>
        <v>12575.196974992685</v>
      </c>
      <c r="H63" s="29">
        <f>'Prev&amp;Death'!D134+'Prev&amp;Death'!E134</f>
        <v>1991.4198874221383</v>
      </c>
      <c r="I63" s="29">
        <f>'Prev&amp;Death'!D154+'Prev&amp;Death'!E154</f>
        <v>9180.8796420403596</v>
      </c>
      <c r="J63" s="29">
        <f>'Prev&amp;Death'!D174+'Prev&amp;Death'!E174</f>
        <v>5979.8062239461487</v>
      </c>
      <c r="K63" s="29">
        <f>'Prev&amp;Death'!D194+'Prev&amp;Death'!E194</f>
        <v>10536.318556902281</v>
      </c>
      <c r="L63" s="11">
        <f t="shared" si="2"/>
        <v>296297.34108880936</v>
      </c>
    </row>
    <row r="64" spans="1:12">
      <c r="A64" s="16">
        <v>2027</v>
      </c>
      <c r="B64" s="29">
        <f>'Prev&amp;Death'!D15+'Prev&amp;Death'!E15</f>
        <v>31610.004104221618</v>
      </c>
      <c r="C64" s="29">
        <f>'Prev&amp;Death'!D35+'Prev&amp;Death'!E35</f>
        <v>97383.917054975027</v>
      </c>
      <c r="D64" s="29">
        <f>'Prev&amp;Death'!D55+'Prev&amp;Death'!E55</f>
        <v>37740.807317458908</v>
      </c>
      <c r="E64" s="29">
        <f>'Prev&amp;Death'!D75+'Prev&amp;Death'!E75</f>
        <v>11573.051437268339</v>
      </c>
      <c r="F64" s="29">
        <f>'Prev&amp;Death'!D95+'Prev&amp;Death'!E95</f>
        <v>79574.930543840281</v>
      </c>
      <c r="G64" s="29">
        <f>'Prev&amp;Death'!D115+'Prev&amp;Death'!E115</f>
        <v>12592.130026523009</v>
      </c>
      <c r="H64" s="29">
        <f>'Prev&amp;Death'!D135+'Prev&amp;Death'!E135</f>
        <v>2012.9859251657742</v>
      </c>
      <c r="I64" s="29">
        <f>'Prev&amp;Death'!D155+'Prev&amp;Death'!E155</f>
        <v>9200.5288014059406</v>
      </c>
      <c r="J64" s="29">
        <f>'Prev&amp;Death'!D175+'Prev&amp;Death'!E175</f>
        <v>5995.7937209952852</v>
      </c>
      <c r="K64" s="29">
        <f>'Prev&amp;Death'!D195+'Prev&amp;Death'!E195</f>
        <v>10565.639081035524</v>
      </c>
      <c r="L64" s="11">
        <f t="shared" si="2"/>
        <v>298249.78801288968</v>
      </c>
    </row>
    <row r="65" spans="1:12">
      <c r="A65" s="16">
        <v>2028</v>
      </c>
      <c r="B65" s="29">
        <f>'Prev&amp;Death'!D16+'Prev&amp;Death'!E16</f>
        <v>31856.938780354565</v>
      </c>
      <c r="C65" s="29">
        <f>'Prev&amp;Death'!D36+'Prev&amp;Death'!E36</f>
        <v>97983.743235824644</v>
      </c>
      <c r="D65" s="29">
        <f>'Prev&amp;Death'!D56+'Prev&amp;Death'!E56</f>
        <v>38168.041509397328</v>
      </c>
      <c r="E65" s="29">
        <f>'Prev&amp;Death'!D76+'Prev&amp;Death'!E76</f>
        <v>11633.242308380726</v>
      </c>
      <c r="F65" s="29">
        <f>'Prev&amp;Death'!D96+'Prev&amp;Death'!E96</f>
        <v>79673.1936529511</v>
      </c>
      <c r="G65" s="29">
        <f>'Prev&amp;Death'!D116+'Prev&amp;Death'!E116</f>
        <v>12595.235452184636</v>
      </c>
      <c r="H65" s="29">
        <f>'Prev&amp;Death'!D136+'Prev&amp;Death'!E136</f>
        <v>2029.6594718012539</v>
      </c>
      <c r="I65" s="29">
        <f>'Prev&amp;Death'!D156+'Prev&amp;Death'!E156</f>
        <v>9196.8804451428805</v>
      </c>
      <c r="J65" s="29">
        <f>'Prev&amp;Death'!D176+'Prev&amp;Death'!E176</f>
        <v>5996.483451279425</v>
      </c>
      <c r="K65" s="29">
        <f>'Prev&amp;Death'!D196+'Prev&amp;Death'!E196</f>
        <v>10573.666621715151</v>
      </c>
      <c r="L65" s="11">
        <f t="shared" si="2"/>
        <v>299707.08492903167</v>
      </c>
    </row>
    <row r="66" spans="1:12">
      <c r="A66" s="16">
        <v>2029</v>
      </c>
      <c r="B66" s="29">
        <f>'Prev&amp;Death'!D17+'Prev&amp;Death'!E17</f>
        <v>32063.474355637114</v>
      </c>
      <c r="C66" s="29">
        <f>'Prev&amp;Death'!D37+'Prev&amp;Death'!E37</f>
        <v>98407.355373720551</v>
      </c>
      <c r="D66" s="29">
        <f>'Prev&amp;Death'!D57+'Prev&amp;Death'!E57</f>
        <v>38585.186988290909</v>
      </c>
      <c r="E66" s="29">
        <f>'Prev&amp;Death'!D77+'Prev&amp;Death'!E77</f>
        <v>11683.440658933549</v>
      </c>
      <c r="F66" s="29">
        <f>'Prev&amp;Death'!D97+'Prev&amp;Death'!E97</f>
        <v>79678.358093951654</v>
      </c>
      <c r="G66" s="29">
        <f>'Prev&amp;Death'!D117+'Prev&amp;Death'!E117</f>
        <v>12590.86948459937</v>
      </c>
      <c r="H66" s="29">
        <f>'Prev&amp;Death'!D137+'Prev&amp;Death'!E137</f>
        <v>2041.8682985419616</v>
      </c>
      <c r="I66" s="29">
        <f>'Prev&amp;Death'!D157+'Prev&amp;Death'!E157</f>
        <v>9173.7017619503858</v>
      </c>
      <c r="J66" s="29">
        <f>'Prev&amp;Death'!D177+'Prev&amp;Death'!E177</f>
        <v>5983.3151165854251</v>
      </c>
      <c r="K66" s="29">
        <f>'Prev&amp;Death'!D197+'Prev&amp;Death'!E197</f>
        <v>10560.68014624126</v>
      </c>
      <c r="L66" s="11">
        <f t="shared" si="2"/>
        <v>300768.25027845218</v>
      </c>
    </row>
    <row r="67" spans="1:12">
      <c r="A67" s="16">
        <v>2030</v>
      </c>
      <c r="B67" s="29">
        <f>'Prev&amp;Death'!D18+'Prev&amp;Death'!E18</f>
        <v>32251.18130158155</v>
      </c>
      <c r="C67" s="29">
        <f>'Prev&amp;Death'!D38+'Prev&amp;Death'!E38</f>
        <v>98716.949483206452</v>
      </c>
      <c r="D67" s="29">
        <f>'Prev&amp;Death'!D58+'Prev&amp;Death'!E58</f>
        <v>39016.169350005919</v>
      </c>
      <c r="E67" s="29">
        <f>'Prev&amp;Death'!D78+'Prev&amp;Death'!E78</f>
        <v>11731.304594369907</v>
      </c>
      <c r="F67" s="29">
        <f>'Prev&amp;Death'!D98+'Prev&amp;Death'!E98</f>
        <v>79649.262752869865</v>
      </c>
      <c r="G67" s="29">
        <f>'Prev&amp;Death'!D118+'Prev&amp;Death'!E118</f>
        <v>12587.016039323662</v>
      </c>
      <c r="H67" s="29">
        <f>'Prev&amp;Death'!D138+'Prev&amp;Death'!E138</f>
        <v>2050.8768760387611</v>
      </c>
      <c r="I67" s="29">
        <f>'Prev&amp;Death'!D158+'Prev&amp;Death'!E158</f>
        <v>9136.2126112336919</v>
      </c>
      <c r="J67" s="29">
        <f>'Prev&amp;Death'!D178+'Prev&amp;Death'!E178</f>
        <v>5957.9795777604877</v>
      </c>
      <c r="K67" s="29">
        <f>'Prev&amp;Death'!D198+'Prev&amp;Death'!E198</f>
        <v>10531.758826492141</v>
      </c>
      <c r="L67" s="11">
        <f t="shared" si="2"/>
        <v>301628.71141288237</v>
      </c>
    </row>
    <row r="70" spans="1:12">
      <c r="A70" s="8" t="s">
        <v>18</v>
      </c>
    </row>
    <row r="71" spans="1:12">
      <c r="A71" s="29"/>
      <c r="B71" s="12" t="s">
        <v>30</v>
      </c>
      <c r="C71" s="12" t="s">
        <v>31</v>
      </c>
      <c r="D71" s="11" t="s">
        <v>40</v>
      </c>
      <c r="E71" s="11" t="s">
        <v>41</v>
      </c>
      <c r="F71" s="11" t="s">
        <v>42</v>
      </c>
      <c r="G71" s="11" t="s">
        <v>51</v>
      </c>
      <c r="H71" s="11" t="s">
        <v>53</v>
      </c>
      <c r="I71" s="11" t="s">
        <v>52</v>
      </c>
      <c r="J71" s="11" t="s">
        <v>54</v>
      </c>
      <c r="K71" s="11" t="s">
        <v>50</v>
      </c>
      <c r="L71" s="13" t="s">
        <v>58</v>
      </c>
    </row>
    <row r="72" spans="1:12">
      <c r="A72" s="16">
        <v>2015</v>
      </c>
      <c r="B72" s="29">
        <f>'Prev&amp;Death'!F3+'Prev&amp;Death'!G3</f>
        <v>38053.024222517852</v>
      </c>
      <c r="C72" s="29">
        <f>'Prev&amp;Death'!F23+'Prev&amp;Death'!G23</f>
        <v>117313.31901851087</v>
      </c>
      <c r="D72" s="29">
        <f>'Prev&amp;Death'!F43+'Prev&amp;Death'!G43</f>
        <v>46198.175124397399</v>
      </c>
      <c r="E72" s="29">
        <f>'Prev&amp;Death'!F63+'Prev&amp;Death'!G63</f>
        <v>14758.758007804554</v>
      </c>
      <c r="F72" s="29">
        <f>'Prev&amp;Death'!F83+'Prev&amp;Death'!G83</f>
        <v>98472.411215861153</v>
      </c>
      <c r="G72" s="29">
        <f>'Prev&amp;Death'!F103+'Prev&amp;Death'!G103</f>
        <v>16505.589466509016</v>
      </c>
      <c r="H72" s="29">
        <f>'Prev&amp;Death'!F123+'Prev&amp;Death'!G123</f>
        <v>2340.5937247241036</v>
      </c>
      <c r="I72" s="29">
        <f>'Prev&amp;Death'!F143+'Prev&amp;Death'!G143</f>
        <v>11163.567301742714</v>
      </c>
      <c r="J72" s="29">
        <f>'Prev&amp;Death'!F163+'Prev&amp;Death'!G163</f>
        <v>7287.015018865658</v>
      </c>
      <c r="K72" s="29">
        <f>'Prev&amp;Death'!F183+'Prev&amp;Death'!G183</f>
        <v>12782.707012900006</v>
      </c>
      <c r="L72" s="11">
        <f t="shared" ref="L72:L87" si="3">SUM(B72:K72)</f>
        <v>364875.16011383326</v>
      </c>
    </row>
    <row r="73" spans="1:12">
      <c r="A73" s="16">
        <v>2016</v>
      </c>
      <c r="B73" s="29">
        <f>'Prev&amp;Death'!F4+'Prev&amp;Death'!G4</f>
        <v>39163.091503728443</v>
      </c>
      <c r="C73" s="29">
        <f>'Prev&amp;Death'!F24+'Prev&amp;Death'!G24</f>
        <v>119799.44175473801</v>
      </c>
      <c r="D73" s="29">
        <f>'Prev&amp;Death'!F44+'Prev&amp;Death'!G44</f>
        <v>46324.639802076403</v>
      </c>
      <c r="E73" s="29">
        <f>'Prev&amp;Death'!F64+'Prev&amp;Death'!G64</f>
        <v>14974.860348780163</v>
      </c>
      <c r="F73" s="29">
        <f>'Prev&amp;Death'!F84+'Prev&amp;Death'!G84</f>
        <v>101388.8995850605</v>
      </c>
      <c r="G73" s="29">
        <f>'Prev&amp;Death'!F104+'Prev&amp;Death'!G104</f>
        <v>16683.927485623244</v>
      </c>
      <c r="H73" s="29">
        <f>'Prev&amp;Death'!F124+'Prev&amp;Death'!G124</f>
        <v>2429.9093611659791</v>
      </c>
      <c r="I73" s="29">
        <f>'Prev&amp;Death'!F144+'Prev&amp;Death'!G144</f>
        <v>11591.954553685715</v>
      </c>
      <c r="J73" s="29">
        <f>'Prev&amp;Death'!F164+'Prev&amp;Death'!G164</f>
        <v>7598.474137920095</v>
      </c>
      <c r="K73" s="29">
        <f>'Prev&amp;Death'!F184+'Prev&amp;Death'!G184</f>
        <v>13274.533151848869</v>
      </c>
      <c r="L73" s="11">
        <f t="shared" si="3"/>
        <v>373229.73168462742</v>
      </c>
    </row>
    <row r="74" spans="1:12">
      <c r="A74" s="16">
        <v>2017</v>
      </c>
      <c r="B74" s="29">
        <f>'Prev&amp;Death'!F5+'Prev&amp;Death'!G5</f>
        <v>40430.229956202922</v>
      </c>
      <c r="C74" s="29">
        <f>'Prev&amp;Death'!F25+'Prev&amp;Death'!G25</f>
        <v>122773.53671672191</v>
      </c>
      <c r="D74" s="29">
        <f>'Prev&amp;Death'!F45+'Prev&amp;Death'!G45</f>
        <v>46722.104853395809</v>
      </c>
      <c r="E74" s="29">
        <f>'Prev&amp;Death'!F65+'Prev&amp;Death'!G65</f>
        <v>15251.194881561121</v>
      </c>
      <c r="F74" s="29">
        <f>'Prev&amp;Death'!F85+'Prev&amp;Death'!G85</f>
        <v>104634.95654368674</v>
      </c>
      <c r="G74" s="29">
        <f>'Prev&amp;Death'!F105+'Prev&amp;Death'!G105</f>
        <v>16941.829035403716</v>
      </c>
      <c r="H74" s="29">
        <f>'Prev&amp;Death'!F125+'Prev&amp;Death'!G125</f>
        <v>2527.8811807830343</v>
      </c>
      <c r="I74" s="29">
        <f>'Prev&amp;Death'!F145+'Prev&amp;Death'!G145</f>
        <v>12053.39522119032</v>
      </c>
      <c r="J74" s="29">
        <f>'Prev&amp;Death'!F165+'Prev&amp;Death'!G165</f>
        <v>7940.8921035718049</v>
      </c>
      <c r="K74" s="29">
        <f>'Prev&amp;Death'!F185+'Prev&amp;Death'!G185</f>
        <v>13815.090962175989</v>
      </c>
      <c r="L74" s="11">
        <f t="shared" si="3"/>
        <v>383091.11145469331</v>
      </c>
    </row>
    <row r="75" spans="1:12">
      <c r="A75" s="16">
        <v>2018</v>
      </c>
      <c r="B75" s="29">
        <f>'Prev&amp;Death'!F6+'Prev&amp;Death'!G6</f>
        <v>41758.79281554206</v>
      </c>
      <c r="C75" s="29">
        <f>'Prev&amp;Death'!F26+'Prev&amp;Death'!G26</f>
        <v>126002.81324723642</v>
      </c>
      <c r="D75" s="29">
        <f>'Prev&amp;Death'!F46+'Prev&amp;Death'!G46</f>
        <v>47332.643391722537</v>
      </c>
      <c r="E75" s="29">
        <f>'Prev&amp;Death'!F66+'Prev&amp;Death'!G66</f>
        <v>15558.411419100586</v>
      </c>
      <c r="F75" s="29">
        <f>'Prev&amp;Death'!F86+'Prev&amp;Death'!G86</f>
        <v>107973.41158759323</v>
      </c>
      <c r="G75" s="29">
        <f>'Prev&amp;Death'!F106+'Prev&amp;Death'!G106</f>
        <v>17253.472797768107</v>
      </c>
      <c r="H75" s="29">
        <f>'Prev&amp;Death'!F126+'Prev&amp;Death'!G126</f>
        <v>2628.8267128045818</v>
      </c>
      <c r="I75" s="29">
        <f>'Prev&amp;Death'!F146+'Prev&amp;Death'!G146</f>
        <v>12521.403144013313</v>
      </c>
      <c r="J75" s="29">
        <f>'Prev&amp;Death'!F166+'Prev&amp;Death'!G166</f>
        <v>8289.0682356850502</v>
      </c>
      <c r="K75" s="29">
        <f>'Prev&amp;Death'!F186+'Prev&amp;Death'!G186</f>
        <v>14371.690397821432</v>
      </c>
      <c r="L75" s="11">
        <f t="shared" si="3"/>
        <v>393690.53374928731</v>
      </c>
    </row>
    <row r="76" spans="1:12">
      <c r="A76" s="16">
        <v>2019</v>
      </c>
      <c r="B76" s="29">
        <f>'Prev&amp;Death'!F7+'Prev&amp;Death'!G7</f>
        <v>43118.299080605415</v>
      </c>
      <c r="C76" s="29">
        <f>'Prev&amp;Death'!F27+'Prev&amp;Death'!G27</f>
        <v>129412.97111862873</v>
      </c>
      <c r="D76" s="29">
        <f>'Prev&amp;Death'!F47+'Prev&amp;Death'!G47</f>
        <v>48136.826841121307</v>
      </c>
      <c r="E76" s="29">
        <f>'Prev&amp;Death'!F67+'Prev&amp;Death'!G67</f>
        <v>15890.532303150692</v>
      </c>
      <c r="F76" s="29">
        <f>'Prev&amp;Death'!F87+'Prev&amp;Death'!G87</f>
        <v>111337.59061071102</v>
      </c>
      <c r="G76" s="29">
        <f>'Prev&amp;Death'!F107+'Prev&amp;Death'!G107</f>
        <v>17613.434560363356</v>
      </c>
      <c r="H76" s="29">
        <f>'Prev&amp;Death'!F127+'Prev&amp;Death'!G127</f>
        <v>2728.6548279106837</v>
      </c>
      <c r="I76" s="29">
        <f>'Prev&amp;Death'!F147+'Prev&amp;Death'!G147</f>
        <v>12988.165428445063</v>
      </c>
      <c r="J76" s="29">
        <f>'Prev&amp;Death'!F167+'Prev&amp;Death'!G167</f>
        <v>8634.7163974311552</v>
      </c>
      <c r="K76" s="29">
        <f>'Prev&amp;Death'!F187+'Prev&amp;Death'!G187</f>
        <v>14929.263807112084</v>
      </c>
      <c r="L76" s="11">
        <f t="shared" si="3"/>
        <v>404790.45497547952</v>
      </c>
    </row>
    <row r="77" spans="1:12">
      <c r="A77" s="16">
        <v>2020</v>
      </c>
      <c r="B77" s="29">
        <f>'Prev&amp;Death'!F8+'Prev&amp;Death'!G8</f>
        <v>44507.672658744341</v>
      </c>
      <c r="C77" s="29">
        <f>'Prev&amp;Death'!F28+'Prev&amp;Death'!G28</f>
        <v>132999.71561242978</v>
      </c>
      <c r="D77" s="29">
        <f>'Prev&amp;Death'!F48+'Prev&amp;Death'!G48</f>
        <v>49126.371800998233</v>
      </c>
      <c r="E77" s="29">
        <f>'Prev&amp;Death'!F68+'Prev&amp;Death'!G68</f>
        <v>16243.521076931211</v>
      </c>
      <c r="F77" s="29">
        <f>'Prev&amp;Death'!F88+'Prev&amp;Death'!G88</f>
        <v>114692.84422728675</v>
      </c>
      <c r="G77" s="29">
        <f>'Prev&amp;Death'!F108+'Prev&amp;Death'!G108</f>
        <v>18015.897833475447</v>
      </c>
      <c r="H77" s="29">
        <f>'Prev&amp;Death'!F128+'Prev&amp;Death'!G128</f>
        <v>2829.8058760529211</v>
      </c>
      <c r="I77" s="29">
        <f>'Prev&amp;Death'!F148+'Prev&amp;Death'!G148</f>
        <v>13452.34985415349</v>
      </c>
      <c r="J77" s="29">
        <f>'Prev&amp;Death'!F168+'Prev&amp;Death'!G168</f>
        <v>8969.6026520096038</v>
      </c>
      <c r="K77" s="29">
        <f>'Prev&amp;Death'!F188+'Prev&amp;Death'!G188</f>
        <v>15484.501724200014</v>
      </c>
      <c r="L77" s="11">
        <f t="shared" si="3"/>
        <v>416322.28331628174</v>
      </c>
    </row>
    <row r="78" spans="1:12">
      <c r="A78" s="16">
        <v>2021</v>
      </c>
      <c r="B78" s="29">
        <f>'Prev&amp;Death'!F9+'Prev&amp;Death'!G9</f>
        <v>45901.092906420046</v>
      </c>
      <c r="C78" s="29">
        <f>'Prev&amp;Death'!F29+'Prev&amp;Death'!G29</f>
        <v>136668.85405469601</v>
      </c>
      <c r="D78" s="29">
        <f>'Prev&amp;Death'!F49+'Prev&amp;Death'!G49</f>
        <v>50265.037996361541</v>
      </c>
      <c r="E78" s="29">
        <f>'Prev&amp;Death'!F69+'Prev&amp;Death'!G69</f>
        <v>16604.63003513532</v>
      </c>
      <c r="F78" s="29">
        <f>'Prev&amp;Death'!F89+'Prev&amp;Death'!G89</f>
        <v>117975.28648644759</v>
      </c>
      <c r="G78" s="29">
        <f>'Prev&amp;Death'!F109+'Prev&amp;Death'!G109</f>
        <v>18441.942261968034</v>
      </c>
      <c r="H78" s="29">
        <f>'Prev&amp;Death'!F129+'Prev&amp;Death'!G129</f>
        <v>2930.2253115270455</v>
      </c>
      <c r="I78" s="29">
        <f>'Prev&amp;Death'!F149+'Prev&amp;Death'!G149</f>
        <v>13902.659307976906</v>
      </c>
      <c r="J78" s="29">
        <f>'Prev&amp;Death'!F169+'Prev&amp;Death'!G169</f>
        <v>9278.2584579344257</v>
      </c>
      <c r="K78" s="29">
        <f>'Prev&amp;Death'!F189+'Prev&amp;Death'!G189</f>
        <v>16022.30176337076</v>
      </c>
      <c r="L78" s="11">
        <f t="shared" si="3"/>
        <v>427990.28858183767</v>
      </c>
    </row>
    <row r="79" spans="1:12">
      <c r="A79" s="16">
        <v>2022</v>
      </c>
      <c r="B79" s="29">
        <f>'Prev&amp;Death'!F10+'Prev&amp;Death'!G10</f>
        <v>47230.964400233992</v>
      </c>
      <c r="C79" s="29">
        <f>'Prev&amp;Death'!F30+'Prev&amp;Death'!G30</f>
        <v>140260.7021541103</v>
      </c>
      <c r="D79" s="29">
        <f>'Prev&amp;Death'!F50+'Prev&amp;Death'!G50</f>
        <v>51485.703040349283</v>
      </c>
      <c r="E79" s="29">
        <f>'Prev&amp;Death'!F70+'Prev&amp;Death'!G70</f>
        <v>16959.306522203267</v>
      </c>
      <c r="F79" s="29">
        <f>'Prev&amp;Death'!F90+'Prev&amp;Death'!G90</f>
        <v>121160.04409505651</v>
      </c>
      <c r="G79" s="29">
        <f>'Prev&amp;Death'!F110+'Prev&amp;Death'!G110</f>
        <v>18866.98483429959</v>
      </c>
      <c r="H79" s="29">
        <f>'Prev&amp;Death'!F130+'Prev&amp;Death'!G130</f>
        <v>3019.6095634378385</v>
      </c>
      <c r="I79" s="29">
        <f>'Prev&amp;Death'!F150+'Prev&amp;Death'!G150</f>
        <v>14321.125899867398</v>
      </c>
      <c r="J79" s="29">
        <f>'Prev&amp;Death'!F170+'Prev&amp;Death'!G170</f>
        <v>9562.6383736601256</v>
      </c>
      <c r="K79" s="29">
        <f>'Prev&amp;Death'!F190+'Prev&amp;Death'!G190</f>
        <v>16525.58821188342</v>
      </c>
      <c r="L79" s="11">
        <f t="shared" si="3"/>
        <v>439392.66709510173</v>
      </c>
    </row>
    <row r="80" spans="1:12">
      <c r="A80" s="16">
        <v>2023</v>
      </c>
      <c r="B80" s="29">
        <f>'Prev&amp;Death'!F11+'Prev&amp;Death'!G11</f>
        <v>48513.895219426922</v>
      </c>
      <c r="C80" s="29">
        <f>'Prev&amp;Death'!F31+'Prev&amp;Death'!G31</f>
        <v>143821.87354456802</v>
      </c>
      <c r="D80" s="29">
        <f>'Prev&amp;Death'!F51+'Prev&amp;Death'!G51</f>
        <v>52780.760506338447</v>
      </c>
      <c r="E80" s="29">
        <f>'Prev&amp;Death'!F71+'Prev&amp;Death'!G71</f>
        <v>17310.77513413594</v>
      </c>
      <c r="F80" s="29">
        <f>'Prev&amp;Death'!F91+'Prev&amp;Death'!G91</f>
        <v>124263.75182133826</v>
      </c>
      <c r="G80" s="29">
        <f>'Prev&amp;Death'!F111+'Prev&amp;Death'!G111</f>
        <v>19296.478722355125</v>
      </c>
      <c r="H80" s="29">
        <f>'Prev&amp;Death'!F131+'Prev&amp;Death'!G131</f>
        <v>3105.8819366056832</v>
      </c>
      <c r="I80" s="29">
        <f>'Prev&amp;Death'!F151+'Prev&amp;Death'!G151</f>
        <v>14711.468377118374</v>
      </c>
      <c r="J80" s="29">
        <f>'Prev&amp;Death'!F171+'Prev&amp;Death'!G171</f>
        <v>9824.369675156313</v>
      </c>
      <c r="K80" s="29">
        <f>'Prev&amp;Death'!F191+'Prev&amp;Death'!G191</f>
        <v>16995.117532331798</v>
      </c>
      <c r="L80" s="11">
        <f t="shared" si="3"/>
        <v>450624.37246937485</v>
      </c>
    </row>
    <row r="81" spans="1:12">
      <c r="A81" s="16">
        <v>2024</v>
      </c>
      <c r="B81" s="29">
        <f>'Prev&amp;Death'!F12+'Prev&amp;Death'!G12</f>
        <v>49755.168172867125</v>
      </c>
      <c r="C81" s="29">
        <f>'Prev&amp;Death'!F32+'Prev&amp;Death'!G32</f>
        <v>147387.25543208368</v>
      </c>
      <c r="D81" s="29">
        <f>'Prev&amp;Death'!F52+'Prev&amp;Death'!G52</f>
        <v>54145.382139959431</v>
      </c>
      <c r="E81" s="29">
        <f>'Prev&amp;Death'!F72+'Prev&amp;Death'!G72</f>
        <v>17661.798698387815</v>
      </c>
      <c r="F81" s="29">
        <f>'Prev&amp;Death'!F92+'Prev&amp;Death'!G92</f>
        <v>127266.34548112721</v>
      </c>
      <c r="G81" s="29">
        <f>'Prev&amp;Death'!F112+'Prev&amp;Death'!G112</f>
        <v>19725.938934902755</v>
      </c>
      <c r="H81" s="29">
        <f>'Prev&amp;Death'!F132+'Prev&amp;Death'!G132</f>
        <v>3185.9709365517392</v>
      </c>
      <c r="I81" s="29">
        <f>'Prev&amp;Death'!F152+'Prev&amp;Death'!G152</f>
        <v>15079.444897473231</v>
      </c>
      <c r="J81" s="29">
        <f>'Prev&amp;Death'!F172+'Prev&amp;Death'!G172</f>
        <v>10062.77452393878</v>
      </c>
      <c r="K81" s="29">
        <f>'Prev&amp;Death'!F192+'Prev&amp;Death'!G192</f>
        <v>17429.678813980616</v>
      </c>
      <c r="L81" s="11">
        <f t="shared" si="3"/>
        <v>461699.75803127239</v>
      </c>
    </row>
    <row r="82" spans="1:12">
      <c r="A82" s="16">
        <v>2025</v>
      </c>
      <c r="B82" s="29">
        <f>'Prev&amp;Death'!F13+'Prev&amp;Death'!G13</f>
        <v>50958.19664867087</v>
      </c>
      <c r="C82" s="29">
        <f>'Prev&amp;Death'!F33+'Prev&amp;Death'!G33</f>
        <v>150981.53521726999</v>
      </c>
      <c r="D82" s="29">
        <f>'Prev&amp;Death'!F53+'Prev&amp;Death'!G53</f>
        <v>55565.941781140769</v>
      </c>
      <c r="E82" s="29">
        <f>'Prev&amp;Death'!F73+'Prev&amp;Death'!G73</f>
        <v>18014.616809267289</v>
      </c>
      <c r="F82" s="29">
        <f>'Prev&amp;Death'!F93+'Prev&amp;Death'!G93</f>
        <v>130162.60704257508</v>
      </c>
      <c r="G82" s="29">
        <f>'Prev&amp;Death'!F113+'Prev&amp;Death'!G113</f>
        <v>20146.849352778027</v>
      </c>
      <c r="H82" s="29">
        <f>'Prev&amp;Death'!F133+'Prev&amp;Death'!G133</f>
        <v>3262.2635015595788</v>
      </c>
      <c r="I82" s="29">
        <f>'Prev&amp;Death'!F153+'Prev&amp;Death'!G153</f>
        <v>15425.853337871333</v>
      </c>
      <c r="J82" s="29">
        <f>'Prev&amp;Death'!F173+'Prev&amp;Death'!G173</f>
        <v>10278.203683597392</v>
      </c>
      <c r="K82" s="29">
        <f>'Prev&amp;Death'!F193+'Prev&amp;Death'!G193</f>
        <v>17837.994191150785</v>
      </c>
      <c r="L82" s="11">
        <f t="shared" si="3"/>
        <v>472634.06156588107</v>
      </c>
    </row>
    <row r="83" spans="1:12">
      <c r="A83" s="16">
        <v>2026</v>
      </c>
      <c r="B83" s="29">
        <f>'Prev&amp;Death'!F14+'Prev&amp;Death'!G14</f>
        <v>52132.835223323033</v>
      </c>
      <c r="C83" s="29">
        <f>'Prev&amp;Death'!F34+'Prev&amp;Death'!G34</f>
        <v>154603.64913866247</v>
      </c>
      <c r="D83" s="29">
        <f>'Prev&amp;Death'!F54+'Prev&amp;Death'!G54</f>
        <v>57030.55802564582</v>
      </c>
      <c r="E83" s="29">
        <f>'Prev&amp;Death'!F74+'Prev&amp;Death'!G74</f>
        <v>18370.501956258486</v>
      </c>
      <c r="F83" s="29">
        <f>'Prev&amp;Death'!F94+'Prev&amp;Death'!G94</f>
        <v>132933.47887084371</v>
      </c>
      <c r="G83" s="29">
        <f>'Prev&amp;Death'!F114+'Prev&amp;Death'!G114</f>
        <v>20558.465074214331</v>
      </c>
      <c r="H83" s="29">
        <f>'Prev&amp;Death'!F134+'Prev&amp;Death'!G134</f>
        <v>3339.6004859431127</v>
      </c>
      <c r="I83" s="29">
        <f>'Prev&amp;Death'!F154+'Prev&amp;Death'!G154</f>
        <v>15755.564271321076</v>
      </c>
      <c r="J83" s="29">
        <f>'Prev&amp;Death'!F174+'Prev&amp;Death'!G174</f>
        <v>10470.111672824241</v>
      </c>
      <c r="K83" s="29">
        <f>'Prev&amp;Death'!F194+'Prev&amp;Death'!G194</f>
        <v>18219.824101277904</v>
      </c>
      <c r="L83" s="11">
        <f t="shared" si="3"/>
        <v>483414.58882031421</v>
      </c>
    </row>
    <row r="84" spans="1:12">
      <c r="A84" s="16">
        <v>2027</v>
      </c>
      <c r="B84" s="29">
        <f>'Prev&amp;Death'!F15+'Prev&amp;Death'!G15</f>
        <v>53264.537356049121</v>
      </c>
      <c r="C84" s="29">
        <f>'Prev&amp;Death'!F35+'Prev&amp;Death'!G35</f>
        <v>158202.14976203034</v>
      </c>
      <c r="D84" s="29">
        <f>'Prev&amp;Death'!F55+'Prev&amp;Death'!G55</f>
        <v>58507.493396090184</v>
      </c>
      <c r="E84" s="29">
        <f>'Prev&amp;Death'!F75+'Prev&amp;Death'!G75</f>
        <v>18723.777962842709</v>
      </c>
      <c r="F84" s="29">
        <f>'Prev&amp;Death'!F95+'Prev&amp;Death'!G95</f>
        <v>135536.7739573947</v>
      </c>
      <c r="G84" s="29">
        <f>'Prev&amp;Death'!F115+'Prev&amp;Death'!G115</f>
        <v>20950.776853001953</v>
      </c>
      <c r="H84" s="29">
        <f>'Prev&amp;Death'!F135+'Prev&amp;Death'!G135</f>
        <v>3412.6660733551344</v>
      </c>
      <c r="I84" s="29">
        <f>'Prev&amp;Death'!F155+'Prev&amp;Death'!G155</f>
        <v>16068.931032075448</v>
      </c>
      <c r="J84" s="29">
        <f>'Prev&amp;Death'!F175+'Prev&amp;Death'!G175</f>
        <v>10641.97471751185</v>
      </c>
      <c r="K84" s="29">
        <f>'Prev&amp;Death'!F195+'Prev&amp;Death'!G195</f>
        <v>18572.159133908102</v>
      </c>
      <c r="L84" s="11">
        <f t="shared" si="3"/>
        <v>493881.24024425953</v>
      </c>
    </row>
    <row r="85" spans="1:12">
      <c r="A85" s="16">
        <v>2028</v>
      </c>
      <c r="B85" s="29">
        <f>'Prev&amp;Death'!F16+'Prev&amp;Death'!G16</f>
        <v>54361.073402168171</v>
      </c>
      <c r="C85" s="29">
        <f>'Prev&amp;Death'!F36+'Prev&amp;Death'!G36</f>
        <v>161763.40846064989</v>
      </c>
      <c r="D85" s="29">
        <f>'Prev&amp;Death'!F56+'Prev&amp;Death'!G56</f>
        <v>59970.227598156867</v>
      </c>
      <c r="E85" s="29">
        <f>'Prev&amp;Death'!F76+'Prev&amp;Death'!G76</f>
        <v>19066.385173977818</v>
      </c>
      <c r="F85" s="29">
        <f>'Prev&amp;Death'!F96+'Prev&amp;Death'!G96</f>
        <v>137972.36499523546</v>
      </c>
      <c r="G85" s="29">
        <f>'Prev&amp;Death'!F116+'Prev&amp;Death'!G116</f>
        <v>21321.067129699088</v>
      </c>
      <c r="H85" s="29">
        <f>'Prev&amp;Death'!F136+'Prev&amp;Death'!G136</f>
        <v>3487.0464230860084</v>
      </c>
      <c r="I85" s="29">
        <f>'Prev&amp;Death'!F156+'Prev&amp;Death'!G156</f>
        <v>16361.628963977333</v>
      </c>
      <c r="J85" s="29">
        <f>'Prev&amp;Death'!F176+'Prev&amp;Death'!G176</f>
        <v>10793.716460417325</v>
      </c>
      <c r="K85" s="29">
        <f>'Prev&amp;Death'!F196+'Prev&amp;Death'!G196</f>
        <v>18895.995658157954</v>
      </c>
      <c r="L85" s="11">
        <f t="shared" si="3"/>
        <v>503992.91426552593</v>
      </c>
    </row>
    <row r="86" spans="1:12">
      <c r="A86" s="16">
        <v>2029</v>
      </c>
      <c r="B86" s="29">
        <f>'Prev&amp;Death'!F17+'Prev&amp;Death'!G17</f>
        <v>55397.852503585789</v>
      </c>
      <c r="C86" s="29">
        <f>'Prev&amp;Death'!F37+'Prev&amp;Death'!G37</f>
        <v>165221.0279470328</v>
      </c>
      <c r="D86" s="29">
        <f>'Prev&amp;Death'!F57+'Prev&amp;Death'!G57</f>
        <v>61385.44971426815</v>
      </c>
      <c r="E86" s="29">
        <f>'Prev&amp;Death'!F77+'Prev&amp;Death'!G77</f>
        <v>19391.36316208274</v>
      </c>
      <c r="F86" s="29">
        <f>'Prev&amp;Death'!F97+'Prev&amp;Death'!G97</f>
        <v>140179.14032682567</v>
      </c>
      <c r="G86" s="29">
        <f>'Prev&amp;Death'!F117+'Prev&amp;Death'!G117</f>
        <v>21651.733615989775</v>
      </c>
      <c r="H86" s="29">
        <f>'Prev&amp;Death'!F137+'Prev&amp;Death'!G137</f>
        <v>3558.5562897372829</v>
      </c>
      <c r="I86" s="29">
        <f>'Prev&amp;Death'!F157+'Prev&amp;Death'!G157</f>
        <v>16626.313951125107</v>
      </c>
      <c r="J86" s="29">
        <f>'Prev&amp;Death'!F177+'Prev&amp;Death'!G177</f>
        <v>10922.835012788153</v>
      </c>
      <c r="K86" s="29">
        <f>'Prev&amp;Death'!F197+'Prev&amp;Death'!G197</f>
        <v>19184.434341759545</v>
      </c>
      <c r="L86" s="11">
        <f t="shared" si="3"/>
        <v>513518.70686519501</v>
      </c>
    </row>
    <row r="87" spans="1:12">
      <c r="A87" s="16">
        <v>2030</v>
      </c>
      <c r="B87" s="29">
        <f>'Prev&amp;Death'!F18+'Prev&amp;Death'!G18</f>
        <v>56338.654422185311</v>
      </c>
      <c r="C87" s="29">
        <f>'Prev&amp;Death'!F38+'Prev&amp;Death'!G38</f>
        <v>168466.49017078429</v>
      </c>
      <c r="D87" s="29">
        <f>'Prev&amp;Death'!F58+'Prev&amp;Death'!G58</f>
        <v>62710.531989857096</v>
      </c>
      <c r="E87" s="29">
        <f>'Prev&amp;Death'!F78+'Prev&amp;Death'!G78</f>
        <v>19691.017247151984</v>
      </c>
      <c r="F87" s="29">
        <f>'Prev&amp;Death'!F98+'Prev&amp;Death'!G98</f>
        <v>142111.34603935905</v>
      </c>
      <c r="G87" s="29">
        <f>'Prev&amp;Death'!F118+'Prev&amp;Death'!G118</f>
        <v>21929.896175680136</v>
      </c>
      <c r="H87" s="29">
        <f>'Prev&amp;Death'!F138+'Prev&amp;Death'!G138</f>
        <v>3625.7682076414467</v>
      </c>
      <c r="I87" s="29">
        <f>'Prev&amp;Death'!F158+'Prev&amp;Death'!G158</f>
        <v>16854.404931049154</v>
      </c>
      <c r="J87" s="29">
        <f>'Prev&amp;Death'!F178+'Prev&amp;Death'!G178</f>
        <v>11029.748872743576</v>
      </c>
      <c r="K87" s="29">
        <f>'Prev&amp;Death'!F198+'Prev&amp;Death'!G198</f>
        <v>19431.95112191113</v>
      </c>
      <c r="L87" s="11">
        <f t="shared" si="3"/>
        <v>522189.80917836318</v>
      </c>
    </row>
    <row r="90" spans="1:12">
      <c r="A90" s="8" t="s">
        <v>60</v>
      </c>
    </row>
    <row r="91" spans="1:12">
      <c r="A91" s="29"/>
      <c r="B91" s="12" t="s">
        <v>30</v>
      </c>
      <c r="C91" s="12" t="s">
        <v>31</v>
      </c>
      <c r="D91" s="11" t="s">
        <v>40</v>
      </c>
      <c r="E91" s="11" t="s">
        <v>41</v>
      </c>
      <c r="F91" s="11" t="s">
        <v>42</v>
      </c>
      <c r="G91" s="11" t="s">
        <v>51</v>
      </c>
      <c r="H91" s="11" t="s">
        <v>53</v>
      </c>
      <c r="I91" s="11" t="s">
        <v>52</v>
      </c>
      <c r="J91" s="11" t="s">
        <v>54</v>
      </c>
      <c r="K91" s="11" t="s">
        <v>50</v>
      </c>
      <c r="L91" s="13" t="s">
        <v>58</v>
      </c>
    </row>
    <row r="92" spans="1:12">
      <c r="A92" s="16">
        <v>2015</v>
      </c>
      <c r="B92" s="29">
        <f>'Prev&amp;Death'!H3+'Prev&amp;Death'!I3</f>
        <v>59181.531303220181</v>
      </c>
      <c r="C92" s="29">
        <f>'Prev&amp;Death'!H23+'Prev&amp;Death'!I23</f>
        <v>183148.25950283994</v>
      </c>
      <c r="D92" s="29">
        <f>'Prev&amp;Death'!H43+'Prev&amp;Death'!I43</f>
        <v>72176.931951860635</v>
      </c>
      <c r="E92" s="29">
        <f>'Prev&amp;Death'!H63+'Prev&amp;Death'!I63</f>
        <v>23079.794810419055</v>
      </c>
      <c r="F92" s="29">
        <f>'Prev&amp;Death'!H83+'Prev&amp;Death'!I83</f>
        <v>152853.4316327204</v>
      </c>
      <c r="G92" s="29">
        <f>'Prev&amp;Death'!H103+'Prev&amp;Death'!I103</f>
        <v>25985.817468898007</v>
      </c>
      <c r="H92" s="29">
        <f>'Prev&amp;Death'!H123+'Prev&amp;Death'!I123</f>
        <v>3609.4656441442012</v>
      </c>
      <c r="I92" s="29">
        <f>'Prev&amp;Death'!H143+'Prev&amp;Death'!I143</f>
        <v>17225.506376085043</v>
      </c>
      <c r="J92" s="29">
        <f>'Prev&amp;Death'!H163+'Prev&amp;Death'!I163</f>
        <v>11138.154447258621</v>
      </c>
      <c r="K92" s="29">
        <f>'Prev&amp;Death'!H183+'Prev&amp;Death'!I183</f>
        <v>19731.828826251178</v>
      </c>
      <c r="L92" s="11">
        <f t="shared" ref="L92:L107" si="4">SUM(B92:K92)</f>
        <v>568130.72196369723</v>
      </c>
    </row>
    <row r="93" spans="1:12">
      <c r="A93" s="16">
        <v>2016</v>
      </c>
      <c r="B93" s="29">
        <f>'Prev&amp;Death'!H4+'Prev&amp;Death'!I4</f>
        <v>61335.856817288171</v>
      </c>
      <c r="C93" s="29">
        <f>'Prev&amp;Death'!H24+'Prev&amp;Death'!I24</f>
        <v>188956.38957116386</v>
      </c>
      <c r="D93" s="29">
        <f>'Prev&amp;Death'!H44+'Prev&amp;Death'!I44</f>
        <v>73089.715235433076</v>
      </c>
      <c r="E93" s="29">
        <f>'Prev&amp;Death'!H64+'Prev&amp;Death'!I64</f>
        <v>23693.455419097161</v>
      </c>
      <c r="F93" s="29">
        <f>'Prev&amp;Death'!H84+'Prev&amp;Death'!I84</f>
        <v>158277.3929578737</v>
      </c>
      <c r="G93" s="29">
        <f>'Prev&amp;Death'!H104+'Prev&amp;Death'!I104</f>
        <v>26721.948754628189</v>
      </c>
      <c r="H93" s="29">
        <f>'Prev&amp;Death'!H124+'Prev&amp;Death'!I124</f>
        <v>3741.3378885228221</v>
      </c>
      <c r="I93" s="29">
        <f>'Prev&amp;Death'!H144+'Prev&amp;Death'!I144</f>
        <v>17887.171113494202</v>
      </c>
      <c r="J93" s="29">
        <f>'Prev&amp;Death'!H164+'Prev&amp;Death'!I164</f>
        <v>11501.861583568658</v>
      </c>
      <c r="K93" s="29">
        <f>'Prev&amp;Death'!H184+'Prev&amp;Death'!I184</f>
        <v>20501.208358214702</v>
      </c>
      <c r="L93" s="11">
        <f t="shared" si="4"/>
        <v>585706.33769928443</v>
      </c>
    </row>
    <row r="94" spans="1:12">
      <c r="A94" s="16">
        <v>2017</v>
      </c>
      <c r="B94" s="29">
        <f>'Prev&amp;Death'!H5+'Prev&amp;Death'!I5</f>
        <v>63623.612364659159</v>
      </c>
      <c r="C94" s="29">
        <f>'Prev&amp;Death'!H25+'Prev&amp;Death'!I25</f>
        <v>195071.04029021668</v>
      </c>
      <c r="D94" s="29">
        <f>'Prev&amp;Death'!H45+'Prev&amp;Death'!I45</f>
        <v>74091.456305899192</v>
      </c>
      <c r="E94" s="29">
        <f>'Prev&amp;Death'!H65+'Prev&amp;Death'!I65</f>
        <v>24324.444004116551</v>
      </c>
      <c r="F94" s="29">
        <f>'Prev&amp;Death'!H85+'Prev&amp;Death'!I85</f>
        <v>164071.74935122451</v>
      </c>
      <c r="G94" s="29">
        <f>'Prev&amp;Death'!H105+'Prev&amp;Death'!I105</f>
        <v>27445.651011848106</v>
      </c>
      <c r="H94" s="29">
        <f>'Prev&amp;Death'!H125+'Prev&amp;Death'!I125</f>
        <v>3884.4685307190516</v>
      </c>
      <c r="I94" s="29">
        <f>'Prev&amp;Death'!H145+'Prev&amp;Death'!I145</f>
        <v>18596.183572131675</v>
      </c>
      <c r="J94" s="29">
        <f>'Prev&amp;Death'!H165+'Prev&amp;Death'!I165</f>
        <v>11900.332717620659</v>
      </c>
      <c r="K94" s="29">
        <f>'Prev&amp;Death'!H185+'Prev&amp;Death'!I185</f>
        <v>21333.905567474365</v>
      </c>
      <c r="L94" s="11">
        <f t="shared" si="4"/>
        <v>604342.84371590987</v>
      </c>
    </row>
    <row r="95" spans="1:12">
      <c r="A95" s="16">
        <v>2018</v>
      </c>
      <c r="B95" s="29">
        <f>'Prev&amp;Death'!H6+'Prev&amp;Death'!I6</f>
        <v>65951.640220784058</v>
      </c>
      <c r="C95" s="29">
        <f>'Prev&amp;Death'!H26+'Prev&amp;Death'!I26</f>
        <v>201215.68645574406</v>
      </c>
      <c r="D95" s="29">
        <f>'Prev&amp;Death'!H46+'Prev&amp;Death'!I46</f>
        <v>75115.565447628484</v>
      </c>
      <c r="E95" s="29">
        <f>'Prev&amp;Death'!H66+'Prev&amp;Death'!I66</f>
        <v>24942.425198631016</v>
      </c>
      <c r="F95" s="29">
        <f>'Prev&amp;Death'!H86+'Prev&amp;Death'!I86</f>
        <v>169978.75405722414</v>
      </c>
      <c r="G95" s="29">
        <f>'Prev&amp;Death'!H106+'Prev&amp;Death'!I106</f>
        <v>28130.409127457169</v>
      </c>
      <c r="H95" s="29">
        <f>'Prev&amp;Death'!H126+'Prev&amp;Death'!I126</f>
        <v>4029.2357403089272</v>
      </c>
      <c r="I95" s="29">
        <f>'Prev&amp;Death'!H146+'Prev&amp;Death'!I146</f>
        <v>19325.599808673585</v>
      </c>
      <c r="J95" s="29">
        <f>'Prev&amp;Death'!H166+'Prev&amp;Death'!I166</f>
        <v>12324.885542954495</v>
      </c>
      <c r="K95" s="29">
        <f>'Prev&amp;Death'!H186+'Prev&amp;Death'!I186</f>
        <v>22180.897556746953</v>
      </c>
      <c r="L95" s="11">
        <f t="shared" si="4"/>
        <v>623195.09915615292</v>
      </c>
    </row>
    <row r="96" spans="1:12">
      <c r="A96" s="16">
        <v>2019</v>
      </c>
      <c r="B96" s="29">
        <f>'Prev&amp;Death'!H7+'Prev&amp;Death'!I7</f>
        <v>68318.090438687184</v>
      </c>
      <c r="C96" s="29">
        <f>'Prev&amp;Death'!H27+'Prev&amp;Death'!I27</f>
        <v>207386.04986199515</v>
      </c>
      <c r="D96" s="29">
        <f>'Prev&amp;Death'!H47+'Prev&amp;Death'!I47</f>
        <v>76189.909100717079</v>
      </c>
      <c r="E96" s="29">
        <f>'Prev&amp;Death'!H67+'Prev&amp;Death'!I67</f>
        <v>25552.410361853483</v>
      </c>
      <c r="F96" s="29">
        <f>'Prev&amp;Death'!H87+'Prev&amp;Death'!I87</f>
        <v>175979.14449944693</v>
      </c>
      <c r="G96" s="29">
        <f>'Prev&amp;Death'!H107+'Prev&amp;Death'!I107</f>
        <v>28788.897441071676</v>
      </c>
      <c r="H96" s="29">
        <f>'Prev&amp;Death'!H127+'Prev&amp;Death'!I127</f>
        <v>4180.8645744982805</v>
      </c>
      <c r="I96" s="29">
        <f>'Prev&amp;Death'!H147+'Prev&amp;Death'!I147</f>
        <v>20069.013085164905</v>
      </c>
      <c r="J96" s="29">
        <f>'Prev&amp;Death'!H167+'Prev&amp;Death'!I167</f>
        <v>12770.80652084774</v>
      </c>
      <c r="K96" s="29">
        <f>'Prev&amp;Death'!H187+'Prev&amp;Death'!I187</f>
        <v>23046.496058770128</v>
      </c>
      <c r="L96" s="11">
        <f t="shared" si="4"/>
        <v>642281.68194305256</v>
      </c>
    </row>
    <row r="97" spans="1:12">
      <c r="A97" s="16">
        <v>2020</v>
      </c>
      <c r="B97" s="29">
        <f>'Prev&amp;Death'!H8+'Prev&amp;Death'!I8</f>
        <v>70688.222965162247</v>
      </c>
      <c r="C97" s="29">
        <f>'Prev&amp;Death'!H28+'Prev&amp;Death'!I28</f>
        <v>213514.82967361761</v>
      </c>
      <c r="D97" s="29">
        <f>'Prev&amp;Death'!H48+'Prev&amp;Death'!I48</f>
        <v>77316.321624937031</v>
      </c>
      <c r="E97" s="29">
        <f>'Prev&amp;Death'!H68+'Prev&amp;Death'!I68</f>
        <v>26151.60363197745</v>
      </c>
      <c r="F97" s="29">
        <f>'Prev&amp;Death'!H88+'Prev&amp;Death'!I88</f>
        <v>182027.54454392666</v>
      </c>
      <c r="G97" s="29">
        <f>'Prev&amp;Death'!H108+'Prev&amp;Death'!I108</f>
        <v>29410.76312465491</v>
      </c>
      <c r="H97" s="29">
        <f>'Prev&amp;Death'!H128+'Prev&amp;Death'!I128</f>
        <v>4335.4661176347718</v>
      </c>
      <c r="I97" s="29">
        <f>'Prev&amp;Death'!H148+'Prev&amp;Death'!I148</f>
        <v>20813.863231980686</v>
      </c>
      <c r="J97" s="29">
        <f>'Prev&amp;Death'!H168+'Prev&amp;Death'!I168</f>
        <v>13237.11444793973</v>
      </c>
      <c r="K97" s="29">
        <f>'Prev&amp;Death'!H188+'Prev&amp;Death'!I188</f>
        <v>23919.436406385867</v>
      </c>
      <c r="L97" s="11">
        <f t="shared" si="4"/>
        <v>661415.16576821683</v>
      </c>
    </row>
    <row r="98" spans="1:12">
      <c r="A98" s="16">
        <v>2021</v>
      </c>
      <c r="B98" s="29">
        <f>'Prev&amp;Death'!H9+'Prev&amp;Death'!I9</f>
        <v>73090.266569753876</v>
      </c>
      <c r="C98" s="29">
        <f>'Prev&amp;Death'!H29+'Prev&amp;Death'!I29</f>
        <v>219722.47307736007</v>
      </c>
      <c r="D98" s="29">
        <f>'Prev&amp;Death'!H49+'Prev&amp;Death'!I49</f>
        <v>78544.973859916077</v>
      </c>
      <c r="E98" s="29">
        <f>'Prev&amp;Death'!H69+'Prev&amp;Death'!I69</f>
        <v>26752.446121800796</v>
      </c>
      <c r="F98" s="29">
        <f>'Prev&amp;Death'!H89+'Prev&amp;Death'!I89</f>
        <v>188168.73200424254</v>
      </c>
      <c r="G98" s="29">
        <f>'Prev&amp;Death'!H109+'Prev&amp;Death'!I109</f>
        <v>30018.955090871204</v>
      </c>
      <c r="H98" s="29">
        <f>'Prev&amp;Death'!H129+'Prev&amp;Death'!I129</f>
        <v>4497.0373442970658</v>
      </c>
      <c r="I98" s="29">
        <f>'Prev&amp;Death'!H149+'Prev&amp;Death'!I149</f>
        <v>21574.832599168487</v>
      </c>
      <c r="J98" s="29">
        <f>'Prev&amp;Death'!H169+'Prev&amp;Death'!I169</f>
        <v>13730.458966619763</v>
      </c>
      <c r="K98" s="29">
        <f>'Prev&amp;Death'!H189+'Prev&amp;Death'!I189</f>
        <v>24813.432381015482</v>
      </c>
      <c r="L98" s="11">
        <f t="shared" si="4"/>
        <v>680913.60801504541</v>
      </c>
    </row>
    <row r="99" spans="1:12">
      <c r="A99" s="16">
        <v>2022</v>
      </c>
      <c r="B99" s="29">
        <f>'Prev&amp;Death'!H10+'Prev&amp;Death'!I10</f>
        <v>75611.263473126091</v>
      </c>
      <c r="C99" s="29">
        <f>'Prev&amp;Death'!H30+'Prev&amp;Death'!I30</f>
        <v>226261.1460739196</v>
      </c>
      <c r="D99" s="29">
        <f>'Prev&amp;Death'!H50+'Prev&amp;Death'!I50</f>
        <v>79956.932623863278</v>
      </c>
      <c r="E99" s="29">
        <f>'Prev&amp;Death'!H70+'Prev&amp;Death'!I70</f>
        <v>27382.358169115396</v>
      </c>
      <c r="F99" s="29">
        <f>'Prev&amp;Death'!H90+'Prev&amp;Death'!I90</f>
        <v>194454.49377968896</v>
      </c>
      <c r="G99" s="29">
        <f>'Prev&amp;Death'!H110+'Prev&amp;Death'!I110</f>
        <v>30648.651224622601</v>
      </c>
      <c r="H99" s="29">
        <f>'Prev&amp;Death'!H130+'Prev&amp;Death'!I130</f>
        <v>4670.1493173680301</v>
      </c>
      <c r="I99" s="29">
        <f>'Prev&amp;Death'!H150+'Prev&amp;Death'!I150</f>
        <v>22370.989906228693</v>
      </c>
      <c r="J99" s="29">
        <f>'Prev&amp;Death'!H170+'Prev&amp;Death'!I170</f>
        <v>14249.308731408957</v>
      </c>
      <c r="K99" s="29">
        <f>'Prev&amp;Death'!H190+'Prev&amp;Death'!I190</f>
        <v>25751.708296386329</v>
      </c>
      <c r="L99" s="11">
        <f t="shared" si="4"/>
        <v>701357.00159572787</v>
      </c>
    </row>
    <row r="100" spans="1:12">
      <c r="A100" s="16">
        <v>2023</v>
      </c>
      <c r="B100" s="29">
        <f>'Prev&amp;Death'!H11+'Prev&amp;Death'!I11</f>
        <v>78229.168073132329</v>
      </c>
      <c r="C100" s="29">
        <f>'Prev&amp;Death'!H31+'Prev&amp;Death'!I31</f>
        <v>233055.17615422921</v>
      </c>
      <c r="D100" s="29">
        <f>'Prev&amp;Death'!H51+'Prev&amp;Death'!I51</f>
        <v>81550.859375018976</v>
      </c>
      <c r="E100" s="29">
        <f>'Prev&amp;Death'!H71+'Prev&amp;Death'!I71</f>
        <v>28038.071441285683</v>
      </c>
      <c r="F100" s="29">
        <f>'Prev&amp;Death'!H91+'Prev&amp;Death'!I91</f>
        <v>200852.88737336767</v>
      </c>
      <c r="G100" s="29">
        <f>'Prev&amp;Death'!H111+'Prev&amp;Death'!I111</f>
        <v>31303.528297123437</v>
      </c>
      <c r="H100" s="29">
        <f>'Prev&amp;Death'!H131+'Prev&amp;Death'!I131</f>
        <v>4851.885459429217</v>
      </c>
      <c r="I100" s="29">
        <f>'Prev&amp;Death'!H151+'Prev&amp;Death'!I151</f>
        <v>23200.525870135738</v>
      </c>
      <c r="J100" s="29">
        <f>'Prev&amp;Death'!H171+'Prev&amp;Death'!I171</f>
        <v>14788.421892138867</v>
      </c>
      <c r="K100" s="29">
        <f>'Prev&amp;Death'!H191+'Prev&amp;Death'!I191</f>
        <v>26727.020794147193</v>
      </c>
      <c r="L100" s="11">
        <f t="shared" si="4"/>
        <v>722597.54473000835</v>
      </c>
    </row>
    <row r="101" spans="1:12">
      <c r="A101" s="16">
        <v>2024</v>
      </c>
      <c r="B101" s="29">
        <f>'Prev&amp;Death'!H12+'Prev&amp;Death'!I12</f>
        <v>80914.369015512348</v>
      </c>
      <c r="C101" s="29">
        <f>'Prev&amp;Death'!H32+'Prev&amp;Death'!I32</f>
        <v>240032.20864121628</v>
      </c>
      <c r="D101" s="29">
        <f>'Prev&amp;Death'!H52+'Prev&amp;Death'!I52</f>
        <v>83314.523826152756</v>
      </c>
      <c r="E101" s="29">
        <f>'Prev&amp;Death'!H72+'Prev&amp;Death'!I72</f>
        <v>28711.737243383162</v>
      </c>
      <c r="F101" s="29">
        <f>'Prev&amp;Death'!H92+'Prev&amp;Death'!I92</f>
        <v>207349.60555787341</v>
      </c>
      <c r="G101" s="29">
        <f>'Prev&amp;Death'!H112+'Prev&amp;Death'!I112</f>
        <v>31976.498293244465</v>
      </c>
      <c r="H101" s="29">
        <f>'Prev&amp;Death'!H132+'Prev&amp;Death'!I132</f>
        <v>5040.9932177363762</v>
      </c>
      <c r="I101" s="29">
        <f>'Prev&amp;Death'!H152+'Prev&amp;Death'!I152</f>
        <v>24038.658571015618</v>
      </c>
      <c r="J101" s="29">
        <f>'Prev&amp;Death'!H172+'Prev&amp;Death'!I172</f>
        <v>15340.900408512733</v>
      </c>
      <c r="K101" s="29">
        <f>'Prev&amp;Death'!H192+'Prev&amp;Death'!I192</f>
        <v>27726.690715665471</v>
      </c>
      <c r="L101" s="11">
        <f t="shared" si="4"/>
        <v>744446.18549031252</v>
      </c>
    </row>
    <row r="102" spans="1:12">
      <c r="A102" s="16">
        <v>2025</v>
      </c>
      <c r="B102" s="29">
        <f>'Prev&amp;Death'!H13+'Prev&amp;Death'!I13</f>
        <v>83666.023713649687</v>
      </c>
      <c r="C102" s="29">
        <f>'Prev&amp;Death'!H33+'Prev&amp;Death'!I33</f>
        <v>247176.50163609855</v>
      </c>
      <c r="D102" s="29">
        <f>'Prev&amp;Death'!H53+'Prev&amp;Death'!I53</f>
        <v>85254.342849565204</v>
      </c>
      <c r="E102" s="29">
        <f>'Prev&amp;Death'!H73+'Prev&amp;Death'!I73</f>
        <v>29404.727727485209</v>
      </c>
      <c r="F102" s="29">
        <f>'Prev&amp;Death'!H93+'Prev&amp;Death'!I93</f>
        <v>213908.5010415492</v>
      </c>
      <c r="G102" s="29">
        <f>'Prev&amp;Death'!H113+'Prev&amp;Death'!I113</f>
        <v>32681.801109411495</v>
      </c>
      <c r="H102" s="29">
        <f>'Prev&amp;Death'!H133+'Prev&amp;Death'!I133</f>
        <v>5231.2257359976029</v>
      </c>
      <c r="I102" s="29">
        <f>'Prev&amp;Death'!H153+'Prev&amp;Death'!I153</f>
        <v>24889.276783188885</v>
      </c>
      <c r="J102" s="29">
        <f>'Prev&amp;Death'!H173+'Prev&amp;Death'!I173</f>
        <v>15912.66474006243</v>
      </c>
      <c r="K102" s="29">
        <f>'Prev&amp;Death'!H193+'Prev&amp;Death'!I193</f>
        <v>28741.515845172766</v>
      </c>
      <c r="L102" s="11">
        <f t="shared" si="4"/>
        <v>766866.58118218114</v>
      </c>
    </row>
    <row r="103" spans="1:12">
      <c r="A103" s="16">
        <v>2026</v>
      </c>
      <c r="B103" s="29">
        <f>'Prev&amp;Death'!H14+'Prev&amp;Death'!I14</f>
        <v>86469.173205355444</v>
      </c>
      <c r="C103" s="29">
        <f>'Prev&amp;Death'!H34+'Prev&amp;Death'!I34</f>
        <v>254487.8818927751</v>
      </c>
      <c r="D103" s="29">
        <f>'Prev&amp;Death'!H54+'Prev&amp;Death'!I54</f>
        <v>87371.06555964092</v>
      </c>
      <c r="E103" s="29">
        <f>'Prev&amp;Death'!H74+'Prev&amp;Death'!I74</f>
        <v>30121.077027349624</v>
      </c>
      <c r="F103" s="29">
        <f>'Prev&amp;Death'!H94+'Prev&amp;Death'!I94</f>
        <v>220530.73628123218</v>
      </c>
      <c r="G103" s="29">
        <f>'Prev&amp;Death'!H114+'Prev&amp;Death'!I114</f>
        <v>33414.592050348976</v>
      </c>
      <c r="H103" s="29">
        <f>'Prev&amp;Death'!H134+'Prev&amp;Death'!I134</f>
        <v>5422.1378329565505</v>
      </c>
      <c r="I103" s="29">
        <f>'Prev&amp;Death'!H154+'Prev&amp;Death'!I154</f>
        <v>25739.5671560306</v>
      </c>
      <c r="J103" s="29">
        <f>'Prev&amp;Death'!H174+'Prev&amp;Death'!I174</f>
        <v>16493.50073977053</v>
      </c>
      <c r="K103" s="29">
        <f>'Prev&amp;Death'!H194+'Prev&amp;Death'!I194</f>
        <v>29757.076642360698</v>
      </c>
      <c r="L103" s="11">
        <f t="shared" si="4"/>
        <v>789806.80838782049</v>
      </c>
    </row>
    <row r="104" spans="1:12">
      <c r="A104" s="16">
        <v>2027</v>
      </c>
      <c r="B104" s="29">
        <f>'Prev&amp;Death'!H15+'Prev&amp;Death'!I15</f>
        <v>89317.643485259658</v>
      </c>
      <c r="C104" s="29">
        <f>'Prev&amp;Death'!H35+'Prev&amp;Death'!I35</f>
        <v>261964.87964090722</v>
      </c>
      <c r="D104" s="29">
        <f>'Prev&amp;Death'!H55+'Prev&amp;Death'!I55</f>
        <v>89667.889076658743</v>
      </c>
      <c r="E104" s="29">
        <f>'Prev&amp;Death'!H75+'Prev&amp;Death'!I75</f>
        <v>30857.359789312646</v>
      </c>
      <c r="F104" s="29">
        <f>'Prev&amp;Death'!H95+'Prev&amp;Death'!I95</f>
        <v>227195.77371148823</v>
      </c>
      <c r="G104" s="29">
        <f>'Prev&amp;Death'!H115+'Prev&amp;Death'!I115</f>
        <v>34177.512941990572</v>
      </c>
      <c r="H104" s="29">
        <f>'Prev&amp;Death'!H135+'Prev&amp;Death'!I135</f>
        <v>5619.6011682100225</v>
      </c>
      <c r="I104" s="29">
        <f>'Prev&amp;Death'!H155+'Prev&amp;Death'!I155</f>
        <v>26590.193976531664</v>
      </c>
      <c r="J104" s="29">
        <f>'Prev&amp;Death'!H175+'Prev&amp;Death'!I175</f>
        <v>17077.967316510512</v>
      </c>
      <c r="K104" s="29">
        <f>'Prev&amp;Death'!H195+'Prev&amp;Death'!I195</f>
        <v>30784.846978368285</v>
      </c>
      <c r="L104" s="11">
        <f t="shared" si="4"/>
        <v>813253.66808523738</v>
      </c>
    </row>
    <row r="105" spans="1:12">
      <c r="A105" s="16">
        <v>2028</v>
      </c>
      <c r="B105" s="29">
        <f>'Prev&amp;Death'!H16+'Prev&amp;Death'!I16</f>
        <v>92211.217003581274</v>
      </c>
      <c r="C105" s="29">
        <f>'Prev&amp;Death'!H36+'Prev&amp;Death'!I36</f>
        <v>269633.11968898913</v>
      </c>
      <c r="D105" s="29">
        <f>'Prev&amp;Death'!H56+'Prev&amp;Death'!I56</f>
        <v>92168.470004322182</v>
      </c>
      <c r="E105" s="29">
        <f>'Prev&amp;Death'!H76+'Prev&amp;Death'!I76</f>
        <v>31616.509339421293</v>
      </c>
      <c r="F105" s="29">
        <f>'Prev&amp;Death'!H96+'Prev&amp;Death'!I96</f>
        <v>233896.17375606374</v>
      </c>
      <c r="G105" s="29">
        <f>'Prev&amp;Death'!H116+'Prev&amp;Death'!I116</f>
        <v>34976.327146878684</v>
      </c>
      <c r="H105" s="29">
        <f>'Prev&amp;Death'!H136+'Prev&amp;Death'!I136</f>
        <v>5813.9082890537538</v>
      </c>
      <c r="I105" s="29">
        <f>'Prev&amp;Death'!H156+'Prev&amp;Death'!I156</f>
        <v>27438.754786678488</v>
      </c>
      <c r="J105" s="29">
        <f>'Prev&amp;Death'!H176+'Prev&amp;Death'!I176</f>
        <v>17660.798236556264</v>
      </c>
      <c r="K105" s="29">
        <f>'Prev&amp;Death'!H196+'Prev&amp;Death'!I196</f>
        <v>31814.955016973916</v>
      </c>
      <c r="L105" s="11">
        <f t="shared" si="4"/>
        <v>837230.2332685187</v>
      </c>
    </row>
    <row r="106" spans="1:12">
      <c r="A106" s="16">
        <v>2029</v>
      </c>
      <c r="B106" s="29">
        <f>'Prev&amp;Death'!H17+'Prev&amp;Death'!I17</f>
        <v>95155.485610582051</v>
      </c>
      <c r="C106" s="29">
        <f>'Prev&amp;Death'!H37+'Prev&amp;Death'!I37</f>
        <v>277519.78884778346</v>
      </c>
      <c r="D106" s="29">
        <f>'Prev&amp;Death'!H57+'Prev&amp;Death'!I57</f>
        <v>94884.932795638801</v>
      </c>
      <c r="E106" s="29">
        <f>'Prev&amp;Death'!H77+'Prev&amp;Death'!I77</f>
        <v>32407.309055255024</v>
      </c>
      <c r="F106" s="29">
        <f>'Prev&amp;Death'!H97+'Prev&amp;Death'!I97</f>
        <v>240670.5463323592</v>
      </c>
      <c r="G106" s="29">
        <f>'Prev&amp;Death'!H117+'Prev&amp;Death'!I117</f>
        <v>35823.018101404698</v>
      </c>
      <c r="H106" s="29">
        <f>'Prev&amp;Death'!H137+'Prev&amp;Death'!I137</f>
        <v>6005.6124804461651</v>
      </c>
      <c r="I106" s="29">
        <f>'Prev&amp;Death'!H157+'Prev&amp;Death'!I157</f>
        <v>28296.516092456459</v>
      </c>
      <c r="J106" s="29">
        <f>'Prev&amp;Death'!H177+'Prev&amp;Death'!I177</f>
        <v>18241.826531143408</v>
      </c>
      <c r="K106" s="29">
        <f>'Prev&amp;Death'!H197+'Prev&amp;Death'!I197</f>
        <v>32856.213577190298</v>
      </c>
      <c r="L106" s="11">
        <f t="shared" si="4"/>
        <v>861861.24942425941</v>
      </c>
    </row>
    <row r="107" spans="1:12">
      <c r="A107" s="16">
        <v>2030</v>
      </c>
      <c r="B107" s="29">
        <f>'Prev&amp;Death'!H18+'Prev&amp;Death'!I18</f>
        <v>98156.097652586992</v>
      </c>
      <c r="C107" s="29">
        <f>'Prev&amp;Death'!H38+'Prev&amp;Death'!I38</f>
        <v>285654.83478323912</v>
      </c>
      <c r="D107" s="29">
        <f>'Prev&amp;Death'!H58+'Prev&amp;Death'!I58</f>
        <v>97822.425254461414</v>
      </c>
      <c r="E107" s="29">
        <f>'Prev&amp;Death'!H78+'Prev&amp;Death'!I78</f>
        <v>33227.32012902094</v>
      </c>
      <c r="F107" s="29">
        <f>'Prev&amp;Death'!H98+'Prev&amp;Death'!I98</f>
        <v>247531.40456869773</v>
      </c>
      <c r="G107" s="29">
        <f>'Prev&amp;Death'!H118+'Prev&amp;Death'!I118</f>
        <v>36718.569650083751</v>
      </c>
      <c r="H107" s="29">
        <f>'Prev&amp;Death'!H138+'Prev&amp;Death'!I138</f>
        <v>6202.6602387266885</v>
      </c>
      <c r="I107" s="29">
        <f>'Prev&amp;Death'!H158+'Prev&amp;Death'!I158</f>
        <v>29153.388696528455</v>
      </c>
      <c r="J107" s="29">
        <f>'Prev&amp;Death'!H178+'Prev&amp;Death'!I178</f>
        <v>18820.408861756696</v>
      </c>
      <c r="K107" s="29">
        <f>'Prev&amp;Death'!H198+'Prev&amp;Death'!I198</f>
        <v>33898.290091944058</v>
      </c>
      <c r="L107" s="11">
        <f t="shared" si="4"/>
        <v>887185.3999270458</v>
      </c>
    </row>
    <row r="111" spans="1:12">
      <c r="A111" s="8" t="s">
        <v>58</v>
      </c>
    </row>
    <row r="112" spans="1:12">
      <c r="B112" s="8" t="s">
        <v>22</v>
      </c>
      <c r="C112" s="8" t="s">
        <v>17</v>
      </c>
      <c r="D112" s="8" t="s">
        <v>18</v>
      </c>
      <c r="E112" s="8" t="s">
        <v>60</v>
      </c>
      <c r="F112" s="8" t="s">
        <v>10</v>
      </c>
    </row>
    <row r="113" spans="1:6">
      <c r="A113" s="16">
        <v>2015</v>
      </c>
      <c r="B113" s="56">
        <f>L31</f>
        <v>116472.36331062461</v>
      </c>
      <c r="C113" s="56">
        <f>L52</f>
        <v>248975.32157837739</v>
      </c>
      <c r="D113" s="56">
        <f>L72</f>
        <v>364875.16011383326</v>
      </c>
      <c r="E113" s="56">
        <f>L92</f>
        <v>568130.72196369723</v>
      </c>
      <c r="F113" s="56">
        <f>SUM(B113:E113)</f>
        <v>1298453.5669665325</v>
      </c>
    </row>
    <row r="114" spans="1:6">
      <c r="A114" s="16">
        <v>2016</v>
      </c>
      <c r="B114" s="56">
        <f t="shared" ref="B114:B128" si="5">L32</f>
        <v>120553.41041166811</v>
      </c>
      <c r="C114" s="56">
        <f t="shared" ref="C114:C128" si="6">L53</f>
        <v>252622.89675298022</v>
      </c>
      <c r="D114" s="56">
        <f t="shared" ref="D114:D128" si="7">L73</f>
        <v>373229.73168462742</v>
      </c>
      <c r="E114" s="56">
        <f t="shared" ref="E114:E128" si="8">L93</f>
        <v>585706.33769928443</v>
      </c>
      <c r="F114" s="56">
        <f t="shared" ref="F114:F128" si="9">SUM(B114:E114)</f>
        <v>1332112.3765485603</v>
      </c>
    </row>
    <row r="115" spans="1:6">
      <c r="A115" s="16">
        <v>2017</v>
      </c>
      <c r="B115" s="56">
        <f t="shared" si="5"/>
        <v>124566.13658539784</v>
      </c>
      <c r="C115" s="56">
        <f t="shared" si="6"/>
        <v>257346.07423374633</v>
      </c>
      <c r="D115" s="56">
        <f t="shared" si="7"/>
        <v>383091.11145469331</v>
      </c>
      <c r="E115" s="56">
        <f t="shared" si="8"/>
        <v>604342.84371590987</v>
      </c>
      <c r="F115" s="56">
        <f t="shared" si="9"/>
        <v>1369346.1659897473</v>
      </c>
    </row>
    <row r="116" spans="1:6">
      <c r="A116" s="16">
        <v>2018</v>
      </c>
      <c r="B116" s="56">
        <f t="shared" si="5"/>
        <v>128352.93496572494</v>
      </c>
      <c r="C116" s="56">
        <f t="shared" si="6"/>
        <v>262695.28419642698</v>
      </c>
      <c r="D116" s="56">
        <f t="shared" si="7"/>
        <v>393690.53374928731</v>
      </c>
      <c r="E116" s="56">
        <f t="shared" si="8"/>
        <v>623195.09915615292</v>
      </c>
      <c r="F116" s="56">
        <f t="shared" si="9"/>
        <v>1407933.8520675921</v>
      </c>
    </row>
    <row r="117" spans="1:6">
      <c r="A117" s="16">
        <v>2019</v>
      </c>
      <c r="B117" s="56">
        <f t="shared" si="5"/>
        <v>131865.8294306602</v>
      </c>
      <c r="C117" s="56">
        <f t="shared" si="6"/>
        <v>268280.22309731512</v>
      </c>
      <c r="D117" s="56">
        <f t="shared" si="7"/>
        <v>404790.45497547952</v>
      </c>
      <c r="E117" s="56">
        <f t="shared" si="8"/>
        <v>642281.68194305256</v>
      </c>
      <c r="F117" s="56">
        <f t="shared" si="9"/>
        <v>1447218.1894465075</v>
      </c>
    </row>
    <row r="118" spans="1:6">
      <c r="A118" s="16">
        <v>2020</v>
      </c>
      <c r="B118" s="56">
        <f t="shared" si="5"/>
        <v>135116.54030999224</v>
      </c>
      <c r="C118" s="56">
        <f t="shared" si="6"/>
        <v>273779.96806730388</v>
      </c>
      <c r="D118" s="56">
        <f t="shared" si="7"/>
        <v>416322.28331628174</v>
      </c>
      <c r="E118" s="56">
        <f t="shared" si="8"/>
        <v>661415.16576821683</v>
      </c>
      <c r="F118" s="56">
        <f t="shared" si="9"/>
        <v>1486633.9574617948</v>
      </c>
    </row>
    <row r="119" spans="1:6">
      <c r="A119" s="16">
        <v>2021</v>
      </c>
      <c r="B119" s="56">
        <f t="shared" si="5"/>
        <v>138158.87104014761</v>
      </c>
      <c r="C119" s="56">
        <f t="shared" si="6"/>
        <v>278926.77423124597</v>
      </c>
      <c r="D119" s="56">
        <f t="shared" si="7"/>
        <v>427990.28858183767</v>
      </c>
      <c r="E119" s="56">
        <f t="shared" si="8"/>
        <v>680913.60801504541</v>
      </c>
      <c r="F119" s="56">
        <f t="shared" si="9"/>
        <v>1525989.5418682767</v>
      </c>
    </row>
    <row r="120" spans="1:6">
      <c r="A120" s="16">
        <v>2022</v>
      </c>
      <c r="B120" s="56">
        <f t="shared" si="5"/>
        <v>141026.8120306636</v>
      </c>
      <c r="C120" s="56">
        <f t="shared" si="6"/>
        <v>283516.94852317468</v>
      </c>
      <c r="D120" s="56">
        <f t="shared" si="7"/>
        <v>439392.66709510173</v>
      </c>
      <c r="E120" s="56">
        <f t="shared" si="8"/>
        <v>701357.00159572787</v>
      </c>
      <c r="F120" s="56">
        <f t="shared" si="9"/>
        <v>1565293.4292446678</v>
      </c>
    </row>
    <row r="121" spans="1:6">
      <c r="A121" s="16">
        <v>2023</v>
      </c>
      <c r="B121" s="56">
        <f t="shared" si="5"/>
        <v>143739.32329409808</v>
      </c>
      <c r="C121" s="56">
        <f t="shared" si="6"/>
        <v>287507.74110385345</v>
      </c>
      <c r="D121" s="56">
        <f t="shared" si="7"/>
        <v>450624.37246937485</v>
      </c>
      <c r="E121" s="56">
        <f t="shared" si="8"/>
        <v>722597.54473000835</v>
      </c>
      <c r="F121" s="56">
        <f t="shared" si="9"/>
        <v>1604468.9815973346</v>
      </c>
    </row>
    <row r="122" spans="1:6">
      <c r="A122" s="16">
        <v>2024</v>
      </c>
      <c r="B122" s="56">
        <f t="shared" si="5"/>
        <v>146325.44203736534</v>
      </c>
      <c r="C122" s="56">
        <f t="shared" si="6"/>
        <v>290947.31807663856</v>
      </c>
      <c r="D122" s="56">
        <f t="shared" si="7"/>
        <v>461699.75803127239</v>
      </c>
      <c r="E122" s="56">
        <f t="shared" si="8"/>
        <v>744446.18549031252</v>
      </c>
      <c r="F122" s="56">
        <f t="shared" si="9"/>
        <v>1643418.7036355888</v>
      </c>
    </row>
    <row r="123" spans="1:6">
      <c r="A123" s="16">
        <v>2025</v>
      </c>
      <c r="B123" s="56">
        <f t="shared" si="5"/>
        <v>148818.6425685026</v>
      </c>
      <c r="C123" s="56">
        <f t="shared" si="6"/>
        <v>293864.230260749</v>
      </c>
      <c r="D123" s="56">
        <f t="shared" si="7"/>
        <v>472634.06156588107</v>
      </c>
      <c r="E123" s="56">
        <f t="shared" si="8"/>
        <v>766866.58118218114</v>
      </c>
      <c r="F123" s="56">
        <f t="shared" si="9"/>
        <v>1682183.5155773137</v>
      </c>
    </row>
    <row r="124" spans="1:6">
      <c r="A124" s="16">
        <v>2026</v>
      </c>
      <c r="B124" s="56">
        <f t="shared" si="5"/>
        <v>151223.76437598682</v>
      </c>
      <c r="C124" s="56">
        <f t="shared" si="6"/>
        <v>296297.34108880936</v>
      </c>
      <c r="D124" s="56">
        <f t="shared" si="7"/>
        <v>483414.58882031421</v>
      </c>
      <c r="E124" s="56">
        <f t="shared" si="8"/>
        <v>789806.80838782049</v>
      </c>
      <c r="F124" s="56">
        <f t="shared" si="9"/>
        <v>1720742.5026729307</v>
      </c>
    </row>
    <row r="125" spans="1:6">
      <c r="A125" s="16">
        <v>2027</v>
      </c>
      <c r="B125" s="56">
        <f t="shared" si="5"/>
        <v>153572.12324698901</v>
      </c>
      <c r="C125" s="56">
        <f t="shared" si="6"/>
        <v>298249.78801288968</v>
      </c>
      <c r="D125" s="56">
        <f t="shared" si="7"/>
        <v>493881.24024425953</v>
      </c>
      <c r="E125" s="56">
        <f t="shared" si="8"/>
        <v>813253.66808523738</v>
      </c>
      <c r="F125" s="56">
        <f t="shared" si="9"/>
        <v>1758956.8195893755</v>
      </c>
    </row>
    <row r="126" spans="1:6">
      <c r="A126" s="16">
        <v>2028</v>
      </c>
      <c r="B126" s="56">
        <f t="shared" si="5"/>
        <v>155871.77458507285</v>
      </c>
      <c r="C126" s="56">
        <f t="shared" si="6"/>
        <v>299707.08492903167</v>
      </c>
      <c r="D126" s="56">
        <f t="shared" si="7"/>
        <v>503992.91426552593</v>
      </c>
      <c r="E126" s="56">
        <f t="shared" si="8"/>
        <v>837230.2332685187</v>
      </c>
      <c r="F126" s="56">
        <f t="shared" si="9"/>
        <v>1796802.0070481491</v>
      </c>
    </row>
    <row r="127" spans="1:6">
      <c r="A127" s="16">
        <v>2029</v>
      </c>
      <c r="B127" s="56">
        <f t="shared" si="5"/>
        <v>158121.89950274173</v>
      </c>
      <c r="C127" s="56">
        <f t="shared" si="6"/>
        <v>300768.25027845218</v>
      </c>
      <c r="D127" s="56">
        <f t="shared" si="7"/>
        <v>513518.70686519501</v>
      </c>
      <c r="E127" s="56">
        <f t="shared" si="8"/>
        <v>861861.24942425941</v>
      </c>
      <c r="F127" s="56">
        <f t="shared" si="9"/>
        <v>1834270.1060706484</v>
      </c>
    </row>
    <row r="128" spans="1:6">
      <c r="A128" s="16">
        <v>2030</v>
      </c>
      <c r="B128" s="56">
        <f t="shared" si="5"/>
        <v>160306.11117817319</v>
      </c>
      <c r="C128" s="56">
        <f t="shared" si="6"/>
        <v>301628.71141288237</v>
      </c>
      <c r="D128" s="56">
        <f t="shared" si="7"/>
        <v>522189.80917836318</v>
      </c>
      <c r="E128" s="56">
        <f t="shared" si="8"/>
        <v>887185.3999270458</v>
      </c>
      <c r="F128" s="56">
        <f t="shared" si="9"/>
        <v>1871310.0316964644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198"/>
  <sheetViews>
    <sheetView workbookViewId="0">
      <selection activeCell="D3" sqref="D3"/>
    </sheetView>
  </sheetViews>
  <sheetFormatPr defaultColWidth="9.109375" defaultRowHeight="14.4"/>
  <cols>
    <col min="1" max="1" width="11.44140625" style="1" customWidth="1"/>
    <col min="2" max="7" width="9.109375" style="1"/>
    <col min="8" max="8" width="10.44140625" style="1" customWidth="1"/>
    <col min="9" max="9" width="9.109375" style="1"/>
    <col min="10" max="10" width="12.6640625" style="1" customWidth="1"/>
    <col min="11" max="18" width="9.109375" style="1"/>
    <col min="19" max="19" width="10.5546875" style="1" bestFit="1" customWidth="1"/>
    <col min="20" max="16384" width="9.109375" style="1"/>
  </cols>
  <sheetData>
    <row r="1" spans="1:20">
      <c r="A1" s="1" t="s">
        <v>30</v>
      </c>
      <c r="B1" s="7"/>
    </row>
    <row r="2" spans="1:20">
      <c r="A2" s="1" t="s">
        <v>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9" t="s">
        <v>29</v>
      </c>
      <c r="L2" s="1" t="s">
        <v>8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</row>
    <row r="3" spans="1:20">
      <c r="A3" s="2">
        <v>2015</v>
      </c>
      <c r="B3" s="2">
        <f>Input!C5*0.92+INCIDENCE!N3</f>
        <v>5978.811727276433</v>
      </c>
      <c r="C3" s="2">
        <f>Input!B5*0.92+INCIDENCE!O3</f>
        <v>6099.6137641981913</v>
      </c>
      <c r="D3" s="2">
        <f>Input!C6*0.9+INCIDENCE!P3+0.08*Input!C5</f>
        <v>13621.320158444769</v>
      </c>
      <c r="E3" s="2">
        <f>Input!B6*0.9+INCIDENCE!Q3+0.08*Input!B5</f>
        <v>12259.148231388788</v>
      </c>
      <c r="F3" s="2">
        <f>Input!C7*0.9+INCIDENCE!R3+0.1*Input!C6</f>
        <v>20008.92005637558</v>
      </c>
      <c r="G3" s="2">
        <f>Input!B7*0.9+INCIDENCE!S3+0.1*Input!B6</f>
        <v>18044.104166142275</v>
      </c>
      <c r="H3" s="24">
        <f>Input!C8+INCIDENCE!T3+0.1*Input!C7</f>
        <v>29523.495146009183</v>
      </c>
      <c r="I3" s="16">
        <f>Input!B8+INCIDENCE!U3+0.1*Input!B7</f>
        <v>29658.036157210998</v>
      </c>
      <c r="J3" s="3">
        <f>SUM(B3:I3)</f>
        <v>135193.44940704622</v>
      </c>
      <c r="L3" s="2">
        <v>2015</v>
      </c>
      <c r="M3" s="2">
        <f>B3-Death!B3</f>
        <v>5894.5265327365878</v>
      </c>
      <c r="N3" s="2">
        <f>C3-Death!C3</f>
        <v>6033.745032060202</v>
      </c>
      <c r="O3" s="2">
        <f>D3-Death!D3</f>
        <v>13247.941345275935</v>
      </c>
      <c r="P3" s="2">
        <f>E3-Death!E3</f>
        <v>12046.462036475248</v>
      </c>
      <c r="Q3" s="2">
        <f>F3-Death!F3</f>
        <v>19121.923201752896</v>
      </c>
      <c r="R3" s="2">
        <f>G3-Death!G3</f>
        <v>17511.662084314288</v>
      </c>
      <c r="S3" s="2">
        <f>H3-Death!H3</f>
        <v>26532.82664052437</v>
      </c>
      <c r="T3" s="2">
        <f>I3-Death!I3</f>
        <v>26924.336338977449</v>
      </c>
    </row>
    <row r="4" spans="1:20">
      <c r="A4" s="2">
        <v>2016</v>
      </c>
      <c r="B4" s="2">
        <f>0.92*M3+INCIDENCE!N4</f>
        <v>6195.0797161199607</v>
      </c>
      <c r="C4" s="2">
        <f>0.92*N3+INCIDENCE!O4</f>
        <v>6314.8807635645808</v>
      </c>
      <c r="D4" s="2">
        <f>0.9*O3+INCIDENCE!P4+0.08*M3</f>
        <v>13796.774152746546</v>
      </c>
      <c r="E4" s="2">
        <f>0.9*P3+INCIDENCE!Q4+0.08*N3</f>
        <v>12522.372512787482</v>
      </c>
      <c r="F4" s="2">
        <f>0.9*Q3+INCIDENCE!R4+0.1*O3</f>
        <v>20537.635441230577</v>
      </c>
      <c r="G4" s="2">
        <f>0.9*R3+INCIDENCE!S4+0.1*P3</f>
        <v>18625.456062497869</v>
      </c>
      <c r="H4" s="16">
        <f>S3+INCIDENCE!T4+0.1*Q3</f>
        <v>30623.144487843074</v>
      </c>
      <c r="I4" s="16">
        <f>T3+INCIDENCE!U4+0.1*R3</f>
        <v>30712.712329445098</v>
      </c>
      <c r="J4" s="3">
        <f t="shared" ref="J4:J18" si="0">SUM(B4:I4)</f>
        <v>139328.05546623521</v>
      </c>
      <c r="L4" s="2">
        <v>2016</v>
      </c>
      <c r="M4" s="2">
        <f>B4-Death!B4</f>
        <v>6106.7379037805586</v>
      </c>
      <c r="N4" s="2">
        <f>C4-Death!C4</f>
        <v>6246.5857547161586</v>
      </c>
      <c r="O4" s="2">
        <f>D4-Death!D4</f>
        <v>13406.778699808019</v>
      </c>
      <c r="P4" s="2">
        <f>E4-Death!E4</f>
        <v>12287.235403279747</v>
      </c>
      <c r="Q4" s="2">
        <f>F4-Death!F4</f>
        <v>19591.799246275299</v>
      </c>
      <c r="R4" s="2">
        <f>G4-Death!G4</f>
        <v>18057.9534544952</v>
      </c>
      <c r="S4" s="2">
        <f>H4-Death!H4</f>
        <v>27504.8388095095</v>
      </c>
      <c r="T4" s="2">
        <f>I4-Death!I4</f>
        <v>27820.484696885967</v>
      </c>
    </row>
    <row r="5" spans="1:20">
      <c r="A5" s="2">
        <v>2017</v>
      </c>
      <c r="B5" s="2">
        <f>0.92*M4+INCIDENCE!N5</f>
        <v>6404.6954810139741</v>
      </c>
      <c r="C5" s="2">
        <f>0.92*N4+INCIDENCE!O5</f>
        <v>6533.8469705383804</v>
      </c>
      <c r="D5" s="2">
        <f>0.9*O4+INCIDENCE!P5+0.08*M4</f>
        <v>14020.824784309385</v>
      </c>
      <c r="E5" s="2">
        <f>0.9*P4+INCIDENCE!Q5+0.08*N4</f>
        <v>12834.919236943784</v>
      </c>
      <c r="F5" s="2">
        <f>0.9*Q4+INCIDENCE!R5+0.1*O4</f>
        <v>21144.833537145179</v>
      </c>
      <c r="G5" s="2">
        <f>0.9*R4+INCIDENCE!S5+0.1*P4</f>
        <v>19285.396419057739</v>
      </c>
      <c r="H5" s="16">
        <f>S4+INCIDENCE!T5+0.1*Q4</f>
        <v>31824.789068125654</v>
      </c>
      <c r="I5" s="16">
        <f>T4+INCIDENCE!U5+0.1*R4</f>
        <v>31798.823296533505</v>
      </c>
      <c r="J5" s="3">
        <f t="shared" si="0"/>
        <v>143848.12879366759</v>
      </c>
      <c r="L5" s="2">
        <v>2017</v>
      </c>
      <c r="M5" s="2">
        <f>B5-Death!B5</f>
        <v>6312.7063768173412</v>
      </c>
      <c r="N5" s="2">
        <f>C5-Death!C5</f>
        <v>6463.1739150816302</v>
      </c>
      <c r="O5" s="2">
        <f>D5-Death!D5</f>
        <v>13620.746112172406</v>
      </c>
      <c r="P5" s="2">
        <f>E5-Death!E5</f>
        <v>12583.367594679294</v>
      </c>
      <c r="Q5" s="2">
        <f>F5-Death!F5</f>
        <v>20144.66896979274</v>
      </c>
      <c r="R5" s="2">
        <f>G5-Death!G5</f>
        <v>18680.93755721275</v>
      </c>
      <c r="S5" s="2">
        <f>H5-Death!H5</f>
        <v>28531.560103577904</v>
      </c>
      <c r="T5" s="2">
        <f>I5-Death!I5</f>
        <v>28749.609637371825</v>
      </c>
    </row>
    <row r="6" spans="1:20">
      <c r="A6" s="2">
        <v>2018</v>
      </c>
      <c r="B6" s="2">
        <f>0.92*M5+INCIDENCE!N6</f>
        <v>6601.4533327745939</v>
      </c>
      <c r="C6" s="2">
        <f>0.92*N5+INCIDENCE!O6</f>
        <v>6744.6773120635744</v>
      </c>
      <c r="D6" s="2">
        <f>0.9*O5+INCIDENCE!P6+0.08*M5</f>
        <v>14276.746395518576</v>
      </c>
      <c r="E6" s="2">
        <f>0.9*P5+INCIDENCE!Q6+0.08*N5</f>
        <v>13174.997393448653</v>
      </c>
      <c r="F6" s="2">
        <f>0.9*Q5+INCIDENCE!R6+0.1*O5</f>
        <v>21782.880484178531</v>
      </c>
      <c r="G6" s="2">
        <f>0.9*R5+INCIDENCE!S6+0.1*P5</f>
        <v>19975.912331363528</v>
      </c>
      <c r="H6" s="16">
        <f>S5+INCIDENCE!T6+0.1*Q5</f>
        <v>33051.563811349064</v>
      </c>
      <c r="I6" s="16">
        <f>T5+INCIDENCE!U6+0.1*R5</f>
        <v>32900.076409434994</v>
      </c>
      <c r="J6" s="3">
        <f t="shared" si="0"/>
        <v>148508.30747013152</v>
      </c>
      <c r="L6" s="2">
        <v>2018</v>
      </c>
      <c r="M6" s="2">
        <f>B6-Death!B6</f>
        <v>6506.2097087948359</v>
      </c>
      <c r="N6" s="2">
        <f>C6-Death!C6</f>
        <v>6671.7228497442156</v>
      </c>
      <c r="O6" s="2">
        <f>D6-Death!D6</f>
        <v>13868.171765912099</v>
      </c>
      <c r="P6" s="2">
        <f>E6-Death!E6</f>
        <v>12910.552753776412</v>
      </c>
      <c r="Q6" s="2">
        <f>F6-Death!F6</f>
        <v>20732.889633778646</v>
      </c>
      <c r="R6" s="2">
        <f>G6-Death!G6</f>
        <v>19333.951854802519</v>
      </c>
      <c r="S6" s="2">
        <f>H6-Death!H6</f>
        <v>29601.281933356619</v>
      </c>
      <c r="T6" s="2">
        <f>I6-Death!I6</f>
        <v>29696.486163829028</v>
      </c>
    </row>
    <row r="7" spans="1:20">
      <c r="A7" s="2">
        <v>2019</v>
      </c>
      <c r="B7" s="2">
        <f>0.92*M6+INCIDENCE!N7</f>
        <v>6784.7901916815981</v>
      </c>
      <c r="C7" s="2">
        <f>0.92*N6+INCIDENCE!O7</f>
        <v>6943.2271391439181</v>
      </c>
      <c r="D7" s="2">
        <f>0.9*O6+INCIDENCE!P7+0.08*M6</f>
        <v>14542.508485615524</v>
      </c>
      <c r="E7" s="2">
        <f>0.9*P6+INCIDENCE!Q7+0.08*N6</f>
        <v>13523.404168739473</v>
      </c>
      <c r="F7" s="2">
        <f>0.9*Q6+INCIDENCE!R7+0.1*O6</f>
        <v>22436.012285369288</v>
      </c>
      <c r="G7" s="2">
        <f>0.9*R6+INCIDENCE!S7+0.1*P6</f>
        <v>20682.286795236123</v>
      </c>
      <c r="H7" s="16">
        <f>S6+INCIDENCE!T7+0.1*Q6</f>
        <v>34309.548417483122</v>
      </c>
      <c r="I7" s="16">
        <f>T6+INCIDENCE!U7+0.1*R6</f>
        <v>34008.542021204055</v>
      </c>
      <c r="J7" s="3">
        <f t="shared" si="0"/>
        <v>153230.3195044731</v>
      </c>
      <c r="L7" s="2">
        <v>2019</v>
      </c>
      <c r="M7" s="2">
        <f>B7-Death!B7</f>
        <v>6686.6232239314659</v>
      </c>
      <c r="N7" s="2">
        <f>C7-Death!C7</f>
        <v>6868.1249487732412</v>
      </c>
      <c r="O7" s="2">
        <f>D7-Death!D7</f>
        <v>14125.94833904384</v>
      </c>
      <c r="P7" s="2">
        <f>E7-Death!E7</f>
        <v>13248.288753818593</v>
      </c>
      <c r="Q7" s="2">
        <f>F7-Death!F7</f>
        <v>21339.901628451451</v>
      </c>
      <c r="R7" s="2">
        <f>G7-Death!G7</f>
        <v>20002.704653293611</v>
      </c>
      <c r="S7" s="2">
        <f>H7-Death!H7</f>
        <v>30686.104595887336</v>
      </c>
      <c r="T7" s="2">
        <f>I7-Death!I7</f>
        <v>30653.56690081647</v>
      </c>
    </row>
    <row r="8" spans="1:20">
      <c r="A8" s="2">
        <v>2020</v>
      </c>
      <c r="B8" s="2">
        <f>0.92*M7+INCIDENCE!N8</f>
        <v>6956.2472885059233</v>
      </c>
      <c r="C8" s="2">
        <f>0.92*N7+INCIDENCE!O8</f>
        <v>7130.6119776108044</v>
      </c>
      <c r="D8" s="2">
        <f>0.9*O7+INCIDENCE!P8+0.08*M7</f>
        <v>14801.745079632845</v>
      </c>
      <c r="E8" s="2">
        <f>0.9*P7+INCIDENCE!Q8+0.08*N7</f>
        <v>13860.357125574401</v>
      </c>
      <c r="F8" s="2">
        <f>0.9*Q7+INCIDENCE!R8+0.1*O7</f>
        <v>23104.98019973579</v>
      </c>
      <c r="G8" s="2">
        <f>0.9*R7+INCIDENCE!S8+0.1*P7</f>
        <v>21402.692459008547</v>
      </c>
      <c r="H8" s="16">
        <f>S7+INCIDENCE!T8+0.1*Q7</f>
        <v>35569.991886473472</v>
      </c>
      <c r="I8" s="16">
        <f>T7+INCIDENCE!U8+0.1*R7</f>
        <v>35118.231078688783</v>
      </c>
      <c r="J8" s="3">
        <f t="shared" si="0"/>
        <v>157944.85709523055</v>
      </c>
      <c r="L8" s="2">
        <v>2020</v>
      </c>
      <c r="M8" s="2">
        <f>B8-Death!B8</f>
        <v>6855.4193727426364</v>
      </c>
      <c r="N8" s="2">
        <f>C8-Death!C8</f>
        <v>7053.4829090794883</v>
      </c>
      <c r="O8" s="2">
        <f>D8-Death!D8</f>
        <v>14377.638439412738</v>
      </c>
      <c r="P8" s="2">
        <f>E8-Death!E8</f>
        <v>13576.218351442985</v>
      </c>
      <c r="Q8" s="2">
        <f>F8-Death!F8</f>
        <v>21965.283670911373</v>
      </c>
      <c r="R8" s="2">
        <f>G8-Death!G8</f>
        <v>20685.407517254185</v>
      </c>
      <c r="S8" s="2">
        <f>H8-Death!H8</f>
        <v>31779.764127530521</v>
      </c>
      <c r="T8" s="2">
        <f>I8-Death!I8</f>
        <v>31615.118957286195</v>
      </c>
    </row>
    <row r="9" spans="1:20">
      <c r="A9" s="2">
        <v>2021</v>
      </c>
      <c r="B9" s="2">
        <f>0.92*M8+INCIDENCE!N9</f>
        <v>7117.6540392211664</v>
      </c>
      <c r="C9" s="2">
        <f>0.92*N8+INCIDENCE!O9</f>
        <v>7308.2219321370558</v>
      </c>
      <c r="D9" s="2">
        <f>0.9*O8+INCIDENCE!P9+0.08*M8</f>
        <v>15040.633851594033</v>
      </c>
      <c r="E9" s="2">
        <f>0.9*P8+INCIDENCE!Q9+0.08*N8</f>
        <v>14176.232234707117</v>
      </c>
      <c r="F9" s="2">
        <f>0.9*Q8+INCIDENCE!R9+0.1*O8</f>
        <v>23778.438022621012</v>
      </c>
      <c r="G9" s="2">
        <f>0.9*R8+INCIDENCE!S9+0.1*P8</f>
        <v>22122.65488379903</v>
      </c>
      <c r="H9" s="16">
        <f>S8+INCIDENCE!T9+0.1*Q8</f>
        <v>36850.391222577215</v>
      </c>
      <c r="I9" s="16">
        <f>T8+INCIDENCE!U9+0.1*R8</f>
        <v>36239.875347176661</v>
      </c>
      <c r="J9" s="3">
        <f t="shared" si="0"/>
        <v>162634.10153383328</v>
      </c>
      <c r="L9" s="2">
        <v>2021</v>
      </c>
      <c r="M9" s="2">
        <f>B9-Death!B9</f>
        <v>7014.3701341633323</v>
      </c>
      <c r="N9" s="2">
        <f>C9-Death!C9</f>
        <v>7229.1717246165454</v>
      </c>
      <c r="O9" s="2">
        <f>D9-Death!D9</f>
        <v>14609.644081936105</v>
      </c>
      <c r="P9" s="2">
        <f>E9-Death!E9</f>
        <v>13884.34199591793</v>
      </c>
      <c r="Q9" s="2">
        <f>F9-Death!F9</f>
        <v>22597.405031586048</v>
      </c>
      <c r="R9" s="2">
        <f>G9-Death!G9</f>
        <v>21368.061399622315</v>
      </c>
      <c r="S9" s="2">
        <f>H9-Death!H9</f>
        <v>32886.690328500408</v>
      </c>
      <c r="T9" s="2">
        <f>I9-Death!I9</f>
        <v>32590.492772179525</v>
      </c>
    </row>
    <row r="10" spans="1:20">
      <c r="A10" s="2">
        <v>2022</v>
      </c>
      <c r="B10" s="2">
        <f>0.92*M9+INCIDENCE!N10</f>
        <v>7268.9960354514842</v>
      </c>
      <c r="C10" s="2">
        <f>0.92*N9+INCIDENCE!O10</f>
        <v>7477.2541963459425</v>
      </c>
      <c r="D10" s="2">
        <f>0.9*O9+INCIDENCE!P10+0.08*M9</f>
        <v>15256.66528684582</v>
      </c>
      <c r="E10" s="2">
        <f>0.9*P9+INCIDENCE!Q10+0.08*N9</f>
        <v>14463.626425374561</v>
      </c>
      <c r="F10" s="2">
        <f>0.9*Q9+INCIDENCE!R10+0.1*O9</f>
        <v>24418.744952576195</v>
      </c>
      <c r="G10" s="2">
        <f>0.9*R9+INCIDENCE!S10+0.1*P9</f>
        <v>22812.219447657801</v>
      </c>
      <c r="H10" s="16">
        <f>S9+INCIDENCE!T10+0.1*Q9</f>
        <v>38192.649834041287</v>
      </c>
      <c r="I10" s="16">
        <f>T9+INCIDENCE!U10+0.1*R9</f>
        <v>37418.613639084804</v>
      </c>
      <c r="J10" s="3">
        <f t="shared" si="0"/>
        <v>167308.76981737788</v>
      </c>
      <c r="L10" s="2">
        <v>2022</v>
      </c>
      <c r="M10" s="2">
        <f>B10-Death!B10</f>
        <v>7163.4408800755173</v>
      </c>
      <c r="N10" s="2">
        <f>C10-Death!C10</f>
        <v>7396.3756321724486</v>
      </c>
      <c r="O10" s="2">
        <f>D10-Death!D10</f>
        <v>14819.472965332845</v>
      </c>
      <c r="P10" s="2">
        <f>E10-Death!E10</f>
        <v>14165.069736160029</v>
      </c>
      <c r="Q10" s="2">
        <f>F10-Death!F10</f>
        <v>23199.879606157559</v>
      </c>
      <c r="R10" s="2">
        <f>G10-Death!G10</f>
        <v>22021.754921961274</v>
      </c>
      <c r="S10" s="2">
        <f>H10-Death!H10</f>
        <v>34050.832460961334</v>
      </c>
      <c r="T10" s="2">
        <f>I10-Death!I10</f>
        <v>33619.936503020661</v>
      </c>
    </row>
    <row r="11" spans="1:20">
      <c r="A11" s="2">
        <v>2023</v>
      </c>
      <c r="B11" s="2">
        <f>0.92*M10+INCIDENCE!N11</f>
        <v>7410.8848043675371</v>
      </c>
      <c r="C11" s="2">
        <f>0.92*N10+INCIDENCE!O11</f>
        <v>7637.2929097290344</v>
      </c>
      <c r="D11" s="2">
        <f>0.9*O10+INCIDENCE!P11+0.08*M10</f>
        <v>15449.280108751485</v>
      </c>
      <c r="E11" s="2">
        <f>0.9*P10+INCIDENCE!Q11+0.08*N10</f>
        <v>14724.695854997954</v>
      </c>
      <c r="F11" s="2">
        <f>0.9*Q10+INCIDENCE!R11+0.1*O10</f>
        <v>25034.385096417307</v>
      </c>
      <c r="G11" s="2">
        <f>0.9*R10+INCIDENCE!S11+0.1*P10</f>
        <v>23479.510123009612</v>
      </c>
      <c r="H11" s="16">
        <f>S10+INCIDENCE!T11+0.1*Q10</f>
        <v>39589.40911278472</v>
      </c>
      <c r="I11" s="16">
        <f>T10+INCIDENCE!U11+0.1*R10</f>
        <v>38639.758960347608</v>
      </c>
      <c r="J11" s="3">
        <f t="shared" si="0"/>
        <v>171965.21697040525</v>
      </c>
      <c r="L11" s="2">
        <v>2023</v>
      </c>
      <c r="M11" s="2">
        <f>B11-Death!B11</f>
        <v>7303.220853619413</v>
      </c>
      <c r="N11" s="2">
        <f>C11-Death!C11</f>
        <v>7554.6832687360666</v>
      </c>
      <c r="O11" s="2">
        <f>D11-Death!D11</f>
        <v>15006.564400809004</v>
      </c>
      <c r="P11" s="2">
        <f>E11-Death!E11</f>
        <v>14420.311530251574</v>
      </c>
      <c r="Q11" s="2">
        <f>F11-Death!F11</f>
        <v>23780.318634973839</v>
      </c>
      <c r="R11" s="2">
        <f>G11-Death!G11</f>
        <v>22654.371932562346</v>
      </c>
      <c r="S11" s="2">
        <f>H11-Death!H11</f>
        <v>35261.761979085277</v>
      </c>
      <c r="T11" s="2">
        <f>I11-Death!I11</f>
        <v>34689.887397282146</v>
      </c>
    </row>
    <row r="12" spans="1:20">
      <c r="A12" s="2">
        <v>2024</v>
      </c>
      <c r="B12" s="2">
        <f>0.92*M11+INCIDENCE!N12</f>
        <v>7544.2673928934746</v>
      </c>
      <c r="C12" s="2">
        <f>0.92*N11+INCIDENCE!O12</f>
        <v>7788.6133704375688</v>
      </c>
      <c r="D12" s="2">
        <f>0.9*O11+INCIDENCE!P12+0.08*M11</f>
        <v>15625.68937598433</v>
      </c>
      <c r="E12" s="2">
        <f>0.9*P11+INCIDENCE!Q12+0.08*N11</f>
        <v>14964.878652096682</v>
      </c>
      <c r="F12" s="2">
        <f>0.9*Q11+INCIDENCE!R12+0.1*O11</f>
        <v>25627.314585352917</v>
      </c>
      <c r="G12" s="2">
        <f>0.9*R11+INCIDENCE!S12+0.1*P11</f>
        <v>24127.853587514212</v>
      </c>
      <c r="H12" s="16">
        <f>S11+INCIDENCE!T12+0.1*Q11</f>
        <v>41016.749712243945</v>
      </c>
      <c r="I12" s="16">
        <f>T11+INCIDENCE!U12+0.1*R11</f>
        <v>39897.619303268402</v>
      </c>
      <c r="J12" s="3">
        <f t="shared" si="0"/>
        <v>176592.98597979153</v>
      </c>
      <c r="L12" s="2">
        <v>2024</v>
      </c>
      <c r="M12" s="2">
        <f>B12-Death!B12</f>
        <v>7434.6345682141973</v>
      </c>
      <c r="N12" s="2">
        <f>C12-Death!C12</f>
        <v>7704.3669545967732</v>
      </c>
      <c r="O12" s="2">
        <f>D12-Death!D12</f>
        <v>15177.917254170114</v>
      </c>
      <c r="P12" s="2">
        <f>E12-Death!E12</f>
        <v>14655.272857838259</v>
      </c>
      <c r="Q12" s="2">
        <f>F12-Death!F12</f>
        <v>24340.235114069968</v>
      </c>
      <c r="R12" s="2">
        <f>G12-Death!G12</f>
        <v>23269.143709546457</v>
      </c>
      <c r="S12" s="2">
        <f>H12-Death!H12</f>
        <v>36500.356112257461</v>
      </c>
      <c r="T12" s="2">
        <f>I12-Death!I12</f>
        <v>35794.939693446984</v>
      </c>
    </row>
    <row r="13" spans="1:20">
      <c r="A13" s="2">
        <v>2025</v>
      </c>
      <c r="B13" s="2">
        <f>0.92*M12+INCIDENCE!N13</f>
        <v>7670.0834096257831</v>
      </c>
      <c r="C13" s="2">
        <f>0.92*N12+INCIDENCE!O13</f>
        <v>7932.6507968635269</v>
      </c>
      <c r="D13" s="2">
        <f>0.9*O12+INCIDENCE!P13+0.08*M12</f>
        <v>15785.674822075154</v>
      </c>
      <c r="E13" s="2">
        <f>0.9*P12+INCIDENCE!Q13+0.08*N12</f>
        <v>15183.742702224848</v>
      </c>
      <c r="F13" s="2">
        <f>0.9*Q12+INCIDENCE!R13+0.1*O12</f>
        <v>26201.737507274505</v>
      </c>
      <c r="G13" s="2">
        <f>0.9*R12+INCIDENCE!S13+0.1*P12</f>
        <v>24756.459141396361</v>
      </c>
      <c r="H13" s="16">
        <f>S12+INCIDENCE!T13+0.1*Q12</f>
        <v>42475.356499698246</v>
      </c>
      <c r="I13" s="16">
        <f>T12+INCIDENCE!U13+0.1*R12</f>
        <v>41190.667213951449</v>
      </c>
      <c r="J13" s="3">
        <f t="shared" si="0"/>
        <v>181196.37209310985</v>
      </c>
      <c r="L13" s="2">
        <v>2025</v>
      </c>
      <c r="M13" s="2">
        <f>B13-Death!B13</f>
        <v>7558.6022505317314</v>
      </c>
      <c r="N13" s="2">
        <f>C13-Death!C13</f>
        <v>7846.8463839381702</v>
      </c>
      <c r="O13" s="2">
        <f>D13-Death!D13</f>
        <v>15333.317748871408</v>
      </c>
      <c r="P13" s="2">
        <f>E13-Death!E13</f>
        <v>14869.459150940842</v>
      </c>
      <c r="Q13" s="2">
        <f>F13-Death!F13</f>
        <v>24883.360173026707</v>
      </c>
      <c r="R13" s="2">
        <f>G13-Death!G13</f>
        <v>23865.31930629144</v>
      </c>
      <c r="S13" s="2">
        <f>H13-Death!H13</f>
        <v>37765.958996809706</v>
      </c>
      <c r="T13" s="2">
        <f>I13-Death!I13</f>
        <v>36933.469825979504</v>
      </c>
    </row>
    <row r="14" spans="1:20">
      <c r="A14" s="2">
        <v>2026</v>
      </c>
      <c r="B14" s="2">
        <f>0.92*M13+INCIDENCE!N14</f>
        <v>7789.4806994066566</v>
      </c>
      <c r="C14" s="2">
        <f>0.92*N13+INCIDENCE!O14</f>
        <v>8069.2838706710936</v>
      </c>
      <c r="D14" s="2">
        <f>0.9*O13+INCIDENCE!P14+0.08*M13</f>
        <v>15929.680717758683</v>
      </c>
      <c r="E14" s="2">
        <f>0.9*P13+INCIDENCE!Q14+0.08*N13</f>
        <v>15382.709018327367</v>
      </c>
      <c r="F14" s="2">
        <f>0.9*Q13+INCIDENCE!R14+0.1*O13</f>
        <v>26762.972458603308</v>
      </c>
      <c r="G14" s="2">
        <f>0.9*R13+INCIDENCE!S14+0.1*P13</f>
        <v>25369.862764719725</v>
      </c>
      <c r="H14" s="16">
        <f>S13+INCIDENCE!T14+0.1*Q13</f>
        <v>43956.17076269164</v>
      </c>
      <c r="I14" s="16">
        <f>T13+INCIDENCE!U14+0.1*R13</f>
        <v>42513.002442663797</v>
      </c>
      <c r="J14" s="3">
        <f t="shared" si="0"/>
        <v>185773.16273484228</v>
      </c>
      <c r="L14" s="2">
        <v>2026</v>
      </c>
      <c r="M14" s="2">
        <f>B14-Death!B14</f>
        <v>7676.2513350883064</v>
      </c>
      <c r="N14" s="2">
        <f>C14-Death!C14</f>
        <v>7982.0015506772779</v>
      </c>
      <c r="O14" s="2">
        <f>D14-Death!D14</f>
        <v>15473.196865118392</v>
      </c>
      <c r="P14" s="2">
        <f>E14-Death!E14</f>
        <v>15064.219863530863</v>
      </c>
      <c r="Q14" s="2">
        <f>F14-Death!F14</f>
        <v>25414.546634071739</v>
      </c>
      <c r="R14" s="2">
        <f>G14-Death!G14</f>
        <v>24447.276293412997</v>
      </c>
      <c r="S14" s="2">
        <f>H14-Death!H14</f>
        <v>39051.280304507542</v>
      </c>
      <c r="T14" s="2">
        <f>I14-Death!I14</f>
        <v>38099.967011536697</v>
      </c>
    </row>
    <row r="15" spans="1:20">
      <c r="A15" s="2">
        <v>2027</v>
      </c>
      <c r="B15" s="2">
        <f>0.92*M14+INCIDENCE!N15</f>
        <v>7906.4029773850698</v>
      </c>
      <c r="C15" s="2">
        <f>0.92*N14+INCIDENCE!O15</f>
        <v>8201.9736582104251</v>
      </c>
      <c r="D15" s="2">
        <f>0.9*O14+INCIDENCE!P15+0.08*M14</f>
        <v>16052.795475676485</v>
      </c>
      <c r="E15" s="2">
        <f>0.9*P14+INCIDENCE!Q15+0.08*N14</f>
        <v>15557.208628545135</v>
      </c>
      <c r="F15" s="2">
        <f>0.9*Q14+INCIDENCE!R15+0.1*O14</f>
        <v>27302.689171386046</v>
      </c>
      <c r="G15" s="2">
        <f>0.9*R14+INCIDENCE!S15+0.1*P14</f>
        <v>25961.848184663075</v>
      </c>
      <c r="H15" s="16">
        <f>S14+INCIDENCE!T15+0.1*Q14</f>
        <v>45456.927552201632</v>
      </c>
      <c r="I15" s="16">
        <f>T14+INCIDENCE!U15+0.1*R14</f>
        <v>43860.715933058025</v>
      </c>
      <c r="J15" s="3">
        <f t="shared" si="0"/>
        <v>190300.56158112589</v>
      </c>
      <c r="L15" s="2">
        <v>2027</v>
      </c>
      <c r="M15" s="2">
        <f>B15-Death!B15</f>
        <v>7791.4657887893582</v>
      </c>
      <c r="N15" s="2">
        <f>C15-Death!C15</f>
        <v>8113.2560841492659</v>
      </c>
      <c r="O15" s="2">
        <f>D15-Death!D15</f>
        <v>15592.783585789164</v>
      </c>
      <c r="P15" s="2">
        <f>E15-Death!E15</f>
        <v>15235.055798913998</v>
      </c>
      <c r="Q15" s="2">
        <f>F15-Death!F15</f>
        <v>25925.735209677645</v>
      </c>
      <c r="R15" s="2">
        <f>G15-Death!G15</f>
        <v>25009.023732720216</v>
      </c>
      <c r="S15" s="2">
        <f>H15-Death!H15</f>
        <v>40353.910158566752</v>
      </c>
      <c r="T15" s="2">
        <f>I15-Death!I15</f>
        <v>39290.738193358411</v>
      </c>
    </row>
    <row r="16" spans="1:20">
      <c r="A16" s="2">
        <v>2028</v>
      </c>
      <c r="B16" s="2">
        <f>0.92*M15+INCIDENCE!N16</f>
        <v>8022.4390634910769</v>
      </c>
      <c r="C16" s="2">
        <f>0.92*N15+INCIDENCE!O16</f>
        <v>8331.9214638020385</v>
      </c>
      <c r="D16" s="2">
        <f>0.9*O15+INCIDENCE!P16+0.08*M15</f>
        <v>16151.065224520757</v>
      </c>
      <c r="E16" s="2">
        <f>0.9*P15+INCIDENCE!Q16+0.08*N15</f>
        <v>15705.873555833808</v>
      </c>
      <c r="F16" s="2">
        <f>0.9*Q15+INCIDENCE!R16+0.1*O15</f>
        <v>27827.837070182228</v>
      </c>
      <c r="G16" s="2">
        <f>0.9*R15+INCIDENCE!S16+0.1*P15</f>
        <v>26533.23633198594</v>
      </c>
      <c r="H16" s="16">
        <f>S15+INCIDENCE!T16+0.1*Q15</f>
        <v>46972.959002131232</v>
      </c>
      <c r="I16" s="16">
        <f>T15+INCIDENCE!U16+0.1*R15</f>
        <v>45238.258001450042</v>
      </c>
      <c r="J16" s="3">
        <f t="shared" si="0"/>
        <v>194783.58971339714</v>
      </c>
      <c r="L16" s="2">
        <v>2028</v>
      </c>
      <c r="M16" s="2">
        <f>B16-Death!B16</f>
        <v>7905.8097631017954</v>
      </c>
      <c r="N16" s="2">
        <f>C16-Death!C16</f>
        <v>8241.7982946308402</v>
      </c>
      <c r="O16" s="2">
        <f>D16-Death!D16</f>
        <v>15688.237286452026</v>
      </c>
      <c r="P16" s="2">
        <f>E16-Death!E16</f>
        <v>15380.612740075541</v>
      </c>
      <c r="Q16" s="2">
        <f>F16-Death!F16</f>
        <v>26423.414096123834</v>
      </c>
      <c r="R16" s="2">
        <f>G16-Death!G16</f>
        <v>25551.351979615698</v>
      </c>
      <c r="S16" s="2">
        <f>H16-Death!H16</f>
        <v>41669.990995342298</v>
      </c>
      <c r="T16" s="2">
        <f>I16-Death!I16</f>
        <v>40509.601158471109</v>
      </c>
    </row>
    <row r="17" spans="1:20">
      <c r="A17" s="2">
        <v>2029</v>
      </c>
      <c r="B17" s="2">
        <f>0.92*M16+INCIDENCE!N17</f>
        <v>8138.7873364081361</v>
      </c>
      <c r="C17" s="2">
        <f>0.92*N16+INCIDENCE!O17</f>
        <v>8459.9808736708728</v>
      </c>
      <c r="D17" s="2">
        <f>0.9*O16+INCIDENCE!P17+0.08*M16</f>
        <v>16231.159921847975</v>
      </c>
      <c r="E17" s="2">
        <f>0.9*P16+INCIDENCE!Q17+0.08*N16</f>
        <v>15832.314433789139</v>
      </c>
      <c r="F17" s="2">
        <f>0.9*Q16+INCIDENCE!R17+0.1*O16</f>
        <v>28322.836571963944</v>
      </c>
      <c r="G17" s="2">
        <f>0.9*R16+INCIDENCE!S17+0.1*P16</f>
        <v>27075.015931621841</v>
      </c>
      <c r="H17" s="16">
        <f>S16+INCIDENCE!T17+0.1*Q16</f>
        <v>48507.028149923513</v>
      </c>
      <c r="I17" s="16">
        <f>T16+INCIDENCE!U17+0.1*R16</f>
        <v>46648.45746065853</v>
      </c>
      <c r="J17" s="3">
        <f t="shared" si="0"/>
        <v>199215.58067988395</v>
      </c>
      <c r="L17" s="2">
        <v>2029</v>
      </c>
      <c r="M17" s="2">
        <f>B17-Death!B17</f>
        <v>8020.4632017118574</v>
      </c>
      <c r="N17" s="2">
        <f>C17-Death!C17</f>
        <v>8368.4725354351649</v>
      </c>
      <c r="O17" s="2">
        <f>D17-Death!D17</f>
        <v>15766.03677142227</v>
      </c>
      <c r="P17" s="2">
        <f>E17-Death!E17</f>
        <v>15504.417988776246</v>
      </c>
      <c r="Q17" s="2">
        <f>F17-Death!F17</f>
        <v>26892.707186199372</v>
      </c>
      <c r="R17" s="2">
        <f>G17-Death!G17</f>
        <v>26065.581362612669</v>
      </c>
      <c r="S17" s="2">
        <f>H17-Death!H17</f>
        <v>43001.866333414699</v>
      </c>
      <c r="T17" s="2">
        <f>I17-Death!I17</f>
        <v>41758.933852405666</v>
      </c>
    </row>
    <row r="18" spans="1:20">
      <c r="A18" s="2">
        <v>2030</v>
      </c>
      <c r="B18" s="2">
        <f>0.92*M17+INCIDENCE!N18</f>
        <v>8254.4120891212297</v>
      </c>
      <c r="C18" s="2">
        <f>0.92*N17+INCIDENCE!O18</f>
        <v>8585.8293468397587</v>
      </c>
      <c r="D18" s="2">
        <f>0.9*O17+INCIDENCE!P18+0.08*M17</f>
        <v>16303.552264328788</v>
      </c>
      <c r="E18" s="2">
        <f>0.9*P17+INCIDENCE!Q18+0.08*N17</f>
        <v>15947.62903725276</v>
      </c>
      <c r="F18" s="2">
        <f>0.9*Q17+INCIDENCE!R18+0.1*O17</f>
        <v>28772.209277241338</v>
      </c>
      <c r="G18" s="2">
        <f>0.9*R17+INCIDENCE!S18+0.1*P17</f>
        <v>27566.445144943977</v>
      </c>
      <c r="H18" s="16">
        <f>S17+INCIDENCE!T18+0.1*Q17</f>
        <v>50059.999466261455</v>
      </c>
      <c r="I18" s="16">
        <f>T17+INCIDENCE!U18+0.1*R17</f>
        <v>48096.098186325537</v>
      </c>
      <c r="J18" s="3">
        <f t="shared" si="0"/>
        <v>203586.17481231486</v>
      </c>
      <c r="L18" s="2">
        <v>2030</v>
      </c>
      <c r="M18" s="2">
        <f>B18-Death!B18</f>
        <v>8134.4048038752508</v>
      </c>
      <c r="N18" s="2">
        <f>C18-Death!C18</f>
        <v>8492.9597543859691</v>
      </c>
      <c r="O18" s="2">
        <f>D18-Death!D18</f>
        <v>15836.354624232255</v>
      </c>
      <c r="P18" s="2">
        <f>E18-Death!E18</f>
        <v>15617.334449298492</v>
      </c>
      <c r="Q18" s="2">
        <f>F18-Death!F18</f>
        <v>27318.856844834259</v>
      </c>
      <c r="R18" s="2">
        <f>G18-Death!G18</f>
        <v>26531.748356520198</v>
      </c>
      <c r="S18" s="2">
        <f>H18-Death!H18</f>
        <v>44350.416039696356</v>
      </c>
      <c r="T18" s="2">
        <f>I18-Death!I18</f>
        <v>43042.877344879002</v>
      </c>
    </row>
    <row r="19" spans="1:20">
      <c r="A19" s="2"/>
      <c r="B19" s="2"/>
      <c r="C19" s="2"/>
      <c r="D19" s="2"/>
      <c r="E19" s="2"/>
      <c r="F19" s="2"/>
      <c r="G19" s="2"/>
      <c r="H19" s="16"/>
      <c r="I19" s="16"/>
      <c r="J19" s="3"/>
      <c r="L19" s="2"/>
      <c r="M19" s="2"/>
      <c r="N19" s="2"/>
      <c r="O19" s="2"/>
      <c r="P19" s="2"/>
      <c r="Q19" s="2"/>
      <c r="R19" s="2"/>
      <c r="S19" s="2"/>
      <c r="T19" s="2"/>
    </row>
    <row r="20" spans="1:20">
      <c r="B20" s="7"/>
    </row>
    <row r="21" spans="1:20">
      <c r="A21" s="1" t="s">
        <v>31</v>
      </c>
      <c r="J21" s="9"/>
    </row>
    <row r="22" spans="1:20">
      <c r="A22" s="1" t="s">
        <v>8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9" t="s">
        <v>29</v>
      </c>
      <c r="L22" s="1" t="s">
        <v>8</v>
      </c>
      <c r="M22" s="1" t="s">
        <v>0</v>
      </c>
      <c r="N22" s="1" t="s">
        <v>1</v>
      </c>
      <c r="O22" s="1" t="s">
        <v>2</v>
      </c>
      <c r="P22" s="1" t="s">
        <v>3</v>
      </c>
      <c r="Q22" s="1" t="s">
        <v>4</v>
      </c>
      <c r="R22" s="1" t="s">
        <v>5</v>
      </c>
      <c r="S22" s="1" t="s">
        <v>6</v>
      </c>
      <c r="T22" s="1" t="s">
        <v>7</v>
      </c>
    </row>
    <row r="23" spans="1:20">
      <c r="A23" s="2">
        <v>2015</v>
      </c>
      <c r="B23" s="2">
        <f>Input!C25*0.92+INCIDENCE!N23</f>
        <v>18600.616641037672</v>
      </c>
      <c r="C23" s="2">
        <f>Input!B25*0.92+INCIDENCE!O23</f>
        <v>18983.362394213022</v>
      </c>
      <c r="D23" s="2">
        <f>Input!C26*0.9+INCIDENCE!P23+0.08*Input!C25</f>
        <v>42077.410959736466</v>
      </c>
      <c r="E23" s="2">
        <f>Input!B26*0.9+INCIDENCE!Q23+0.08*Input!B25</f>
        <v>37953.699509166094</v>
      </c>
      <c r="F23" s="2">
        <f>Input!C27*0.9+INCIDENCE!R23+0.1*Input!C26</f>
        <v>61516.864032270962</v>
      </c>
      <c r="G23" s="2">
        <f>Input!B27*0.9+INCIDENCE!S23+0.1*Input!B26</f>
        <v>55796.4549862399</v>
      </c>
      <c r="H23" s="24">
        <f>Input!C28+INCIDENCE!T23+0.1*Input!C27</f>
        <v>91083.880007830594</v>
      </c>
      <c r="I23" s="16">
        <f>Input!B28+INCIDENCE!U23+0.1*Input!B27</f>
        <v>92064.379495009329</v>
      </c>
      <c r="J23" s="3">
        <f>SUM(B23:I23)</f>
        <v>418076.66802550404</v>
      </c>
      <c r="L23" s="2">
        <v>2015</v>
      </c>
      <c r="M23" s="2">
        <f>B23-Death!B23</f>
        <v>18338.397881915596</v>
      </c>
      <c r="N23" s="2">
        <f>C23-Death!C23</f>
        <v>18778.364166298641</v>
      </c>
      <c r="O23" s="2">
        <f>D23-Death!D23</f>
        <v>40924.012200833975</v>
      </c>
      <c r="P23" s="2">
        <f>E23-Death!E23</f>
        <v>37295.233865457827</v>
      </c>
      <c r="Q23" s="2">
        <f>F23-Death!F23</f>
        <v>58789.817057764754</v>
      </c>
      <c r="R23" s="2">
        <f>G23-Death!G23</f>
        <v>54150.023532621955</v>
      </c>
      <c r="S23" s="2">
        <f>H23-Death!H23</f>
        <v>81857.272861569378</v>
      </c>
      <c r="T23" s="2">
        <f>I23-Death!I23</f>
        <v>83578.437399679475</v>
      </c>
    </row>
    <row r="24" spans="1:20">
      <c r="A24" s="2">
        <v>2016</v>
      </c>
      <c r="B24" s="2">
        <f>0.92*M23+INCIDENCE!N24</f>
        <v>19280.618796551727</v>
      </c>
      <c r="C24" s="2">
        <f>0.92*N23+INCIDENCE!O24</f>
        <v>19674.613972634437</v>
      </c>
      <c r="D24" s="2">
        <f>0.9*O23+INCIDENCE!P24+0.08*M23</f>
        <v>42444.594114511645</v>
      </c>
      <c r="E24" s="2">
        <f>0.9*P23+INCIDENCE!Q24+0.08*N23</f>
        <v>38660.250484120857</v>
      </c>
      <c r="F24" s="2">
        <f>0.9*Q23+INCIDENCE!R24+0.1*O23</f>
        <v>62480.766393027166</v>
      </c>
      <c r="G24" s="2">
        <f>0.9*R23+INCIDENCE!S24+0.1*P23</f>
        <v>57318.675361710848</v>
      </c>
      <c r="H24" s="16">
        <f>S23+INCIDENCE!T24+0.1*Q23</f>
        <v>93751.272595694827</v>
      </c>
      <c r="I24" s="16">
        <f>T23+INCIDENCE!U24+0.1*R23</f>
        <v>95205.116975469049</v>
      </c>
      <c r="J24" s="3">
        <f t="shared" ref="J24:J38" si="1">SUM(B24:I24)</f>
        <v>428815.90869372053</v>
      </c>
      <c r="L24" s="2">
        <v>2016</v>
      </c>
      <c r="M24" s="2">
        <f>B24-Death!B24</f>
        <v>19005.677248490534</v>
      </c>
      <c r="N24" s="2">
        <f>C24-Death!C24</f>
        <v>19461.834351663118</v>
      </c>
      <c r="O24" s="2">
        <f>D24-Death!D24</f>
        <v>41244.806503058593</v>
      </c>
      <c r="P24" s="2">
        <f>E24-Death!E24</f>
        <v>37934.313003631571</v>
      </c>
      <c r="Q24" s="2">
        <f>F24-Death!F24</f>
        <v>59603.289552415299</v>
      </c>
      <c r="R24" s="2">
        <f>G24-Death!G24</f>
        <v>55572.221602625454</v>
      </c>
      <c r="S24" s="2">
        <f>H24-Death!H24</f>
        <v>84204.730900663781</v>
      </c>
      <c r="T24" s="2">
        <f>I24-Death!I24</f>
        <v>86239.61542276229</v>
      </c>
    </row>
    <row r="25" spans="1:20">
      <c r="A25" s="2">
        <v>2017</v>
      </c>
      <c r="B25" s="2">
        <f>0.92*M24+INCIDENCE!N25</f>
        <v>19920.66536092036</v>
      </c>
      <c r="C25" s="2">
        <f>0.92*N24+INCIDENCE!O25</f>
        <v>20363.301769839607</v>
      </c>
      <c r="D25" s="2">
        <f>0.9*O24+INCIDENCE!P25+0.08*M24</f>
        <v>43034.126291860724</v>
      </c>
      <c r="E25" s="2">
        <f>0.9*P24+INCIDENCE!Q25+0.08*N24</f>
        <v>39546.755301246529</v>
      </c>
      <c r="F25" s="2">
        <f>0.9*Q24+INCIDENCE!R25+0.1*O24</f>
        <v>63696.764890997263</v>
      </c>
      <c r="G25" s="2">
        <f>0.9*R24+INCIDENCE!S25+0.1*P24</f>
        <v>59076.771825724645</v>
      </c>
      <c r="H25" s="16">
        <f>S24+INCIDENCE!T25+0.1*Q24</f>
        <v>96665.047757921391</v>
      </c>
      <c r="I25" s="16">
        <f>T24+INCIDENCE!U25+0.1*R24</f>
        <v>98405.992532295291</v>
      </c>
      <c r="J25" s="3">
        <f t="shared" si="1"/>
        <v>440709.42573080579</v>
      </c>
      <c r="L25" s="2">
        <v>2017</v>
      </c>
      <c r="M25" s="2">
        <f>B25-Death!B25</f>
        <v>19634.549624897601</v>
      </c>
      <c r="N25" s="2">
        <f>C25-Death!C25</f>
        <v>20143.04305215742</v>
      </c>
      <c r="O25" s="2">
        <f>D25-Death!D25</f>
        <v>41806.164572897505</v>
      </c>
      <c r="P25" s="2">
        <f>E25-Death!E25</f>
        <v>38771.678258796099</v>
      </c>
      <c r="Q25" s="2">
        <f>F25-Death!F25</f>
        <v>60683.865915602648</v>
      </c>
      <c r="R25" s="2">
        <f>G25-Death!G25</f>
        <v>57225.13873074892</v>
      </c>
      <c r="S25" s="2">
        <f>H25-Death!H25</f>
        <v>86662.149248387694</v>
      </c>
      <c r="T25" s="2">
        <f>I25-Death!I25</f>
        <v>88969.766110497236</v>
      </c>
    </row>
    <row r="26" spans="1:20">
      <c r="A26" s="2">
        <v>2018</v>
      </c>
      <c r="B26" s="2">
        <f>0.92*M25+INCIDENCE!N26</f>
        <v>20505.871451270847</v>
      </c>
      <c r="C26" s="2">
        <f>0.92*N25+INCIDENCE!O26</f>
        <v>21015.075588858454</v>
      </c>
      <c r="D26" s="2">
        <f>0.9*O25+INCIDENCE!P26+0.08*M25</f>
        <v>43780.104419014933</v>
      </c>
      <c r="E26" s="2">
        <f>0.9*P25+INCIDENCE!Q26+0.08*N25</f>
        <v>40539.271259136607</v>
      </c>
      <c r="F26" s="2">
        <f>0.9*Q25+INCIDENCE!R26+0.1*O25</f>
        <v>65058.724268152422</v>
      </c>
      <c r="G26" s="2">
        <f>0.9*R25+INCIDENCE!S26+0.1*P25</f>
        <v>60944.088979083994</v>
      </c>
      <c r="H26" s="16">
        <f>S25+INCIDENCE!T26+0.1*Q25</f>
        <v>99609.333241604254</v>
      </c>
      <c r="I26" s="16">
        <f>T25+INCIDENCE!U26+0.1*R25</f>
        <v>101606.3532141398</v>
      </c>
      <c r="J26" s="3">
        <f t="shared" si="1"/>
        <v>453058.82242126134</v>
      </c>
      <c r="L26" s="2">
        <v>2018</v>
      </c>
      <c r="M26" s="2">
        <f>B26-Death!B26</f>
        <v>20210.019399998189</v>
      </c>
      <c r="N26" s="2">
        <f>C26-Death!C26</f>
        <v>20787.763966782233</v>
      </c>
      <c r="O26" s="2">
        <f>D26-Death!D26</f>
        <v>42527.197107251894</v>
      </c>
      <c r="P26" s="2">
        <f>E26-Death!E26</f>
        <v>39725.57903130904</v>
      </c>
      <c r="Q26" s="2">
        <f>F26-Death!F26</f>
        <v>61922.726470713962</v>
      </c>
      <c r="R26" s="2">
        <f>G26-Death!G26</f>
        <v>58985.545321322621</v>
      </c>
      <c r="S26" s="2">
        <f>H26-Death!H26</f>
        <v>89211.027148613677</v>
      </c>
      <c r="T26" s="2">
        <f>I26-Death!I26</f>
        <v>91712.603485489773</v>
      </c>
    </row>
    <row r="27" spans="1:20">
      <c r="A27" s="2">
        <v>2019</v>
      </c>
      <c r="B27" s="2">
        <f>0.92*M26+INCIDENCE!N27</f>
        <v>21032.153994786218</v>
      </c>
      <c r="C27" s="2">
        <f>0.92*N26+INCIDENCE!O27</f>
        <v>21617.512399826937</v>
      </c>
      <c r="D27" s="2">
        <f>0.9*O26+INCIDENCE!P27+0.08*M26</f>
        <v>44618.483542882663</v>
      </c>
      <c r="E27" s="2">
        <f>0.9*P26+INCIDENCE!Q27+0.08*N26</f>
        <v>41580.502539160312</v>
      </c>
      <c r="F27" s="2">
        <f>0.9*Q26+INCIDENCE!R27+0.1*O26</f>
        <v>66534.444180149891</v>
      </c>
      <c r="G27" s="2">
        <f>0.9*R26+INCIDENCE!S27+0.1*P26</f>
        <v>62878.526938478841</v>
      </c>
      <c r="H27" s="16">
        <f>S26+INCIDENCE!T27+0.1*Q26</f>
        <v>102604.88246731096</v>
      </c>
      <c r="I27" s="16">
        <f>T26+INCIDENCE!U27+0.1*R26</f>
        <v>104781.16739468419</v>
      </c>
      <c r="J27" s="3">
        <f t="shared" si="1"/>
        <v>465647.67345728003</v>
      </c>
      <c r="L27" s="2">
        <v>2019</v>
      </c>
      <c r="M27" s="2">
        <f>B27-Death!B27</f>
        <v>20727.846459167307</v>
      </c>
      <c r="N27" s="2">
        <f>C27-Death!C27</f>
        <v>21383.684167067662</v>
      </c>
      <c r="O27" s="2">
        <f>D27-Death!D27</f>
        <v>43340.417790828003</v>
      </c>
      <c r="P27" s="2">
        <f>E27-Death!E27</f>
        <v>40734.603306545265</v>
      </c>
      <c r="Q27" s="2">
        <f>F27-Death!F27</f>
        <v>63283.906054641506</v>
      </c>
      <c r="R27" s="2">
        <f>G27-Death!G27</f>
        <v>60812.4534698098</v>
      </c>
      <c r="S27" s="2">
        <f>H27-Death!H27</f>
        <v>91768.743707399743</v>
      </c>
      <c r="T27" s="2">
        <f>I27-Death!I27</f>
        <v>94444.405251951015</v>
      </c>
    </row>
    <row r="28" spans="1:20">
      <c r="A28" s="2">
        <v>2020</v>
      </c>
      <c r="B28" s="2">
        <f>0.92*M27+INCIDENCE!N28</f>
        <v>21506.511513284669</v>
      </c>
      <c r="C28" s="2">
        <f>0.92*N27+INCIDENCE!O28</f>
        <v>22171.56389747261</v>
      </c>
      <c r="D28" s="2">
        <f>0.9*O27+INCIDENCE!P28+0.08*M27</f>
        <v>45483.387902457915</v>
      </c>
      <c r="E28" s="2">
        <f>0.9*P27+INCIDENCE!Q28+0.08*N27</f>
        <v>42621.033540413606</v>
      </c>
      <c r="F28" s="2">
        <f>0.9*Q27+INCIDENCE!R28+0.1*O27</f>
        <v>68128.424579947314</v>
      </c>
      <c r="G28" s="2">
        <f>0.9*R27+INCIDENCE!S28+0.1*P27</f>
        <v>64871.291032482462</v>
      </c>
      <c r="H28" s="16">
        <f>S27+INCIDENCE!T28+0.1*Q27</f>
        <v>105591.07434849252</v>
      </c>
      <c r="I28" s="16">
        <f>T27+INCIDENCE!U28+0.1*R27</f>
        <v>107923.75532512508</v>
      </c>
      <c r="J28" s="3">
        <f t="shared" si="1"/>
        <v>478297.04213967617</v>
      </c>
      <c r="L28" s="2">
        <v>2020</v>
      </c>
      <c r="M28" s="2">
        <f>B28-Death!B28</f>
        <v>21194.783559793617</v>
      </c>
      <c r="N28" s="2">
        <f>C28-Death!C28</f>
        <v>21931.742676423979</v>
      </c>
      <c r="O28" s="2">
        <f>D28-Death!D28</f>
        <v>44180.176238876302</v>
      </c>
      <c r="P28" s="2">
        <f>E28-Death!E28</f>
        <v>41747.297884638778</v>
      </c>
      <c r="Q28" s="2">
        <f>F28-Death!F28</f>
        <v>64767.862123852683</v>
      </c>
      <c r="R28" s="2">
        <f>G28-Death!G28</f>
        <v>62697.209416401536</v>
      </c>
      <c r="S28" s="2">
        <f>H28-Death!H28</f>
        <v>94339.617717026194</v>
      </c>
      <c r="T28" s="2">
        <f>I28-Death!I28</f>
        <v>97158.15000122365</v>
      </c>
    </row>
    <row r="29" spans="1:20">
      <c r="A29" s="2">
        <v>2021</v>
      </c>
      <c r="B29" s="2">
        <f>0.92*M28+INCIDENCE!N29</f>
        <v>21939.043278016587</v>
      </c>
      <c r="C29" s="2">
        <f>0.92*N28+INCIDENCE!O29</f>
        <v>22687.516532950427</v>
      </c>
      <c r="D29" s="2">
        <f>0.9*O28+INCIDENCE!P29+0.08*M28</f>
        <v>46322.977240372667</v>
      </c>
      <c r="E29" s="2">
        <f>0.9*P28+INCIDENCE!Q29+0.08*N28</f>
        <v>43615.485772400003</v>
      </c>
      <c r="F29" s="2">
        <f>0.9*Q28+INCIDENCE!R29+0.1*O28</f>
        <v>69791.869504228118</v>
      </c>
      <c r="G29" s="2">
        <f>0.9*R28+INCIDENCE!S29+0.1*P28</f>
        <v>66876.984550467896</v>
      </c>
      <c r="H29" s="16">
        <f>S28+INCIDENCE!T29+0.1*Q28</f>
        <v>108639.24959670947</v>
      </c>
      <c r="I29" s="16">
        <f>T28+INCIDENCE!U29+0.1*R28</f>
        <v>111083.2234806506</v>
      </c>
      <c r="J29" s="3">
        <f t="shared" si="1"/>
        <v>490956.3499557958</v>
      </c>
      <c r="L29" s="2">
        <v>2021</v>
      </c>
      <c r="M29" s="2">
        <f>B29-Death!B29</f>
        <v>21620.686969814466</v>
      </c>
      <c r="N29" s="2">
        <f>C29-Death!C29</f>
        <v>22442.11444928241</v>
      </c>
      <c r="O29" s="2">
        <f>D29-Death!D29</f>
        <v>44995.591075155855</v>
      </c>
      <c r="P29" s="2">
        <f>E29-Death!E29</f>
        <v>42717.437945147038</v>
      </c>
      <c r="Q29" s="2">
        <f>F29-Death!F29</f>
        <v>66325.430694745082</v>
      </c>
      <c r="R29" s="2">
        <f>G29-Death!G29</f>
        <v>64595.841665572705</v>
      </c>
      <c r="S29" s="2">
        <f>H29-Death!H29</f>
        <v>96953.797245406182</v>
      </c>
      <c r="T29" s="2">
        <f>I29-Death!I29</f>
        <v>99897.059724257284</v>
      </c>
    </row>
    <row r="30" spans="1:20">
      <c r="A30" s="2">
        <v>2022</v>
      </c>
      <c r="B30" s="2">
        <f>0.92*M29+INCIDENCE!N30</f>
        <v>22340.466452123601</v>
      </c>
      <c r="C30" s="2">
        <f>0.92*N29+INCIDENCE!O30</f>
        <v>23171.277243975124</v>
      </c>
      <c r="D30" s="2">
        <f>0.9*O29+INCIDENCE!P30+0.08*M29</f>
        <v>47083.981818549139</v>
      </c>
      <c r="E30" s="2">
        <f>0.9*P29+INCIDENCE!Q30+0.08*N29</f>
        <v>44531.838993267032</v>
      </c>
      <c r="F30" s="2">
        <f>0.9*Q29+INCIDENCE!R30+0.1*O29</f>
        <v>71444.561216849499</v>
      </c>
      <c r="G30" s="2">
        <f>0.9*R29+INCIDENCE!S30+0.1*P29</f>
        <v>68816.140937260818</v>
      </c>
      <c r="H30" s="16">
        <f>S29+INCIDENCE!T30+0.1*Q29</f>
        <v>111877.18056555037</v>
      </c>
      <c r="I30" s="16">
        <f>T29+INCIDENCE!U30+0.1*R29</f>
        <v>114383.96550836923</v>
      </c>
      <c r="J30" s="3">
        <f t="shared" si="1"/>
        <v>503649.41273594485</v>
      </c>
      <c r="L30" s="2">
        <v>2022</v>
      </c>
      <c r="M30" s="2">
        <f>B30-Death!B30</f>
        <v>22016.05419546194</v>
      </c>
      <c r="N30" s="2">
        <f>C30-Death!C30</f>
        <v>22920.64250770061</v>
      </c>
      <c r="O30" s="2">
        <f>D30-Death!D30</f>
        <v>45734.751503122723</v>
      </c>
      <c r="P30" s="2">
        <f>E30-Death!E30</f>
        <v>43612.617352479931</v>
      </c>
      <c r="Q30" s="2">
        <f>F30-Death!F30</f>
        <v>67878.39514130287</v>
      </c>
      <c r="R30" s="2">
        <f>G30-Death!G30</f>
        <v>66431.597936916223</v>
      </c>
      <c r="S30" s="2">
        <f>H30-Death!H30</f>
        <v>99744.614427010514</v>
      </c>
      <c r="T30" s="2">
        <f>I30-Death!I30</f>
        <v>102771.89033369905</v>
      </c>
    </row>
    <row r="31" spans="1:20">
      <c r="A31" s="2">
        <v>2023</v>
      </c>
      <c r="B31" s="2">
        <f>0.92*M30+INCIDENCE!N31</f>
        <v>22714.149616851359</v>
      </c>
      <c r="C31" s="2">
        <f>0.92*N30+INCIDENCE!O31</f>
        <v>23626.533921094167</v>
      </c>
      <c r="D31" s="2">
        <f>0.9*O30+INCIDENCE!P31+0.08*M30</f>
        <v>47755.898232602449</v>
      </c>
      <c r="E31" s="2">
        <f>0.9*P30+INCIDENCE!Q31+0.08*N30</f>
        <v>45361.54693290055</v>
      </c>
      <c r="F31" s="2">
        <f>0.9*Q30+INCIDENCE!R31+0.1*O30</f>
        <v>73112.061497835733</v>
      </c>
      <c r="G31" s="2">
        <f>0.9*R30+INCIDENCE!S31+0.1*P30</f>
        <v>70709.812046732288</v>
      </c>
      <c r="H31" s="16">
        <f>S30+INCIDENCE!T31+0.1*Q30</f>
        <v>115262.73056473714</v>
      </c>
      <c r="I31" s="16">
        <f>T30+INCIDENCE!U31+0.1*R30</f>
        <v>117792.44558949207</v>
      </c>
      <c r="J31" s="3">
        <f t="shared" si="1"/>
        <v>516335.17840224574</v>
      </c>
      <c r="L31" s="2">
        <v>2023</v>
      </c>
      <c r="M31" s="2">
        <f>B31-Death!B31</f>
        <v>22384.162692187114</v>
      </c>
      <c r="N31" s="2">
        <f>C31-Death!C31</f>
        <v>23370.974849548878</v>
      </c>
      <c r="O31" s="2">
        <f>D31-Death!D31</f>
        <v>46387.401697770423</v>
      </c>
      <c r="P31" s="2">
        <f>E31-Death!E31</f>
        <v>44423.847168600463</v>
      </c>
      <c r="Q31" s="2">
        <f>F31-Death!F31</f>
        <v>69449.603486652166</v>
      </c>
      <c r="R31" s="2">
        <f>G31-Death!G31</f>
        <v>68224.863849200294</v>
      </c>
      <c r="S31" s="2">
        <f>H31-Death!H31</f>
        <v>102662.98642281783</v>
      </c>
      <c r="T31" s="2">
        <f>I31-Death!I31</f>
        <v>105751.35000048157</v>
      </c>
    </row>
    <row r="32" spans="1:20">
      <c r="A32" s="2">
        <v>2024</v>
      </c>
      <c r="B32" s="2">
        <f>0.92*M31+INCIDENCE!N32</f>
        <v>23065.696641380502</v>
      </c>
      <c r="C32" s="2">
        <f>0.92*N31+INCIDENCE!O32</f>
        <v>24057.412543328443</v>
      </c>
      <c r="D32" s="2">
        <f>0.9*O31+INCIDENCE!P32+0.08*M31</f>
        <v>48340.621226204101</v>
      </c>
      <c r="E32" s="2">
        <f>0.9*P31+INCIDENCE!Q32+0.08*N31</f>
        <v>46108.608454760688</v>
      </c>
      <c r="F32" s="2">
        <f>0.9*Q31+INCIDENCE!R32+0.1*O31</f>
        <v>74812.785083607872</v>
      </c>
      <c r="G32" s="2">
        <f>0.9*R31+INCIDENCE!S32+0.1*P31</f>
        <v>72574.470348475792</v>
      </c>
      <c r="H32" s="16">
        <f>S31+INCIDENCE!T32+0.1*Q31</f>
        <v>118747.6541512945</v>
      </c>
      <c r="I32" s="16">
        <f>T31+INCIDENCE!U32+0.1*R31</f>
        <v>121284.55448992176</v>
      </c>
      <c r="J32" s="3">
        <f t="shared" si="1"/>
        <v>528991.80293897365</v>
      </c>
      <c r="L32" s="2">
        <v>2024</v>
      </c>
      <c r="M32" s="2">
        <f>B32-Death!B32</f>
        <v>22730.507371926469</v>
      </c>
      <c r="N32" s="2">
        <f>C32-Death!C32</f>
        <v>23797.192824517962</v>
      </c>
      <c r="O32" s="2">
        <f>D32-Death!D32</f>
        <v>46955.36506147177</v>
      </c>
      <c r="P32" s="2">
        <f>E32-Death!E32</f>
        <v>45154.675404272057</v>
      </c>
      <c r="Q32" s="2">
        <f>F32-Death!F32</f>
        <v>71055.465932983774</v>
      </c>
      <c r="R32" s="2">
        <f>G32-Death!G32</f>
        <v>69991.546245821097</v>
      </c>
      <c r="S32" s="2">
        <f>H32-Death!H32</f>
        <v>105672.23620655618</v>
      </c>
      <c r="T32" s="2">
        <f>I32-Death!I32</f>
        <v>108812.84120523176</v>
      </c>
    </row>
    <row r="33" spans="1:20">
      <c r="A33" s="2">
        <v>2025</v>
      </c>
      <c r="B33" s="2">
        <f>0.92*M32+INCIDENCE!N33</f>
        <v>23401.227685800262</v>
      </c>
      <c r="C33" s="2">
        <f>0.92*N32+INCIDENCE!O33</f>
        <v>24469.736367238678</v>
      </c>
      <c r="D33" s="2">
        <f>0.9*O32+INCIDENCE!P33+0.08*M32</f>
        <v>48833.697887860348</v>
      </c>
      <c r="E33" s="2">
        <f>0.9*P32+INCIDENCE!Q33+0.08*N32</f>
        <v>46770.134194625534</v>
      </c>
      <c r="F33" s="2">
        <f>0.9*Q32+INCIDENCE!R33+0.1*O32</f>
        <v>76557.697140982753</v>
      </c>
      <c r="G33" s="2">
        <f>0.9*R32+INCIDENCE!S33+0.1*P32</f>
        <v>74423.83807628724</v>
      </c>
      <c r="H33" s="16">
        <f>S32+INCIDENCE!T33+0.1*Q32</f>
        <v>122321.38020873046</v>
      </c>
      <c r="I33" s="16">
        <f>T32+INCIDENCE!U33+0.1*R32</f>
        <v>124855.12142736807</v>
      </c>
      <c r="J33" s="3">
        <f t="shared" si="1"/>
        <v>541632.83298889338</v>
      </c>
      <c r="L33" s="2">
        <v>2025</v>
      </c>
      <c r="M33" s="2">
        <f>B33-Death!B33</f>
        <v>23061.101529758354</v>
      </c>
      <c r="N33" s="2">
        <f>C33-Death!C33</f>
        <v>24205.05670123607</v>
      </c>
      <c r="O33" s="2">
        <f>D33-Death!D33</f>
        <v>47434.310855043936</v>
      </c>
      <c r="P33" s="2">
        <f>E33-Death!E33</f>
        <v>45802.053784084681</v>
      </c>
      <c r="Q33" s="2">
        <f>F33-Death!F33</f>
        <v>72705.588759053615</v>
      </c>
      <c r="R33" s="2">
        <f>G33-Death!G33</f>
        <v>71744.858565833827</v>
      </c>
      <c r="S33" s="2">
        <f>H33-Death!H33</f>
        <v>108759.16319687401</v>
      </c>
      <c r="T33" s="2">
        <f>I33-Death!I33</f>
        <v>111950.91441235086</v>
      </c>
    </row>
    <row r="34" spans="1:20">
      <c r="A34" s="2">
        <v>2026</v>
      </c>
      <c r="B34" s="2">
        <f>0.92*M33+INCIDENCE!N34</f>
        <v>23722.724520277952</v>
      </c>
      <c r="C34" s="2">
        <f>0.92*N33+INCIDENCE!O34</f>
        <v>24864.658401747809</v>
      </c>
      <c r="D34" s="2">
        <f>0.9*O33+INCIDENCE!P34+0.08*M33</f>
        <v>49237.339101631733</v>
      </c>
      <c r="E34" s="2">
        <f>0.9*P33+INCIDENCE!Q34+0.08*N33</f>
        <v>47348.562596927746</v>
      </c>
      <c r="F34" s="2">
        <f>0.9*Q33+INCIDENCE!R34+0.1*O33</f>
        <v>78340.898344670626</v>
      </c>
      <c r="G34" s="2">
        <f>0.9*R33+INCIDENCE!S34+0.1*P33</f>
        <v>76262.750793991843</v>
      </c>
      <c r="H34" s="16">
        <f>S33+INCIDENCE!T34+0.1*Q33</f>
        <v>125986.26137276887</v>
      </c>
      <c r="I34" s="16">
        <f>T33+INCIDENCE!U34+0.1*R33</f>
        <v>128501.62052000622</v>
      </c>
      <c r="J34" s="3">
        <f t="shared" si="1"/>
        <v>554264.81565202284</v>
      </c>
      <c r="L34" s="2">
        <v>2026</v>
      </c>
      <c r="M34" s="2">
        <f>B34-Death!B34</f>
        <v>23377.886511046476</v>
      </c>
      <c r="N34" s="2">
        <f>C34-Death!C34</f>
        <v>24595.70701697297</v>
      </c>
      <c r="O34" s="2">
        <f>D34-Death!D34</f>
        <v>47826.384880696685</v>
      </c>
      <c r="P34" s="2">
        <f>E34-Death!E34</f>
        <v>46368.240882179183</v>
      </c>
      <c r="Q34" s="2">
        <f>F34-Death!F34</f>
        <v>74393.769877967075</v>
      </c>
      <c r="R34" s="2">
        <f>G34-Death!G34</f>
        <v>73489.421556869711</v>
      </c>
      <c r="S34" s="2">
        <f>H34-Death!H34</f>
        <v>111927.96647247528</v>
      </c>
      <c r="T34" s="2">
        <f>I34-Death!I34</f>
        <v>115162.59077077018</v>
      </c>
    </row>
    <row r="35" spans="1:20">
      <c r="A35" s="2">
        <v>2027</v>
      </c>
      <c r="B35" s="2">
        <f>0.92*M34+INCIDENCE!N35</f>
        <v>24037.353959124426</v>
      </c>
      <c r="C35" s="2">
        <f>0.92*N34+INCIDENCE!O35</f>
        <v>25249.37905915947</v>
      </c>
      <c r="D35" s="2">
        <f>0.9*O34+INCIDENCE!P35+0.08*M34</f>
        <v>49544.209492936134</v>
      </c>
      <c r="E35" s="2">
        <f>0.9*P34+INCIDENCE!Q35+0.08*N34</f>
        <v>47839.707562038901</v>
      </c>
      <c r="F35" s="2">
        <f>0.9*Q34+INCIDENCE!R35+0.1*O34</f>
        <v>80136.886478605098</v>
      </c>
      <c r="G35" s="2">
        <f>0.9*R34+INCIDENCE!S35+0.1*P34</f>
        <v>78065.263283425229</v>
      </c>
      <c r="H35" s="16">
        <f>S34+INCIDENCE!T35+0.1*Q34</f>
        <v>129735.05904445534</v>
      </c>
      <c r="I35" s="16">
        <f>T34+INCIDENCE!U35+0.1*R34</f>
        <v>132229.82059645187</v>
      </c>
      <c r="J35" s="3">
        <f t="shared" si="1"/>
        <v>566837.67947619641</v>
      </c>
      <c r="L35" s="2">
        <v>2027</v>
      </c>
      <c r="M35" s="2">
        <f>B35-Death!B35</f>
        <v>23687.917446307631</v>
      </c>
      <c r="N35" s="2">
        <f>C35-Death!C35</f>
        <v>24976.266299959509</v>
      </c>
      <c r="O35" s="2">
        <f>D35-Death!D35</f>
        <v>48124.461420000669</v>
      </c>
      <c r="P35" s="2">
        <f>E35-Death!E35</f>
        <v>46849.060876774369</v>
      </c>
      <c r="Q35" s="2">
        <f>F35-Death!F35</f>
        <v>76095.350400491006</v>
      </c>
      <c r="R35" s="2">
        <f>G35-Death!G35</f>
        <v>75200.194079771769</v>
      </c>
      <c r="S35" s="2">
        <f>H35-Death!H35</f>
        <v>115170.9365109244</v>
      </c>
      <c r="T35" s="2">
        <f>I35-Death!I35</f>
        <v>118452.40443269053</v>
      </c>
    </row>
    <row r="36" spans="1:20">
      <c r="A36" s="2">
        <v>2028</v>
      </c>
      <c r="B36" s="2">
        <f>0.92*M35+INCIDENCE!N36</f>
        <v>24348.216699617602</v>
      </c>
      <c r="C36" s="2">
        <f>0.92*N35+INCIDENCE!O36</f>
        <v>25625.8201969939</v>
      </c>
      <c r="D36" s="2">
        <f>0.9*O35+INCIDENCE!P36+0.08*M35</f>
        <v>49745.672796986219</v>
      </c>
      <c r="E36" s="2">
        <f>0.9*P35+INCIDENCE!Q36+0.08*N35</f>
        <v>48238.070438838426</v>
      </c>
      <c r="F36" s="2">
        <f>0.9*Q35+INCIDENCE!R36+0.1*O35</f>
        <v>81939.313710171336</v>
      </c>
      <c r="G36" s="2">
        <f>0.9*R35+INCIDENCE!S36+0.1*P35</f>
        <v>79824.094750478558</v>
      </c>
      <c r="H36" s="16">
        <f>S35+INCIDENCE!T36+0.1*Q35</f>
        <v>133579.74233752122</v>
      </c>
      <c r="I36" s="16">
        <f>T35+INCIDENCE!U36+0.1*R35</f>
        <v>136053.37735146788</v>
      </c>
      <c r="J36" s="3">
        <f t="shared" si="1"/>
        <v>579354.3082820751</v>
      </c>
      <c r="L36" s="2">
        <v>2028</v>
      </c>
      <c r="M36" s="2">
        <f>B36-Death!B36</f>
        <v>23994.245113553941</v>
      </c>
      <c r="N36" s="2">
        <f>C36-Death!C36</f>
        <v>25348.635619727069</v>
      </c>
      <c r="O36" s="2">
        <f>D36-Death!D36</f>
        <v>48320.151517218488</v>
      </c>
      <c r="P36" s="2">
        <f>E36-Death!E36</f>
        <v>47239.084035072723</v>
      </c>
      <c r="Q36" s="2">
        <f>F36-Death!F36</f>
        <v>77803.977774327112</v>
      </c>
      <c r="R36" s="2">
        <f>G36-Death!G36</f>
        <v>76870.138112963919</v>
      </c>
      <c r="S36" s="2">
        <f>H36-Death!H36</f>
        <v>118499.38301975194</v>
      </c>
      <c r="T36" s="2">
        <f>I36-Death!I36</f>
        <v>121832.01335016632</v>
      </c>
    </row>
    <row r="37" spans="1:20">
      <c r="A37" s="2">
        <v>2029</v>
      </c>
      <c r="B37" s="2">
        <f>0.92*M36+INCIDENCE!N37</f>
        <v>24657.751142604633</v>
      </c>
      <c r="C37" s="2">
        <f>0.92*N36+INCIDENCE!O37</f>
        <v>25994.062855889631</v>
      </c>
      <c r="D37" s="2">
        <f>0.9*O36+INCIDENCE!P37+0.08*M36</f>
        <v>49851.758252787607</v>
      </c>
      <c r="E37" s="2">
        <f>0.9*P36+INCIDENCE!Q37+0.08*N36</f>
        <v>48555.597120932951</v>
      </c>
      <c r="F37" s="2">
        <f>0.9*Q36+INCIDENCE!R37+0.1*O36</f>
        <v>83709.717969172241</v>
      </c>
      <c r="G37" s="2">
        <f>0.9*R36+INCIDENCE!S37+0.1*P36</f>
        <v>81511.309977860554</v>
      </c>
      <c r="H37" s="16">
        <f>S36+INCIDENCE!T37+0.1*Q36</f>
        <v>137534.18313352138</v>
      </c>
      <c r="I37" s="16">
        <f>T36+INCIDENCE!U37+0.1*R36</f>
        <v>139985.60571426206</v>
      </c>
      <c r="J37" s="3">
        <f t="shared" si="1"/>
        <v>591799.98616703111</v>
      </c>
      <c r="L37" s="2">
        <v>2029</v>
      </c>
      <c r="M37" s="2">
        <f>B37-Death!B37</f>
        <v>24299.269350796018</v>
      </c>
      <c r="N37" s="2">
        <f>C37-Death!C37</f>
        <v>25712.895140328961</v>
      </c>
      <c r="O37" s="2">
        <f>D37-Death!D37</f>
        <v>48423.196956833272</v>
      </c>
      <c r="P37" s="2">
        <f>E37-Death!E37</f>
        <v>47549.982449242671</v>
      </c>
      <c r="Q37" s="2">
        <f>F37-Death!F37</f>
        <v>79482.891067933073</v>
      </c>
      <c r="R37" s="2">
        <f>G37-Death!G37</f>
        <v>78472.333592226118</v>
      </c>
      <c r="S37" s="2">
        <f>H37-Death!H37</f>
        <v>121925.14744674975</v>
      </c>
      <c r="T37" s="2">
        <f>I37-Death!I37</f>
        <v>125312.81777625336</v>
      </c>
    </row>
    <row r="38" spans="1:20">
      <c r="A38" s="2">
        <v>2030</v>
      </c>
      <c r="B38" s="2">
        <f>0.92*M37+INCIDENCE!N38</f>
        <v>24965.005369658178</v>
      </c>
      <c r="C38" s="2">
        <f>0.92*N37+INCIDENCE!O38</f>
        <v>26352.893488310288</v>
      </c>
      <c r="D38" s="2">
        <f>0.9*O37+INCIDENCE!P38+0.08*M37</f>
        <v>49898.341484333032</v>
      </c>
      <c r="E38" s="2">
        <f>0.9*P37+INCIDENCE!Q38+0.08*N37</f>
        <v>48818.60799887342</v>
      </c>
      <c r="F38" s="2">
        <f>0.9*Q37+INCIDENCE!R38+0.1*O37</f>
        <v>85378.248072422939</v>
      </c>
      <c r="G38" s="2">
        <f>0.9*R37+INCIDENCE!S38+0.1*P37</f>
        <v>83088.242098361356</v>
      </c>
      <c r="H38" s="16">
        <f>S37+INCIDENCE!T38+0.1*Q37</f>
        <v>141620.74217992052</v>
      </c>
      <c r="I38" s="16">
        <f>T37+INCIDENCE!U38+0.1*R37</f>
        <v>144034.0926033186</v>
      </c>
      <c r="J38" s="3">
        <f t="shared" si="1"/>
        <v>604156.17329519836</v>
      </c>
      <c r="L38" s="2">
        <v>2030</v>
      </c>
      <c r="M38" s="2">
        <f>B38-Death!B38</f>
        <v>24602.050081235822</v>
      </c>
      <c r="N38" s="2">
        <f>C38-Death!C38</f>
        <v>26067.844440702749</v>
      </c>
      <c r="O38" s="2">
        <f>D38-Death!D38</f>
        <v>48468.445286973794</v>
      </c>
      <c r="P38" s="2">
        <f>E38-Death!E38</f>
        <v>47807.515881303916</v>
      </c>
      <c r="Q38" s="2">
        <f>F38-Death!F38</f>
        <v>81065.590559228032</v>
      </c>
      <c r="R38" s="2">
        <f>G38-Death!G38</f>
        <v>79969.554258746313</v>
      </c>
      <c r="S38" s="2">
        <f>H38-Death!H38</f>
        <v>125468.21619051683</v>
      </c>
      <c r="T38" s="2">
        <f>I38-Death!I38</f>
        <v>128901.13783010033</v>
      </c>
    </row>
    <row r="41" spans="1:20">
      <c r="A41" s="7" t="s">
        <v>40</v>
      </c>
      <c r="J41" s="9"/>
    </row>
    <row r="42" spans="1:20">
      <c r="A42" s="1" t="s">
        <v>8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  <c r="I42" s="1" t="s">
        <v>7</v>
      </c>
      <c r="J42" s="9" t="s">
        <v>29</v>
      </c>
      <c r="L42" s="1" t="s">
        <v>8</v>
      </c>
      <c r="M42" s="1" t="s">
        <v>0</v>
      </c>
      <c r="N42" s="1" t="s">
        <v>1</v>
      </c>
      <c r="O42" s="1" t="s">
        <v>2</v>
      </c>
      <c r="P42" s="1" t="s">
        <v>3</v>
      </c>
      <c r="Q42" s="1" t="s">
        <v>4</v>
      </c>
      <c r="R42" s="1" t="s">
        <v>5</v>
      </c>
      <c r="S42" s="1" t="s">
        <v>6</v>
      </c>
      <c r="T42" s="1" t="s">
        <v>7</v>
      </c>
    </row>
    <row r="43" spans="1:20">
      <c r="A43" s="2">
        <v>2015</v>
      </c>
      <c r="B43" s="2">
        <f>Input!C45*0.92+INCIDENCE!N43</f>
        <v>7514.2266170900166</v>
      </c>
      <c r="C43" s="2">
        <f>Input!B45*0.92+INCIDENCE!O43</f>
        <v>7578.3502293537722</v>
      </c>
      <c r="D43" s="2">
        <f>Input!C46*0.9+INCIDENCE!P43+0.08*Input!C45</f>
        <v>16801.382588972319</v>
      </c>
      <c r="E43" s="2">
        <f>Input!B46*0.9+INCIDENCE!Q43+0.08*Input!B45</f>
        <v>15052.961621239185</v>
      </c>
      <c r="F43" s="2">
        <f>Input!C47*0.9+INCIDENCE!R43+0.1*Input!C46</f>
        <v>24251.386058980483</v>
      </c>
      <c r="G43" s="2">
        <f>Input!B47*0.9+INCIDENCE!S43+0.1*Input!B46</f>
        <v>21946.78906541692</v>
      </c>
      <c r="H43" s="24">
        <f>Input!C48+INCIDENCE!T43+0.1*Input!C47</f>
        <v>35930.176449358711</v>
      </c>
      <c r="I43" s="16">
        <f>Input!B48+INCIDENCE!U43+0.1*Input!B47</f>
        <v>36246.755502501932</v>
      </c>
      <c r="J43" s="3">
        <f>SUM(B43:I43)</f>
        <v>165322.02813291334</v>
      </c>
      <c r="L43" s="2">
        <v>2015</v>
      </c>
      <c r="M43" s="2">
        <f>B43-Death!B43</f>
        <v>7408.2961946034702</v>
      </c>
      <c r="N43" s="2">
        <f>C43-Death!C43</f>
        <v>7496.5128638085807</v>
      </c>
      <c r="O43" s="2">
        <f>D43-Death!D43</f>
        <v>16340.833962429922</v>
      </c>
      <c r="P43" s="2">
        <f>E43-Death!E43</f>
        <v>14791.805049104463</v>
      </c>
      <c r="Q43" s="2">
        <f>F43-Death!F43</f>
        <v>23176.320383574282</v>
      </c>
      <c r="R43" s="2">
        <f>G43-Death!G43</f>
        <v>21299.187280820894</v>
      </c>
      <c r="S43" s="2">
        <f>H43-Death!H43</f>
        <v>32290.52448497622</v>
      </c>
      <c r="T43" s="2">
        <f>I43-Death!I43</f>
        <v>32905.747068784265</v>
      </c>
    </row>
    <row r="44" spans="1:20">
      <c r="A44" s="2">
        <v>2016</v>
      </c>
      <c r="B44" s="2">
        <f>0.92*M43+INCIDENCE!N44</f>
        <v>7854.3227891415245</v>
      </c>
      <c r="C44" s="2">
        <f>0.92*N43+INCIDENCE!O44</f>
        <v>7834.1369355760526</v>
      </c>
      <c r="D44" s="2">
        <f>0.9*O43+INCIDENCE!P44+0.08*M43</f>
        <v>16883.907631629776</v>
      </c>
      <c r="E44" s="2">
        <f>0.9*P43+INCIDENCE!Q44+0.08*N43</f>
        <v>15166.271058844775</v>
      </c>
      <c r="F44" s="2">
        <f>0.9*Q43+INCIDENCE!R44+0.1*O43</f>
        <v>24221.893505485521</v>
      </c>
      <c r="G44" s="2">
        <f>0.9*R43+INCIDENCE!S44+0.1*P43</f>
        <v>22102.746296590882</v>
      </c>
      <c r="H44" s="16">
        <f>S43+INCIDENCE!T44+0.1*Q43</f>
        <v>36322.159898426304</v>
      </c>
      <c r="I44" s="16">
        <f>T43+INCIDENCE!U44+0.1*R43</f>
        <v>36767.555337006765</v>
      </c>
      <c r="J44" s="3">
        <f t="shared" ref="J44:J58" si="2">SUM(B44:I44)</f>
        <v>167152.9934527016</v>
      </c>
      <c r="L44" s="2">
        <v>2016</v>
      </c>
      <c r="M44" s="2">
        <f>B44-Death!B44</f>
        <v>7742.3201771192844</v>
      </c>
      <c r="N44" s="2">
        <f>C44-Death!C44</f>
        <v>7749.4112738625445</v>
      </c>
      <c r="O44" s="2">
        <f>D44-Death!D44</f>
        <v>16406.647720633922</v>
      </c>
      <c r="P44" s="2">
        <f>E44-Death!E44</f>
        <v>14881.488511835736</v>
      </c>
      <c r="Q44" s="2">
        <f>F44-Death!F44</f>
        <v>23106.383219338008</v>
      </c>
      <c r="R44" s="2">
        <f>G44-Death!G44</f>
        <v>21429.29346272484</v>
      </c>
      <c r="S44" s="2">
        <f>H44-Death!H44</f>
        <v>32623.532623047489</v>
      </c>
      <c r="T44" s="2">
        <f>I44-Death!I44</f>
        <v>33305.140868800168</v>
      </c>
    </row>
    <row r="45" spans="1:20">
      <c r="A45" s="2">
        <v>2017</v>
      </c>
      <c r="B45" s="2">
        <f>0.92*M44+INCIDENCE!N45</f>
        <v>8195.7925499357079</v>
      </c>
      <c r="C45" s="2">
        <f>0.92*N44+INCIDENCE!O45</f>
        <v>8108.106197799978</v>
      </c>
      <c r="D45" s="2">
        <f>0.9*O44+INCIDENCE!P45+0.08*M44</f>
        <v>17070.263427816415</v>
      </c>
      <c r="E45" s="2">
        <f>0.9*P44+INCIDENCE!Q45+0.08*N44</f>
        <v>15366.228073896835</v>
      </c>
      <c r="F45" s="2">
        <f>0.9*Q44+INCIDENCE!R45+0.1*O44</f>
        <v>24343.290418301814</v>
      </c>
      <c r="G45" s="2">
        <f>0.9*R44+INCIDENCE!S45+0.1*P44</f>
        <v>22378.814435093991</v>
      </c>
      <c r="H45" s="16">
        <f>S44+INCIDENCE!T45+0.1*Q44</f>
        <v>36793.472864293632</v>
      </c>
      <c r="I45" s="16">
        <f>T44+INCIDENCE!U45+0.1*R44</f>
        <v>37297.983441605553</v>
      </c>
      <c r="J45" s="3">
        <f t="shared" si="2"/>
        <v>169553.95140874395</v>
      </c>
      <c r="L45" s="2">
        <v>2017</v>
      </c>
      <c r="M45" s="2">
        <f>B45-Death!B45</f>
        <v>8078.0783483651658</v>
      </c>
      <c r="N45" s="2">
        <f>C45-Death!C45</f>
        <v>8020.4052397655842</v>
      </c>
      <c r="O45" s="2">
        <f>D45-Death!D45</f>
        <v>16583.170233921574</v>
      </c>
      <c r="P45" s="2">
        <f>E45-Death!E45</f>
        <v>15065.065297876134</v>
      </c>
      <c r="Q45" s="2">
        <f>F45-Death!F45</f>
        <v>23191.836731689211</v>
      </c>
      <c r="R45" s="2">
        <f>G45-Death!G45</f>
        <v>21677.399104605385</v>
      </c>
      <c r="S45" s="2">
        <f>H45-Death!H45</f>
        <v>32986.084533027315</v>
      </c>
      <c r="T45" s="2">
        <f>I45-Death!I45</f>
        <v>33721.4510803679</v>
      </c>
    </row>
    <row r="46" spans="1:20">
      <c r="A46" s="2">
        <v>2018</v>
      </c>
      <c r="B46" s="2">
        <f>0.92*M45+INCIDENCE!N46</f>
        <v>8532.1147914228713</v>
      </c>
      <c r="C46" s="2">
        <f>0.92*N45+INCIDENCE!O46</f>
        <v>8386.9073058673712</v>
      </c>
      <c r="D46" s="2">
        <f>0.9*O45+INCIDENCE!P46+0.08*M45</f>
        <v>17326.179849499884</v>
      </c>
      <c r="E46" s="2">
        <f>0.9*P45+INCIDENCE!Q46+0.08*N45</f>
        <v>15622.665348109418</v>
      </c>
      <c r="F46" s="2">
        <f>0.9*Q45+INCIDENCE!R46+0.1*O45</f>
        <v>24590.507654043213</v>
      </c>
      <c r="G46" s="2">
        <f>0.9*R45+INCIDENCE!S46+0.1*P45</f>
        <v>22742.13573767932</v>
      </c>
      <c r="H46" s="16">
        <f>S45+INCIDENCE!T46+0.1*Q45</f>
        <v>37281.987904210087</v>
      </c>
      <c r="I46" s="16">
        <f>T45+INCIDENCE!U46+0.1*R45</f>
        <v>37833.577543418396</v>
      </c>
      <c r="J46" s="3">
        <f t="shared" si="2"/>
        <v>172316.07613425056</v>
      </c>
      <c r="L46" s="2">
        <v>2018</v>
      </c>
      <c r="M46" s="2">
        <f>B46-Death!B46</f>
        <v>8409.0162111584468</v>
      </c>
      <c r="N46" s="2">
        <f>C46-Death!C46</f>
        <v>8296.1895020774882</v>
      </c>
      <c r="O46" s="2">
        <f>D46-Death!D46</f>
        <v>16830.335956333391</v>
      </c>
      <c r="P46" s="2">
        <f>E46-Death!E46</f>
        <v>15309.091843286174</v>
      </c>
      <c r="Q46" s="2">
        <f>F46-Death!F46</f>
        <v>23405.181954708481</v>
      </c>
      <c r="R46" s="2">
        <f>G46-Death!G46</f>
        <v>22011.277889787514</v>
      </c>
      <c r="S46" s="2">
        <f>H46-Death!H46</f>
        <v>33390.088326458179</v>
      </c>
      <c r="T46" s="2">
        <f>I46-Death!I46</f>
        <v>34149.595826594363</v>
      </c>
    </row>
    <row r="47" spans="1:20">
      <c r="A47" s="2">
        <v>2019</v>
      </c>
      <c r="B47" s="2">
        <f>0.92*M46+INCIDENCE!N47</f>
        <v>8860.1989497183531</v>
      </c>
      <c r="C47" s="2">
        <f>0.92*N46+INCIDENCE!O47</f>
        <v>8665.671167178285</v>
      </c>
      <c r="D47" s="2">
        <f>0.9*O46+INCIDENCE!P47+0.08*M46</f>
        <v>17625.084420406911</v>
      </c>
      <c r="E47" s="2">
        <f>0.9*P46+INCIDENCE!Q47+0.08*N46</f>
        <v>15908.360420694935</v>
      </c>
      <c r="F47" s="2">
        <f>0.9*Q46+INCIDENCE!R47+0.1*O46</f>
        <v>24954.984742029872</v>
      </c>
      <c r="G47" s="2">
        <f>0.9*R46+INCIDENCE!S47+0.1*P46</f>
        <v>23181.842099091431</v>
      </c>
      <c r="H47" s="16">
        <f>S46+INCIDENCE!T47+0.1*Q46</f>
        <v>37811.926751667583</v>
      </c>
      <c r="I47" s="16">
        <f>T46+INCIDENCE!U47+0.1*R46</f>
        <v>38377.982349049496</v>
      </c>
      <c r="J47" s="3">
        <f t="shared" si="2"/>
        <v>175386.05089983688</v>
      </c>
      <c r="L47" s="2">
        <v>2019</v>
      </c>
      <c r="M47" s="2">
        <f>B47-Death!B47</f>
        <v>8732.0035538425691</v>
      </c>
      <c r="N47" s="2">
        <f>C47-Death!C47</f>
        <v>8571.9379689630023</v>
      </c>
      <c r="O47" s="2">
        <f>D47-Death!D47</f>
        <v>17120.22600779088</v>
      </c>
      <c r="P47" s="2">
        <f>E47-Death!E47</f>
        <v>15584.726288102243</v>
      </c>
      <c r="Q47" s="2">
        <f>F47-Death!F47</f>
        <v>23735.809766947586</v>
      </c>
      <c r="R47" s="2">
        <f>G47-Death!G47</f>
        <v>22420.129138438435</v>
      </c>
      <c r="S47" s="2">
        <f>H47-Death!H47</f>
        <v>33818.595487034952</v>
      </c>
      <c r="T47" s="2">
        <f>I47-Death!I47</f>
        <v>34591.957771122696</v>
      </c>
    </row>
    <row r="48" spans="1:20">
      <c r="A48" s="2">
        <v>2020</v>
      </c>
      <c r="B48" s="2">
        <f>0.92*M47+INCIDENCE!N48</f>
        <v>9180.2732699077624</v>
      </c>
      <c r="C48" s="2">
        <f>0.92*N47+INCIDENCE!O48</f>
        <v>8943.3444648814584</v>
      </c>
      <c r="D48" s="2">
        <f>0.9*O47+INCIDENCE!P48+0.08*M47</f>
        <v>17938.290232391362</v>
      </c>
      <c r="E48" s="2">
        <f>0.9*P47+INCIDENCE!Q48+0.08*N47</f>
        <v>16204.229394528631</v>
      </c>
      <c r="F48" s="2">
        <f>0.9*Q47+INCIDENCE!R48+0.1*O47</f>
        <v>25434.482254976647</v>
      </c>
      <c r="G48" s="2">
        <f>0.9*R47+INCIDENCE!S48+0.1*P47</f>
        <v>23691.889546021586</v>
      </c>
      <c r="H48" s="16">
        <f>S47+INCIDENCE!T48+0.1*Q47</f>
        <v>38377.263365499428</v>
      </c>
      <c r="I48" s="16">
        <f>T47+INCIDENCE!U48+0.1*R47</f>
        <v>38939.058259437603</v>
      </c>
      <c r="J48" s="3">
        <f t="shared" si="2"/>
        <v>178708.83078764449</v>
      </c>
      <c r="L48" s="2">
        <v>2020</v>
      </c>
      <c r="M48" s="2">
        <f>B48-Death!B48</f>
        <v>9047.2090211034301</v>
      </c>
      <c r="N48" s="2">
        <f>C48-Death!C48</f>
        <v>8846.6077709908277</v>
      </c>
      <c r="O48" s="2">
        <f>D48-Death!D48</f>
        <v>17424.313808610026</v>
      </c>
      <c r="P48" s="2">
        <f>E48-Death!E48</f>
        <v>15872.040993162689</v>
      </c>
      <c r="Q48" s="2">
        <f>F48-Death!F48</f>
        <v>24179.878663549436</v>
      </c>
      <c r="R48" s="2">
        <f>G48-Death!G48</f>
        <v>22897.884976474263</v>
      </c>
      <c r="S48" s="2">
        <f>H48-Death!H48</f>
        <v>34287.901484719943</v>
      </c>
      <c r="T48" s="2">
        <f>I48-Death!I48</f>
        <v>35054.811166268511</v>
      </c>
    </row>
    <row r="49" spans="1:20">
      <c r="A49" s="2">
        <v>2021</v>
      </c>
      <c r="B49" s="2">
        <f>0.92*M48+INCIDENCE!N49</f>
        <v>9494.6384779591626</v>
      </c>
      <c r="C49" s="2">
        <f>0.92*N48+INCIDENCE!O49</f>
        <v>9220.7581179156041</v>
      </c>
      <c r="D49" s="2">
        <f>0.9*O48+INCIDENCE!P49+0.08*M48</f>
        <v>18246.860208481248</v>
      </c>
      <c r="E49" s="2">
        <f>0.9*P48+INCIDENCE!Q49+0.08*N48</f>
        <v>16492.894943012485</v>
      </c>
      <c r="F49" s="2">
        <f>0.9*Q48+INCIDENCE!R49+0.1*O48</f>
        <v>26005.466247347609</v>
      </c>
      <c r="G49" s="2">
        <f>0.9*R48+INCIDENCE!S49+0.1*P48</f>
        <v>24259.571749013929</v>
      </c>
      <c r="H49" s="16">
        <f>S48+INCIDENCE!T49+0.1*Q48</f>
        <v>39004.871505330899</v>
      </c>
      <c r="I49" s="16">
        <f>T48+INCIDENCE!U49+0.1*R48</f>
        <v>39540.102354585179</v>
      </c>
      <c r="J49" s="3">
        <f t="shared" si="2"/>
        <v>182265.1636036461</v>
      </c>
      <c r="L49" s="2">
        <v>2021</v>
      </c>
      <c r="M49" s="2">
        <f>B49-Death!B49</f>
        <v>9356.8622761780352</v>
      </c>
      <c r="N49" s="2">
        <f>C49-Death!C49</f>
        <v>9121.0207468442095</v>
      </c>
      <c r="O49" s="2">
        <f>D49-Death!D49</f>
        <v>17723.995935882773</v>
      </c>
      <c r="P49" s="2">
        <f>E49-Death!E49</f>
        <v>16153.304354798596</v>
      </c>
      <c r="Q49" s="2">
        <f>F49-Death!F49</f>
        <v>24713.82070039682</v>
      </c>
      <c r="R49" s="2">
        <f>G49-Death!G49</f>
        <v>23432.089022963293</v>
      </c>
      <c r="S49" s="2">
        <f>H49-Death!H49</f>
        <v>34809.430454916495</v>
      </c>
      <c r="T49" s="2">
        <f>I49-Death!I49</f>
        <v>35558.384449540892</v>
      </c>
    </row>
    <row r="50" spans="1:20">
      <c r="A50" s="2">
        <v>2022</v>
      </c>
      <c r="B50" s="2">
        <f>0.92*M49+INCIDENCE!N50</f>
        <v>9803.2016473811746</v>
      </c>
      <c r="C50" s="2">
        <f>0.92*N49+INCIDENCE!O50</f>
        <v>9497.4411568434807</v>
      </c>
      <c r="D50" s="2">
        <f>0.9*O49+INCIDENCE!P50+0.08*M49</f>
        <v>18539.650969833401</v>
      </c>
      <c r="E50" s="2">
        <f>0.9*P49+INCIDENCE!Q50+0.08*N49</f>
        <v>16768.017596791604</v>
      </c>
      <c r="F50" s="2">
        <f>0.9*Q49+INCIDENCE!R50+0.1*O49</f>
        <v>26630.446261390127</v>
      </c>
      <c r="G50" s="2">
        <f>0.9*R49+INCIDENCE!S50+0.1*P49</f>
        <v>24855.256778959159</v>
      </c>
      <c r="H50" s="16">
        <f>S49+INCIDENCE!T50+0.1*Q49</f>
        <v>39735.102364179918</v>
      </c>
      <c r="I50" s="16">
        <f>T49+INCIDENCE!U50+0.1*R49</f>
        <v>40221.83025968336</v>
      </c>
      <c r="J50" s="3">
        <f t="shared" si="2"/>
        <v>186050.94703506221</v>
      </c>
      <c r="L50" s="2">
        <v>2022</v>
      </c>
      <c r="M50" s="2">
        <f>B50-Death!B50</f>
        <v>9660.8465727567618</v>
      </c>
      <c r="N50" s="2">
        <f>C50-Death!C50</f>
        <v>9394.7110123389466</v>
      </c>
      <c r="O50" s="2">
        <f>D50-Death!D50</f>
        <v>18008.381987054436</v>
      </c>
      <c r="P50" s="2">
        <f>E50-Death!E50</f>
        <v>16421.893902003249</v>
      </c>
      <c r="Q50" s="2">
        <f>F50-Death!F50</f>
        <v>25301.18350973312</v>
      </c>
      <c r="R50" s="2">
        <f>G50-Death!G50</f>
        <v>23993.999118084666</v>
      </c>
      <c r="S50" s="2">
        <f>H50-Death!H50</f>
        <v>35426.013102026038</v>
      </c>
      <c r="T50" s="2">
        <f>I50-Death!I50</f>
        <v>36138.575106196891</v>
      </c>
    </row>
    <row r="51" spans="1:20">
      <c r="A51" s="2">
        <v>2023</v>
      </c>
      <c r="B51" s="2">
        <f>0.92*M50+INCIDENCE!N51</f>
        <v>10104.825363745591</v>
      </c>
      <c r="C51" s="2">
        <f>0.92*N50+INCIDENCE!O51</f>
        <v>9772.1821191380586</v>
      </c>
      <c r="D51" s="2">
        <f>0.9*O50+INCIDENCE!P51+0.08*M50</f>
        <v>18812.794658051698</v>
      </c>
      <c r="E51" s="2">
        <f>0.9*P50+INCIDENCE!Q51+0.08*N50</f>
        <v>17028.564921989295</v>
      </c>
      <c r="F51" s="2">
        <f>0.9*Q50+INCIDENCE!R51+0.1*O50</f>
        <v>27305.910867570397</v>
      </c>
      <c r="G51" s="2">
        <f>0.9*R50+INCIDENCE!S51+0.1*P50</f>
        <v>25474.84963876805</v>
      </c>
      <c r="H51" s="16">
        <f>S50+INCIDENCE!T51+0.1*Q50</f>
        <v>40568.896614562807</v>
      </c>
      <c r="I51" s="16">
        <f>T50+INCIDENCE!U51+0.1*R50</f>
        <v>40981.962760456168</v>
      </c>
      <c r="J51" s="3">
        <f t="shared" si="2"/>
        <v>190049.98694428205</v>
      </c>
      <c r="L51" s="2">
        <v>2023</v>
      </c>
      <c r="M51" s="2">
        <f>B51-Death!B51</f>
        <v>9958.0243475377083</v>
      </c>
      <c r="N51" s="2">
        <f>C51-Death!C51</f>
        <v>9666.480207986855</v>
      </c>
      <c r="O51" s="2">
        <f>D51-Death!D51</f>
        <v>18273.693829612581</v>
      </c>
      <c r="P51" s="2">
        <f>E51-Death!E51</f>
        <v>16676.555733737012</v>
      </c>
      <c r="Q51" s="2">
        <f>F51-Death!F51</f>
        <v>25938.055140884888</v>
      </c>
      <c r="R51" s="2">
        <f>G51-Death!G51</f>
        <v>24579.589421552118</v>
      </c>
      <c r="S51" s="2">
        <f>H51-Death!H51</f>
        <v>36134.178514800486</v>
      </c>
      <c r="T51" s="2">
        <f>I51-Death!I51</f>
        <v>36792.664129679273</v>
      </c>
    </row>
    <row r="52" spans="1:20">
      <c r="A52" s="2">
        <v>2024</v>
      </c>
      <c r="B52" s="2">
        <f>0.92*M51+INCIDENCE!N52</f>
        <v>10401.284620580192</v>
      </c>
      <c r="C52" s="2">
        <f>0.92*N51+INCIDENCE!O52</f>
        <v>10045.279778528533</v>
      </c>
      <c r="D52" s="2">
        <f>0.9*O51+INCIDENCE!P52+0.08*M51</f>
        <v>19070.228298677841</v>
      </c>
      <c r="E52" s="2">
        <f>0.9*P51+INCIDENCE!Q52+0.08*N51</f>
        <v>17277.785111649744</v>
      </c>
      <c r="F52" s="2">
        <f>0.9*Q51+INCIDENCE!R52+0.1*O51</f>
        <v>28027.273488508119</v>
      </c>
      <c r="G52" s="2">
        <f>0.9*R51+INCIDENCE!S52+0.1*P51</f>
        <v>26118.108651451308</v>
      </c>
      <c r="H52" s="16">
        <f>S51+INCIDENCE!T52+0.1*Q51</f>
        <v>41496.669845766555</v>
      </c>
      <c r="I52" s="16">
        <f>T51+INCIDENCE!U52+0.1*R51</f>
        <v>41817.853980386193</v>
      </c>
      <c r="J52" s="3">
        <f t="shared" si="2"/>
        <v>194254.48377554849</v>
      </c>
      <c r="L52" s="2">
        <v>2024</v>
      </c>
      <c r="M52" s="2">
        <f>B52-Death!B52</f>
        <v>10250.133799186788</v>
      </c>
      <c r="N52" s="2">
        <f>C52-Death!C52</f>
        <v>9936.6238757113279</v>
      </c>
      <c r="O52" s="2">
        <f>D52-Death!D52</f>
        <v>18523.748947699281</v>
      </c>
      <c r="P52" s="2">
        <f>E52-Death!E52</f>
        <v>16920.327994430208</v>
      </c>
      <c r="Q52" s="2">
        <f>F52-Death!F52</f>
        <v>26619.660988846954</v>
      </c>
      <c r="R52" s="2">
        <f>G52-Death!G52</f>
        <v>25188.565631327776</v>
      </c>
      <c r="S52" s="2">
        <f>H52-Death!H52</f>
        <v>36927.43178017145</v>
      </c>
      <c r="T52" s="2">
        <f>I52-Death!I52</f>
        <v>37517.716281749992</v>
      </c>
    </row>
    <row r="53" spans="1:20">
      <c r="A53" s="2">
        <v>2025</v>
      </c>
      <c r="B53" s="2">
        <f>0.92*M52+INCIDENCE!N53</f>
        <v>10693.432174199828</v>
      </c>
      <c r="C53" s="2">
        <f>0.92*N52+INCIDENCE!O53</f>
        <v>10317.283155437057</v>
      </c>
      <c r="D53" s="2">
        <f>0.9*O52+INCIDENCE!P53+0.08*M52</f>
        <v>19313.885042503269</v>
      </c>
      <c r="E53" s="2">
        <f>0.9*P52+INCIDENCE!Q53+0.08*N52</f>
        <v>17515.53235162382</v>
      </c>
      <c r="F53" s="2">
        <f>0.9*Q52+INCIDENCE!R53+0.1*O52</f>
        <v>28785.81127713163</v>
      </c>
      <c r="G53" s="2">
        <f>0.9*R52+INCIDENCE!S53+0.1*P52</f>
        <v>26780.130504009139</v>
      </c>
      <c r="H53" s="16">
        <f>S52+INCIDENCE!T53+0.1*Q52</f>
        <v>42519.983311805721</v>
      </c>
      <c r="I53" s="16">
        <f>T52+INCIDENCE!U53+0.1*R52</f>
        <v>42734.359537759483</v>
      </c>
      <c r="J53" s="3">
        <f t="shared" si="2"/>
        <v>198660.41735446994</v>
      </c>
      <c r="L53" s="2">
        <v>2025</v>
      </c>
      <c r="M53" s="2">
        <f>B53-Death!B53</f>
        <v>10538.008021709213</v>
      </c>
      <c r="N53" s="2">
        <f>C53-Death!C53</f>
        <v>10205.685097384763</v>
      </c>
      <c r="O53" s="2">
        <f>D53-Death!D53</f>
        <v>18760.422956878483</v>
      </c>
      <c r="P53" s="2">
        <f>E53-Death!E53</f>
        <v>17152.983814148167</v>
      </c>
      <c r="Q53" s="2">
        <f>F53-Death!F53</f>
        <v>27337.412630852214</v>
      </c>
      <c r="R53" s="2">
        <f>G53-Death!G53</f>
        <v>25816.146076950041</v>
      </c>
      <c r="S53" s="2">
        <f>H53-Death!H53</f>
        <v>37805.637871693812</v>
      </c>
      <c r="T53" s="2">
        <f>I53-Death!I53</f>
        <v>38317.616228994055</v>
      </c>
    </row>
    <row r="54" spans="1:20">
      <c r="A54" s="2">
        <v>2026</v>
      </c>
      <c r="B54" s="2">
        <f>0.92*M53+INCIDENCE!N54</f>
        <v>10979.667783931571</v>
      </c>
      <c r="C54" s="2">
        <f>0.92*N53+INCIDENCE!O54</f>
        <v>10586.188887011738</v>
      </c>
      <c r="D54" s="2">
        <f>0.9*O53+INCIDENCE!P54+0.08*M53</f>
        <v>19550.074408908258</v>
      </c>
      <c r="E54" s="2">
        <f>0.9*P53+INCIDENCE!Q54+0.08*N53</f>
        <v>17744.028893680064</v>
      </c>
      <c r="F54" s="2">
        <f>0.9*Q53+INCIDENCE!R54+0.1*O53</f>
        <v>29572.851079660708</v>
      </c>
      <c r="G54" s="2">
        <f>0.9*R53+INCIDENCE!S54+0.1*P53</f>
        <v>27457.706945985108</v>
      </c>
      <c r="H54" s="16">
        <f>S53+INCIDENCE!T54+0.1*Q53</f>
        <v>43642.110538225446</v>
      </c>
      <c r="I54" s="16">
        <f>T53+INCIDENCE!U54+0.1*R53</f>
        <v>43728.955021415473</v>
      </c>
      <c r="J54" s="3">
        <f t="shared" si="2"/>
        <v>203261.58355881838</v>
      </c>
      <c r="L54" s="2">
        <v>2026</v>
      </c>
      <c r="M54" s="2">
        <f>B54-Death!B54</f>
        <v>10820.065256936936</v>
      </c>
      <c r="N54" s="2">
        <f>C54-Death!C54</f>
        <v>10471.682179754916</v>
      </c>
      <c r="O54" s="2">
        <f>D54-Death!D54</f>
        <v>18989.843890563101</v>
      </c>
      <c r="P54" s="2">
        <f>E54-Death!E54</f>
        <v>17376.650120649916</v>
      </c>
      <c r="Q54" s="2">
        <f>F54-Death!F54</f>
        <v>28082.85230756909</v>
      </c>
      <c r="R54" s="2">
        <f>G54-Death!G54</f>
        <v>26459.19508187292</v>
      </c>
      <c r="S54" s="2">
        <f>H54-Death!H54</f>
        <v>38772.264784153442</v>
      </c>
      <c r="T54" s="2">
        <f>I54-Death!I54</f>
        <v>39189.698399022513</v>
      </c>
    </row>
    <row r="55" spans="1:20">
      <c r="A55" s="2">
        <v>2027</v>
      </c>
      <c r="B55" s="2">
        <f>0.92*M54+INCIDENCE!N55</f>
        <v>11261.886976129812</v>
      </c>
      <c r="C55" s="2">
        <f>0.92*N54+INCIDENCE!O55</f>
        <v>10853.440433119093</v>
      </c>
      <c r="D55" s="2">
        <f>0.9*O54+INCIDENCE!P55+0.08*M54</f>
        <v>19777.301475113993</v>
      </c>
      <c r="E55" s="2">
        <f>0.9*P54+INCIDENCE!Q55+0.08*N54</f>
        <v>17963.505842344912</v>
      </c>
      <c r="F55" s="2">
        <f>0.9*Q54+INCIDENCE!R55+0.1*O54</f>
        <v>30367.445683270598</v>
      </c>
      <c r="G55" s="2">
        <f>0.9*R54+INCIDENCE!S55+0.1*P54</f>
        <v>28140.047712819585</v>
      </c>
      <c r="H55" s="16">
        <f>S54+INCIDENCE!T55+0.1*Q54</f>
        <v>44861.588450071758</v>
      </c>
      <c r="I55" s="16">
        <f>T54+INCIDENCE!U55+0.1*R54</f>
        <v>44806.300626586984</v>
      </c>
      <c r="J55" s="3">
        <f t="shared" si="2"/>
        <v>208031.51719945672</v>
      </c>
      <c r="L55" s="2">
        <v>2027</v>
      </c>
      <c r="M55" s="2">
        <f>B55-Death!B55</f>
        <v>11098.170349109729</v>
      </c>
      <c r="N55" s="2">
        <f>C55-Death!C55</f>
        <v>10736.04296934161</v>
      </c>
      <c r="O55" s="2">
        <f>D55-Death!D55</f>
        <v>19210.559449264125</v>
      </c>
      <c r="P55" s="2">
        <f>E55-Death!E55</f>
        <v>17591.524314335536</v>
      </c>
      <c r="Q55" s="2">
        <f>F55-Death!F55</f>
        <v>28835.9271439039</v>
      </c>
      <c r="R55" s="2">
        <f>G55-Death!G55</f>
        <v>27107.281272275774</v>
      </c>
      <c r="S55" s="2">
        <f>H55-Death!H55</f>
        <v>39825.404121425512</v>
      </c>
      <c r="T55" s="2">
        <f>I55-Death!I55</f>
        <v>40137.799620485996</v>
      </c>
    </row>
    <row r="56" spans="1:20">
      <c r="A56" s="2">
        <v>2028</v>
      </c>
      <c r="B56" s="2">
        <f>0.92*M55+INCIDENCE!N56</f>
        <v>11541.307392209736</v>
      </c>
      <c r="C56" s="2">
        <f>0.92*N55+INCIDENCE!O56</f>
        <v>11118.31966881834</v>
      </c>
      <c r="D56" s="2">
        <f>0.9*O55+INCIDENCE!P56+0.08*M55</f>
        <v>19993.179161672073</v>
      </c>
      <c r="E56" s="2">
        <f>0.9*P55+INCIDENCE!Q56+0.08*N55</f>
        <v>18174.862347725255</v>
      </c>
      <c r="F56" s="2">
        <f>0.9*Q55+INCIDENCE!R56+0.1*O55</f>
        <v>31156.535471651841</v>
      </c>
      <c r="G56" s="2">
        <f>0.9*R55+INCIDENCE!S56+0.1*P55</f>
        <v>28813.69212650503</v>
      </c>
      <c r="H56" s="16">
        <f>S55+INCIDENCE!T56+0.1*Q55</f>
        <v>46193.186709168971</v>
      </c>
      <c r="I56" s="16">
        <f>T55+INCIDENCE!U56+0.1*R55</f>
        <v>45975.283295153211</v>
      </c>
      <c r="J56" s="3">
        <f t="shared" si="2"/>
        <v>212966.36617290444</v>
      </c>
      <c r="L56" s="2">
        <v>2028</v>
      </c>
      <c r="M56" s="2">
        <f>B56-Death!B56</f>
        <v>11373.521187032216</v>
      </c>
      <c r="N56" s="2">
        <f>C56-Death!C56</f>
        <v>10998.057108883559</v>
      </c>
      <c r="O56" s="2">
        <f>D56-Death!D56</f>
        <v>19420.250889870735</v>
      </c>
      <c r="P56" s="2">
        <f>E56-Death!E56</f>
        <v>17798.470004281262</v>
      </c>
      <c r="Q56" s="2">
        <f>F56-Death!F56</f>
        <v>29584.118826473943</v>
      </c>
      <c r="R56" s="2">
        <f>G56-Death!G56</f>
        <v>27747.417621614604</v>
      </c>
      <c r="S56" s="2">
        <f>H56-Death!H56</f>
        <v>40978.250361658131</v>
      </c>
      <c r="T56" s="2">
        <f>I56-Death!I56</f>
        <v>41169.586799179546</v>
      </c>
    </row>
    <row r="57" spans="1:20">
      <c r="A57" s="2">
        <v>2029</v>
      </c>
      <c r="B57" s="2">
        <f>0.92*M56+INCIDENCE!N57</f>
        <v>11818.000101030062</v>
      </c>
      <c r="C57" s="2">
        <f>0.92*N56+INCIDENCE!O57</f>
        <v>11380.862134834744</v>
      </c>
      <c r="D57" s="2">
        <f>0.9*O56+INCIDENCE!P57+0.08*M56</f>
        <v>20201.422965263489</v>
      </c>
      <c r="E57" s="2">
        <f>0.9*P56+INCIDENCE!Q57+0.08*N56</f>
        <v>18383.764023027419</v>
      </c>
      <c r="F57" s="2">
        <f>0.9*Q56+INCIDENCE!R57+0.1*O56</f>
        <v>31923.541803643409</v>
      </c>
      <c r="G57" s="2">
        <f>0.9*R56+INCIDENCE!S57+0.1*P56</f>
        <v>29461.907910624745</v>
      </c>
      <c r="H57" s="16">
        <f>S56+INCIDENCE!T57+0.1*Q56</f>
        <v>47642.644363788851</v>
      </c>
      <c r="I57" s="16">
        <f>T56+INCIDENCE!U57+0.1*R56</f>
        <v>47242.288431849942</v>
      </c>
      <c r="J57" s="3">
        <f t="shared" si="2"/>
        <v>218054.43173406267</v>
      </c>
      <c r="L57" s="2">
        <v>2029</v>
      </c>
      <c r="M57" s="2">
        <f>B57-Death!B57</f>
        <v>11646.186466148671</v>
      </c>
      <c r="N57" s="2">
        <f>C57-Death!C57</f>
        <v>11257.759754675755</v>
      </c>
      <c r="O57" s="2">
        <f>D57-Death!D57</f>
        <v>19622.527215487909</v>
      </c>
      <c r="P57" s="2">
        <f>E57-Death!E57</f>
        <v>18003.025572290124</v>
      </c>
      <c r="Q57" s="2">
        <f>F57-Death!F57</f>
        <v>30311.598906784457</v>
      </c>
      <c r="R57" s="2">
        <f>G57-Death!G57</f>
        <v>28363.483134474744</v>
      </c>
      <c r="S57" s="2">
        <f>H57-Death!H57</f>
        <v>42235.58323074245</v>
      </c>
      <c r="T57" s="2">
        <f>I57-Death!I57</f>
        <v>42290.5215960391</v>
      </c>
    </row>
    <row r="58" spans="1:20">
      <c r="A58" s="2">
        <v>2030</v>
      </c>
      <c r="B58" s="2">
        <f>0.92*M57+INCIDENCE!N58</f>
        <v>12091.339705216003</v>
      </c>
      <c r="C58" s="2">
        <f>0.92*N57+INCIDENCE!O58</f>
        <v>11640.421838347062</v>
      </c>
      <c r="D58" s="2">
        <f>0.9*O57+INCIDENCE!P58+0.08*M57</f>
        <v>20416.040827196946</v>
      </c>
      <c r="E58" s="2">
        <f>0.9*P57+INCIDENCE!Q58+0.08*N57</f>
        <v>18600.128522808973</v>
      </c>
      <c r="F58" s="2">
        <f>0.9*Q57+INCIDENCE!R58+0.1*O57</f>
        <v>32641.843554197214</v>
      </c>
      <c r="G58" s="2">
        <f>0.9*R57+INCIDENCE!S58+0.1*P57</f>
        <v>30068.688435659882</v>
      </c>
      <c r="H58" s="16">
        <f>S57+INCIDENCE!T58+0.1*Q57</f>
        <v>49217.310625915401</v>
      </c>
      <c r="I58" s="16">
        <f>T57+INCIDENCE!U58+0.1*R57</f>
        <v>48605.114628546005</v>
      </c>
      <c r="J58" s="3">
        <f t="shared" si="2"/>
        <v>223280.88813788746</v>
      </c>
      <c r="L58" s="2">
        <v>2030</v>
      </c>
      <c r="M58" s="2">
        <f>B58-Death!B58</f>
        <v>11915.549008393116</v>
      </c>
      <c r="N58" s="2">
        <f>C58-Death!C58</f>
        <v>11514.511901351238</v>
      </c>
      <c r="O58" s="2">
        <f>D58-Death!D58</f>
        <v>19830.994946401373</v>
      </c>
      <c r="P58" s="2">
        <f>E58-Death!E58</f>
        <v>18214.897478621358</v>
      </c>
      <c r="Q58" s="2">
        <f>F58-Death!F58</f>
        <v>30993.026729926831</v>
      </c>
      <c r="R58" s="2">
        <f>G58-Death!G58</f>
        <v>28940.070828532589</v>
      </c>
      <c r="S58" s="2">
        <f>H58-Death!H58</f>
        <v>43603.839909855502</v>
      </c>
      <c r="T58" s="2">
        <f>I58-Death!I58</f>
        <v>43498.413929242757</v>
      </c>
    </row>
    <row r="61" spans="1:20">
      <c r="A61" s="7" t="s">
        <v>41</v>
      </c>
      <c r="J61" s="9"/>
    </row>
    <row r="62" spans="1:20">
      <c r="A62" s="1" t="s">
        <v>8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 t="s">
        <v>5</v>
      </c>
      <c r="H62" s="1" t="s">
        <v>6</v>
      </c>
      <c r="I62" s="1" t="s">
        <v>7</v>
      </c>
      <c r="J62" s="9" t="s">
        <v>29</v>
      </c>
      <c r="L62" s="1" t="s">
        <v>8</v>
      </c>
      <c r="M62" s="1" t="s">
        <v>0</v>
      </c>
      <c r="N62" s="1" t="s">
        <v>1</v>
      </c>
      <c r="O62" s="1" t="s">
        <v>2</v>
      </c>
      <c r="P62" s="1" t="s">
        <v>3</v>
      </c>
      <c r="Q62" s="1" t="s">
        <v>4</v>
      </c>
      <c r="R62" s="1" t="s">
        <v>5</v>
      </c>
      <c r="S62" s="1" t="s">
        <v>6</v>
      </c>
      <c r="T62" s="1" t="s">
        <v>7</v>
      </c>
    </row>
    <row r="63" spans="1:20">
      <c r="A63" s="2">
        <v>2015</v>
      </c>
      <c r="B63" s="2">
        <f>Input!C65*0.92+INCIDENCE!N63</f>
        <v>2337.2999352975212</v>
      </c>
      <c r="C63" s="2">
        <f>Input!B65*0.92+INCIDENCE!O63</f>
        <v>2379.7001582099242</v>
      </c>
      <c r="D63" s="2">
        <f>Input!C66*0.9+INCIDENCE!P63+0.08*Input!C65</f>
        <v>5310.1647107854105</v>
      </c>
      <c r="E63" s="2">
        <f>Input!B66*0.9+INCIDENCE!Q63+0.08*Input!B65</f>
        <v>4767.6704354531776</v>
      </c>
      <c r="F63" s="2">
        <f>Input!C67*0.9+INCIDENCE!R63+0.1*Input!C66</f>
        <v>7749.8235574584114</v>
      </c>
      <c r="G63" s="2">
        <f>Input!B67*0.9+INCIDENCE!S63+0.1*Input!B66</f>
        <v>7008.9344503461425</v>
      </c>
      <c r="H63" s="24">
        <f>Input!C68+INCIDENCE!T63+0.1*Input!C67</f>
        <v>11465.949326185075</v>
      </c>
      <c r="I63" s="16">
        <f>Input!B68+INCIDENCE!U63+0.1*Input!B67</f>
        <v>11613.84548423398</v>
      </c>
      <c r="J63" s="3">
        <f>SUM(B63:I63)</f>
        <v>52633.388057969642</v>
      </c>
      <c r="L63" s="2">
        <v>2015</v>
      </c>
      <c r="M63" s="2">
        <f>B63-Death!B63</f>
        <v>2304.3502809630704</v>
      </c>
      <c r="N63" s="2">
        <f>C63-Death!C63</f>
        <v>2354.0021651320849</v>
      </c>
      <c r="O63" s="2">
        <f>D63-Death!D63</f>
        <v>5164.6059121975313</v>
      </c>
      <c r="P63" s="2">
        <f>E63-Death!E63</f>
        <v>4684.9552529316061</v>
      </c>
      <c r="Q63" s="2">
        <f>F63-Death!F63</f>
        <v>7406.2733258627759</v>
      </c>
      <c r="R63" s="2">
        <f>G63-Death!G63</f>
        <v>6802.1161114706329</v>
      </c>
      <c r="S63" s="2">
        <f>H63-Death!H63</f>
        <v>10304.472564517113</v>
      </c>
      <c r="T63" s="2">
        <f>I63-Death!I63</f>
        <v>10543.350893123852</v>
      </c>
    </row>
    <row r="64" spans="1:20">
      <c r="A64" s="2">
        <v>2016</v>
      </c>
      <c r="B64" s="2">
        <f>0.92*M63+INCIDENCE!N64</f>
        <v>2409.208164791381</v>
      </c>
      <c r="C64" s="2">
        <f>0.92*N63+INCIDENCE!O64</f>
        <v>2447.0341965026951</v>
      </c>
      <c r="D64" s="2">
        <f>0.9*O63+INCIDENCE!P64+0.08*M63</f>
        <v>5339.7068496928905</v>
      </c>
      <c r="E64" s="2">
        <f>0.9*P63+INCIDENCE!Q64+0.08*N63</f>
        <v>4818.1089059059159</v>
      </c>
      <c r="F64" s="2">
        <f>0.9*Q63+INCIDENCE!R64+0.1*O63</f>
        <v>7833.0535398275251</v>
      </c>
      <c r="G64" s="2">
        <f>0.9*R63+INCIDENCE!S64+0.1*P63</f>
        <v>7141.8068089526369</v>
      </c>
      <c r="H64" s="16">
        <f>S63+INCIDENCE!T64+0.1*Q63</f>
        <v>11731.420146902394</v>
      </c>
      <c r="I64" s="16">
        <f>T63+INCIDENCE!U64+0.1*R63</f>
        <v>11962.035272194766</v>
      </c>
      <c r="J64" s="3">
        <f t="shared" ref="J64:J78" si="3">SUM(B64:I64)</f>
        <v>53682.373884770197</v>
      </c>
      <c r="L64" s="2">
        <v>2016</v>
      </c>
      <c r="M64" s="2">
        <f>B64-Death!B64</f>
        <v>2374.852865855235</v>
      </c>
      <c r="N64" s="2">
        <f>C64-Death!C64</f>
        <v>2420.5696869799203</v>
      </c>
      <c r="O64" s="2">
        <f>D64-Death!D64</f>
        <v>5188.7685674285267</v>
      </c>
      <c r="P64" s="2">
        <f>E64-Death!E64</f>
        <v>4727.6375355428881</v>
      </c>
      <c r="Q64" s="2">
        <f>F64-Death!F64</f>
        <v>7472.3116435078618</v>
      </c>
      <c r="R64" s="2">
        <f>G64-Death!G64</f>
        <v>6924.2017217895636</v>
      </c>
      <c r="S64" s="2">
        <f>H64-Death!H64</f>
        <v>10536.828452586835</v>
      </c>
      <c r="T64" s="2">
        <f>I64-Death!I64</f>
        <v>10835.565926707501</v>
      </c>
    </row>
    <row r="65" spans="1:20">
      <c r="A65" s="2">
        <v>2017</v>
      </c>
      <c r="B65" s="2">
        <f>0.92*M64+INCIDENCE!N65</f>
        <v>2479.4937532090939</v>
      </c>
      <c r="C65" s="2">
        <f>0.92*N64+INCIDENCE!O65</f>
        <v>2517.0375085415899</v>
      </c>
      <c r="D65" s="2">
        <f>0.9*O64+INCIDENCE!P65+0.08*M64</f>
        <v>5394.8524287321015</v>
      </c>
      <c r="E65" s="2">
        <f>0.9*P64+INCIDENCE!Q65+0.08*N64</f>
        <v>4889.2977191540494</v>
      </c>
      <c r="F65" s="2">
        <f>0.9*Q64+INCIDENCE!R65+0.1*O64</f>
        <v>7949.3272732798141</v>
      </c>
      <c r="G65" s="2">
        <f>0.9*R64+INCIDENCE!S65+0.1*P64</f>
        <v>7301.8676082813072</v>
      </c>
      <c r="H65" s="16">
        <f>S64+INCIDENCE!T65+0.1*Q64</f>
        <v>12020.53163699811</v>
      </c>
      <c r="I65" s="16">
        <f>T64+INCIDENCE!U65+0.1*R64</f>
        <v>12303.912367118441</v>
      </c>
      <c r="J65" s="3">
        <f t="shared" si="3"/>
        <v>54856.320295314508</v>
      </c>
      <c r="L65" s="2">
        <v>2017</v>
      </c>
      <c r="M65" s="2">
        <f>B65-Death!B65</f>
        <v>2443.8813794600237</v>
      </c>
      <c r="N65" s="2">
        <f>C65-Death!C65</f>
        <v>2489.812088015216</v>
      </c>
      <c r="O65" s="2">
        <f>D65-Death!D65</f>
        <v>5240.9124552094663</v>
      </c>
      <c r="P65" s="2">
        <f>E65-Death!E65</f>
        <v>4793.4723502469296</v>
      </c>
      <c r="Q65" s="2">
        <f>F65-Death!F65</f>
        <v>7573.3188521656939</v>
      </c>
      <c r="R65" s="2">
        <f>G65-Death!G65</f>
        <v>7073.0064281459099</v>
      </c>
      <c r="S65" s="2">
        <f>H65-Death!H65</f>
        <v>10776.647101848976</v>
      </c>
      <c r="T65" s="2">
        <f>I65-Death!I65</f>
        <v>11124.080733064367</v>
      </c>
    </row>
    <row r="66" spans="1:20">
      <c r="A66" s="2">
        <v>2018</v>
      </c>
      <c r="B66" s="2">
        <f>0.92*M65+INCIDENCE!N66</f>
        <v>2546.5264623030648</v>
      </c>
      <c r="C66" s="2">
        <f>0.92*N65+INCIDENCE!O66</f>
        <v>2585.7247870586957</v>
      </c>
      <c r="D66" s="2">
        <f>0.9*O65+INCIDENCE!P66+0.08*M65</f>
        <v>5467.2034040602548</v>
      </c>
      <c r="E66" s="2">
        <f>0.9*P65+INCIDENCE!Q66+0.08*N65</f>
        <v>4971.867896218575</v>
      </c>
      <c r="F66" s="2">
        <f>0.9*Q65+INCIDENCE!R66+0.1*O65</f>
        <v>8083.5985489759223</v>
      </c>
      <c r="G66" s="2">
        <f>0.9*R65+INCIDENCE!S66+0.1*P65</f>
        <v>7474.8128701246642</v>
      </c>
      <c r="H66" s="16">
        <f>S65+INCIDENCE!T66+0.1*Q65</f>
        <v>12310.460286721376</v>
      </c>
      <c r="I66" s="16">
        <f>T65+INCIDENCE!U66+0.1*R65</f>
        <v>12631.964911909639</v>
      </c>
      <c r="J66" s="3">
        <f t="shared" si="3"/>
        <v>56072.1591673722</v>
      </c>
      <c r="L66" s="2">
        <v>2018</v>
      </c>
      <c r="M66" s="2">
        <f>B66-Death!B66</f>
        <v>2509.786005830254</v>
      </c>
      <c r="N66" s="2">
        <f>C66-Death!C66</f>
        <v>2557.7560418070434</v>
      </c>
      <c r="O66" s="2">
        <f>D66-Death!D66</f>
        <v>5310.7419426100214</v>
      </c>
      <c r="P66" s="2">
        <f>E66-Death!E66</f>
        <v>4872.0740385767294</v>
      </c>
      <c r="Q66" s="2">
        <f>F66-Death!F66</f>
        <v>7693.9483132830183</v>
      </c>
      <c r="R66" s="2">
        <f>G66-Death!G66</f>
        <v>7234.5968362979856</v>
      </c>
      <c r="S66" s="2">
        <f>H66-Death!H66</f>
        <v>11025.360486922016</v>
      </c>
      <c r="T66" s="2">
        <f>I66-Death!I66</f>
        <v>11401.948328634307</v>
      </c>
    </row>
    <row r="67" spans="1:20">
      <c r="A67" s="2">
        <v>2019</v>
      </c>
      <c r="B67" s="2">
        <f>0.92*M66+INCIDENCE!N67</f>
        <v>2609.7578966050592</v>
      </c>
      <c r="C67" s="2">
        <f>0.92*N66+INCIDENCE!O67</f>
        <v>2651.7662402753458</v>
      </c>
      <c r="D67" s="2">
        <f>0.9*O66+INCIDENCE!P67+0.08*M66</f>
        <v>5546.8733311503111</v>
      </c>
      <c r="E67" s="2">
        <f>0.9*P66+INCIDENCE!Q67+0.08*N66</f>
        <v>5059.5812715496113</v>
      </c>
      <c r="F67" s="2">
        <f>0.9*Q66+INCIDENCE!R67+0.1*O66</f>
        <v>8233.055262061911</v>
      </c>
      <c r="G67" s="2">
        <f>0.9*R66+INCIDENCE!S67+0.1*P66</f>
        <v>7657.4770410887813</v>
      </c>
      <c r="H67" s="16">
        <f>S66+INCIDENCE!T67+0.1*Q66</f>
        <v>12605.706126371408</v>
      </c>
      <c r="I67" s="16">
        <f>T66+INCIDENCE!U67+0.1*R66</f>
        <v>12946.704235482075</v>
      </c>
      <c r="J67" s="3">
        <f t="shared" si="3"/>
        <v>57310.9214045845</v>
      </c>
      <c r="L67" s="2">
        <v>2019</v>
      </c>
      <c r="M67" s="2">
        <f>B67-Death!B67</f>
        <v>2571.9981410291562</v>
      </c>
      <c r="N67" s="2">
        <f>C67-Death!C67</f>
        <v>2623.0831151226453</v>
      </c>
      <c r="O67" s="2">
        <f>D67-Death!D67</f>
        <v>5387.9869622598244</v>
      </c>
      <c r="P67" s="2">
        <f>E67-Death!E67</f>
        <v>4956.6509158876879</v>
      </c>
      <c r="Q67" s="2">
        <f>F67-Death!F67</f>
        <v>7830.8296126480718</v>
      </c>
      <c r="R67" s="2">
        <f>G67-Death!G67</f>
        <v>7405.866341509015</v>
      </c>
      <c r="S67" s="2">
        <f>H67-Death!H67</f>
        <v>11274.41294160954</v>
      </c>
      <c r="T67" s="2">
        <f>I67-Death!I67</f>
        <v>11669.499509270143</v>
      </c>
    </row>
    <row r="68" spans="1:20">
      <c r="A68" s="2">
        <v>2020</v>
      </c>
      <c r="B68" s="2">
        <f>0.92*M67+INCIDENCE!N68</f>
        <v>2669.7478508375489</v>
      </c>
      <c r="C68" s="2">
        <f>0.92*N67+INCIDENCE!O68</f>
        <v>2715.1131328186766</v>
      </c>
      <c r="D68" s="2">
        <f>0.9*O67+INCIDENCE!P68+0.08*M67</f>
        <v>5628.251730334815</v>
      </c>
      <c r="E68" s="2">
        <f>0.9*P67+INCIDENCE!Q68+0.08*N67</f>
        <v>5148.1901542944406</v>
      </c>
      <c r="F68" s="2">
        <f>0.9*Q67+INCIDENCE!R68+0.1*O67</f>
        <v>8395.84340588753</v>
      </c>
      <c r="G68" s="2">
        <f>0.9*R67+INCIDENCE!S68+0.1*P67</f>
        <v>7847.6776710436816</v>
      </c>
      <c r="H68" s="16">
        <f>S67+INCIDENCE!T68+0.1*Q67</f>
        <v>12901.397581301164</v>
      </c>
      <c r="I68" s="16">
        <f>T67+INCIDENCE!U68+0.1*R67</f>
        <v>13250.206050676288</v>
      </c>
      <c r="J68" s="3">
        <f t="shared" si="3"/>
        <v>58556.427577194147</v>
      </c>
      <c r="L68" s="2">
        <v>2020</v>
      </c>
      <c r="M68" s="2">
        <f>B68-Death!B68</f>
        <v>2631.0509643915698</v>
      </c>
      <c r="N68" s="2">
        <f>C68-Death!C68</f>
        <v>2685.7448054508463</v>
      </c>
      <c r="O68" s="2">
        <f>D68-Death!D68</f>
        <v>5466.9883847749879</v>
      </c>
      <c r="P68" s="2">
        <f>E68-Death!E68</f>
        <v>5042.6517164184379</v>
      </c>
      <c r="Q68" s="2">
        <f>F68-Death!F68</f>
        <v>7981.702666379223</v>
      </c>
      <c r="R68" s="2">
        <f>G68-Death!G68</f>
        <v>7584.6723957979375</v>
      </c>
      <c r="S68" s="2">
        <f>H68-Death!H68</f>
        <v>11526.664761629016</v>
      </c>
      <c r="T68" s="2">
        <f>I68-Death!I68</f>
        <v>11928.472124978254</v>
      </c>
    </row>
    <row r="69" spans="1:20">
      <c r="A69" s="2">
        <v>2021</v>
      </c>
      <c r="B69" s="2">
        <f>0.92*M68+INCIDENCE!N69</f>
        <v>2727.4812868319327</v>
      </c>
      <c r="C69" s="2">
        <f>0.92*N68+INCIDENCE!O69</f>
        <v>2776.5620178988479</v>
      </c>
      <c r="D69" s="2">
        <f>0.9*O68+INCIDENCE!P69+0.08*M68</f>
        <v>5704.6850636158551</v>
      </c>
      <c r="E69" s="2">
        <f>0.9*P68+INCIDENCE!Q69+0.08*N68</f>
        <v>5233.6123363677607</v>
      </c>
      <c r="F69" s="2">
        <f>0.9*Q68+INCIDENCE!R69+0.1*O68</f>
        <v>8568.4622472810479</v>
      </c>
      <c r="G69" s="2">
        <f>0.9*R68+INCIDENCE!S69+0.1*P68</f>
        <v>8036.1677878542723</v>
      </c>
      <c r="H69" s="16">
        <f>S68+INCIDENCE!T69+0.1*Q68</f>
        <v>13202.075078655751</v>
      </c>
      <c r="I69" s="16">
        <f>T68+INCIDENCE!U69+0.1*R68</f>
        <v>13550.371043145045</v>
      </c>
      <c r="J69" s="3">
        <f t="shared" si="3"/>
        <v>59799.416861650505</v>
      </c>
      <c r="L69" s="2">
        <v>2021</v>
      </c>
      <c r="M69" s="2">
        <f>B69-Death!B69</f>
        <v>2687.9029486991913</v>
      </c>
      <c r="N69" s="2">
        <f>C69-Death!C69</f>
        <v>2746.5290213989333</v>
      </c>
      <c r="O69" s="2">
        <f>D69-Death!D69</f>
        <v>5541.217158885348</v>
      </c>
      <c r="P69" s="2">
        <f>E69-Death!E69</f>
        <v>5125.851661366095</v>
      </c>
      <c r="Q69" s="2">
        <f>F69-Death!F69</f>
        <v>8142.8818711920276</v>
      </c>
      <c r="R69" s="2">
        <f>G69-Death!G69</f>
        <v>7762.0578366609152</v>
      </c>
      <c r="S69" s="2">
        <f>H69-Death!H69</f>
        <v>11782.033796682159</v>
      </c>
      <c r="T69" s="2">
        <f>I69-Death!I69</f>
        <v>12185.838535903631</v>
      </c>
    </row>
    <row r="70" spans="1:20">
      <c r="A70" s="2">
        <v>2022</v>
      </c>
      <c r="B70" s="2">
        <f>0.92*M69+INCIDENCE!N70</f>
        <v>2783.8422737668438</v>
      </c>
      <c r="C70" s="2">
        <f>0.92*N69+INCIDENCE!O70</f>
        <v>2836.3878884080204</v>
      </c>
      <c r="D70" s="2">
        <f>0.9*O69+INCIDENCE!P70+0.08*M69</f>
        <v>5771.5324403520935</v>
      </c>
      <c r="E70" s="2">
        <f>0.9*P69+INCIDENCE!Q70+0.08*N69</f>
        <v>5311.0754042074022</v>
      </c>
      <c r="F70" s="2">
        <f>0.9*Q69+INCIDENCE!R70+0.1*O69</f>
        <v>8739.9633433270956</v>
      </c>
      <c r="G70" s="2">
        <f>0.9*R69+INCIDENCE!S70+0.1*P69</f>
        <v>8219.3431788761718</v>
      </c>
      <c r="H70" s="16">
        <f>S69+INCIDENCE!T70+0.1*Q69</f>
        <v>13525.119045046928</v>
      </c>
      <c r="I70" s="16">
        <f>T69+INCIDENCE!U70+0.1*R69</f>
        <v>13857.239124068468</v>
      </c>
      <c r="J70" s="3">
        <f t="shared" si="3"/>
        <v>61044.502698053024</v>
      </c>
      <c r="L70" s="2">
        <v>2022</v>
      </c>
      <c r="M70" s="2">
        <f>B70-Death!B70</f>
        <v>2743.4173096704926</v>
      </c>
      <c r="N70" s="2">
        <f>C70-Death!C70</f>
        <v>2805.7077785936935</v>
      </c>
      <c r="O70" s="2">
        <f>D70-Death!D70</f>
        <v>5606.144420175724</v>
      </c>
      <c r="P70" s="2">
        <f>E70-Death!E70</f>
        <v>5201.4447319116171</v>
      </c>
      <c r="Q70" s="2">
        <f>F70-Death!F70</f>
        <v>8303.7067515636991</v>
      </c>
      <c r="R70" s="2">
        <f>G70-Death!G70</f>
        <v>7934.5353274378313</v>
      </c>
      <c r="S70" s="2">
        <f>H70-Death!H70</f>
        <v>12058.382034727725</v>
      </c>
      <c r="T70" s="2">
        <f>I70-Death!I70</f>
        <v>12450.474620784216</v>
      </c>
    </row>
    <row r="71" spans="1:20">
      <c r="A71" s="2">
        <v>2023</v>
      </c>
      <c r="B71" s="2">
        <f>0.92*M70+INCIDENCE!N71</f>
        <v>2838.6597495605884</v>
      </c>
      <c r="C71" s="2">
        <f>0.92*N70+INCIDENCE!O71</f>
        <v>2895.1365151208606</v>
      </c>
      <c r="D71" s="2">
        <f>0.9*O70+INCIDENCE!P71+0.08*M70</f>
        <v>5829.5832799629843</v>
      </c>
      <c r="E71" s="2">
        <f>0.9*P70+INCIDENCE!Q71+0.08*N70</f>
        <v>5380.528952104989</v>
      </c>
      <c r="F71" s="2">
        <f>0.9*Q70+INCIDENCE!R71+0.1*O70</f>
        <v>8913.7131169834647</v>
      </c>
      <c r="G71" s="2">
        <f>0.9*R70+INCIDENCE!S71+0.1*P70</f>
        <v>8397.0620171524733</v>
      </c>
      <c r="H71" s="16">
        <f>S70+INCIDENCE!T71+0.1*Q70</f>
        <v>13864.494776085465</v>
      </c>
      <c r="I71" s="16">
        <f>T70+INCIDENCE!U71+0.1*R70</f>
        <v>14173.576665200217</v>
      </c>
      <c r="J71" s="3">
        <f t="shared" si="3"/>
        <v>62292.755072171043</v>
      </c>
      <c r="L71" s="2">
        <v>2023</v>
      </c>
      <c r="M71" s="2">
        <f>B71-Death!B71</f>
        <v>2797.4202307264459</v>
      </c>
      <c r="N71" s="2">
        <f>C71-Death!C71</f>
        <v>2863.8209441500135</v>
      </c>
      <c r="O71" s="2">
        <f>D71-Death!D71</f>
        <v>5662.5303124051943</v>
      </c>
      <c r="P71" s="2">
        <f>E71-Death!E71</f>
        <v>5269.3043340896074</v>
      </c>
      <c r="Q71" s="2">
        <f>F71-Death!F71</f>
        <v>8467.1917175608196</v>
      </c>
      <c r="R71" s="2">
        <f>G71-Death!G71</f>
        <v>8101.9648655676719</v>
      </c>
      <c r="S71" s="2">
        <f>H71-Death!H71</f>
        <v>12348.921737170342</v>
      </c>
      <c r="T71" s="2">
        <f>I71-Death!I71</f>
        <v>12724.711327446596</v>
      </c>
    </row>
    <row r="72" spans="1:20">
      <c r="A72" s="2">
        <v>2024</v>
      </c>
      <c r="B72" s="2">
        <f>0.92*M71+INCIDENCE!N72</f>
        <v>2892.1863251647333</v>
      </c>
      <c r="C72" s="2">
        <f>0.92*N71+INCIDENCE!O72</f>
        <v>2952.8432510733523</v>
      </c>
      <c r="D72" s="2">
        <f>0.9*O71+INCIDENCE!P72+0.08*M71</f>
        <v>5878.3706479165457</v>
      </c>
      <c r="E72" s="2">
        <f>0.9*P71+INCIDENCE!Q72+0.08*N71</f>
        <v>5443.2298432689549</v>
      </c>
      <c r="F72" s="2">
        <f>0.9*Q71+INCIDENCE!R72+0.1*O71</f>
        <v>9091.4106402934885</v>
      </c>
      <c r="G72" s="2">
        <f>0.9*R71+INCIDENCE!S72+0.1*P71</f>
        <v>8570.3880580943242</v>
      </c>
      <c r="H72" s="16">
        <f>S71+INCIDENCE!T72+0.1*Q71</f>
        <v>14216.023567985323</v>
      </c>
      <c r="I72" s="16">
        <f>T71+INCIDENCE!U72+0.1*R71</f>
        <v>14495.713675397838</v>
      </c>
      <c r="J72" s="3">
        <f t="shared" si="3"/>
        <v>63540.166009194552</v>
      </c>
      <c r="L72" s="2">
        <v>2024</v>
      </c>
      <c r="M72" s="2">
        <f>B72-Death!B72</f>
        <v>2850.1572533127378</v>
      </c>
      <c r="N72" s="2">
        <f>C72-Death!C72</f>
        <v>2920.9034886777981</v>
      </c>
      <c r="O72" s="2">
        <f>D72-Death!D72</f>
        <v>5709.9191681454531</v>
      </c>
      <c r="P72" s="2">
        <f>E72-Death!E72</f>
        <v>5330.6157995379472</v>
      </c>
      <c r="Q72" s="2">
        <f>F72-Death!F72</f>
        <v>8634.8131313678768</v>
      </c>
      <c r="R72" s="2">
        <f>G72-Death!G72</f>
        <v>8265.3681002763224</v>
      </c>
      <c r="S72" s="2">
        <f>H72-Death!H72</f>
        <v>12650.683595653483</v>
      </c>
      <c r="T72" s="2">
        <f>I72-Death!I72</f>
        <v>13005.116743440238</v>
      </c>
    </row>
    <row r="73" spans="1:20">
      <c r="A73" s="2">
        <v>2025</v>
      </c>
      <c r="B73" s="2">
        <f>0.92*M72+INCIDENCE!N73</f>
        <v>2944.6810353044607</v>
      </c>
      <c r="C73" s="2">
        <f>0.92*N72+INCIDENCE!O73</f>
        <v>3009.3965922288953</v>
      </c>
      <c r="D73" s="2">
        <f>0.9*O72+INCIDENCE!P73+0.08*M72</f>
        <v>5918.2284584215458</v>
      </c>
      <c r="E73" s="2">
        <f>0.9*P72+INCIDENCE!Q73+0.08*N72</f>
        <v>5500.3671426630681</v>
      </c>
      <c r="F73" s="2">
        <f>0.9*Q72+INCIDENCE!R73+0.1*O72</f>
        <v>9273.1383011364505</v>
      </c>
      <c r="G73" s="2">
        <f>0.9*R72+INCIDENCE!S73+0.1*P72</f>
        <v>8741.4785081308382</v>
      </c>
      <c r="H73" s="16">
        <f>S72+INCIDENCE!T73+0.1*Q72</f>
        <v>14581.213819499182</v>
      </c>
      <c r="I73" s="16">
        <f>T72+INCIDENCE!U73+0.1*R72</f>
        <v>14823.513907986027</v>
      </c>
      <c r="J73" s="3">
        <f t="shared" si="3"/>
        <v>64792.01776537046</v>
      </c>
      <c r="L73" s="2">
        <v>2025</v>
      </c>
      <c r="M73" s="2">
        <f>B73-Death!B73</f>
        <v>2901.8814414218136</v>
      </c>
      <c r="N73" s="2">
        <f>C73-Death!C73</f>
        <v>2976.84511423394</v>
      </c>
      <c r="O73" s="2">
        <f>D73-Death!D73</f>
        <v>5748.6346631497163</v>
      </c>
      <c r="P73" s="2">
        <f>E73-Death!E73</f>
        <v>5386.5167598645821</v>
      </c>
      <c r="Q73" s="2">
        <f>F73-Death!F73</f>
        <v>8806.5472840266411</v>
      </c>
      <c r="R73" s="2">
        <f>G73-Death!G73</f>
        <v>8426.8180119824556</v>
      </c>
      <c r="S73" s="2">
        <f>H73-Death!H73</f>
        <v>12964.541527387375</v>
      </c>
      <c r="T73" s="2">
        <f>I73-Death!I73</f>
        <v>13291.452667951793</v>
      </c>
    </row>
    <row r="74" spans="1:20">
      <c r="A74" s="2">
        <v>2026</v>
      </c>
      <c r="B74" s="2">
        <f>0.92*M73+INCIDENCE!N74</f>
        <v>2996.0399598832437</v>
      </c>
      <c r="C74" s="2">
        <f>0.92*N73+INCIDENCE!O74</f>
        <v>3065.0587306466523</v>
      </c>
      <c r="D74" s="2">
        <f>0.9*O73+INCIDENCE!P74+0.08*M73</f>
        <v>5950.1550628457899</v>
      </c>
      <c r="E74" s="2">
        <f>0.9*P73+INCIDENCE!Q74+0.08*N73</f>
        <v>5551.3494954668195</v>
      </c>
      <c r="F74" s="2">
        <f>0.9*Q73+INCIDENCE!R74+0.1*O73</f>
        <v>9460.2577015379793</v>
      </c>
      <c r="G74" s="2">
        <f>0.9*R73+INCIDENCE!S74+0.1*P73</f>
        <v>8910.2442547205083</v>
      </c>
      <c r="H74" s="16">
        <f>S73+INCIDENCE!T74+0.1*Q73</f>
        <v>14960.984572063968</v>
      </c>
      <c r="I74" s="16">
        <f>T73+INCIDENCE!U74+0.1*R73</f>
        <v>15160.092455285658</v>
      </c>
      <c r="J74" s="3">
        <f t="shared" si="3"/>
        <v>66054.182232450621</v>
      </c>
      <c r="L74" s="2">
        <v>2026</v>
      </c>
      <c r="M74" s="2">
        <f>B74-Death!B74</f>
        <v>2952.4889565210046</v>
      </c>
      <c r="N74" s="2">
        <f>C74-Death!C74</f>
        <v>3031.9051768473496</v>
      </c>
      <c r="O74" s="2">
        <f>D74-Death!D74</f>
        <v>5779.6463279238797</v>
      </c>
      <c r="P74" s="2">
        <f>E74-Death!E74</f>
        <v>5436.4123535963772</v>
      </c>
      <c r="Q74" s="2">
        <f>F74-Death!F74</f>
        <v>8983.611999674742</v>
      </c>
      <c r="R74" s="2">
        <f>G74-Death!G74</f>
        <v>8586.2192143929224</v>
      </c>
      <c r="S74" s="2">
        <f>H74-Death!H74</f>
        <v>13291.549104886286</v>
      </c>
      <c r="T74" s="2">
        <f>I74-Death!I74</f>
        <v>13586.408610335697</v>
      </c>
    </row>
    <row r="75" spans="1:20">
      <c r="A75" s="2">
        <v>2027</v>
      </c>
      <c r="B75" s="2">
        <f>0.92*M74+INCIDENCE!N75</f>
        <v>3046.5343864458205</v>
      </c>
      <c r="C75" s="2">
        <f>0.92*N74+INCIDENCE!O75</f>
        <v>3119.5536011445984</v>
      </c>
      <c r="D75" s="2">
        <f>0.9*O74+INCIDENCE!P75+0.08*M74</f>
        <v>5975.6817644944167</v>
      </c>
      <c r="E75" s="2">
        <f>0.9*P74+INCIDENCE!Q75+0.08*N74</f>
        <v>5597.3696727739225</v>
      </c>
      <c r="F75" s="2">
        <f>0.9*Q74+INCIDENCE!R75+0.1*O74</f>
        <v>9646.1740317328804</v>
      </c>
      <c r="G75" s="2">
        <f>0.9*R74+INCIDENCE!S75+0.1*P74</f>
        <v>9077.6039311098302</v>
      </c>
      <c r="H75" s="16">
        <f>S74+INCIDENCE!T75+0.1*Q74</f>
        <v>15352.299490376055</v>
      </c>
      <c r="I75" s="16">
        <f>T74+INCIDENCE!U75+0.1*R74</f>
        <v>15505.060298936591</v>
      </c>
      <c r="J75" s="3">
        <f t="shared" si="3"/>
        <v>67320.277177014112</v>
      </c>
      <c r="L75" s="2">
        <v>2027</v>
      </c>
      <c r="M75" s="2">
        <f>B75-Death!B75</f>
        <v>3002.2462192046846</v>
      </c>
      <c r="N75" s="2">
        <f>C75-Death!C75</f>
        <v>3085.8105974261875</v>
      </c>
      <c r="O75" s="2">
        <f>D75-Death!D75</f>
        <v>5804.4415175221411</v>
      </c>
      <c r="P75" s="2">
        <f>E75-Death!E75</f>
        <v>5481.4614451715097</v>
      </c>
      <c r="Q75" s="2">
        <f>F75-Death!F75</f>
        <v>9159.6894417004987</v>
      </c>
      <c r="R75" s="2">
        <f>G75-Death!G75</f>
        <v>8744.447257166883</v>
      </c>
      <c r="S75" s="2">
        <f>H75-Death!H75</f>
        <v>13628.84268081246</v>
      </c>
      <c r="T75" s="2">
        <f>I75-Death!I75</f>
        <v>13889.542200075952</v>
      </c>
    </row>
    <row r="76" spans="1:20">
      <c r="A76" s="2">
        <v>2028</v>
      </c>
      <c r="B76" s="2">
        <f>0.92*M75+INCIDENCE!N76</f>
        <v>3096.7716916390737</v>
      </c>
      <c r="C76" s="2">
        <f>0.92*N75+INCIDENCE!O76</f>
        <v>3172.9821965325659</v>
      </c>
      <c r="D76" s="2">
        <f>0.9*O75+INCIDENCE!P76+0.08*M75</f>
        <v>5994.8883030264833</v>
      </c>
      <c r="E76" s="2">
        <f>0.9*P75+INCIDENCE!Q76+0.08*N75</f>
        <v>5638.3540053542429</v>
      </c>
      <c r="F76" s="2">
        <f>0.9*Q75+INCIDENCE!R76+0.1*O75</f>
        <v>9829.2670991921914</v>
      </c>
      <c r="G76" s="2">
        <f>0.9*R75+INCIDENCE!S76+0.1*P75</f>
        <v>9237.1180747856288</v>
      </c>
      <c r="H76" s="16">
        <f>S75+INCIDENCE!T76+0.1*Q75</f>
        <v>15753.791362838987</v>
      </c>
      <c r="I76" s="16">
        <f>T75+INCIDENCE!U76+0.1*R75</f>
        <v>15862.717976582306</v>
      </c>
      <c r="J76" s="3">
        <f t="shared" si="3"/>
        <v>68585.890709951476</v>
      </c>
      <c r="L76" s="2">
        <v>2028</v>
      </c>
      <c r="M76" s="2">
        <f>B76-Death!B76</f>
        <v>3051.7511794229267</v>
      </c>
      <c r="N76" s="2">
        <f>C76-Death!C76</f>
        <v>3138.661276380155</v>
      </c>
      <c r="O76" s="2">
        <f>D76-Death!D76</f>
        <v>5823.0976654634787</v>
      </c>
      <c r="P76" s="2">
        <f>E76-Death!E76</f>
        <v>5521.5865032604661</v>
      </c>
      <c r="Q76" s="2">
        <f>F76-Death!F76</f>
        <v>9333.2009300017235</v>
      </c>
      <c r="R76" s="2">
        <f>G76-Death!G76</f>
        <v>8895.2908817079915</v>
      </c>
      <c r="S76" s="2">
        <f>H76-Death!H76</f>
        <v>13975.281910646023</v>
      </c>
      <c r="T76" s="2">
        <f>I76-Death!I76</f>
        <v>14204.62252326475</v>
      </c>
    </row>
    <row r="77" spans="1:20">
      <c r="A77" s="2">
        <v>2029</v>
      </c>
      <c r="B77" s="2">
        <f>0.92*M76+INCIDENCE!N77</f>
        <v>3146.7718654839309</v>
      </c>
      <c r="C77" s="2">
        <f>0.92*N76+INCIDENCE!O77</f>
        <v>3226.1350503723393</v>
      </c>
      <c r="D77" s="2">
        <f>0.9*O76+INCIDENCE!P77+0.08*M76</f>
        <v>6009.1891251861307</v>
      </c>
      <c r="E77" s="2">
        <f>0.9*P76+INCIDENCE!Q77+0.08*N76</f>
        <v>5674.2515337474169</v>
      </c>
      <c r="F77" s="2">
        <f>0.9*Q76+INCIDENCE!R77+0.1*O76</f>
        <v>10002.921712681828</v>
      </c>
      <c r="G77" s="2">
        <f>0.9*R76+INCIDENCE!S77+0.1*P76</f>
        <v>9388.4414494009125</v>
      </c>
      <c r="H77" s="16">
        <f>S76+INCIDENCE!T77+0.1*Q76</f>
        <v>16172.636567803489</v>
      </c>
      <c r="I77" s="16">
        <f>T76+INCIDENCE!U77+0.1*R76</f>
        <v>16234.672487451535</v>
      </c>
      <c r="J77" s="3">
        <f t="shared" si="3"/>
        <v>69855.019792127583</v>
      </c>
      <c r="L77" s="2">
        <v>2029</v>
      </c>
      <c r="M77" s="2">
        <f>B77-Death!B77</f>
        <v>3101.0231510035369</v>
      </c>
      <c r="N77" s="2">
        <f>C77-Death!C77</f>
        <v>3191.2391963755153</v>
      </c>
      <c r="O77" s="2">
        <f>D77-Death!D77</f>
        <v>5836.9886792002453</v>
      </c>
      <c r="P77" s="2">
        <f>E77-Death!E77</f>
        <v>5556.7344825414393</v>
      </c>
      <c r="Q77" s="2">
        <f>F77-Death!F77</f>
        <v>9497.8355696162907</v>
      </c>
      <c r="R77" s="2">
        <f>G77-Death!G77</f>
        <v>9038.413313791385</v>
      </c>
      <c r="S77" s="2">
        <f>H77-Death!H77</f>
        <v>14337.170972381595</v>
      </c>
      <c r="T77" s="2">
        <f>I77-Death!I77</f>
        <v>14533.01248151043</v>
      </c>
    </row>
    <row r="78" spans="1:20">
      <c r="A78" s="2">
        <v>2030</v>
      </c>
      <c r="B78" s="2">
        <f>0.92*M77+INCIDENCE!N78</f>
        <v>3196.3768409322261</v>
      </c>
      <c r="C78" s="2">
        <f>0.92*N77+INCIDENCE!O78</f>
        <v>3277.9909908528366</v>
      </c>
      <c r="D78" s="2">
        <f>0.9*O77+INCIDENCE!P78+0.08*M77</f>
        <v>6021.7621711126212</v>
      </c>
      <c r="E78" s="2">
        <f>0.9*P77+INCIDENCE!Q78+0.08*N77</f>
        <v>5709.5424232572868</v>
      </c>
      <c r="F78" s="2">
        <f>0.9*Q77+INCIDENCE!R78+0.1*O77</f>
        <v>10162.900156492613</v>
      </c>
      <c r="G78" s="2">
        <f>0.9*R77+INCIDENCE!S78+0.1*P77</f>
        <v>9528.1170906593688</v>
      </c>
      <c r="H78" s="16">
        <f>S77+INCIDENCE!T78+0.1*Q77</f>
        <v>16608.158875949513</v>
      </c>
      <c r="I78" s="16">
        <f>T77+INCIDENCE!U78+0.1*R77</f>
        <v>16619.16125307143</v>
      </c>
      <c r="J78" s="3">
        <f t="shared" si="3"/>
        <v>71124.009802327899</v>
      </c>
      <c r="L78" s="2">
        <v>2030</v>
      </c>
      <c r="M78" s="2">
        <f>B78-Death!B78</f>
        <v>3149.9061167713935</v>
      </c>
      <c r="N78" s="2">
        <f>C78-Death!C78</f>
        <v>3242.5342312213688</v>
      </c>
      <c r="O78" s="2">
        <f>D78-Death!D78</f>
        <v>5849.2014291372761</v>
      </c>
      <c r="P78" s="2">
        <f>E78-Death!E78</f>
        <v>5591.2909290889702</v>
      </c>
      <c r="Q78" s="2">
        <f>F78-Death!F78</f>
        <v>9649.5480005831942</v>
      </c>
      <c r="R78" s="2">
        <f>G78-Death!G78</f>
        <v>9170.4825787883601</v>
      </c>
      <c r="S78" s="2">
        <f>H78-Death!H78</f>
        <v>14713.918570817463</v>
      </c>
      <c r="T78" s="2">
        <f>I78-Death!I78</f>
        <v>14873.067595202565</v>
      </c>
    </row>
    <row r="81" spans="1:20">
      <c r="A81" s="7" t="s">
        <v>42</v>
      </c>
      <c r="J81" s="9"/>
    </row>
    <row r="82" spans="1:20">
      <c r="A82" s="1" t="s">
        <v>8</v>
      </c>
      <c r="B82" s="1" t="s">
        <v>0</v>
      </c>
      <c r="C82" s="1" t="s">
        <v>1</v>
      </c>
      <c r="D82" s="1" t="s">
        <v>2</v>
      </c>
      <c r="E82" s="1" t="s">
        <v>3</v>
      </c>
      <c r="F82" s="1" t="s">
        <v>4</v>
      </c>
      <c r="G82" s="1" t="s">
        <v>5</v>
      </c>
      <c r="H82" s="1" t="s">
        <v>6</v>
      </c>
      <c r="I82" s="1" t="s">
        <v>7</v>
      </c>
      <c r="J82" s="9" t="s">
        <v>29</v>
      </c>
      <c r="L82" s="1" t="s">
        <v>8</v>
      </c>
      <c r="M82" s="1" t="s">
        <v>0</v>
      </c>
      <c r="N82" s="1" t="s">
        <v>1</v>
      </c>
      <c r="O82" s="1" t="s">
        <v>2</v>
      </c>
      <c r="P82" s="1" t="s">
        <v>3</v>
      </c>
      <c r="Q82" s="1" t="s">
        <v>4</v>
      </c>
      <c r="R82" s="1" t="s">
        <v>5</v>
      </c>
      <c r="S82" s="1" t="s">
        <v>6</v>
      </c>
      <c r="T82" s="1" t="s">
        <v>7</v>
      </c>
    </row>
    <row r="83" spans="1:20">
      <c r="A83" s="2">
        <v>2015</v>
      </c>
      <c r="B83" s="2">
        <f>Input!C85*0.92+INCIDENCE!N83</f>
        <v>15494.048959273679</v>
      </c>
      <c r="C83" s="2">
        <f>Input!B85*0.92+INCIDENCE!O83</f>
        <v>15698.149716929292</v>
      </c>
      <c r="D83" s="2">
        <f>Input!C86*0.9+INCIDENCE!P83+0.08*Input!C85</f>
        <v>35305.889854822242</v>
      </c>
      <c r="E83" s="2">
        <f>Input!B86*0.9+INCIDENCE!Q83+0.08*Input!B85</f>
        <v>31700.322428487994</v>
      </c>
      <c r="F83" s="2">
        <f>Input!C87*0.9+INCIDENCE!R83+0.1*Input!C86</f>
        <v>51713.28297812985</v>
      </c>
      <c r="G83" s="2">
        <f>Input!B87*0.9+INCIDENCE!S83+0.1*Input!B86</f>
        <v>46759.128237731311</v>
      </c>
      <c r="H83" s="24">
        <f>Input!C88+INCIDENCE!T83+0.1*Input!C87</f>
        <v>75877.629646332105</v>
      </c>
      <c r="I83" s="16">
        <f>Input!B88+INCIDENCE!U83+0.1*Input!B87</f>
        <v>76975.80198638828</v>
      </c>
      <c r="J83" s="3">
        <f>SUM(B83:I83)</f>
        <v>349524.25380809477</v>
      </c>
      <c r="L83" s="2">
        <v>2015</v>
      </c>
      <c r="M83" s="2">
        <f>B83-Death!B83</f>
        <v>15275.624464522587</v>
      </c>
      <c r="N83" s="2">
        <f>C83-Death!C83</f>
        <v>15528.627963792127</v>
      </c>
      <c r="O83" s="2">
        <f>D83-Death!D83</f>
        <v>34338.10765026915</v>
      </c>
      <c r="P83" s="2">
        <f>E83-Death!E83</f>
        <v>31150.347762419071</v>
      </c>
      <c r="Q83" s="2">
        <f>F83-Death!F83</f>
        <v>49420.829451673875</v>
      </c>
      <c r="R83" s="2">
        <f>G83-Death!G83</f>
        <v>45379.368547024409</v>
      </c>
      <c r="S83" s="2">
        <f>H83-Death!H83</f>
        <v>68191.383958554841</v>
      </c>
      <c r="T83" s="2">
        <f>I83-Death!I83</f>
        <v>69880.634431020386</v>
      </c>
    </row>
    <row r="84" spans="1:20">
      <c r="A84" s="2">
        <v>2016</v>
      </c>
      <c r="B84" s="2">
        <f>0.92*M83+INCIDENCE!N84</f>
        <v>16083.313597783232</v>
      </c>
      <c r="C84" s="2">
        <f>0.92*N83+INCIDENCE!O84</f>
        <v>16178.465682612883</v>
      </c>
      <c r="D84" s="2">
        <f>0.9*O83+INCIDENCE!P84+0.08*M83</f>
        <v>35850.975299679878</v>
      </c>
      <c r="E84" s="2">
        <f>0.9*P83+INCIDENCE!Q84+0.08*N83</f>
        <v>32367.25928681083</v>
      </c>
      <c r="F84" s="2">
        <f>0.9*Q83+INCIDENCE!R84+0.1*O83</f>
        <v>53045.870903648356</v>
      </c>
      <c r="G84" s="2">
        <f>0.9*R83+INCIDENCE!S84+0.1*P83</f>
        <v>48343.028681412143</v>
      </c>
      <c r="H84" s="16">
        <f>S83+INCIDENCE!T84+0.1*Q83</f>
        <v>78273.461698669053</v>
      </c>
      <c r="I84" s="16">
        <f>T83+INCIDENCE!U84+0.1*R83</f>
        <v>80003.931259204634</v>
      </c>
      <c r="J84" s="3">
        <f t="shared" ref="J84:J98" si="4">SUM(B84:I84)</f>
        <v>360146.30640982103</v>
      </c>
      <c r="L84" s="2">
        <v>2016</v>
      </c>
      <c r="M84" s="2">
        <f>B84-Death!B84</f>
        <v>15853.965609257104</v>
      </c>
      <c r="N84" s="2">
        <f>C84-Death!C84</f>
        <v>16003.496669211552</v>
      </c>
      <c r="O84" s="2">
        <f>D84-Death!D84</f>
        <v>34837.570485228869</v>
      </c>
      <c r="P84" s="2">
        <f>E84-Death!E84</f>
        <v>31759.487573933238</v>
      </c>
      <c r="Q84" s="2">
        <f>F84-Death!F84</f>
        <v>50602.90687124223</v>
      </c>
      <c r="R84" s="2">
        <f>G84-Death!G84</f>
        <v>46870.055629724629</v>
      </c>
      <c r="S84" s="2">
        <f>H84-Death!H84</f>
        <v>70303.000658174613</v>
      </c>
      <c r="T84" s="2">
        <f>I84-Death!I84</f>
        <v>72469.93106348133</v>
      </c>
    </row>
    <row r="85" spans="1:20">
      <c r="A85" s="2">
        <v>2017</v>
      </c>
      <c r="B85" s="2">
        <f>0.92*M84+INCIDENCE!N85</f>
        <v>16647.242745975247</v>
      </c>
      <c r="C85" s="2">
        <f>0.92*N84+INCIDENCE!O85</f>
        <v>16661.614586181207</v>
      </c>
      <c r="D85" s="2">
        <f>0.9*O84+INCIDENCE!P85+0.08*M84</f>
        <v>36518.472150220281</v>
      </c>
      <c r="E85" s="2">
        <f>0.9*P84+INCIDENCE!Q85+0.08*N84</f>
        <v>33140.935039036871</v>
      </c>
      <c r="F85" s="2">
        <f>0.9*Q84+INCIDENCE!R85+0.1*O84</f>
        <v>54559.756090655748</v>
      </c>
      <c r="G85" s="2">
        <f>0.9*R84+INCIDENCE!S85+0.1*P84</f>
        <v>50075.200453030986</v>
      </c>
      <c r="H85" s="16">
        <f>S84+INCIDENCE!T85+0.1*Q84</f>
        <v>80960.846302318125</v>
      </c>
      <c r="I85" s="16">
        <f>T84+INCIDENCE!U85+0.1*R84</f>
        <v>83110.903048906373</v>
      </c>
      <c r="J85" s="3">
        <f t="shared" si="4"/>
        <v>371674.9704163248</v>
      </c>
      <c r="L85" s="2">
        <v>2017</v>
      </c>
      <c r="M85" s="2">
        <f>B85-Death!B85</f>
        <v>16408.14239341583</v>
      </c>
      <c r="N85" s="2">
        <f>C85-Death!C85</f>
        <v>16481.394997788986</v>
      </c>
      <c r="O85" s="2">
        <f>D85-Death!D85</f>
        <v>35476.432036953796</v>
      </c>
      <c r="P85" s="2">
        <f>E85-Death!E85</f>
        <v>32491.405697920763</v>
      </c>
      <c r="Q85" s="2">
        <f>F85-Death!F85</f>
        <v>51979.043655658126</v>
      </c>
      <c r="R85" s="2">
        <f>G85-Death!G85</f>
        <v>48505.702060838863</v>
      </c>
      <c r="S85" s="2">
        <f>H85-Death!H85</f>
        <v>72583.018456661477</v>
      </c>
      <c r="T85" s="2">
        <f>I85-Death!I85</f>
        <v>75141.33453881582</v>
      </c>
    </row>
    <row r="86" spans="1:20">
      <c r="A86" s="2">
        <v>2018</v>
      </c>
      <c r="B86" s="2">
        <f>0.92*M85+INCIDENCE!N86</f>
        <v>17168.719968833884</v>
      </c>
      <c r="C86" s="2">
        <f>0.92*N85+INCIDENCE!O86</f>
        <v>17118.536820009107</v>
      </c>
      <c r="D86" s="2">
        <f>0.9*O85+INCIDENCE!P86+0.08*M85</f>
        <v>37250.869006441353</v>
      </c>
      <c r="E86" s="2">
        <f>0.9*P85+INCIDENCE!Q86+0.08*N85</f>
        <v>33959.909965861087</v>
      </c>
      <c r="F86" s="2">
        <f>0.9*Q85+INCIDENCE!R86+0.1*O85</f>
        <v>56137.218234885077</v>
      </c>
      <c r="G86" s="2">
        <f>0.9*R85+INCIDENCE!S86+0.1*P85</f>
        <v>51836.193352708164</v>
      </c>
      <c r="H86" s="16">
        <f>S85+INCIDENCE!T86+0.1*Q85</f>
        <v>83750.778211443874</v>
      </c>
      <c r="I86" s="16">
        <f>T85+INCIDENCE!U86+0.1*R85</f>
        <v>86227.975845780267</v>
      </c>
      <c r="J86" s="3">
        <f t="shared" si="4"/>
        <v>383450.20140596281</v>
      </c>
      <c r="L86" s="2">
        <v>2018</v>
      </c>
      <c r="M86" s="2">
        <f>B86-Death!B86</f>
        <v>16921.015254963237</v>
      </c>
      <c r="N86" s="2">
        <f>C86-Death!C86</f>
        <v>16933.372490921909</v>
      </c>
      <c r="O86" s="2">
        <f>D86-Death!D86</f>
        <v>36184.816589092006</v>
      </c>
      <c r="P86" s="2">
        <f>E86-Death!E86</f>
        <v>33278.276726321361</v>
      </c>
      <c r="Q86" s="2">
        <f>F86-Death!F86</f>
        <v>53431.259968422419</v>
      </c>
      <c r="R86" s="2">
        <f>G86-Death!G86</f>
        <v>50170.347666372909</v>
      </c>
      <c r="S86" s="2">
        <f>H86-Death!H86</f>
        <v>75007.960655819275</v>
      </c>
      <c r="T86" s="2">
        <f>I86-Death!I86</f>
        <v>77831.670047576423</v>
      </c>
    </row>
    <row r="87" spans="1:20">
      <c r="A87" s="2">
        <v>2019</v>
      </c>
      <c r="B87" s="2">
        <f>0.92*M86+INCIDENCE!N87</f>
        <v>17644.534969973833</v>
      </c>
      <c r="C87" s="2">
        <f>0.92*N86+INCIDENCE!O87</f>
        <v>17539.827756679482</v>
      </c>
      <c r="D87" s="2">
        <f>0.9*O86+INCIDENCE!P87+0.08*M86</f>
        <v>37993.514752422772</v>
      </c>
      <c r="E87" s="2">
        <f>0.9*P86+INCIDENCE!Q87+0.08*N86</f>
        <v>34773.272408671233</v>
      </c>
      <c r="F87" s="2">
        <f>0.9*Q86+INCIDENCE!R87+0.1*O86</f>
        <v>57751.992182979091</v>
      </c>
      <c r="G87" s="2">
        <f>0.9*R86+INCIDENCE!S87+0.1*P86</f>
        <v>53585.598427731922</v>
      </c>
      <c r="H87" s="16">
        <f>S86+INCIDENCE!T87+0.1*Q86</f>
        <v>86647.189595773467</v>
      </c>
      <c r="I87" s="16">
        <f>T86+INCIDENCE!U87+0.1*R86</f>
        <v>89331.954903673468</v>
      </c>
      <c r="J87" s="3">
        <f t="shared" si="4"/>
        <v>395267.88499790535</v>
      </c>
      <c r="L87" s="2">
        <v>2019</v>
      </c>
      <c r="M87" s="2">
        <f>B87-Death!B87</f>
        <v>17389.24181477986</v>
      </c>
      <c r="N87" s="2">
        <f>C87-Death!C87</f>
        <v>17350.106254436731</v>
      </c>
      <c r="O87" s="2">
        <f>D87-Death!D87</f>
        <v>36905.216671682625</v>
      </c>
      <c r="P87" s="2">
        <f>E87-Death!E87</f>
        <v>34065.857090198202</v>
      </c>
      <c r="Q87" s="2">
        <f>F87-Death!F87</f>
        <v>54930.520466667047</v>
      </c>
      <c r="R87" s="2">
        <f>G87-Death!G87</f>
        <v>51824.873604731343</v>
      </c>
      <c r="S87" s="2">
        <f>H87-Death!H87</f>
        <v>77496.348553532909</v>
      </c>
      <c r="T87" s="2">
        <f>I87-Death!I87</f>
        <v>80519.272314383226</v>
      </c>
    </row>
    <row r="88" spans="1:20">
      <c r="A88" s="2">
        <v>2020</v>
      </c>
      <c r="B88" s="2">
        <f>0.92*M87+INCIDENCE!N88</f>
        <v>18075.738911775032</v>
      </c>
      <c r="C88" s="2">
        <f>0.92*N87+INCIDENCE!O88</f>
        <v>17923.672422767337</v>
      </c>
      <c r="D88" s="2">
        <f>0.9*O87+INCIDENCE!P88+0.08*M87</f>
        <v>38706.340179500643</v>
      </c>
      <c r="E88" s="2">
        <f>0.9*P87+INCIDENCE!Q88+0.08*N87</f>
        <v>35547.280833312027</v>
      </c>
      <c r="F88" s="2">
        <f>0.9*Q87+INCIDENCE!R88+0.1*O87</f>
        <v>59384.02417557405</v>
      </c>
      <c r="G88" s="2">
        <f>0.9*R87+INCIDENCE!S88+0.1*P87</f>
        <v>55308.820051712697</v>
      </c>
      <c r="H88" s="16">
        <f>S87+INCIDENCE!T88+0.1*Q87</f>
        <v>89610.309308695621</v>
      </c>
      <c r="I88" s="16">
        <f>T87+INCIDENCE!U88+0.1*R87</f>
        <v>92417.235235231055</v>
      </c>
      <c r="J88" s="3">
        <f t="shared" si="4"/>
        <v>406973.42111856845</v>
      </c>
      <c r="L88" s="2">
        <v>2020</v>
      </c>
      <c r="M88" s="2">
        <f>B88-Death!B88</f>
        <v>17813.738582464273</v>
      </c>
      <c r="N88" s="2">
        <f>C88-Death!C88</f>
        <v>17729.798998863589</v>
      </c>
      <c r="O88" s="2">
        <f>D88-Death!D88</f>
        <v>37597.307710664762</v>
      </c>
      <c r="P88" s="2">
        <f>E88-Death!E88</f>
        <v>34818.557849613018</v>
      </c>
      <c r="Q88" s="2">
        <f>F88-Death!F88</f>
        <v>56454.795687366954</v>
      </c>
      <c r="R88" s="2">
        <f>G88-Death!G88</f>
        <v>53455.212901804938</v>
      </c>
      <c r="S88" s="2">
        <f>H88-Death!H88</f>
        <v>80061.713320445153</v>
      </c>
      <c r="T88" s="2">
        <f>I88-Death!I88</f>
        <v>83198.435568082787</v>
      </c>
    </row>
    <row r="89" spans="1:20">
      <c r="A89" s="2">
        <v>2021</v>
      </c>
      <c r="B89" s="2">
        <f>0.92*M88+INCIDENCE!N89</f>
        <v>18471.050748166468</v>
      </c>
      <c r="C89" s="2">
        <f>0.92*N88+INCIDENCE!O89</f>
        <v>18278.353467788784</v>
      </c>
      <c r="D89" s="2">
        <f>0.9*O88+INCIDENCE!P89+0.08*M88</f>
        <v>39351.678097559939</v>
      </c>
      <c r="E89" s="2">
        <f>0.9*P88+INCIDENCE!Q89+0.08*N88</f>
        <v>36250.256880385925</v>
      </c>
      <c r="F89" s="2">
        <f>0.9*Q88+INCIDENCE!R89+0.1*O88</f>
        <v>61000.215301933102</v>
      </c>
      <c r="G89" s="2">
        <f>0.9*R88+INCIDENCE!S89+0.1*P88</f>
        <v>56975.071184514483</v>
      </c>
      <c r="H89" s="16">
        <f>S88+INCIDENCE!T89+0.1*Q88</f>
        <v>92667.925810153873</v>
      </c>
      <c r="I89" s="16">
        <f>T88+INCIDENCE!U89+0.1*R88</f>
        <v>95500.806194088655</v>
      </c>
      <c r="J89" s="3">
        <f t="shared" si="4"/>
        <v>418495.35768459126</v>
      </c>
      <c r="L89" s="2">
        <v>2021</v>
      </c>
      <c r="M89" s="2">
        <f>B89-Death!B89</f>
        <v>18203.01829796876</v>
      </c>
      <c r="N89" s="2">
        <f>C89-Death!C89</f>
        <v>18080.643594145222</v>
      </c>
      <c r="O89" s="2">
        <f>D89-Death!D89</f>
        <v>38224.054697757354</v>
      </c>
      <c r="P89" s="2">
        <f>E89-Death!E89</f>
        <v>35503.859956167944</v>
      </c>
      <c r="Q89" s="2">
        <f>F89-Death!F89</f>
        <v>57970.442418479513</v>
      </c>
      <c r="R89" s="2">
        <f>G89-Death!G89</f>
        <v>55031.677966016825</v>
      </c>
      <c r="S89" s="2">
        <f>H89-Death!H89</f>
        <v>82700.380603716258</v>
      </c>
      <c r="T89" s="2">
        <f>I89-Death!I89</f>
        <v>85883.803522747025</v>
      </c>
    </row>
    <row r="90" spans="1:20">
      <c r="A90" s="2">
        <v>2022</v>
      </c>
      <c r="B90" s="2">
        <f>0.92*M89+INCIDENCE!N90</f>
        <v>18835.766127436524</v>
      </c>
      <c r="C90" s="2">
        <f>0.92*N89+INCIDENCE!O90</f>
        <v>18608.622729411996</v>
      </c>
      <c r="D90" s="2">
        <f>0.9*O89+INCIDENCE!P90+0.08*M89</f>
        <v>39897.362382501538</v>
      </c>
      <c r="E90" s="2">
        <f>0.9*P89+INCIDENCE!Q90+0.08*N89</f>
        <v>36853.795905610546</v>
      </c>
      <c r="F90" s="2">
        <f>0.9*Q89+INCIDENCE!R90+0.1*O89</f>
        <v>62585.087900878716</v>
      </c>
      <c r="G90" s="2">
        <f>0.9*R89+INCIDENCE!S90+0.1*P89</f>
        <v>58574.956194177794</v>
      </c>
      <c r="H90" s="16">
        <f>S89+INCIDENCE!T90+0.1*Q89</f>
        <v>95839.355066839926</v>
      </c>
      <c r="I90" s="16">
        <f>T89+INCIDENCE!U90+0.1*R89</f>
        <v>98615.138712849046</v>
      </c>
      <c r="J90" s="3">
        <f t="shared" si="4"/>
        <v>429810.08501970611</v>
      </c>
      <c r="L90" s="2">
        <v>2022</v>
      </c>
      <c r="M90" s="2">
        <f>B90-Death!B90</f>
        <v>18562.246619307716</v>
      </c>
      <c r="N90" s="2">
        <f>C90-Death!C90</f>
        <v>18407.340460803742</v>
      </c>
      <c r="O90" s="2">
        <f>D90-Death!D90</f>
        <v>38754.070571722325</v>
      </c>
      <c r="P90" s="2">
        <f>E90-Death!E90</f>
        <v>36093.063640618973</v>
      </c>
      <c r="Q90" s="2">
        <f>F90-Death!F90</f>
        <v>59461.143775449891</v>
      </c>
      <c r="R90" s="2">
        <f>G90-Death!G90</f>
        <v>56545.279727494519</v>
      </c>
      <c r="S90" s="2">
        <f>H90-Death!H90</f>
        <v>85446.017407225299</v>
      </c>
      <c r="T90" s="2">
        <f>I90-Death!I90</f>
        <v>88603.889330081802</v>
      </c>
    </row>
    <row r="91" spans="1:20">
      <c r="A91" s="2">
        <v>2023</v>
      </c>
      <c r="B91" s="2">
        <f>0.92*M90+INCIDENCE!N91</f>
        <v>19176.264426595404</v>
      </c>
      <c r="C91" s="2">
        <f>0.92*N90+INCIDENCE!O91</f>
        <v>18919.08412279133</v>
      </c>
      <c r="D91" s="2">
        <f>0.9*O90+INCIDENCE!P91+0.08*M90</f>
        <v>40332.125652429873</v>
      </c>
      <c r="E91" s="2">
        <f>0.9*P90+INCIDENCE!Q91+0.08*N90</f>
        <v>37349.977135460191</v>
      </c>
      <c r="F91" s="2">
        <f>0.9*Q90+INCIDENCE!R91+0.1*O90</f>
        <v>64145.395619274248</v>
      </c>
      <c r="G91" s="2">
        <f>0.9*R90+INCIDENCE!S91+0.1*P90</f>
        <v>60118.356202064017</v>
      </c>
      <c r="H91" s="16">
        <f>S90+INCIDENCE!T91+0.1*Q90</f>
        <v>99101.387509722292</v>
      </c>
      <c r="I91" s="16">
        <f>T90+INCIDENCE!U91+0.1*R90</f>
        <v>101751.49986364538</v>
      </c>
      <c r="J91" s="3">
        <f t="shared" si="4"/>
        <v>440894.09053198271</v>
      </c>
      <c r="L91" s="2">
        <v>2023</v>
      </c>
      <c r="M91" s="2">
        <f>B91-Death!B91</f>
        <v>18897.67523741502</v>
      </c>
      <c r="N91" s="2">
        <f>C91-Death!C91</f>
        <v>18714.443713450921</v>
      </c>
      <c r="O91" s="2">
        <f>D91-Death!D91</f>
        <v>39176.365291082941</v>
      </c>
      <c r="P91" s="2">
        <f>E91-Death!E91</f>
        <v>36577.890045742075</v>
      </c>
      <c r="Q91" s="2">
        <f>F91-Death!F91</f>
        <v>60932.111610406508</v>
      </c>
      <c r="R91" s="2">
        <f>G91-Death!G91</f>
        <v>58005.622529625849</v>
      </c>
      <c r="S91" s="2">
        <f>H91-Death!H91</f>
        <v>88268.292366011505</v>
      </c>
      <c r="T91" s="2">
        <f>I91-Death!I91</f>
        <v>91350.157654882889</v>
      </c>
    </row>
    <row r="92" spans="1:20">
      <c r="A92" s="2">
        <v>2024</v>
      </c>
      <c r="B92" s="2">
        <f>0.92*M91+INCIDENCE!N92</f>
        <v>19499.069070299818</v>
      </c>
      <c r="C92" s="2">
        <f>0.92*N91+INCIDENCE!O92</f>
        <v>19216.115034001454</v>
      </c>
      <c r="D92" s="2">
        <f>0.9*O91+INCIDENCE!P92+0.08*M91</f>
        <v>40666.846529782677</v>
      </c>
      <c r="E92" s="2">
        <f>0.9*P91+INCIDENCE!Q92+0.08*N91</f>
        <v>37741.845573688013</v>
      </c>
      <c r="F92" s="2">
        <f>0.9*Q91+INCIDENCE!R92+0.1*O91</f>
        <v>65664.994932032627</v>
      </c>
      <c r="G92" s="2">
        <f>0.9*R91+INCIDENCE!S92+0.1*P91</f>
        <v>61601.350549094583</v>
      </c>
      <c r="H92" s="16">
        <f>S91+INCIDENCE!T92+0.1*Q91</f>
        <v>102440.93965151465</v>
      </c>
      <c r="I92" s="16">
        <f>T91+INCIDENCE!U92+0.1*R91</f>
        <v>104908.66590635876</v>
      </c>
      <c r="J92" s="3">
        <f t="shared" si="4"/>
        <v>451739.82724677259</v>
      </c>
      <c r="L92" s="2">
        <v>2024</v>
      </c>
      <c r="M92" s="2">
        <f>B92-Death!B92</f>
        <v>19215.709810949204</v>
      </c>
      <c r="N92" s="2">
        <f>C92-Death!C92</f>
        <v>19008.26175627378</v>
      </c>
      <c r="O92" s="2">
        <f>D92-Death!D92</f>
        <v>39501.491215212001</v>
      </c>
      <c r="P92" s="2">
        <f>E92-Death!E92</f>
        <v>36961.011037887532</v>
      </c>
      <c r="Q92" s="2">
        <f>F92-Death!F92</f>
        <v>62367.104836001163</v>
      </c>
      <c r="R92" s="2">
        <f>G92-Death!G92</f>
        <v>59408.95958398877</v>
      </c>
      <c r="S92" s="2">
        <f>H92-Death!H92</f>
        <v>91161.069660241497</v>
      </c>
      <c r="T92" s="2">
        <f>I92-Death!I92</f>
        <v>94120.88828895273</v>
      </c>
    </row>
    <row r="93" spans="1:20">
      <c r="A93" s="2">
        <v>2025</v>
      </c>
      <c r="B93" s="2">
        <f>0.92*M92+INCIDENCE!N93</f>
        <v>19809.028785554357</v>
      </c>
      <c r="C93" s="2">
        <f>0.92*N92+INCIDENCE!O93</f>
        <v>19506.790895089965</v>
      </c>
      <c r="D93" s="2">
        <f>0.9*O92+INCIDENCE!P93+0.08*M92</f>
        <v>40916.082917060136</v>
      </c>
      <c r="E93" s="2">
        <f>0.9*P92+INCIDENCE!Q93+0.08*N92</f>
        <v>38041.186193511669</v>
      </c>
      <c r="F93" s="2">
        <f>0.9*Q92+INCIDENCE!R93+0.1*O92</f>
        <v>67139.09693096469</v>
      </c>
      <c r="G93" s="2">
        <f>0.9*R92+INCIDENCE!S93+0.1*P92</f>
        <v>63023.510111610383</v>
      </c>
      <c r="H93" s="16">
        <f>S92+INCIDENCE!T93+0.1*Q92</f>
        <v>105835.83093609844</v>
      </c>
      <c r="I93" s="16">
        <f>T92+INCIDENCE!U93+0.1*R92</f>
        <v>108072.67010545077</v>
      </c>
      <c r="J93" s="3">
        <f t="shared" si="4"/>
        <v>462344.19687534042</v>
      </c>
      <c r="L93" s="2">
        <v>2025</v>
      </c>
      <c r="M93" s="2">
        <f>B93-Death!B93</f>
        <v>19521.113599812099</v>
      </c>
      <c r="N93" s="2">
        <f>C93-Death!C93</f>
        <v>19295.793489093892</v>
      </c>
      <c r="O93" s="2">
        <f>D93-Death!D93</f>
        <v>39743.584450954651</v>
      </c>
      <c r="P93" s="2">
        <f>E93-Death!E93</f>
        <v>37253.783553304842</v>
      </c>
      <c r="Q93" s="2">
        <f>F93-Death!F93</f>
        <v>63760.898687009489</v>
      </c>
      <c r="R93" s="2">
        <f>G93-Death!G93</f>
        <v>60754.899722385475</v>
      </c>
      <c r="S93" s="2">
        <f>H93-Death!H93</f>
        <v>94101.426825090297</v>
      </c>
      <c r="T93" s="2">
        <f>I93-Death!I93</f>
        <v>96902.987262142866</v>
      </c>
    </row>
    <row r="94" spans="1:20">
      <c r="A94" s="2">
        <v>2026</v>
      </c>
      <c r="B94" s="2">
        <f>0.92*M93+INCIDENCE!N94</f>
        <v>20109.745398713323</v>
      </c>
      <c r="C94" s="2">
        <f>0.92*N93+INCIDENCE!O94</f>
        <v>19794.082162973817</v>
      </c>
      <c r="D94" s="2">
        <f>0.9*O93+INCIDENCE!P94+0.08*M93</f>
        <v>41083.976345093179</v>
      </c>
      <c r="E94" s="2">
        <f>0.9*P93+INCIDENCE!Q94+0.08*N93</f>
        <v>38255.844162866117</v>
      </c>
      <c r="F94" s="2">
        <f>0.9*Q93+INCIDENCE!R94+0.1*O93</f>
        <v>68559.455385809953</v>
      </c>
      <c r="G94" s="2">
        <f>0.9*R93+INCIDENCE!S94+0.1*P93</f>
        <v>64374.023485033766</v>
      </c>
      <c r="H94" s="16">
        <f>S93+INCIDENCE!T94+0.1*Q93</f>
        <v>109282.50916934194</v>
      </c>
      <c r="I94" s="16">
        <f>T93+INCIDENCE!U94+0.1*R93</f>
        <v>111248.22711189024</v>
      </c>
      <c r="J94" s="3">
        <f t="shared" si="4"/>
        <v>472707.86322172231</v>
      </c>
      <c r="L94" s="2">
        <v>2026</v>
      </c>
      <c r="M94" s="2">
        <f>B94-Death!B94</f>
        <v>19817.426337152054</v>
      </c>
      <c r="N94" s="2">
        <f>C94-Death!C94</f>
        <v>19579.977238544026</v>
      </c>
      <c r="O94" s="2">
        <f>D94-Death!D94</f>
        <v>39906.666382886389</v>
      </c>
      <c r="P94" s="2">
        <f>E94-Death!E94</f>
        <v>37463.781369573888</v>
      </c>
      <c r="Q94" s="2">
        <f>F94-Death!F94</f>
        <v>65105.155221616958</v>
      </c>
      <c r="R94" s="2">
        <f>G94-Death!G94</f>
        <v>62033.03316428735</v>
      </c>
      <c r="S94" s="2">
        <f>H94-Death!H94</f>
        <v>97088.118093628073</v>
      </c>
      <c r="T94" s="2">
        <f>I94-Death!I94</f>
        <v>99700.174994024244</v>
      </c>
    </row>
    <row r="95" spans="1:20">
      <c r="A95" s="2">
        <v>2027</v>
      </c>
      <c r="B95" s="2">
        <f>0.92*M94+INCIDENCE!N95</f>
        <v>20403.456316500622</v>
      </c>
      <c r="C95" s="2">
        <f>0.92*N94+INCIDENCE!O95</f>
        <v>20080.563136781362</v>
      </c>
      <c r="D95" s="2">
        <f>0.9*O94+INCIDENCE!P95+0.08*M94</f>
        <v>41177.226292593878</v>
      </c>
      <c r="E95" s="2">
        <f>0.9*P94+INCIDENCE!Q95+0.08*N94</f>
        <v>38397.70425124641</v>
      </c>
      <c r="F95" s="2">
        <f>0.9*Q94+INCIDENCE!R95+0.1*O94</f>
        <v>69903.144853611084</v>
      </c>
      <c r="G95" s="2">
        <f>0.9*R94+INCIDENCE!S95+0.1*P94</f>
        <v>65633.629103783605</v>
      </c>
      <c r="H95" s="16">
        <f>S94+INCIDENCE!T95+0.1*Q94</f>
        <v>112763.89116066812</v>
      </c>
      <c r="I95" s="16">
        <f>T94+INCIDENCE!U95+0.1*R94</f>
        <v>114431.88255082011</v>
      </c>
      <c r="J95" s="3">
        <f t="shared" si="4"/>
        <v>482791.49766600522</v>
      </c>
      <c r="L95" s="2">
        <v>2027</v>
      </c>
      <c r="M95" s="2">
        <f>B95-Death!B95</f>
        <v>20106.846604933704</v>
      </c>
      <c r="N95" s="2">
        <f>C95-Death!C95</f>
        <v>19863.359458555227</v>
      </c>
      <c r="O95" s="2">
        <f>D95-Death!D95</f>
        <v>39997.24404489906</v>
      </c>
      <c r="P95" s="2">
        <f>E95-Death!E95</f>
        <v>37602.579022085338</v>
      </c>
      <c r="Q95" s="2">
        <f>F95-Death!F95</f>
        <v>66377.726106840448</v>
      </c>
      <c r="R95" s="2">
        <f>G95-Death!G95</f>
        <v>63224.812665330755</v>
      </c>
      <c r="S95" s="2">
        <f>H95-Death!H95</f>
        <v>100104.96041120155</v>
      </c>
      <c r="T95" s="2">
        <f>I95-Death!I95</f>
        <v>102508.88620102689</v>
      </c>
    </row>
    <row r="96" spans="1:20">
      <c r="A96" s="2">
        <v>2028</v>
      </c>
      <c r="B96" s="2">
        <f>0.92*M95+INCIDENCE!N96</f>
        <v>20689.127618392347</v>
      </c>
      <c r="C96" s="2">
        <f>0.92*N95+INCIDENCE!O96</f>
        <v>20363.961997881725</v>
      </c>
      <c r="D96" s="2">
        <f>0.9*O95+INCIDENCE!P96+0.08*M95</f>
        <v>41201.942975085687</v>
      </c>
      <c r="E96" s="2">
        <f>0.9*P95+INCIDENCE!Q96+0.08*N95</f>
        <v>38471.250677865413</v>
      </c>
      <c r="F96" s="2">
        <f>0.9*Q95+INCIDENCE!R96+0.1*O95</f>
        <v>71168.312431026628</v>
      </c>
      <c r="G96" s="2">
        <f>0.9*R95+INCIDENCE!S96+0.1*P95</f>
        <v>66804.052564208832</v>
      </c>
      <c r="H96" s="16">
        <f>S95+INCIDENCE!T96+0.1*Q95</f>
        <v>116274.68202578179</v>
      </c>
      <c r="I96" s="16">
        <f>T95+INCIDENCE!U96+0.1*R95</f>
        <v>117621.49173028194</v>
      </c>
      <c r="J96" s="3">
        <f t="shared" si="4"/>
        <v>492594.8220205243</v>
      </c>
      <c r="L96" s="2">
        <v>2028</v>
      </c>
      <c r="M96" s="2">
        <f>B96-Death!B96</f>
        <v>20388.351450359027</v>
      </c>
      <c r="N96" s="2">
        <f>C96-Death!C96</f>
        <v>20143.69290387931</v>
      </c>
      <c r="O96" s="2">
        <f>D96-Death!D96</f>
        <v>40021.252410934358</v>
      </c>
      <c r="P96" s="2">
        <f>E96-Death!E96</f>
        <v>37674.530244949703</v>
      </c>
      <c r="Q96" s="2">
        <f>F96-Death!F96</f>
        <v>67576.570365302192</v>
      </c>
      <c r="R96" s="2">
        <f>G96-Death!G96</f>
        <v>64331.913354841367</v>
      </c>
      <c r="S96" s="2">
        <f>H96-Death!H96</f>
        <v>103147.96120850688</v>
      </c>
      <c r="T96" s="2">
        <f>I96-Death!I96</f>
        <v>105326.77269547826</v>
      </c>
    </row>
    <row r="97" spans="1:20">
      <c r="A97" s="2">
        <v>2029</v>
      </c>
      <c r="B97" s="2">
        <f>0.92*M96+INCIDENCE!N97</f>
        <v>20963.837061375252</v>
      </c>
      <c r="C97" s="2">
        <f>0.92*N96+INCIDENCE!O97</f>
        <v>20639.190202513026</v>
      </c>
      <c r="D97" s="2">
        <f>0.9*O96+INCIDENCE!P97+0.08*M96</f>
        <v>41178.640564740926</v>
      </c>
      <c r="E97" s="2">
        <f>0.9*P96+INCIDENCE!Q97+0.08*N96</f>
        <v>38499.717529210728</v>
      </c>
      <c r="F97" s="2">
        <f>0.9*Q96+INCIDENCE!R97+0.1*O96</f>
        <v>72323.07802713709</v>
      </c>
      <c r="G97" s="2">
        <f>0.9*R96+INCIDENCE!S97+0.1*P96</f>
        <v>67856.062299688594</v>
      </c>
      <c r="H97" s="16">
        <f>S96+INCIDENCE!T97+0.1*Q96</f>
        <v>119830.25134472808</v>
      </c>
      <c r="I97" s="16">
        <f>T96+INCIDENCE!U97+0.1*R96</f>
        <v>120840.29498763112</v>
      </c>
      <c r="J97" s="3">
        <f t="shared" si="4"/>
        <v>502131.07201702485</v>
      </c>
      <c r="L97" s="2">
        <v>2029</v>
      </c>
      <c r="M97" s="2">
        <f>B97-Death!B97</f>
        <v>20659.058501907974</v>
      </c>
      <c r="N97" s="2">
        <f>C97-Death!C97</f>
        <v>20415.944071562477</v>
      </c>
      <c r="O97" s="2">
        <f>D97-Death!D97</f>
        <v>39998.617749246456</v>
      </c>
      <c r="P97" s="2">
        <f>E97-Death!E97</f>
        <v>37702.365975549881</v>
      </c>
      <c r="Q97" s="2">
        <f>F97-Death!F97</f>
        <v>68671.206545523659</v>
      </c>
      <c r="R97" s="2">
        <f>G97-Death!G97</f>
        <v>65326.192874121734</v>
      </c>
      <c r="S97" s="2">
        <f>H97-Death!H97</f>
        <v>106230.47107934624</v>
      </c>
      <c r="T97" s="2">
        <f>I97-Death!I97</f>
        <v>108174.24969195196</v>
      </c>
    </row>
    <row r="98" spans="1:20">
      <c r="A98" s="2">
        <v>2030</v>
      </c>
      <c r="B98" s="2">
        <f>0.92*M97+INCIDENCE!N98</f>
        <v>21221.847489300053</v>
      </c>
      <c r="C98" s="2">
        <f>0.92*N97+INCIDENCE!O98</f>
        <v>20901.087843018442</v>
      </c>
      <c r="D98" s="2">
        <f>0.9*O97+INCIDENCE!P98+0.08*M97</f>
        <v>41140.919021501686</v>
      </c>
      <c r="E98" s="2">
        <f>0.9*P97+INCIDENCE!Q98+0.08*N97</f>
        <v>38508.343731368186</v>
      </c>
      <c r="F98" s="2">
        <f>0.9*Q97+INCIDENCE!R98+0.1*O97</f>
        <v>73339.35403463534</v>
      </c>
      <c r="G98" s="2">
        <f>0.9*R97+INCIDENCE!S98+0.1*P97</f>
        <v>68771.992004723696</v>
      </c>
      <c r="H98" s="16">
        <f>S97+INCIDENCE!T98+0.1*Q97</f>
        <v>123436.58341082056</v>
      </c>
      <c r="I98" s="16">
        <f>T97+INCIDENCE!U98+0.1*R97</f>
        <v>124094.82115787716</v>
      </c>
      <c r="J98" s="3">
        <f t="shared" si="4"/>
        <v>511414.94869324513</v>
      </c>
      <c r="L98" s="2">
        <v>2030</v>
      </c>
      <c r="M98" s="2">
        <f>B98-Death!B98</f>
        <v>20913.312335300219</v>
      </c>
      <c r="N98" s="2">
        <f>C98-Death!C98</f>
        <v>20675.008866671626</v>
      </c>
      <c r="O98" s="2">
        <f>D98-Death!D98</f>
        <v>39961.977158610716</v>
      </c>
      <c r="P98" s="2">
        <f>E98-Death!E98</f>
        <v>37710.789593643858</v>
      </c>
      <c r="Q98" s="2">
        <f>F98-Death!F98</f>
        <v>69634.809571248872</v>
      </c>
      <c r="R98" s="2">
        <f>G98-Death!G98</f>
        <v>66190.659559185486</v>
      </c>
      <c r="S98" s="2">
        <f>H98-Death!H98</f>
        <v>109358.04808544106</v>
      </c>
      <c r="T98" s="2">
        <f>I98-Death!I98</f>
        <v>111056.78771572045</v>
      </c>
    </row>
    <row r="101" spans="1:20">
      <c r="A101" s="29" t="s">
        <v>43</v>
      </c>
      <c r="J101" s="9"/>
    </row>
    <row r="102" spans="1:20">
      <c r="A102" s="1" t="s">
        <v>8</v>
      </c>
      <c r="B102" s="1" t="s">
        <v>0</v>
      </c>
      <c r="C102" s="1" t="s">
        <v>1</v>
      </c>
      <c r="D102" s="1" t="s">
        <v>2</v>
      </c>
      <c r="E102" s="1" t="s">
        <v>3</v>
      </c>
      <c r="F102" s="1" t="s">
        <v>4</v>
      </c>
      <c r="G102" s="1" t="s">
        <v>5</v>
      </c>
      <c r="H102" s="1" t="s">
        <v>6</v>
      </c>
      <c r="I102" s="1" t="s">
        <v>7</v>
      </c>
      <c r="J102" s="9" t="s">
        <v>29</v>
      </c>
      <c r="L102" s="1" t="s">
        <v>8</v>
      </c>
      <c r="M102" s="1" t="s">
        <v>0</v>
      </c>
      <c r="N102" s="1" t="s">
        <v>1</v>
      </c>
      <c r="O102" s="1" t="s">
        <v>2</v>
      </c>
      <c r="P102" s="1" t="s">
        <v>3</v>
      </c>
      <c r="Q102" s="1" t="s">
        <v>4</v>
      </c>
      <c r="R102" s="1" t="s">
        <v>5</v>
      </c>
      <c r="S102" s="1" t="s">
        <v>6</v>
      </c>
      <c r="T102" s="1" t="s">
        <v>7</v>
      </c>
    </row>
    <row r="103" spans="1:20">
      <c r="A103" s="2">
        <v>2015</v>
      </c>
      <c r="B103" s="2">
        <f>Input!C105*0.92+INCIDENCE!N103</f>
        <v>2617.3316653586853</v>
      </c>
      <c r="C103" s="2">
        <f>Input!B105*0.92+INCIDENCE!O103</f>
        <v>2650.0458672237173</v>
      </c>
      <c r="D103" s="2">
        <f>Input!C106*0.9+INCIDENCE!P103+0.08*Input!C105</f>
        <v>5974.0935970508272</v>
      </c>
      <c r="E103" s="2">
        <f>Input!B106*0.9+INCIDENCE!Q103+0.08*Input!B105</f>
        <v>5355.8851132291329</v>
      </c>
      <c r="F103" s="2">
        <f>Input!C107*0.9+INCIDENCE!R103+0.1*Input!C106</f>
        <v>8670.1183014053586</v>
      </c>
      <c r="G103" s="2">
        <f>Input!B107*0.9+INCIDENCE!S103+0.1*Input!B106</f>
        <v>7835.4711651036569</v>
      </c>
      <c r="H103" s="24">
        <f>Input!C108+INCIDENCE!T103+0.1*Input!C107</f>
        <v>12922.155372304022</v>
      </c>
      <c r="I103" s="16">
        <f>Input!B108+INCIDENCE!U103+0.1*Input!B107</f>
        <v>13063.662096593987</v>
      </c>
      <c r="J103" s="3">
        <f>SUM(B103:I103)</f>
        <v>59088.763178269386</v>
      </c>
      <c r="L103" s="2">
        <v>2015</v>
      </c>
      <c r="M103" s="2">
        <f>B103-Death!B103</f>
        <v>2580.434315408088</v>
      </c>
      <c r="N103" s="2">
        <f>C103-Death!C103</f>
        <v>2621.4284550186858</v>
      </c>
      <c r="O103" s="2">
        <f>D103-Death!D103</f>
        <v>5810.3356094931032</v>
      </c>
      <c r="P103" s="2">
        <f>E103-Death!E103</f>
        <v>5262.9648871558293</v>
      </c>
      <c r="Q103" s="2">
        <f>F103-Death!F103</f>
        <v>8285.7713381067242</v>
      </c>
      <c r="R103" s="2">
        <f>G103-Death!G103</f>
        <v>7604.2635340216366</v>
      </c>
      <c r="S103" s="2">
        <f>H103-Death!H103</f>
        <v>11613.167974172235</v>
      </c>
      <c r="T103" s="2">
        <f>I103-Death!I103</f>
        <v>11859.532109374975</v>
      </c>
    </row>
    <row r="104" spans="1:20">
      <c r="A104" s="2">
        <v>2016</v>
      </c>
      <c r="B104" s="2">
        <f>0.92*M103+INCIDENCE!N104</f>
        <v>2691.9544548613003</v>
      </c>
      <c r="C104" s="2">
        <f>0.92*N103+INCIDENCE!O104</f>
        <v>2703.1240196174367</v>
      </c>
      <c r="D104" s="2">
        <f>0.9*O103+INCIDENCE!P104+0.08*M103</f>
        <v>6015.4508953041759</v>
      </c>
      <c r="E104" s="2">
        <f>0.9*P103+INCIDENCE!Q104+0.08*N103</f>
        <v>5410.4814786934458</v>
      </c>
      <c r="F104" s="2">
        <f>0.9*Q103+INCIDENCE!R104+0.1*O103</f>
        <v>8733.1478441852723</v>
      </c>
      <c r="G104" s="2">
        <f>0.9*R103+INCIDENCE!S104+0.1*P103</f>
        <v>7950.7796414379718</v>
      </c>
      <c r="H104" s="16">
        <f>S103+INCIDENCE!T104+0.1*Q103</f>
        <v>13257.783741438456</v>
      </c>
      <c r="I104" s="16">
        <f>T103+INCIDENCE!U104+0.1*R103</f>
        <v>13464.165013189733</v>
      </c>
      <c r="J104" s="3">
        <f t="shared" ref="J104:J118" si="5">SUM(B104:I104)</f>
        <v>60226.887088727788</v>
      </c>
      <c r="L104" s="2">
        <v>2016</v>
      </c>
      <c r="M104" s="2">
        <f>B104-Death!B104</f>
        <v>2653.5671949429534</v>
      </c>
      <c r="N104" s="2">
        <f>C104-Death!C104</f>
        <v>2673.8899159581388</v>
      </c>
      <c r="O104" s="2">
        <f>D104-Death!D104</f>
        <v>5845.4112562863402</v>
      </c>
      <c r="P104" s="2">
        <f>E104-Death!E104</f>
        <v>5308.8869146724519</v>
      </c>
      <c r="Q104" s="2">
        <f>F104-Death!F104</f>
        <v>8330.9531830441283</v>
      </c>
      <c r="R104" s="2">
        <f>G104-Death!G104</f>
        <v>7708.52580523497</v>
      </c>
      <c r="S104" s="2">
        <f>H104-Death!H104</f>
        <v>11907.764890844646</v>
      </c>
      <c r="T104" s="2">
        <f>I104-Death!I104</f>
        <v>12196.239546927705</v>
      </c>
    </row>
    <row r="105" spans="1:20">
      <c r="A105" s="2">
        <v>2017</v>
      </c>
      <c r="B105" s="2">
        <f>0.92*M104+INCIDENCE!N105</f>
        <v>2765.2290400875677</v>
      </c>
      <c r="C105" s="2">
        <f>0.92*N104+INCIDENCE!O105</f>
        <v>2760.0162492602467</v>
      </c>
      <c r="D105" s="2">
        <f>0.9*O104+INCIDENCE!P105+0.08*M104</f>
        <v>6082.1552729950281</v>
      </c>
      <c r="E105" s="2">
        <f>0.9*P104+INCIDENCE!Q105+0.08*N104</f>
        <v>5486.7470292909202</v>
      </c>
      <c r="F105" s="2">
        <f>0.9*Q104+INCIDENCE!R105+0.1*O104</f>
        <v>8842.4071516576423</v>
      </c>
      <c r="G105" s="2">
        <f>0.9*R104+INCIDENCE!S105+0.1*P104</f>
        <v>8099.421883746073</v>
      </c>
      <c r="H105" s="16">
        <f>S104+INCIDENCE!T105+0.1*Q104</f>
        <v>13599.888993167602</v>
      </c>
      <c r="I105" s="16">
        <f>T104+INCIDENCE!U105+0.1*R104</f>
        <v>13845.762018680503</v>
      </c>
      <c r="J105" s="3">
        <f t="shared" si="5"/>
        <v>61481.627638885577</v>
      </c>
      <c r="L105" s="2">
        <v>2017</v>
      </c>
      <c r="M105" s="2">
        <f>B105-Death!B105</f>
        <v>2725.5127189837422</v>
      </c>
      <c r="N105" s="2">
        <f>C105-Death!C105</f>
        <v>2730.1626603523587</v>
      </c>
      <c r="O105" s="2">
        <f>D105-Death!D105</f>
        <v>5908.6033855144924</v>
      </c>
      <c r="P105" s="2">
        <f>E105-Death!E105</f>
        <v>5379.2122485550035</v>
      </c>
      <c r="Q105" s="2">
        <f>F105-Death!F105</f>
        <v>8424.155463477844</v>
      </c>
      <c r="R105" s="2">
        <f>G105-Death!G105</f>
        <v>7845.5630971766877</v>
      </c>
      <c r="S105" s="2">
        <f>H105-Death!H105</f>
        <v>12192.572569135402</v>
      </c>
      <c r="T105" s="2">
        <f>I105-Death!I105</f>
        <v>12518.081233918101</v>
      </c>
    </row>
    <row r="106" spans="1:20">
      <c r="A106" s="2">
        <v>2018</v>
      </c>
      <c r="B106" s="2">
        <f>0.92*M105+INCIDENCE!N106</f>
        <v>2834.9404934927779</v>
      </c>
      <c r="C106" s="2">
        <f>0.92*N105+INCIDENCE!O106</f>
        <v>2817.6245659749184</v>
      </c>
      <c r="D106" s="2">
        <f>0.9*O105+INCIDENCE!P106+0.08*M105</f>
        <v>6163.3116494310998</v>
      </c>
      <c r="E106" s="2">
        <f>0.9*P105+INCIDENCE!Q106+0.08*N105</f>
        <v>5574.1762959521266</v>
      </c>
      <c r="F106" s="2">
        <f>0.9*Q105+INCIDENCE!R106+0.1*O105</f>
        <v>8984.9591456084345</v>
      </c>
      <c r="G106" s="2">
        <f>0.9*R105+INCIDENCE!S106+0.1*P105</f>
        <v>8268.5136521596723</v>
      </c>
      <c r="H106" s="16">
        <f>S105+INCIDENCE!T106+0.1*Q105</f>
        <v>13927.435749450715</v>
      </c>
      <c r="I106" s="16">
        <f>T105+INCIDENCE!U106+0.1*R105</f>
        <v>14202.973378006454</v>
      </c>
      <c r="J106" s="3">
        <f t="shared" si="5"/>
        <v>62773.934930076197</v>
      </c>
      <c r="L106" s="2">
        <v>2018</v>
      </c>
      <c r="M106" s="2">
        <f>B106-Death!B106</f>
        <v>2794.0388930790205</v>
      </c>
      <c r="N106" s="2">
        <f>C106-Death!C106</f>
        <v>2787.147454066117</v>
      </c>
      <c r="O106" s="2">
        <f>D106-Death!D106</f>
        <v>5986.928830506331</v>
      </c>
      <c r="P106" s="2">
        <f>E106-Death!E106</f>
        <v>5462.2930827694363</v>
      </c>
      <c r="Q106" s="2">
        <f>F106-Death!F106</f>
        <v>8551.8610114586427</v>
      </c>
      <c r="R106" s="2">
        <f>G106-Death!G106</f>
        <v>8002.7906715748195</v>
      </c>
      <c r="S106" s="2">
        <f>H106-Death!H106</f>
        <v>12473.538455891081</v>
      </c>
      <c r="T106" s="2">
        <f>I106-Death!I106</f>
        <v>12819.982457069438</v>
      </c>
    </row>
    <row r="107" spans="1:20">
      <c r="A107" s="2">
        <v>2019</v>
      </c>
      <c r="B107" s="2">
        <f>0.92*M106+INCIDENCE!N107</f>
        <v>2901.6667534681574</v>
      </c>
      <c r="C107" s="2">
        <f>0.92*N106+INCIDENCE!O107</f>
        <v>2874.299602900026</v>
      </c>
      <c r="D107" s="2">
        <f>0.9*O106+INCIDENCE!P107+0.08*M106</f>
        <v>6246.8306068133907</v>
      </c>
      <c r="E107" s="2">
        <f>0.9*P106+INCIDENCE!Q107+0.08*N106</f>
        <v>5663.7856842805177</v>
      </c>
      <c r="F107" s="2">
        <f>0.9*Q106+INCIDENCE!R107+0.1*O106</f>
        <v>9156.2136928812415</v>
      </c>
      <c r="G107" s="2">
        <f>0.9*R106+INCIDENCE!S107+0.1*P106</f>
        <v>8457.2208674821159</v>
      </c>
      <c r="H107" s="16">
        <f>S106+INCIDENCE!T107+0.1*Q106</f>
        <v>14250.779868386626</v>
      </c>
      <c r="I107" s="16">
        <f>T106+INCIDENCE!U107+0.1*R106</f>
        <v>14538.117572685049</v>
      </c>
      <c r="J107" s="3">
        <f t="shared" si="5"/>
        <v>64088.914648897124</v>
      </c>
      <c r="L107" s="2">
        <v>2019</v>
      </c>
      <c r="M107" s="2">
        <f>B107-Death!B107</f>
        <v>2859.6834616401252</v>
      </c>
      <c r="N107" s="2">
        <f>C107-Death!C107</f>
        <v>2843.2094208228236</v>
      </c>
      <c r="O107" s="2">
        <f>D107-Death!D107</f>
        <v>6067.894443512776</v>
      </c>
      <c r="P107" s="2">
        <f>E107-Death!E107</f>
        <v>5548.563604905291</v>
      </c>
      <c r="Q107" s="2">
        <f>F107-Death!F107</f>
        <v>8708.8871680901648</v>
      </c>
      <c r="R107" s="2">
        <f>G107-Death!G107</f>
        <v>8179.3320475026812</v>
      </c>
      <c r="S107" s="2">
        <f>H107-Death!H107</f>
        <v>12745.749850541375</v>
      </c>
      <c r="T107" s="2">
        <f>I107-Death!I107</f>
        <v>13103.918402276124</v>
      </c>
    </row>
    <row r="108" spans="1:20">
      <c r="A108" s="2">
        <v>2020</v>
      </c>
      <c r="B108" s="2">
        <f>0.92*M107+INCIDENCE!N108</f>
        <v>2966.0722367165508</v>
      </c>
      <c r="C108" s="2">
        <f>0.92*N107+INCIDENCE!O108</f>
        <v>2929.7747812906327</v>
      </c>
      <c r="D108" s="2">
        <f>0.9*O107+INCIDENCE!P108+0.08*M107</f>
        <v>6325.9865576600814</v>
      </c>
      <c r="E108" s="2">
        <f>0.9*P107+INCIDENCE!Q108+0.08*N107</f>
        <v>5748.2993081178838</v>
      </c>
      <c r="F108" s="2">
        <f>0.9*Q107+INCIDENCE!R108+0.1*O107</f>
        <v>9353.8764294605044</v>
      </c>
      <c r="G108" s="2">
        <f>0.9*R107+INCIDENCE!S108+0.1*P107</f>
        <v>8662.0214040149422</v>
      </c>
      <c r="H108" s="16">
        <f>S107+INCIDENCE!T108+0.1*Q107</f>
        <v>14561.363104488497</v>
      </c>
      <c r="I108" s="16">
        <f>T107+INCIDENCE!U108+0.1*R107</f>
        <v>14849.400020166413</v>
      </c>
      <c r="J108" s="3">
        <f t="shared" si="5"/>
        <v>65396.793841915511</v>
      </c>
      <c r="L108" s="2">
        <v>2020</v>
      </c>
      <c r="M108" s="2">
        <f>B108-Death!B108</f>
        <v>2923.0802513502986</v>
      </c>
      <c r="N108" s="2">
        <f>C108-Death!C108</f>
        <v>2898.0845419960247</v>
      </c>
      <c r="O108" s="2">
        <f>D108-Death!D108</f>
        <v>6144.7313819620194</v>
      </c>
      <c r="P108" s="2">
        <f>E108-Death!E108</f>
        <v>5630.4585696757722</v>
      </c>
      <c r="Q108" s="2">
        <f>F108-Death!F108</f>
        <v>8892.4789123212959</v>
      </c>
      <c r="R108" s="2">
        <f>G108-Death!G108</f>
        <v>8371.7243990865409</v>
      </c>
      <c r="S108" s="2">
        <f>H108-Death!H108</f>
        <v>13009.749519002469</v>
      </c>
      <c r="T108" s="2">
        <f>I108-Death!I108</f>
        <v>13368.14337345085</v>
      </c>
    </row>
    <row r="109" spans="1:20">
      <c r="A109" s="2">
        <v>2021</v>
      </c>
      <c r="B109" s="2">
        <f>0.92*M108+INCIDENCE!N109</f>
        <v>3028.6338990031527</v>
      </c>
      <c r="C109" s="2">
        <f>0.92*N108+INCIDENCE!O109</f>
        <v>2984.9790176172196</v>
      </c>
      <c r="D109" s="2">
        <f>0.9*O108+INCIDENCE!P109+0.08*M108</f>
        <v>6395.0454108295407</v>
      </c>
      <c r="E109" s="2">
        <f>0.9*P108+INCIDENCE!Q109+0.08*N108</f>
        <v>5822.1411688718918</v>
      </c>
      <c r="F109" s="2">
        <f>0.9*Q108+INCIDENCE!R109+0.1*O108</f>
        <v>9566.6612454405404</v>
      </c>
      <c r="G109" s="2">
        <f>0.9*R108+INCIDENCE!S109+0.1*P108</f>
        <v>8875.2810165274932</v>
      </c>
      <c r="H109" s="16">
        <f>S108+INCIDENCE!T109+0.1*Q108</f>
        <v>14872.438328098842</v>
      </c>
      <c r="I109" s="16">
        <f>T108+INCIDENCE!U109+0.1*R108</f>
        <v>15146.516762772364</v>
      </c>
      <c r="J109" s="3">
        <f t="shared" si="5"/>
        <v>66691.696849161031</v>
      </c>
      <c r="L109" s="2">
        <v>2021</v>
      </c>
      <c r="M109" s="2">
        <f>B109-Death!B109</f>
        <v>2984.6855510846008</v>
      </c>
      <c r="N109" s="2">
        <f>C109-Death!C109</f>
        <v>2952.6916551126151</v>
      </c>
      <c r="O109" s="2">
        <f>D109-Death!D109</f>
        <v>6211.7952116849547</v>
      </c>
      <c r="P109" s="2">
        <f>E109-Death!E109</f>
        <v>5702.2626180757406</v>
      </c>
      <c r="Q109" s="2">
        <f>F109-Death!F109</f>
        <v>9091.5020893104211</v>
      </c>
      <c r="R109" s="2">
        <f>G109-Death!G109</f>
        <v>8572.5493027939174</v>
      </c>
      <c r="S109" s="2">
        <f>H109-Death!H109</f>
        <v>13272.729474476941</v>
      </c>
      <c r="T109" s="2">
        <f>I109-Death!I109</f>
        <v>13621.25118676177</v>
      </c>
    </row>
    <row r="110" spans="1:20">
      <c r="A110" s="2">
        <v>2022</v>
      </c>
      <c r="B110" s="2">
        <f>0.92*M109+INCIDENCE!N110</f>
        <v>3089.9657674498671</v>
      </c>
      <c r="C110" s="2">
        <f>0.92*N109+INCIDENCE!O110</f>
        <v>3040.348479987575</v>
      </c>
      <c r="D110" s="2">
        <f>0.9*O109+INCIDENCE!P110+0.08*M109</f>
        <v>6451.2042098929978</v>
      </c>
      <c r="E110" s="2">
        <f>0.9*P109+INCIDENCE!Q110+0.08*N109</f>
        <v>5883.7963683088319</v>
      </c>
      <c r="F110" s="2">
        <f>0.9*Q109+INCIDENCE!R110+0.1*O109</f>
        <v>9783.1869816128255</v>
      </c>
      <c r="G110" s="2">
        <f>0.9*R109+INCIDENCE!S110+0.1*P109</f>
        <v>9083.7978526867646</v>
      </c>
      <c r="H110" s="16">
        <f>S109+INCIDENCE!T110+0.1*Q109</f>
        <v>15196.557895797121</v>
      </c>
      <c r="I110" s="16">
        <f>T109+INCIDENCE!U110+0.1*R109</f>
        <v>15452.09332882548</v>
      </c>
      <c r="J110" s="3">
        <f t="shared" si="5"/>
        <v>67980.950884561462</v>
      </c>
      <c r="L110" s="2">
        <v>2022</v>
      </c>
      <c r="M110" s="2">
        <f>B110-Death!B110</f>
        <v>3045.0954971816109</v>
      </c>
      <c r="N110" s="2">
        <f>C110-Death!C110</f>
        <v>3007.462207407912</v>
      </c>
      <c r="O110" s="2">
        <f>D110-Death!D110</f>
        <v>6266.3396348335227</v>
      </c>
      <c r="P110" s="2">
        <f>E110-Death!E110</f>
        <v>5762.3436487714298</v>
      </c>
      <c r="Q110" s="2">
        <f>F110-Death!F110</f>
        <v>9294.8577242091287</v>
      </c>
      <c r="R110" s="2">
        <f>G110-Death!G110</f>
        <v>8769.0358464022593</v>
      </c>
      <c r="S110" s="2">
        <f>H110-Death!H110</f>
        <v>13548.561022646731</v>
      </c>
      <c r="T110" s="2">
        <f>I110-Death!I110</f>
        <v>13883.421806179129</v>
      </c>
    </row>
    <row r="111" spans="1:20">
      <c r="A111" s="2">
        <v>2023</v>
      </c>
      <c r="B111" s="2">
        <f>0.92*M110+INCIDENCE!N111</f>
        <v>3149.5963405478847</v>
      </c>
      <c r="C111" s="2">
        <f>0.92*N110+INCIDENCE!O111</f>
        <v>3095.298509157371</v>
      </c>
      <c r="D111" s="2">
        <f>0.9*O110+INCIDENCE!P111+0.08*M110</f>
        <v>6493.1827329374501</v>
      </c>
      <c r="E111" s="2">
        <f>0.9*P110+INCIDENCE!Q111+0.08*N110</f>
        <v>5933.6734195047056</v>
      </c>
      <c r="F111" s="2">
        <f>0.9*Q110+INCIDENCE!R111+0.1*O110</f>
        <v>10006.87481973317</v>
      </c>
      <c r="G111" s="2">
        <f>0.9*R110+INCIDENCE!S111+0.1*P110</f>
        <v>9289.6039026219551</v>
      </c>
      <c r="H111" s="16">
        <f>S110+INCIDENCE!T111+0.1*Q110</f>
        <v>15541.60649172211</v>
      </c>
      <c r="I111" s="16">
        <f>T110+INCIDENCE!U111+0.1*R110</f>
        <v>15761.921805401327</v>
      </c>
      <c r="J111" s="3">
        <f t="shared" si="5"/>
        <v>69271.758021625981</v>
      </c>
      <c r="L111" s="2">
        <v>2023</v>
      </c>
      <c r="M111" s="2">
        <f>B111-Death!B111</f>
        <v>3103.8395929749936</v>
      </c>
      <c r="N111" s="2">
        <f>C111-Death!C111</f>
        <v>3061.8178633801444</v>
      </c>
      <c r="O111" s="2">
        <f>D111-Death!D111</f>
        <v>6307.113610610907</v>
      </c>
      <c r="P111" s="2">
        <f>E111-Death!E111</f>
        <v>5811.0143714097712</v>
      </c>
      <c r="Q111" s="2">
        <f>F111-Death!F111</f>
        <v>9505.592841088268</v>
      </c>
      <c r="R111" s="2">
        <f>G111-Death!G111</f>
        <v>8963.1402364712067</v>
      </c>
      <c r="S111" s="2">
        <f>H111-Death!H111</f>
        <v>13842.702913864316</v>
      </c>
      <c r="T111" s="2">
        <f>I111-Death!I111</f>
        <v>14150.691083638665</v>
      </c>
    </row>
    <row r="112" spans="1:20">
      <c r="A112" s="2">
        <v>2024</v>
      </c>
      <c r="B112" s="2">
        <f>0.92*M111+INCIDENCE!N112</f>
        <v>3207.381433872009</v>
      </c>
      <c r="C112" s="2">
        <f>0.92*N111+INCIDENCE!O112</f>
        <v>3149.5809594077882</v>
      </c>
      <c r="D112" s="2">
        <f>0.9*O111+INCIDENCE!P112+0.08*M111</f>
        <v>6522.4508720705435</v>
      </c>
      <c r="E112" s="2">
        <f>0.9*P111+INCIDENCE!Q112+0.08*N111</f>
        <v>5972.956299111851</v>
      </c>
      <c r="F112" s="2">
        <f>0.9*Q111+INCIDENCE!R112+0.1*O111</f>
        <v>10233.951778845825</v>
      </c>
      <c r="G112" s="2">
        <f>0.9*R111+INCIDENCE!S112+0.1*P111</f>
        <v>9491.98715605693</v>
      </c>
      <c r="H112" s="16">
        <f>S111+INCIDENCE!T112+0.1*Q111</f>
        <v>15900.111576479181</v>
      </c>
      <c r="I112" s="16">
        <f>T111+INCIDENCE!U112+0.1*R111</f>
        <v>16076.386716765284</v>
      </c>
      <c r="J112" s="3">
        <f t="shared" si="5"/>
        <v>70554.806792609408</v>
      </c>
      <c r="L112" s="2">
        <v>2024</v>
      </c>
      <c r="M112" s="2">
        <f>B112-Death!B112</f>
        <v>3160.7719662979289</v>
      </c>
      <c r="N112" s="2">
        <f>C112-Death!C112</f>
        <v>3115.5131613787262</v>
      </c>
      <c r="O112" s="2">
        <f>D112-Death!D112</f>
        <v>6335.5425318276648</v>
      </c>
      <c r="P112" s="2">
        <f>E112-Death!E112</f>
        <v>5849.3828360688831</v>
      </c>
      <c r="Q112" s="2">
        <f>F112-Death!F112</f>
        <v>9719.972477550622</v>
      </c>
      <c r="R112" s="2">
        <f>G112-Death!G112</f>
        <v>9154.1675028132158</v>
      </c>
      <c r="S112" s="2">
        <f>H112-Death!H112</f>
        <v>14149.335060375928</v>
      </c>
      <c r="T112" s="2">
        <f>I112-Death!I112</f>
        <v>14423.248882120757</v>
      </c>
    </row>
    <row r="113" spans="1:20">
      <c r="A113" s="2">
        <v>2025</v>
      </c>
      <c r="B113" s="2">
        <f>0.92*M112+INCIDENCE!N113</f>
        <v>3263.9022385561539</v>
      </c>
      <c r="C113" s="2">
        <f>0.92*N112+INCIDENCE!O113</f>
        <v>3203.4448594180103</v>
      </c>
      <c r="D113" s="2">
        <f>0.9*O112+INCIDENCE!P113+0.08*M112</f>
        <v>6540.3695378714874</v>
      </c>
      <c r="E113" s="2">
        <f>0.9*P112+INCIDENCE!Q113+0.08*N112</f>
        <v>6003.4640729771072</v>
      </c>
      <c r="F113" s="2">
        <f>0.9*Q112+INCIDENCE!R113+0.1*O112</f>
        <v>10456.341462701332</v>
      </c>
      <c r="G113" s="2">
        <f>0.9*R112+INCIDENCE!S113+0.1*P112</f>
        <v>9690.5078900766948</v>
      </c>
      <c r="H113" s="16">
        <f>S112+INCIDENCE!T113+0.1*Q112</f>
        <v>16282.143891280441</v>
      </c>
      <c r="I113" s="16">
        <f>T112+INCIDENCE!U113+0.1*R112</f>
        <v>16399.657218131055</v>
      </c>
      <c r="J113" s="3">
        <f t="shared" si="5"/>
        <v>71839.83117101228</v>
      </c>
      <c r="L113" s="2">
        <v>2025</v>
      </c>
      <c r="M113" s="2">
        <f>B113-Death!B113</f>
        <v>3216.4629102866243</v>
      </c>
      <c r="N113" s="2">
        <f>C113-Death!C113</f>
        <v>3168.7944364333262</v>
      </c>
      <c r="O113" s="2">
        <f>D113-Death!D113</f>
        <v>6352.9475584395332</v>
      </c>
      <c r="P113" s="2">
        <f>E113-Death!E113</f>
        <v>5879.200243836699</v>
      </c>
      <c r="Q113" s="2">
        <f>F113-Death!F113</f>
        <v>9930.215911685731</v>
      </c>
      <c r="R113" s="2">
        <f>G113-Death!G113</f>
        <v>9341.6858895666974</v>
      </c>
      <c r="S113" s="2">
        <f>H113-Death!H113</f>
        <v>14476.883286020711</v>
      </c>
      <c r="T113" s="2">
        <f>I113-Death!I113</f>
        <v>14704.696136048469</v>
      </c>
    </row>
    <row r="114" spans="1:20">
      <c r="A114" s="2">
        <v>2026</v>
      </c>
      <c r="B114" s="2">
        <f>0.92*M113+INCIDENCE!N114</f>
        <v>3318.5730749054246</v>
      </c>
      <c r="C114" s="2">
        <f>0.92*N113+INCIDENCE!O114</f>
        <v>3256.2468216710313</v>
      </c>
      <c r="D114" s="2">
        <f>0.9*O113+INCIDENCE!P114+0.08*M113</f>
        <v>6549.0405936859515</v>
      </c>
      <c r="E114" s="2">
        <f>0.9*P113+INCIDENCE!Q114+0.08*N113</f>
        <v>6026.1563813067332</v>
      </c>
      <c r="F114" s="2">
        <f>0.9*Q113+INCIDENCE!R114+0.1*O113</f>
        <v>10678.820852641418</v>
      </c>
      <c r="G114" s="2">
        <f>0.9*R113+INCIDENCE!S114+0.1*P113</f>
        <v>9879.644221572913</v>
      </c>
      <c r="H114" s="16">
        <f>S113+INCIDENCE!T114+0.1*Q113</f>
        <v>16679.244292504045</v>
      </c>
      <c r="I114" s="16">
        <f>T113+INCIDENCE!U114+0.1*R113</f>
        <v>16735.347757844931</v>
      </c>
      <c r="J114" s="3">
        <f t="shared" si="5"/>
        <v>73123.073996132443</v>
      </c>
      <c r="L114" s="2">
        <v>2026</v>
      </c>
      <c r="M114" s="2">
        <f>B114-Death!B114</f>
        <v>3270.3336691971399</v>
      </c>
      <c r="N114" s="2">
        <f>C114-Death!C114</f>
        <v>3221.0252603003937</v>
      </c>
      <c r="O114" s="2">
        <f>D114-Death!D114</f>
        <v>6361.3700851383046</v>
      </c>
      <c r="P114" s="2">
        <f>E114-Death!E114</f>
        <v>5901.3886664479742</v>
      </c>
      <c r="Q114" s="2">
        <f>F114-Death!F114</f>
        <v>10140.779054947943</v>
      </c>
      <c r="R114" s="2">
        <f>G114-Death!G114</f>
        <v>9520.3665153953971</v>
      </c>
      <c r="S114" s="2">
        <f>H114-Death!H114</f>
        <v>14818.075206104419</v>
      </c>
      <c r="T114" s="2">
        <f>I114-Death!I114</f>
        <v>14998.145528780829</v>
      </c>
    </row>
    <row r="115" spans="1:20">
      <c r="A115" s="2">
        <v>2027</v>
      </c>
      <c r="B115" s="2">
        <f>0.92*M114+INCIDENCE!N115</f>
        <v>3371.3262353751334</v>
      </c>
      <c r="C115" s="2">
        <f>0.92*N114+INCIDENCE!O115</f>
        <v>3306.9663058786196</v>
      </c>
      <c r="D115" s="2">
        <f>0.9*O114+INCIDENCE!P115+0.08*M114</f>
        <v>6550.2785959520825</v>
      </c>
      <c r="E115" s="2">
        <f>0.9*P114+INCIDENCE!Q115+0.08*N114</f>
        <v>6041.8514305709268</v>
      </c>
      <c r="F115" s="2">
        <f>0.9*Q114+INCIDENCE!R115+0.1*O114</f>
        <v>10890.726373872651</v>
      </c>
      <c r="G115" s="2">
        <f>0.9*R114+INCIDENCE!S115+0.1*P114</f>
        <v>10060.050479129302</v>
      </c>
      <c r="H115" s="16">
        <f>S114+INCIDENCE!T115+0.1*Q114</f>
        <v>17095.38398584145</v>
      </c>
      <c r="I115" s="16">
        <f>T114+INCIDENCE!U115+0.1*R114</f>
        <v>17082.128956149118</v>
      </c>
      <c r="J115" s="3">
        <f t="shared" si="5"/>
        <v>74398.712362769278</v>
      </c>
      <c r="L115" s="2">
        <v>2027</v>
      </c>
      <c r="M115" s="2">
        <f>B115-Death!B115</f>
        <v>3322.3164947331074</v>
      </c>
      <c r="N115" s="2">
        <f>C115-Death!C115</f>
        <v>3271.1961314809178</v>
      </c>
      <c r="O115" s="2">
        <f>D115-Death!D115</f>
        <v>6362.5725954129211</v>
      </c>
      <c r="P115" s="2">
        <f>E115-Death!E115</f>
        <v>5916.7390417714341</v>
      </c>
      <c r="Q115" s="2">
        <f>F115-Death!F115</f>
        <v>10341.475392320901</v>
      </c>
      <c r="R115" s="2">
        <f>G115-Death!G115</f>
        <v>9690.8370850706888</v>
      </c>
      <c r="S115" s="2">
        <f>H115-Death!H115</f>
        <v>15176.2476401121</v>
      </c>
      <c r="T115" s="2">
        <f>I115-Death!I115</f>
        <v>15302.291408685793</v>
      </c>
    </row>
    <row r="116" spans="1:20">
      <c r="A116" s="2">
        <v>2028</v>
      </c>
      <c r="B116" s="2">
        <f>0.92*M115+INCIDENCE!N116</f>
        <v>3422.3328201118497</v>
      </c>
      <c r="C116" s="2">
        <f>0.92*N115+INCIDENCE!O116</f>
        <v>3356.2295208412793</v>
      </c>
      <c r="D116" s="2">
        <f>0.9*O115+INCIDENCE!P116+0.08*M115</f>
        <v>6544.0337218966415</v>
      </c>
      <c r="E116" s="2">
        <f>0.9*P115+INCIDENCE!Q116+0.08*N115</f>
        <v>6051.201730287994</v>
      </c>
      <c r="F116" s="2">
        <f>0.9*Q115+INCIDENCE!R116+0.1*O115</f>
        <v>11091.36058137691</v>
      </c>
      <c r="G116" s="2">
        <f>0.9*R115+INCIDENCE!S116+0.1*P115</f>
        <v>10229.706548322178</v>
      </c>
      <c r="H116" s="16">
        <f>S115+INCIDENCE!T116+0.1*Q115</f>
        <v>17535.58682507748</v>
      </c>
      <c r="I116" s="16">
        <f>T115+INCIDENCE!U116+0.1*R115</f>
        <v>17440.740321801204</v>
      </c>
      <c r="J116" s="3">
        <f t="shared" si="5"/>
        <v>75671.192069715529</v>
      </c>
      <c r="L116" s="2">
        <v>2028</v>
      </c>
      <c r="M116" s="2">
        <f>B116-Death!B116</f>
        <v>3372.5793374926589</v>
      </c>
      <c r="N116" s="2">
        <f>C116-Death!C116</f>
        <v>3319.9264853172112</v>
      </c>
      <c r="O116" s="2">
        <f>D116-Death!D116</f>
        <v>6356.5066707669512</v>
      </c>
      <c r="P116" s="2">
        <f>E116-Death!E116</f>
        <v>5925.884357515677</v>
      </c>
      <c r="Q116" s="2">
        <f>F116-Death!F116</f>
        <v>10531.598729431103</v>
      </c>
      <c r="R116" s="2">
        <f>G116-Death!G116</f>
        <v>9851.1477979511037</v>
      </c>
      <c r="S116" s="2">
        <f>H116-Death!H116</f>
        <v>15555.923250776439</v>
      </c>
      <c r="T116" s="2">
        <f>I116-Death!I116</f>
        <v>15617.69762049603</v>
      </c>
    </row>
    <row r="117" spans="1:20">
      <c r="A117" s="2">
        <v>2029</v>
      </c>
      <c r="B117" s="2">
        <f>0.92*M116+INCIDENCE!N117</f>
        <v>3471.0723427916491</v>
      </c>
      <c r="C117" s="2">
        <f>0.92*N116+INCIDENCE!O117</f>
        <v>3403.5006877866449</v>
      </c>
      <c r="D117" s="2">
        <f>0.9*O116+INCIDENCE!P117+0.08*M116</f>
        <v>6536.0312696688115</v>
      </c>
      <c r="E117" s="2">
        <f>0.9*P116+INCIDENCE!Q117+0.08*N116</f>
        <v>6054.838214930558</v>
      </c>
      <c r="F117" s="2">
        <f>0.9*Q116+INCIDENCE!R117+0.1*O116</f>
        <v>11270.152209043872</v>
      </c>
      <c r="G117" s="2">
        <f>0.9*R116+INCIDENCE!S117+0.1*P116</f>
        <v>10381.581406945903</v>
      </c>
      <c r="H117" s="16">
        <f>S116+INCIDENCE!T117+0.1*Q116</f>
        <v>18001.617208459778</v>
      </c>
      <c r="I117" s="16">
        <f>T116+INCIDENCE!U117+0.1*R116</f>
        <v>17821.400892944923</v>
      </c>
      <c r="J117" s="3">
        <f t="shared" si="5"/>
        <v>76940.194232572132</v>
      </c>
      <c r="L117" s="2">
        <v>2029</v>
      </c>
      <c r="M117" s="2">
        <f>B117-Death!B117</f>
        <v>3420.6088505719022</v>
      </c>
      <c r="N117" s="2">
        <f>C117-Death!C117</f>
        <v>3366.6863383484879</v>
      </c>
      <c r="O117" s="2">
        <f>D117-Death!D117</f>
        <v>6348.7335367854575</v>
      </c>
      <c r="P117" s="2">
        <f>E117-Death!E117</f>
        <v>5929.4389920875092</v>
      </c>
      <c r="Q117" s="2">
        <f>F117-Death!F117</f>
        <v>10701.078704868527</v>
      </c>
      <c r="R117" s="2">
        <f>G117-Death!G117</f>
        <v>9994.5261535115114</v>
      </c>
      <c r="S117" s="2">
        <f>H117-Death!H117</f>
        <v>15958.576860056637</v>
      </c>
      <c r="T117" s="2">
        <f>I117-Death!I117</f>
        <v>15953.42571988198</v>
      </c>
    </row>
    <row r="118" spans="1:20">
      <c r="A118" s="2">
        <v>2030</v>
      </c>
      <c r="B118" s="2">
        <f>0.92*M117+INCIDENCE!N118</f>
        <v>3517.5276028323779</v>
      </c>
      <c r="C118" s="2">
        <f>0.92*N117+INCIDENCE!O118</f>
        <v>3448.9579284925403</v>
      </c>
      <c r="D118" s="2">
        <f>0.9*O117+INCIDENCE!P118+0.08*M117</f>
        <v>6528.774472461424</v>
      </c>
      <c r="E118" s="2">
        <f>0.9*P117+INCIDENCE!Q118+0.08*N117</f>
        <v>6058.241566862238</v>
      </c>
      <c r="F118" s="2">
        <f>0.9*Q117+INCIDENCE!R118+0.1*O117</f>
        <v>11420.253470502947</v>
      </c>
      <c r="G118" s="2">
        <f>0.9*R117+INCIDENCE!S118+0.1*P117</f>
        <v>10509.642705177192</v>
      </c>
      <c r="H118" s="16">
        <f>S117+INCIDENCE!T118+0.1*Q117</f>
        <v>18493.945683178285</v>
      </c>
      <c r="I118" s="16">
        <f>T117+INCIDENCE!U118+0.1*R117</f>
        <v>18224.623966905463</v>
      </c>
      <c r="J118" s="3">
        <f t="shared" si="5"/>
        <v>78201.967396412467</v>
      </c>
      <c r="L118" s="2">
        <v>2030</v>
      </c>
      <c r="M118" s="2">
        <f>B118-Death!B118</f>
        <v>3466.3878082793472</v>
      </c>
      <c r="N118" s="2">
        <f>C118-Death!C118</f>
        <v>3411.6518856782527</v>
      </c>
      <c r="O118" s="2">
        <f>D118-Death!D118</f>
        <v>6341.6846912405435</v>
      </c>
      <c r="P118" s="2">
        <f>E118-Death!E118</f>
        <v>5932.7680938224557</v>
      </c>
      <c r="Q118" s="2">
        <f>F118-Death!F118</f>
        <v>10843.389420887212</v>
      </c>
      <c r="R118" s="2">
        <f>G118-Death!G118</f>
        <v>10115.166975813056</v>
      </c>
      <c r="S118" s="2">
        <f>H118-Death!H118</f>
        <v>16384.622333392086</v>
      </c>
      <c r="T118" s="2">
        <f>I118-Death!I118</f>
        <v>16309.852225956296</v>
      </c>
    </row>
    <row r="121" spans="1:20">
      <c r="A121" s="29" t="s">
        <v>45</v>
      </c>
      <c r="J121" s="9"/>
    </row>
    <row r="122" spans="1:20">
      <c r="A122" s="1" t="s">
        <v>8</v>
      </c>
      <c r="B122" s="1" t="s">
        <v>0</v>
      </c>
      <c r="C122" s="1" t="s">
        <v>1</v>
      </c>
      <c r="D122" s="1" t="s">
        <v>2</v>
      </c>
      <c r="E122" s="1" t="s">
        <v>3</v>
      </c>
      <c r="F122" s="1" t="s">
        <v>4</v>
      </c>
      <c r="G122" s="1" t="s">
        <v>5</v>
      </c>
      <c r="H122" s="1" t="s">
        <v>6</v>
      </c>
      <c r="I122" s="1" t="s">
        <v>7</v>
      </c>
      <c r="J122" s="9" t="s">
        <v>29</v>
      </c>
      <c r="L122" s="1" t="s">
        <v>8</v>
      </c>
      <c r="M122" s="1" t="s">
        <v>0</v>
      </c>
      <c r="N122" s="1" t="s">
        <v>1</v>
      </c>
      <c r="O122" s="1" t="s">
        <v>2</v>
      </c>
      <c r="P122" s="1" t="s">
        <v>3</v>
      </c>
      <c r="Q122" s="1" t="s">
        <v>4</v>
      </c>
      <c r="R122" s="1" t="s">
        <v>5</v>
      </c>
      <c r="S122" s="1" t="s">
        <v>6</v>
      </c>
      <c r="T122" s="1" t="s">
        <v>7</v>
      </c>
    </row>
    <row r="123" spans="1:20">
      <c r="A123" s="2">
        <v>2015</v>
      </c>
      <c r="B123" s="2">
        <f>Input!C125*0.92+INCIDENCE!N123</f>
        <v>363.30046193134763</v>
      </c>
      <c r="C123" s="2">
        <f>Input!B125*0.92+INCIDENCE!O123</f>
        <v>371.62329369059518</v>
      </c>
      <c r="D123" s="2">
        <f>Input!C126*0.9+INCIDENCE!P123+0.08*Input!C125</f>
        <v>832.50450619154481</v>
      </c>
      <c r="E123" s="2">
        <f>Input!B126*0.9+INCIDENCE!Q123+0.08*Input!B125</f>
        <v>752.22803094871426</v>
      </c>
      <c r="F123" s="2">
        <f>Input!C127*0.9+INCIDENCE!R123+0.1*Input!C126</f>
        <v>1228.995389771173</v>
      </c>
      <c r="G123" s="2">
        <f>Input!B127*0.9+INCIDENCE!S123+0.1*Input!B126</f>
        <v>1111.5983349529304</v>
      </c>
      <c r="H123" s="24">
        <f>Input!C128+INCIDENCE!T123+0.1*Input!C127</f>
        <v>1795.9606691413633</v>
      </c>
      <c r="I123" s="16">
        <f>Input!B128+INCIDENCE!U123+0.1*Input!B127</f>
        <v>1813.5049750028381</v>
      </c>
      <c r="J123" s="3">
        <f>SUM(B123:I123)</f>
        <v>8269.7156616305056</v>
      </c>
      <c r="L123" s="2">
        <v>2015</v>
      </c>
      <c r="M123" s="2">
        <f>B123-Death!B123</f>
        <v>358.17890074041713</v>
      </c>
      <c r="N123" s="2">
        <f>C123-Death!C123</f>
        <v>367.61019447896655</v>
      </c>
      <c r="O123" s="2">
        <f>D123-Death!D123</f>
        <v>809.68443142171463</v>
      </c>
      <c r="P123" s="2">
        <f>E123-Death!E123</f>
        <v>739.1774898678791</v>
      </c>
      <c r="Q123" s="2">
        <f>F123-Death!F123</f>
        <v>1174.5139363993076</v>
      </c>
      <c r="R123" s="2">
        <f>G123-Death!G123</f>
        <v>1078.797497284889</v>
      </c>
      <c r="S123" s="2">
        <f>H123-Death!H123</f>
        <v>1614.0335977113891</v>
      </c>
      <c r="T123" s="2">
        <f>I123-Death!I123</f>
        <v>1646.3469678356805</v>
      </c>
    </row>
    <row r="124" spans="1:20">
      <c r="A124" s="2">
        <v>2016</v>
      </c>
      <c r="B124" s="2">
        <f>0.92*M123+INCIDENCE!N124</f>
        <v>375.2340796737019</v>
      </c>
      <c r="C124" s="2">
        <f>0.92*N123+INCIDENCE!O124</f>
        <v>384.37404189744831</v>
      </c>
      <c r="D124" s="2">
        <f>0.9*O123+INCIDENCE!P124+0.08*M123</f>
        <v>846.31816240650971</v>
      </c>
      <c r="E124" s="2">
        <f>0.9*P123+INCIDENCE!Q124+0.08*N123</f>
        <v>772.95631105954749</v>
      </c>
      <c r="F124" s="2">
        <f>0.9*Q123+INCIDENCE!R124+0.1*O123</f>
        <v>1270.489463947486</v>
      </c>
      <c r="G124" s="2">
        <f>0.9*R123+INCIDENCE!S124+0.1*P123</f>
        <v>1159.4198972184931</v>
      </c>
      <c r="H124" s="16">
        <f>S123+INCIDENCE!T124+0.1*Q123</f>
        <v>1856.0305985284717</v>
      </c>
      <c r="I124" s="16">
        <f>T123+INCIDENCE!U124+0.1*R123</f>
        <v>1885.3072899943506</v>
      </c>
      <c r="J124" s="3">
        <f t="shared" ref="J124:J138" si="6">SUM(B124:I124)</f>
        <v>8550.1298447260087</v>
      </c>
      <c r="L124" s="2">
        <v>2016</v>
      </c>
      <c r="M124" s="2">
        <f>B124-Death!B124</f>
        <v>369.88324317621061</v>
      </c>
      <c r="N124" s="2">
        <f>C124-Death!C124</f>
        <v>380.2170626011881</v>
      </c>
      <c r="O124" s="2">
        <f>D124-Death!D124</f>
        <v>822.39516189757387</v>
      </c>
      <c r="P124" s="2">
        <f>E124-Death!E124</f>
        <v>758.44223135358868</v>
      </c>
      <c r="Q124" s="2">
        <f>F124-Death!F124</f>
        <v>1211.9785938062025</v>
      </c>
      <c r="R124" s="2">
        <f>G124-Death!G124</f>
        <v>1124.0933090676397</v>
      </c>
      <c r="S124" s="2">
        <f>H124-Death!H124</f>
        <v>1667.0339800770316</v>
      </c>
      <c r="T124" s="2">
        <f>I124-Death!I124</f>
        <v>1707.7671957982693</v>
      </c>
    </row>
    <row r="125" spans="1:20">
      <c r="A125" s="2">
        <v>2017</v>
      </c>
      <c r="B125" s="2">
        <f>0.92*M124+INCIDENCE!N125</f>
        <v>386.59551007105489</v>
      </c>
      <c r="C125" s="2">
        <f>0.92*N124+INCIDENCE!O125</f>
        <v>397.04058444449896</v>
      </c>
      <c r="D125" s="2">
        <f>0.9*O124+INCIDENCE!P125+0.08*M124</f>
        <v>863.17854842095267</v>
      </c>
      <c r="E125" s="2">
        <f>0.9*P124+INCIDENCE!Q125+0.08*N124</f>
        <v>796.33716726058276</v>
      </c>
      <c r="F125" s="2">
        <f>0.9*Q124+INCIDENCE!R125+0.1*O124</f>
        <v>1316.3070967610045</v>
      </c>
      <c r="G125" s="2">
        <f>0.9*R124+INCIDENCE!S125+0.1*P124</f>
        <v>1211.5740840220296</v>
      </c>
      <c r="H125" s="16">
        <f>S124+INCIDENCE!T125+0.1*Q124</f>
        <v>1924.0918164932218</v>
      </c>
      <c r="I125" s="16">
        <f>T124+INCIDENCE!U125+0.1*R124</f>
        <v>1960.3767142258298</v>
      </c>
      <c r="J125" s="3">
        <f t="shared" si="6"/>
        <v>8855.5015216991742</v>
      </c>
      <c r="L125" s="2">
        <v>2017</v>
      </c>
      <c r="M125" s="2">
        <f>B125-Death!B125</f>
        <v>381.0429315349952</v>
      </c>
      <c r="N125" s="2">
        <f>C125-Death!C125</f>
        <v>392.74601321111197</v>
      </c>
      <c r="O125" s="2">
        <f>D125-Death!D125</f>
        <v>838.54809102761544</v>
      </c>
      <c r="P125" s="2">
        <f>E125-Death!E125</f>
        <v>780.72975138810455</v>
      </c>
      <c r="Q125" s="2">
        <f>F125-Death!F125</f>
        <v>1254.0449032269587</v>
      </c>
      <c r="R125" s="2">
        <f>G125-Death!G125</f>
        <v>1173.5999259619371</v>
      </c>
      <c r="S125" s="2">
        <f>H125-Death!H125</f>
        <v>1724.9868079113703</v>
      </c>
      <c r="T125" s="2">
        <f>I125-Death!I125</f>
        <v>1772.3946811053925</v>
      </c>
    </row>
    <row r="126" spans="1:20">
      <c r="A126" s="2">
        <v>2018</v>
      </c>
      <c r="B126" s="2">
        <f>0.92*M125+INCIDENCE!N126</f>
        <v>396.61791224871513</v>
      </c>
      <c r="C126" s="2">
        <f>0.92*N125+INCIDENCE!O126</f>
        <v>408.97733596234298</v>
      </c>
      <c r="D126" s="2">
        <f>0.9*O125+INCIDENCE!P126+0.08*M125</f>
        <v>882.67702282074936</v>
      </c>
      <c r="E126" s="2">
        <f>0.9*P125+INCIDENCE!Q126+0.08*N125</f>
        <v>820.90031980235813</v>
      </c>
      <c r="F126" s="2">
        <f>0.9*Q125+INCIDENCE!R126+0.1*O125</f>
        <v>1363.8103601957623</v>
      </c>
      <c r="G126" s="2">
        <f>0.9*R125+INCIDENCE!S126+0.1*P125</f>
        <v>1265.0163526088193</v>
      </c>
      <c r="H126" s="16">
        <f>S125+INCIDENCE!T126+0.1*Q125</f>
        <v>1994.6821350309747</v>
      </c>
      <c r="I126" s="16">
        <f>T125+INCIDENCE!U126+0.1*R125</f>
        <v>2034.5536052779528</v>
      </c>
      <c r="J126" s="3">
        <f t="shared" si="6"/>
        <v>9167.2350439476759</v>
      </c>
      <c r="L126" s="2">
        <v>2018</v>
      </c>
      <c r="M126" s="2">
        <f>B126-Death!B126</f>
        <v>390.89563786554135</v>
      </c>
      <c r="N126" s="2">
        <f>C126-Death!C126</f>
        <v>404.55359257693738</v>
      </c>
      <c r="O126" s="2">
        <f>D126-Death!D126</f>
        <v>857.41640477304497</v>
      </c>
      <c r="P126" s="2">
        <f>E126-Death!E126</f>
        <v>804.42345208131348</v>
      </c>
      <c r="Q126" s="2">
        <f>F126-Death!F126</f>
        <v>1298.0711940222982</v>
      </c>
      <c r="R126" s="2">
        <f>G126-Death!G126</f>
        <v>1224.3628651932188</v>
      </c>
      <c r="S126" s="2">
        <f>H126-Death!H126</f>
        <v>1786.4555088375878</v>
      </c>
      <c r="T126" s="2">
        <f>I126-Death!I126</f>
        <v>1836.4423303095541</v>
      </c>
    </row>
    <row r="127" spans="1:20">
      <c r="A127" s="2">
        <v>2019</v>
      </c>
      <c r="B127" s="2">
        <f>0.92*M126+INCIDENCE!N127</f>
        <v>405.70749293746178</v>
      </c>
      <c r="C127" s="2">
        <f>0.92*N126+INCIDENCE!O127</f>
        <v>419.68906467657837</v>
      </c>
      <c r="D127" s="2">
        <f>0.9*O126+INCIDENCE!P127+0.08*M126</f>
        <v>902.97903173669079</v>
      </c>
      <c r="E127" s="2">
        <f>0.9*P126+INCIDENCE!Q127+0.08*N126</f>
        <v>845.80596839740645</v>
      </c>
      <c r="F127" s="2">
        <f>0.9*Q126+INCIDENCE!R127+0.1*O126</f>
        <v>1410.212491160667</v>
      </c>
      <c r="G127" s="2">
        <f>0.9*R126+INCIDENCE!S127+0.1*P126</f>
        <v>1318.4423367500167</v>
      </c>
      <c r="H127" s="16">
        <f>S126+INCIDENCE!T127+0.1*Q126</f>
        <v>2067.5941790807647</v>
      </c>
      <c r="I127" s="16">
        <f>T126+INCIDENCE!U127+0.1*R126</f>
        <v>2113.2703954175163</v>
      </c>
      <c r="J127" s="3">
        <f t="shared" si="6"/>
        <v>9483.7009601571026</v>
      </c>
      <c r="L127" s="2">
        <v>2019</v>
      </c>
      <c r="M127" s="2">
        <f>B127-Death!B127</f>
        <v>399.8374404745266</v>
      </c>
      <c r="N127" s="2">
        <f>C127-Death!C127</f>
        <v>415.14945112222216</v>
      </c>
      <c r="O127" s="2">
        <f>D127-Death!D127</f>
        <v>877.11381885519575</v>
      </c>
      <c r="P127" s="2">
        <f>E127-Death!E127</f>
        <v>828.59918695134843</v>
      </c>
      <c r="Q127" s="2">
        <f>F127-Death!F127</f>
        <v>1341.3166053669222</v>
      </c>
      <c r="R127" s="2">
        <f>G127-Death!G127</f>
        <v>1275.1207313537195</v>
      </c>
      <c r="S127" s="2">
        <f>H127-Death!H127</f>
        <v>1849.2348097706165</v>
      </c>
      <c r="T127" s="2">
        <f>I127-Death!I127</f>
        <v>1904.7942544863095</v>
      </c>
    </row>
    <row r="128" spans="1:20">
      <c r="A128" s="2">
        <v>2020</v>
      </c>
      <c r="B128" s="2">
        <f>0.92*M127+INCIDENCE!N128</f>
        <v>413.84376818615999</v>
      </c>
      <c r="C128" s="2">
        <f>0.92*N127+INCIDENCE!O128</f>
        <v>429.12275658628056</v>
      </c>
      <c r="D128" s="2">
        <f>0.9*O127+INCIDENCE!P128+0.08*M127</f>
        <v>923.58971394005198</v>
      </c>
      <c r="E128" s="2">
        <f>0.9*P127+INCIDENCE!Q128+0.08*N127</f>
        <v>869.80896845043856</v>
      </c>
      <c r="F128" s="2">
        <f>0.9*Q127+INCIDENCE!R128+0.1*O127</f>
        <v>1457.0617062945964</v>
      </c>
      <c r="G128" s="2">
        <f>0.9*R127+INCIDENCE!S128+0.1*P127</f>
        <v>1372.7441697583245</v>
      </c>
      <c r="H128" s="16">
        <f>S127+INCIDENCE!T128+0.1*Q127</f>
        <v>2143.9371675532584</v>
      </c>
      <c r="I128" s="16">
        <f>T127+INCIDENCE!U128+0.1*R127</f>
        <v>2191.5289500815134</v>
      </c>
      <c r="J128" s="3">
        <f t="shared" si="6"/>
        <v>9801.6372008506241</v>
      </c>
      <c r="L128" s="2">
        <v>2020</v>
      </c>
      <c r="M128" s="2">
        <f>B128-Death!B128</f>
        <v>407.84527462098981</v>
      </c>
      <c r="N128" s="2">
        <f>C128-Death!C128</f>
        <v>424.4811019001171</v>
      </c>
      <c r="O128" s="2">
        <f>D128-Death!D128</f>
        <v>897.1265821664922</v>
      </c>
      <c r="P128" s="2">
        <f>E128-Death!E128</f>
        <v>851.97779341036721</v>
      </c>
      <c r="Q128" s="2">
        <f>F128-Death!F128</f>
        <v>1385.1894019432634</v>
      </c>
      <c r="R128" s="2">
        <f>G128-Death!G128</f>
        <v>1326.7383355047798</v>
      </c>
      <c r="S128" s="2">
        <f>H128-Death!H128</f>
        <v>1915.4858878390216</v>
      </c>
      <c r="T128" s="2">
        <f>I128-Death!I128</f>
        <v>1972.9196581660653</v>
      </c>
    </row>
    <row r="129" spans="1:20">
      <c r="A129" s="2">
        <v>2021</v>
      </c>
      <c r="B129" s="2">
        <f>0.92*M128+INCIDENCE!N129</f>
        <v>421.29654656851875</v>
      </c>
      <c r="C129" s="2">
        <f>0.92*N128+INCIDENCE!O129</f>
        <v>438.0217888411828</v>
      </c>
      <c r="D129" s="2">
        <f>0.9*O128+INCIDENCE!P129+0.08*M128</f>
        <v>943.34042099381782</v>
      </c>
      <c r="E129" s="2">
        <f>0.9*P128+INCIDENCE!Q129+0.08*N128</f>
        <v>891.20383996644171</v>
      </c>
      <c r="F129" s="2">
        <f>0.9*Q128+INCIDENCE!R129+0.1*O128</f>
        <v>1504.1761900678541</v>
      </c>
      <c r="G129" s="2">
        <f>0.9*R128+INCIDENCE!S129+0.1*P128</f>
        <v>1426.0491214591914</v>
      </c>
      <c r="H129" s="16">
        <f>S128+INCIDENCE!T129+0.1*Q128</f>
        <v>2223.504465239615</v>
      </c>
      <c r="I129" s="16">
        <f>T128+INCIDENCE!U129+0.1*R128</f>
        <v>2273.5328790574508</v>
      </c>
      <c r="J129" s="3">
        <f t="shared" si="6"/>
        <v>10121.125252194073</v>
      </c>
      <c r="L129" s="2">
        <v>2021</v>
      </c>
      <c r="M129" s="2">
        <f>B129-Death!B129</f>
        <v>415.18313444182627</v>
      </c>
      <c r="N129" s="2">
        <f>C129-Death!C129</f>
        <v>433.2838767159177</v>
      </c>
      <c r="O129" s="2">
        <f>D129-Death!D129</f>
        <v>916.30897572596768</v>
      </c>
      <c r="P129" s="2">
        <f>E129-Death!E129</f>
        <v>872.85385124230322</v>
      </c>
      <c r="Q129" s="2">
        <f>F129-Death!F129</f>
        <v>1429.4664171589102</v>
      </c>
      <c r="R129" s="2">
        <f>G129-Death!G129</f>
        <v>1377.4072481930184</v>
      </c>
      <c r="S129" s="2">
        <f>H129-Death!H129</f>
        <v>1984.3399314461617</v>
      </c>
      <c r="T129" s="2">
        <f>I129-Death!I129</f>
        <v>2044.5864162721773</v>
      </c>
    </row>
    <row r="130" spans="1:20">
      <c r="A130" s="2">
        <v>2022</v>
      </c>
      <c r="B130" s="2">
        <f>0.92*M129+INCIDENCE!N130</f>
        <v>427.85474064575641</v>
      </c>
      <c r="C130" s="2">
        <f>0.92*N129+INCIDENCE!O130</f>
        <v>446.63220067454699</v>
      </c>
      <c r="D130" s="2">
        <f>0.9*O129+INCIDENCE!P130+0.08*M129</f>
        <v>962.18539246875525</v>
      </c>
      <c r="E130" s="2">
        <f>0.9*P129+INCIDENCE!Q130+0.08*N129</f>
        <v>910.13982627129656</v>
      </c>
      <c r="F130" s="2">
        <f>0.9*Q129+INCIDENCE!R130+0.1*O129</f>
        <v>1544.3370032567268</v>
      </c>
      <c r="G130" s="2">
        <f>0.9*R129+INCIDENCE!S130+0.1*P129</f>
        <v>1475.2725601811117</v>
      </c>
      <c r="H130" s="16">
        <f>S129+INCIDENCE!T130+0.1*Q129</f>
        <v>2311.3140591491051</v>
      </c>
      <c r="I130" s="16">
        <f>T129+INCIDENCE!U130+0.1*R129</f>
        <v>2358.8352582189245</v>
      </c>
      <c r="J130" s="3">
        <f t="shared" si="6"/>
        <v>10436.571040866223</v>
      </c>
      <c r="L130" s="2">
        <v>2022</v>
      </c>
      <c r="M130" s="2">
        <f>B130-Death!B130</f>
        <v>421.64174047256233</v>
      </c>
      <c r="N130" s="2">
        <f>C130-Death!C130</f>
        <v>441.80115305256589</v>
      </c>
      <c r="O130" s="2">
        <f>D130-Death!D130</f>
        <v>934.61317681413391</v>
      </c>
      <c r="P130" s="2">
        <f>E130-Death!E130</f>
        <v>891.35281357736142</v>
      </c>
      <c r="Q130" s="2">
        <f>F130-Death!F130</f>
        <v>1467.2511882356303</v>
      </c>
      <c r="R130" s="2">
        <f>G130-Death!G130</f>
        <v>1424.1530000158953</v>
      </c>
      <c r="S130" s="2">
        <f>H130-Death!H130</f>
        <v>2060.6626702974418</v>
      </c>
      <c r="T130" s="2">
        <f>I130-Death!I130</f>
        <v>2119.3701179664072</v>
      </c>
    </row>
    <row r="131" spans="1:20">
      <c r="A131" s="2">
        <v>2023</v>
      </c>
      <c r="B131" s="2">
        <f>0.92*M130+INCIDENCE!N131</f>
        <v>434.06607431565783</v>
      </c>
      <c r="C131" s="2">
        <f>0.92*N130+INCIDENCE!O131</f>
        <v>454.25103097087822</v>
      </c>
      <c r="D131" s="2">
        <f>0.9*O130+INCIDENCE!P131+0.08*M130</f>
        <v>978.36066478735722</v>
      </c>
      <c r="E131" s="2">
        <f>0.9*P130+INCIDENCE!Q131+0.08*N130</f>
        <v>928.33610765828996</v>
      </c>
      <c r="F131" s="2">
        <f>0.9*Q130+INCIDENCE!R131+0.1*O130</f>
        <v>1583.7868995044262</v>
      </c>
      <c r="G131" s="2">
        <f>0.9*R130+INCIDENCE!S131+0.1*P130</f>
        <v>1522.095037101257</v>
      </c>
      <c r="H131" s="16">
        <f>S130+INCIDENCE!T131+0.1*Q130</f>
        <v>2402.997054877128</v>
      </c>
      <c r="I131" s="16">
        <f>T130+INCIDENCE!U131+0.1*R130</f>
        <v>2448.888404552089</v>
      </c>
      <c r="J131" s="3">
        <f t="shared" si="6"/>
        <v>10752.781273767083</v>
      </c>
      <c r="L131" s="2">
        <v>2023</v>
      </c>
      <c r="M131" s="2">
        <f>B131-Death!B131</f>
        <v>427.76004343267732</v>
      </c>
      <c r="N131" s="2">
        <f>C131-Death!C131</f>
        <v>449.33757341036136</v>
      </c>
      <c r="O131" s="2">
        <f>D131-Death!D131</f>
        <v>950.32468956485764</v>
      </c>
      <c r="P131" s="2">
        <f>E131-Death!E131</f>
        <v>909.14583289473092</v>
      </c>
      <c r="Q131" s="2">
        <f>F131-Death!F131</f>
        <v>1504.4490597655033</v>
      </c>
      <c r="R131" s="2">
        <f>G131-Death!G131</f>
        <v>1468.6041960222649</v>
      </c>
      <c r="S131" s="2">
        <f>H131-Death!H131</f>
        <v>2140.3176274777197</v>
      </c>
      <c r="T131" s="2">
        <f>I131-Death!I131</f>
        <v>2198.5557179484449</v>
      </c>
    </row>
    <row r="132" spans="1:20">
      <c r="A132" s="2">
        <v>2024</v>
      </c>
      <c r="B132" s="2">
        <f>0.92*M131+INCIDENCE!N132</f>
        <v>439.71085218332132</v>
      </c>
      <c r="C132" s="2">
        <f>0.92*N131+INCIDENCE!O132</f>
        <v>461.43087393790574</v>
      </c>
      <c r="D132" s="2">
        <f>0.9*O131+INCIDENCE!P132+0.08*M131</f>
        <v>993.89960979447369</v>
      </c>
      <c r="E132" s="2">
        <f>0.9*P131+INCIDENCE!Q132+0.08*N131</f>
        <v>944.25695604755401</v>
      </c>
      <c r="F132" s="2">
        <f>0.9*Q131+INCIDENCE!R132+0.1*O131</f>
        <v>1620.6419463399413</v>
      </c>
      <c r="G132" s="2">
        <f>0.9*R131+INCIDENCE!S132+0.1*P131</f>
        <v>1565.3289902117979</v>
      </c>
      <c r="H132" s="16">
        <f>S131+INCIDENCE!T132+0.1*Q131</f>
        <v>2497.9173017903436</v>
      </c>
      <c r="I132" s="16">
        <f>T131+INCIDENCE!U132+0.1*R131</f>
        <v>2543.0759159460326</v>
      </c>
      <c r="J132" s="3">
        <f t="shared" si="6"/>
        <v>11066.26244625137</v>
      </c>
      <c r="L132" s="2">
        <v>2024</v>
      </c>
      <c r="M132" s="2">
        <f>B132-Death!B132</f>
        <v>433.3210014189649</v>
      </c>
      <c r="N132" s="2">
        <f>C132-Death!C132</f>
        <v>456.43975479529894</v>
      </c>
      <c r="O132" s="2">
        <f>D132-Death!D132</f>
        <v>965.41827201541912</v>
      </c>
      <c r="P132" s="2">
        <f>E132-Death!E132</f>
        <v>924.72138668828063</v>
      </c>
      <c r="Q132" s="2">
        <f>F132-Death!F132</f>
        <v>1539.2485185390294</v>
      </c>
      <c r="R132" s="2">
        <f>G132-Death!G132</f>
        <v>1509.6189594256468</v>
      </c>
      <c r="S132" s="2">
        <f>H132-Death!H132</f>
        <v>2222.8692349823164</v>
      </c>
      <c r="T132" s="2">
        <f>I132-Death!I132</f>
        <v>2281.5709467579336</v>
      </c>
    </row>
    <row r="133" spans="1:20">
      <c r="A133" s="2">
        <v>2025</v>
      </c>
      <c r="B133" s="2">
        <f>0.92*M132+INCIDENCE!N133</f>
        <v>444.83603639058481</v>
      </c>
      <c r="C133" s="2">
        <f>0.92*N132+INCIDENCE!O133</f>
        <v>468.44307960964079</v>
      </c>
      <c r="D133" s="2">
        <f>0.9*O132+INCIDENCE!P133+0.08*M132</f>
        <v>1007.9454981153299</v>
      </c>
      <c r="E133" s="2">
        <f>0.9*P132+INCIDENCE!Q133+0.08*N132</f>
        <v>958.11953605069664</v>
      </c>
      <c r="F133" s="2">
        <f>0.9*Q132+INCIDENCE!R133+0.1*O132</f>
        <v>1657.0270240915549</v>
      </c>
      <c r="G133" s="2">
        <f>0.9*R132+INCIDENCE!S133+0.1*P132</f>
        <v>1605.2364774680236</v>
      </c>
      <c r="H133" s="16">
        <f>S132+INCIDENCE!T133+0.1*Q132</f>
        <v>2592.5990659487738</v>
      </c>
      <c r="I133" s="16">
        <f>T132+INCIDENCE!U133+0.1*R132</f>
        <v>2638.6266700488286</v>
      </c>
      <c r="J133" s="3">
        <f t="shared" si="6"/>
        <v>11372.833387723433</v>
      </c>
      <c r="L133" s="2">
        <v>2025</v>
      </c>
      <c r="M133" s="2">
        <f>B133-Death!B133</f>
        <v>438.37054777785465</v>
      </c>
      <c r="N133" s="2">
        <f>C133-Death!C133</f>
        <v>463.37611215271659</v>
      </c>
      <c r="O133" s="2">
        <f>D133-Death!D133</f>
        <v>979.06163470020829</v>
      </c>
      <c r="P133" s="2">
        <f>E133-Death!E133</f>
        <v>938.28771880708155</v>
      </c>
      <c r="Q133" s="2">
        <f>F133-Death!F133</f>
        <v>1573.6513750456902</v>
      </c>
      <c r="R133" s="2">
        <f>G133-Death!G133</f>
        <v>1547.4539746607754</v>
      </c>
      <c r="S133" s="2">
        <f>H133-Death!H133</f>
        <v>2305.1481632763725</v>
      </c>
      <c r="T133" s="2">
        <f>I133-Death!I133</f>
        <v>2365.9155117367272</v>
      </c>
    </row>
    <row r="134" spans="1:20">
      <c r="A134" s="2">
        <v>2026</v>
      </c>
      <c r="B134" s="2">
        <f>0.92*M133+INCIDENCE!N134</f>
        <v>449.97043982571091</v>
      </c>
      <c r="C134" s="2">
        <f>0.92*N133+INCIDENCE!O134</f>
        <v>475.06365415215635</v>
      </c>
      <c r="D134" s="2">
        <f>0.9*O133+INCIDENCE!P134+0.08*M133</f>
        <v>1019.7598298375847</v>
      </c>
      <c r="E134" s="2">
        <f>0.9*P133+INCIDENCE!Q134+0.08*N133</f>
        <v>971.66005758455356</v>
      </c>
      <c r="F134" s="2">
        <f>0.9*Q133+INCIDENCE!R134+0.1*O133</f>
        <v>1694.6706339244506</v>
      </c>
      <c r="G134" s="2">
        <f>0.9*R133+INCIDENCE!S134+0.1*P133</f>
        <v>1644.9298520186621</v>
      </c>
      <c r="H134" s="16">
        <f>S133+INCIDENCE!T134+0.1*Q133</f>
        <v>2686.9594733349404</v>
      </c>
      <c r="I134" s="16">
        <f>T133+INCIDENCE!U134+0.1*R133</f>
        <v>2735.1783596216101</v>
      </c>
      <c r="J134" s="3">
        <f t="shared" si="6"/>
        <v>11678.192300299668</v>
      </c>
      <c r="L134" s="2">
        <v>2026</v>
      </c>
      <c r="M134" s="2">
        <f>B134-Death!B134</f>
        <v>443.42958442986986</v>
      </c>
      <c r="N134" s="2">
        <f>C134-Death!C134</f>
        <v>469.9250745032424</v>
      </c>
      <c r="O134" s="2">
        <f>D134-Death!D134</f>
        <v>990.53740509851775</v>
      </c>
      <c r="P134" s="2">
        <f>E134-Death!E134</f>
        <v>951.54245735426105</v>
      </c>
      <c r="Q134" s="2">
        <f>F134-Death!F134</f>
        <v>1609.2863347628518</v>
      </c>
      <c r="R134" s="2">
        <f>G134-Death!G134</f>
        <v>1585.1112380279151</v>
      </c>
      <c r="S134" s="2">
        <f>H134-Death!H134</f>
        <v>2387.1325854688575</v>
      </c>
      <c r="T134" s="2">
        <f>I134-Death!I134</f>
        <v>2451.2548934363799</v>
      </c>
    </row>
    <row r="135" spans="1:20">
      <c r="A135" s="2">
        <v>2027</v>
      </c>
      <c r="B135" s="2">
        <f>0.92*M134+INCIDENCE!N135</f>
        <v>454.62775358875297</v>
      </c>
      <c r="C135" s="2">
        <f>0.92*N134+INCIDENCE!O135</f>
        <v>481.56330678610897</v>
      </c>
      <c r="D135" s="2">
        <f>0.9*O134+INCIDENCE!P135+0.08*M134</f>
        <v>1029.6198218782868</v>
      </c>
      <c r="E135" s="2">
        <f>0.9*P134+INCIDENCE!Q135+0.08*N134</f>
        <v>983.36610328748748</v>
      </c>
      <c r="F135" s="2">
        <f>0.9*Q134+INCIDENCE!R135+0.1*O134</f>
        <v>1729.6632753842989</v>
      </c>
      <c r="G135" s="2">
        <f>0.9*R134+INCIDENCE!S135+0.1*P134</f>
        <v>1683.0027979708352</v>
      </c>
      <c r="H135" s="16">
        <f>S134+INCIDENCE!T135+0.1*Q134</f>
        <v>2786.8993783155242</v>
      </c>
      <c r="I135" s="16">
        <f>T134+INCIDENCE!U135+0.1*R134</f>
        <v>2832.7017898944982</v>
      </c>
      <c r="J135" s="3">
        <f t="shared" si="6"/>
        <v>11981.444227105792</v>
      </c>
      <c r="L135" s="2">
        <v>2027</v>
      </c>
      <c r="M135" s="2">
        <f>B135-Death!B135</f>
        <v>448.01872594311715</v>
      </c>
      <c r="N135" s="2">
        <f>C135-Death!C135</f>
        <v>476.35442291068148</v>
      </c>
      <c r="O135" s="2">
        <f>D135-Death!D135</f>
        <v>1000.1148449510381</v>
      </c>
      <c r="P135" s="2">
        <f>E135-Death!E135</f>
        <v>963.00292758537989</v>
      </c>
      <c r="Q135" s="2">
        <f>F135-Death!F135</f>
        <v>1642.4313296769878</v>
      </c>
      <c r="R135" s="2">
        <f>G135-Death!G135</f>
        <v>1621.2349990380076</v>
      </c>
      <c r="S135" s="2">
        <f>H135-Death!H135</f>
        <v>2474.0406619950554</v>
      </c>
      <c r="T135" s="2">
        <f>I135-Death!I135</f>
        <v>2537.5542108448799</v>
      </c>
    </row>
    <row r="136" spans="1:20">
      <c r="A136" s="2">
        <v>2028</v>
      </c>
      <c r="B136" s="2">
        <f>0.92*M135+INCIDENCE!N136</f>
        <v>459.09331259663503</v>
      </c>
      <c r="C136" s="2">
        <f>0.92*N135+INCIDENCE!O136</f>
        <v>487.71561746575082</v>
      </c>
      <c r="D136" s="2">
        <f>0.9*O135+INCIDENCE!P136+0.08*M135</f>
        <v>1037.7315185946911</v>
      </c>
      <c r="E136" s="2">
        <f>0.9*P135+INCIDENCE!Q136+0.08*N135</f>
        <v>991.92795320656262</v>
      </c>
      <c r="F136" s="2">
        <f>0.9*Q135+INCIDENCE!R136+0.1*O135</f>
        <v>1767.5313294933105</v>
      </c>
      <c r="G136" s="2">
        <f>0.9*R135+INCIDENCE!S136+0.1*P135</f>
        <v>1719.5150935926979</v>
      </c>
      <c r="H136" s="16">
        <f>S135+INCIDENCE!T136+0.1*Q135</f>
        <v>2882.8791732452387</v>
      </c>
      <c r="I136" s="16">
        <f>T135+INCIDENCE!U136+0.1*R135</f>
        <v>2931.0291158085151</v>
      </c>
      <c r="J136" s="3">
        <f t="shared" si="6"/>
        <v>12277.423114003401</v>
      </c>
      <c r="L136" s="2">
        <v>2028</v>
      </c>
      <c r="M136" s="2">
        <f>B136-Death!B136</f>
        <v>452.41906659267187</v>
      </c>
      <c r="N136" s="2">
        <f>C136-Death!C136</f>
        <v>482.44018642727292</v>
      </c>
      <c r="O136" s="2">
        <f>D136-Death!D136</f>
        <v>1007.99409060815</v>
      </c>
      <c r="P136" s="2">
        <f>E136-Death!E136</f>
        <v>971.38561953206579</v>
      </c>
      <c r="Q136" s="2">
        <f>F136-Death!F136</f>
        <v>1678.3270697354346</v>
      </c>
      <c r="R136" s="2">
        <f>G136-Death!G136</f>
        <v>1655.8830155853952</v>
      </c>
      <c r="S136" s="2">
        <f>H136-Death!H136</f>
        <v>2557.4192416606861</v>
      </c>
      <c r="T136" s="2">
        <f>I136-Death!I136</f>
        <v>2624.6550090735882</v>
      </c>
    </row>
    <row r="137" spans="1:20">
      <c r="A137" s="2">
        <v>2029</v>
      </c>
      <c r="B137" s="2">
        <f>0.92*M136+INCIDENCE!N137</f>
        <v>463.38445010507866</v>
      </c>
      <c r="C137" s="2">
        <f>0.92*N136+INCIDENCE!O137</f>
        <v>493.5515249363296</v>
      </c>
      <c r="D137" s="2">
        <f>0.9*O136+INCIDENCE!P137+0.08*M136</f>
        <v>1043.4211138850408</v>
      </c>
      <c r="E137" s="2">
        <f>0.9*P136+INCIDENCE!Q137+0.08*N136</f>
        <v>998.44718465692085</v>
      </c>
      <c r="F137" s="2">
        <f>0.9*Q136+INCIDENCE!R137+0.1*O136</f>
        <v>1804.1653318433946</v>
      </c>
      <c r="G137" s="2">
        <f>0.9*R136+INCIDENCE!S137+0.1*P136</f>
        <v>1754.3909578938883</v>
      </c>
      <c r="H137" s="16">
        <f>S136+INCIDENCE!T137+0.1*Q136</f>
        <v>2975.6034948175843</v>
      </c>
      <c r="I137" s="16">
        <f>T136+INCIDENCE!U137+0.1*R136</f>
        <v>3030.0089856285808</v>
      </c>
      <c r="J137" s="3">
        <f t="shared" si="6"/>
        <v>12562.973043766819</v>
      </c>
      <c r="L137" s="2">
        <v>2029</v>
      </c>
      <c r="M137" s="2">
        <f>B137-Death!B137</f>
        <v>456.64762779678227</v>
      </c>
      <c r="N137" s="2">
        <f>C137-Death!C137</f>
        <v>488.21296914583337</v>
      </c>
      <c r="O137" s="2">
        <f>D137-Death!D137</f>
        <v>1013.520643552194</v>
      </c>
      <c r="P137" s="2">
        <f>E137-Death!E137</f>
        <v>977.76876244952518</v>
      </c>
      <c r="Q137" s="2">
        <f>F137-Death!F137</f>
        <v>1713.0660575425643</v>
      </c>
      <c r="R137" s="2">
        <f>G137-Death!G137</f>
        <v>1688.9822104003415</v>
      </c>
      <c r="S137" s="2">
        <f>H137-Death!H137</f>
        <v>2637.8961693943556</v>
      </c>
      <c r="T137" s="2">
        <f>I137-Death!I137</f>
        <v>2712.4143367391953</v>
      </c>
    </row>
    <row r="138" spans="1:20">
      <c r="A138" s="2">
        <v>2030</v>
      </c>
      <c r="B138" s="2">
        <f>0.92*M137+INCIDENCE!N138</f>
        <v>467.75897792321416</v>
      </c>
      <c r="C138" s="2">
        <f>0.92*N137+INCIDENCE!O138</f>
        <v>499.57273457701615</v>
      </c>
      <c r="D138" s="2">
        <f>0.9*O137+INCIDENCE!P138+0.08*M137</f>
        <v>1046.9789425043964</v>
      </c>
      <c r="E138" s="2">
        <f>0.9*P137+INCIDENCE!Q138+0.08*N137</f>
        <v>1003.8979335343648</v>
      </c>
      <c r="F138" s="2">
        <f>0.9*Q137+INCIDENCE!R138+0.1*O137</f>
        <v>1839.5224882980556</v>
      </c>
      <c r="G138" s="2">
        <f>0.9*R137+INCIDENCE!S138+0.1*P137</f>
        <v>1786.2457193433909</v>
      </c>
      <c r="H138" s="16">
        <f>S137+INCIDENCE!T138+0.1*Q137</f>
        <v>3071.0652109658176</v>
      </c>
      <c r="I138" s="16">
        <f>T137+INCIDENCE!U138+0.1*R137</f>
        <v>3131.5950277608708</v>
      </c>
      <c r="J138" s="3">
        <f t="shared" si="6"/>
        <v>12846.637034907126</v>
      </c>
      <c r="L138" s="2">
        <v>2030</v>
      </c>
      <c r="M138" s="2">
        <f>B138-Death!B138</f>
        <v>460.95843483378195</v>
      </c>
      <c r="N138" s="2">
        <f>C138-Death!C138</f>
        <v>494.1690496926584</v>
      </c>
      <c r="O138" s="2">
        <f>D138-Death!D138</f>
        <v>1016.9765182941193</v>
      </c>
      <c r="P138" s="2">
        <f>E138-Death!E138</f>
        <v>983.10599928944873</v>
      </c>
      <c r="Q138" s="2">
        <f>F138-Death!F138</f>
        <v>1746.6038508352658</v>
      </c>
      <c r="R138" s="2">
        <f>G138-Death!G138</f>
        <v>1719.1996167566265</v>
      </c>
      <c r="S138" s="2">
        <f>H138-Death!H138</f>
        <v>2720.7954703069377</v>
      </c>
      <c r="T138" s="2">
        <f>I138-Death!I138</f>
        <v>2802.5737171350797</v>
      </c>
    </row>
    <row r="141" spans="1:20">
      <c r="A141" s="29" t="s">
        <v>46</v>
      </c>
      <c r="J141" s="9"/>
    </row>
    <row r="142" spans="1:20">
      <c r="A142" s="1" t="s">
        <v>8</v>
      </c>
      <c r="B142" s="1" t="s">
        <v>0</v>
      </c>
      <c r="C142" s="1" t="s">
        <v>1</v>
      </c>
      <c r="D142" s="1" t="s">
        <v>2</v>
      </c>
      <c r="E142" s="1" t="s">
        <v>3</v>
      </c>
      <c r="F142" s="1" t="s">
        <v>4</v>
      </c>
      <c r="G142" s="1" t="s">
        <v>5</v>
      </c>
      <c r="H142" s="1" t="s">
        <v>6</v>
      </c>
      <c r="I142" s="1" t="s">
        <v>7</v>
      </c>
      <c r="J142" s="9" t="s">
        <v>29</v>
      </c>
      <c r="L142" s="1" t="s">
        <v>8</v>
      </c>
      <c r="M142" s="1" t="s">
        <v>0</v>
      </c>
      <c r="N142" s="1" t="s">
        <v>1</v>
      </c>
      <c r="O142" s="1" t="s">
        <v>2</v>
      </c>
      <c r="P142" s="1" t="s">
        <v>3</v>
      </c>
      <c r="Q142" s="1" t="s">
        <v>4</v>
      </c>
      <c r="R142" s="1" t="s">
        <v>5</v>
      </c>
      <c r="S142" s="1" t="s">
        <v>6</v>
      </c>
      <c r="T142" s="1" t="s">
        <v>7</v>
      </c>
    </row>
    <row r="143" spans="1:20">
      <c r="A143" s="2">
        <v>2015</v>
      </c>
      <c r="B143" s="2">
        <f>Input!C145*0.92+INCIDENCE!N143</f>
        <v>1731.006130762562</v>
      </c>
      <c r="C143" s="2">
        <f>Input!B145*0.92+INCIDENCE!O143</f>
        <v>1770.6050684918105</v>
      </c>
      <c r="D143" s="2">
        <f>Input!C146*0.9+INCIDENCE!P143+0.08*Input!C145</f>
        <v>3981.3017254897381</v>
      </c>
      <c r="E143" s="2">
        <f>Input!B146*0.9+INCIDENCE!Q143+0.08*Input!B145</f>
        <v>3595.3464514026678</v>
      </c>
      <c r="F143" s="2">
        <f>Input!C147*0.9+INCIDENCE!R143+0.1*Input!C146</f>
        <v>5863.1490730379764</v>
      </c>
      <c r="G143" s="2">
        <f>Input!B147*0.9+INCIDENCE!S143+0.1*Input!B146</f>
        <v>5300.4182287047379</v>
      </c>
      <c r="H143" s="24">
        <f>Input!C148+INCIDENCE!T143+0.1*Input!C147</f>
        <v>8559.9035713929552</v>
      </c>
      <c r="I143" s="16">
        <f>Input!B148+INCIDENCE!U143+0.1*Input!B147</f>
        <v>8665.6028046920874</v>
      </c>
      <c r="J143" s="3">
        <f>SUM(B143:I143)</f>
        <v>39467.333053974537</v>
      </c>
      <c r="L143" s="2">
        <v>2015</v>
      </c>
      <c r="M143" s="2">
        <f>B143-Death!B143</f>
        <v>1706.6035914058914</v>
      </c>
      <c r="N143" s="2">
        <f>C143-Death!C143</f>
        <v>1751.4845937392613</v>
      </c>
      <c r="O143" s="2">
        <f>D143-Death!D143</f>
        <v>3872.1688590833355</v>
      </c>
      <c r="P143" s="2">
        <f>E143-Death!E143</f>
        <v>3532.970131146843</v>
      </c>
      <c r="Q143" s="2">
        <f>F143-Death!F143</f>
        <v>5603.2352560345707</v>
      </c>
      <c r="R143" s="2">
        <f>G143-Death!G143</f>
        <v>5144.0144698777385</v>
      </c>
      <c r="S143" s="2">
        <f>H143-Death!H143</f>
        <v>7692.8031859424091</v>
      </c>
      <c r="T143" s="2">
        <f>I143-Death!I143</f>
        <v>7866.8595336777944</v>
      </c>
    </row>
    <row r="144" spans="1:20">
      <c r="A144" s="2">
        <v>2016</v>
      </c>
      <c r="B144" s="2">
        <f>0.92*M143+INCIDENCE!N144</f>
        <v>1783.8701512911418</v>
      </c>
      <c r="C144" s="2">
        <f>0.92*N143+INCIDENCE!O144</f>
        <v>1827.3245258380125</v>
      </c>
      <c r="D144" s="2">
        <f>0.9*O143+INCIDENCE!P144+0.08*M143</f>
        <v>4052.6025561051138</v>
      </c>
      <c r="E144" s="2">
        <f>0.9*P143+INCIDENCE!Q144+0.08*N143</f>
        <v>3701.5835580690296</v>
      </c>
      <c r="F144" s="2">
        <f>0.9*Q143+INCIDENCE!R144+0.1*O143</f>
        <v>6061.5785473517517</v>
      </c>
      <c r="G144" s="2">
        <f>0.9*R143+INCIDENCE!S144+0.1*P143</f>
        <v>5530.3760063339623</v>
      </c>
      <c r="H144" s="16">
        <f>S143+INCIDENCE!T144+0.1*Q143</f>
        <v>8867.4580833774035</v>
      </c>
      <c r="I144" s="16">
        <f>T143+INCIDENCE!U144+0.1*R143</f>
        <v>9019.7130301167999</v>
      </c>
      <c r="J144" s="3">
        <f t="shared" ref="J144:J158" si="7">SUM(B144:I144)</f>
        <v>40844.506458483214</v>
      </c>
      <c r="L144" s="2">
        <v>2016</v>
      </c>
      <c r="M144" s="2">
        <f>B144-Death!B144</f>
        <v>1758.4321699632883</v>
      </c>
      <c r="N144" s="2">
        <f>C144-Death!C144</f>
        <v>1807.5621345382281</v>
      </c>
      <c r="O144" s="2">
        <f>D144-Death!D144</f>
        <v>3938.0470410296266</v>
      </c>
      <c r="P144" s="2">
        <f>E144-Death!E144</f>
        <v>3632.0775872510471</v>
      </c>
      <c r="Q144" s="2">
        <f>F144-Death!F144</f>
        <v>5782.4198094797257</v>
      </c>
      <c r="R144" s="2">
        <f>G144-Death!G144</f>
        <v>5361.8699146549916</v>
      </c>
      <c r="S144" s="2">
        <f>H144-Death!H144</f>
        <v>7964.4990516960579</v>
      </c>
      <c r="T144" s="2">
        <f>I144-Death!I144</f>
        <v>8170.3232730797081</v>
      </c>
    </row>
    <row r="145" spans="1:20">
      <c r="A145" s="2">
        <v>2017</v>
      </c>
      <c r="B145" s="2">
        <f>0.92*M144+INCIDENCE!N145</f>
        <v>1831.4213954407526</v>
      </c>
      <c r="C145" s="2">
        <f>0.92*N144+INCIDENCE!O145</f>
        <v>1881.0767652970899</v>
      </c>
      <c r="D145" s="2">
        <f>0.9*O144+INCIDENCE!P145+0.08*M144</f>
        <v>4137.6933062897606</v>
      </c>
      <c r="E145" s="2">
        <f>0.9*P144+INCIDENCE!Q145+0.08*N144</f>
        <v>3819.7046958461947</v>
      </c>
      <c r="F145" s="2">
        <f>0.9*Q144+INCIDENCE!R145+0.1*O144</f>
        <v>6274.2894239316174</v>
      </c>
      <c r="G145" s="2">
        <f>0.9*R144+INCIDENCE!S145+0.1*P144</f>
        <v>5779.1057972587032</v>
      </c>
      <c r="H145" s="16">
        <f>S144+INCIDENCE!T145+0.1*Q144</f>
        <v>9210.0939239037289</v>
      </c>
      <c r="I145" s="16">
        <f>T144+INCIDENCE!U145+0.1*R144</f>
        <v>9386.0896482279459</v>
      </c>
      <c r="J145" s="3">
        <f t="shared" si="7"/>
        <v>42319.474956195801</v>
      </c>
      <c r="L145" s="2">
        <v>2017</v>
      </c>
      <c r="M145" s="2">
        <f>B145-Death!B145</f>
        <v>1805.1171294420715</v>
      </c>
      <c r="N145" s="2">
        <f>C145-Death!C145</f>
        <v>1860.7301849208293</v>
      </c>
      <c r="O145" s="2">
        <f>D145-Death!D145</f>
        <v>4019.6258695193487</v>
      </c>
      <c r="P145" s="2">
        <f>E145-Death!E145</f>
        <v>3744.842285614598</v>
      </c>
      <c r="Q145" s="2">
        <f>F145-Death!F145</f>
        <v>5977.5113974644582</v>
      </c>
      <c r="R145" s="2">
        <f>G145-Death!G145</f>
        <v>5597.9722785698787</v>
      </c>
      <c r="S145" s="2">
        <f>H145-Death!H145</f>
        <v>8257.0334649175875</v>
      </c>
      <c r="T145" s="2">
        <f>I145-Death!I145</f>
        <v>8486.050282160817</v>
      </c>
    </row>
    <row r="146" spans="1:20">
      <c r="A146" s="2">
        <v>2018</v>
      </c>
      <c r="B146" s="2">
        <f>0.92*M145+INCIDENCE!N146</f>
        <v>1873.0230231519156</v>
      </c>
      <c r="C146" s="2">
        <f>0.92*N145+INCIDENCE!O146</f>
        <v>1929.341824204567</v>
      </c>
      <c r="D146" s="2">
        <f>0.9*O145+INCIDENCE!P146+0.08*M145</f>
        <v>4227.7524567464734</v>
      </c>
      <c r="E146" s="2">
        <f>0.9*P145+INCIDENCE!Q146+0.08*N145</f>
        <v>3940.235075831331</v>
      </c>
      <c r="F146" s="2">
        <f>0.9*Q145+INCIDENCE!R146+0.1*O145</f>
        <v>6489.2729737144509</v>
      </c>
      <c r="G146" s="2">
        <f>0.9*R145+INCIDENCE!S146+0.1*P145</f>
        <v>6032.1301702988621</v>
      </c>
      <c r="H146" s="16">
        <f>S145+INCIDENCE!T146+0.1*Q145</f>
        <v>9564.9998368063407</v>
      </c>
      <c r="I146" s="16">
        <f>T145+INCIDENCE!U146+0.1*R145</f>
        <v>9760.5999718672447</v>
      </c>
      <c r="J146" s="3">
        <f t="shared" si="7"/>
        <v>43817.355332621184</v>
      </c>
      <c r="L146" s="2">
        <v>2018</v>
      </c>
      <c r="M146" s="2">
        <f>B146-Death!B146</f>
        <v>1845.9996554887937</v>
      </c>
      <c r="N146" s="2">
        <f>C146-Death!C146</f>
        <v>1908.4729095178197</v>
      </c>
      <c r="O146" s="2">
        <f>D146-Death!D146</f>
        <v>4106.7618370191894</v>
      </c>
      <c r="P146" s="2">
        <f>E146-Death!E146</f>
        <v>3861.1478461541342</v>
      </c>
      <c r="Q146" s="2">
        <f>F146-Death!F146</f>
        <v>6176.4733302928025</v>
      </c>
      <c r="R146" s="2">
        <f>G146-Death!G146</f>
        <v>5838.2772391001618</v>
      </c>
      <c r="S146" s="2">
        <f>H146-Death!H146</f>
        <v>8566.5010732288792</v>
      </c>
      <c r="T146" s="2">
        <f>I146-Death!I146</f>
        <v>8810.1777761252142</v>
      </c>
    </row>
    <row r="147" spans="1:20">
      <c r="A147" s="2">
        <v>2019</v>
      </c>
      <c r="B147" s="2">
        <f>0.92*M146+INCIDENCE!N147</f>
        <v>1908.3128312714775</v>
      </c>
      <c r="C147" s="2">
        <f>0.92*N146+INCIDENCE!O147</f>
        <v>1970.9017269588949</v>
      </c>
      <c r="D147" s="2">
        <f>0.9*O146+INCIDENCE!P147+0.08*M146</f>
        <v>4317.0844370645664</v>
      </c>
      <c r="E147" s="2">
        <f>0.9*P146+INCIDENCE!Q147+0.08*N146</f>
        <v>4057.0372273483772</v>
      </c>
      <c r="F147" s="2">
        <f>0.9*Q146+INCIDENCE!R147+0.1*O146</f>
        <v>6702.9492596833952</v>
      </c>
      <c r="G147" s="2">
        <f>0.9*R146+INCIDENCE!S147+0.1*P146</f>
        <v>6285.216168761669</v>
      </c>
      <c r="H147" s="16">
        <f>S146+INCIDENCE!T147+0.1*Q146</f>
        <v>9932.5323402386457</v>
      </c>
      <c r="I147" s="16">
        <f>T146+INCIDENCE!U147+0.1*R146</f>
        <v>10136.480744926259</v>
      </c>
      <c r="J147" s="3">
        <f t="shared" si="7"/>
        <v>45310.514736253288</v>
      </c>
      <c r="L147" s="2">
        <v>2019</v>
      </c>
      <c r="M147" s="2">
        <f>B147-Death!B147</f>
        <v>1880.7020608759142</v>
      </c>
      <c r="N147" s="2">
        <f>C147-Death!C147</f>
        <v>1949.5832487161952</v>
      </c>
      <c r="O147" s="2">
        <f>D147-Death!D147</f>
        <v>4193.4245246330393</v>
      </c>
      <c r="P147" s="2">
        <f>E147-Death!E147</f>
        <v>3974.5022778471644</v>
      </c>
      <c r="Q147" s="2">
        <f>F147-Death!F147</f>
        <v>6375.4768896887654</v>
      </c>
      <c r="R147" s="2">
        <f>G147-Death!G147</f>
        <v>6078.6954532901764</v>
      </c>
      <c r="S147" s="2">
        <f>H147-Death!H147</f>
        <v>8883.5540061869324</v>
      </c>
      <c r="T147" s="2">
        <f>I147-Death!I147</f>
        <v>9136.5072474939989</v>
      </c>
    </row>
    <row r="148" spans="1:20">
      <c r="A148" s="2">
        <v>2020</v>
      </c>
      <c r="B148" s="2">
        <f>0.92*M147+INCIDENCE!N148</f>
        <v>1938.2585579956035</v>
      </c>
      <c r="C148" s="2">
        <f>0.92*N147+INCIDENCE!O148</f>
        <v>2006.3004442980289</v>
      </c>
      <c r="D148" s="2">
        <f>0.9*O147+INCIDENCE!P148+0.08*M147</f>
        <v>4399.8474240050946</v>
      </c>
      <c r="E148" s="2">
        <f>0.9*P147+INCIDENCE!Q148+0.08*N147</f>
        <v>4166.0009696098032</v>
      </c>
      <c r="F148" s="2">
        <f>0.9*Q147+INCIDENCE!R148+0.1*O147</f>
        <v>6915.9913518957101</v>
      </c>
      <c r="G148" s="2">
        <f>0.9*R147+INCIDENCE!S148+0.1*P147</f>
        <v>6536.3585022577809</v>
      </c>
      <c r="H148" s="16">
        <f>S147+INCIDENCE!T148+0.1*Q147</f>
        <v>10302.274511074298</v>
      </c>
      <c r="I148" s="16">
        <f>T147+INCIDENCE!U148+0.1*R147</f>
        <v>10511.588720906389</v>
      </c>
      <c r="J148" s="3">
        <f t="shared" si="7"/>
        <v>46776.620482042708</v>
      </c>
      <c r="L148" s="2">
        <v>2020</v>
      </c>
      <c r="M148" s="2">
        <f>B148-Death!B148</f>
        <v>1910.1643050877219</v>
      </c>
      <c r="N148" s="2">
        <f>C148-Death!C148</f>
        <v>1984.5990693040526</v>
      </c>
      <c r="O148" s="2">
        <f>D148-Death!D148</f>
        <v>4273.7809028998563</v>
      </c>
      <c r="P148" s="2">
        <f>E148-Death!E148</f>
        <v>4080.5975129881067</v>
      </c>
      <c r="Q148" s="2">
        <f>F148-Death!F148</f>
        <v>6574.8470934286397</v>
      </c>
      <c r="R148" s="2">
        <f>G148-Death!G148</f>
        <v>6317.300477826645</v>
      </c>
      <c r="S148" s="2">
        <f>H148-Death!H148</f>
        <v>9204.4961658682842</v>
      </c>
      <c r="T148" s="2">
        <f>I148-Death!I148</f>
        <v>9463.0372212338498</v>
      </c>
    </row>
    <row r="149" spans="1:20">
      <c r="A149" s="2">
        <v>2021</v>
      </c>
      <c r="B149" s="2">
        <f>0.92*M148+INCIDENCE!N149</f>
        <v>1964.1477575984272</v>
      </c>
      <c r="C149" s="2">
        <f>0.92*N148+INCIDENCE!O149</f>
        <v>2036.9455498157658</v>
      </c>
      <c r="D149" s="2">
        <f>0.9*O148+INCIDENCE!P149+0.08*M148</f>
        <v>4471.6851013629675</v>
      </c>
      <c r="E149" s="2">
        <f>0.9*P148+INCIDENCE!Q149+0.08*N148</f>
        <v>4263.2275362264663</v>
      </c>
      <c r="F149" s="2">
        <f>0.9*Q148+INCIDENCE!R149+0.1*O148</f>
        <v>7121.9518782808718</v>
      </c>
      <c r="G149" s="2">
        <f>0.9*R148+INCIDENCE!S149+0.1*P148</f>
        <v>6780.7074296960345</v>
      </c>
      <c r="H149" s="16">
        <f>S148+INCIDENCE!T149+0.1*Q148</f>
        <v>10684.964087707498</v>
      </c>
      <c r="I149" s="16">
        <f>T148+INCIDENCE!U149+0.1*R148</f>
        <v>10889.868511460989</v>
      </c>
      <c r="J149" s="3">
        <f t="shared" si="7"/>
        <v>48213.497852149027</v>
      </c>
      <c r="L149" s="2">
        <v>2021</v>
      </c>
      <c r="M149" s="2">
        <f>B149-Death!B149</f>
        <v>1935.646112337575</v>
      </c>
      <c r="N149" s="2">
        <f>C149-Death!C149</f>
        <v>2014.9126983347724</v>
      </c>
      <c r="O149" s="2">
        <f>D149-Death!D149</f>
        <v>4343.5488438863613</v>
      </c>
      <c r="P149" s="2">
        <f>E149-Death!E149</f>
        <v>4175.4471949510762</v>
      </c>
      <c r="Q149" s="2">
        <f>F149-Death!F149</f>
        <v>6768.217115685814</v>
      </c>
      <c r="R149" s="2">
        <f>G149-Death!G149</f>
        <v>6549.4206482752234</v>
      </c>
      <c r="S149" s="2">
        <f>H149-Death!H149</f>
        <v>9535.6682375815726</v>
      </c>
      <c r="T149" s="2">
        <f>I149-Death!I149</f>
        <v>9793.2506006923777</v>
      </c>
    </row>
    <row r="150" spans="1:20">
      <c r="A150" s="2">
        <v>2022</v>
      </c>
      <c r="B150" s="2">
        <f>0.92*M149+INCIDENCE!N150</f>
        <v>1986.3838752061779</v>
      </c>
      <c r="C150" s="2">
        <f>0.92*N149+INCIDENCE!O150</f>
        <v>2063.7844119374572</v>
      </c>
      <c r="D150" s="2">
        <f>0.9*O149+INCIDENCE!P150+0.08*M149</f>
        <v>4530.5809937299109</v>
      </c>
      <c r="E150" s="2">
        <f>0.9*P149+INCIDENCE!Q150+0.08*N149</f>
        <v>4345.8306639199754</v>
      </c>
      <c r="F150" s="2">
        <f>0.9*Q149+INCIDENCE!R150+0.1*O149</f>
        <v>7314.1507544072838</v>
      </c>
      <c r="G150" s="2">
        <f>0.9*R149+INCIDENCE!S150+0.1*P149</f>
        <v>7006.9751454601155</v>
      </c>
      <c r="H150" s="16">
        <f>S149+INCIDENCE!T150+0.1*Q149</f>
        <v>11085.033334634913</v>
      </c>
      <c r="I150" s="16">
        <f>T149+INCIDENCE!U150+0.1*R149</f>
        <v>11285.956571593779</v>
      </c>
      <c r="J150" s="3">
        <f t="shared" si="7"/>
        <v>49618.695750889616</v>
      </c>
      <c r="L150" s="2">
        <v>2022</v>
      </c>
      <c r="M150" s="2">
        <f>B150-Death!B150</f>
        <v>1957.5390309441764</v>
      </c>
      <c r="N150" s="2">
        <f>C150-Death!C150</f>
        <v>2041.4612548509012</v>
      </c>
      <c r="O150" s="2">
        <f>D150-Death!D150</f>
        <v>4400.7534603069216</v>
      </c>
      <c r="P150" s="2">
        <f>E150-Death!E150</f>
        <v>4256.1244742861854</v>
      </c>
      <c r="Q150" s="2">
        <f>F150-Death!F150</f>
        <v>6949.0638136024818</v>
      </c>
      <c r="R150" s="2">
        <f>G150-Death!G150</f>
        <v>6764.1769689112671</v>
      </c>
      <c r="S150" s="2">
        <f>H150-Death!H150</f>
        <v>9882.9124070202088</v>
      </c>
      <c r="T150" s="2">
        <f>I150-Death!I150</f>
        <v>10140.224514264282</v>
      </c>
    </row>
    <row r="151" spans="1:20">
      <c r="A151" s="2">
        <v>2023</v>
      </c>
      <c r="B151" s="2">
        <f>0.92*M150+INCIDENCE!N151</f>
        <v>2005.7576709414193</v>
      </c>
      <c r="C151" s="2">
        <f>0.92*N150+INCIDENCE!O151</f>
        <v>2087.4211352773991</v>
      </c>
      <c r="D151" s="2">
        <f>0.9*O150+INCIDENCE!P151+0.08*M150</f>
        <v>4576.3233223709358</v>
      </c>
      <c r="E151" s="2">
        <f>0.9*P150+INCIDENCE!Q151+0.08*N150</f>
        <v>4413.2642149115045</v>
      </c>
      <c r="F151" s="2">
        <f>0.9*Q150+INCIDENCE!R151+0.1*O150</f>
        <v>7493.4394807155177</v>
      </c>
      <c r="G151" s="2">
        <f>0.9*R150+INCIDENCE!S151+0.1*P150</f>
        <v>7218.0288964028568</v>
      </c>
      <c r="H151" s="16">
        <f>S150+INCIDENCE!T151+0.1*Q150</f>
        <v>11503.815594905753</v>
      </c>
      <c r="I151" s="16">
        <f>T150+INCIDENCE!U151+0.1*R150</f>
        <v>11696.710275229987</v>
      </c>
      <c r="J151" s="3">
        <f t="shared" si="7"/>
        <v>50994.760590755381</v>
      </c>
      <c r="L151" s="2">
        <v>2023</v>
      </c>
      <c r="M151" s="2">
        <f>B151-Death!B151</f>
        <v>1976.6183979939242</v>
      </c>
      <c r="N151" s="2">
        <f>C151-Death!C151</f>
        <v>2064.8423089020575</v>
      </c>
      <c r="O151" s="2">
        <f>D151-Death!D151</f>
        <v>4445.1838644042518</v>
      </c>
      <c r="P151" s="2">
        <f>E151-Death!E151</f>
        <v>4322.0345921599264</v>
      </c>
      <c r="Q151" s="2">
        <f>F151-Death!F151</f>
        <v>7118.0649269795631</v>
      </c>
      <c r="R151" s="2">
        <f>G151-Death!G151</f>
        <v>6964.3663936091025</v>
      </c>
      <c r="S151" s="2">
        <f>H151-Death!H151</f>
        <v>10246.296078914194</v>
      </c>
      <c r="T151" s="2">
        <f>I151-Death!I151</f>
        <v>10501.037617308963</v>
      </c>
    </row>
    <row r="152" spans="1:20">
      <c r="A152" s="2">
        <v>2024</v>
      </c>
      <c r="B152" s="2">
        <f>0.92*M151+INCIDENCE!N152</f>
        <v>2022.3105539436494</v>
      </c>
      <c r="C152" s="2">
        <f>0.92*N151+INCIDENCE!O152</f>
        <v>2108.2752152673415</v>
      </c>
      <c r="D152" s="2">
        <f>0.9*O151+INCIDENCE!P152+0.08*M151</f>
        <v>4610.206845016115</v>
      </c>
      <c r="E152" s="2">
        <f>0.9*P151+INCIDENCE!Q152+0.08*N151</f>
        <v>4466.3533191161396</v>
      </c>
      <c r="F152" s="2">
        <f>0.9*Q151+INCIDENCE!R152+0.1*O151</f>
        <v>7661.9117657512734</v>
      </c>
      <c r="G152" s="2">
        <f>0.9*R151+INCIDENCE!S152+0.1*P151</f>
        <v>7417.5331317219579</v>
      </c>
      <c r="H152" s="16">
        <f>S151+INCIDENCE!T152+0.1*Q151</f>
        <v>11926.759011561673</v>
      </c>
      <c r="I152" s="16">
        <f>T151+INCIDENCE!U152+0.1*R151</f>
        <v>12111.899559453945</v>
      </c>
      <c r="J152" s="3">
        <f t="shared" si="7"/>
        <v>52325.249401832094</v>
      </c>
      <c r="L152" s="2">
        <v>2024</v>
      </c>
      <c r="M152" s="2">
        <f>B152-Death!B152</f>
        <v>1992.9224627134256</v>
      </c>
      <c r="N152" s="2">
        <f>C152-Death!C152</f>
        <v>2085.4708183811886</v>
      </c>
      <c r="O152" s="2">
        <f>D152-Death!D152</f>
        <v>4478.0960592886049</v>
      </c>
      <c r="P152" s="2">
        <f>E152-Death!E152</f>
        <v>4373.9497053648211</v>
      </c>
      <c r="Q152" s="2">
        <f>F152-Death!F152</f>
        <v>7277.1079147025957</v>
      </c>
      <c r="R152" s="2">
        <f>G152-Death!G152</f>
        <v>7153.5432601297798</v>
      </c>
      <c r="S152" s="2">
        <f>H152-Death!H152</f>
        <v>10613.492152381004</v>
      </c>
      <c r="T152" s="2">
        <f>I152-Death!I152</f>
        <v>10866.43067618386</v>
      </c>
    </row>
    <row r="153" spans="1:20">
      <c r="A153" s="2">
        <v>2025</v>
      </c>
      <c r="B153" s="2">
        <f>0.92*M152+INCIDENCE!N153</f>
        <v>2037.1719645080257</v>
      </c>
      <c r="C153" s="2">
        <f>0.92*N152+INCIDENCE!O153</f>
        <v>2126.9250119216381</v>
      </c>
      <c r="D153" s="2">
        <f>0.9*O152+INCIDENCE!P153+0.08*M152</f>
        <v>4633.4316945644168</v>
      </c>
      <c r="E153" s="2">
        <f>0.9*P152+INCIDENCE!Q153+0.08*N152</f>
        <v>4506.4945639572452</v>
      </c>
      <c r="F153" s="2">
        <f>0.9*Q152+INCIDENCE!R153+0.1*O152</f>
        <v>7820.1816007871366</v>
      </c>
      <c r="G153" s="2">
        <f>0.9*R152+INCIDENCE!S153+0.1*P152</f>
        <v>7605.671737084197</v>
      </c>
      <c r="H153" s="16">
        <f>S152+INCIDENCE!T153+0.1*Q152</f>
        <v>12358.805525534006</v>
      </c>
      <c r="I153" s="16">
        <f>T152+INCIDENCE!U153+0.1*R152</f>
        <v>12530.471257654879</v>
      </c>
      <c r="J153" s="3">
        <f t="shared" si="7"/>
        <v>53619.153356011542</v>
      </c>
      <c r="L153" s="2">
        <v>2025</v>
      </c>
      <c r="M153" s="2">
        <f>B153-Death!B153</f>
        <v>2007.5626004700482</v>
      </c>
      <c r="N153" s="2">
        <f>C153-Death!C153</f>
        <v>2103.9188874044276</v>
      </c>
      <c r="O153" s="2">
        <f>D153-Death!D153</f>
        <v>4500.6552612559353</v>
      </c>
      <c r="P153" s="2">
        <f>E153-Death!E153</f>
        <v>4413.2160394736193</v>
      </c>
      <c r="Q153" s="2">
        <f>F153-Death!F153</f>
        <v>7426.6981469010334</v>
      </c>
      <c r="R153" s="2">
        <f>G153-Death!G153</f>
        <v>7331.8960319667376</v>
      </c>
      <c r="S153" s="2">
        <f>H153-Death!H153</f>
        <v>10988.539736686573</v>
      </c>
      <c r="T153" s="2">
        <f>I153-Death!I153</f>
        <v>11235.403876709959</v>
      </c>
    </row>
    <row r="154" spans="1:20">
      <c r="A154" s="2">
        <v>2026</v>
      </c>
      <c r="B154" s="2">
        <f>0.92*M153+INCIDENCE!N154</f>
        <v>2049.7711549354021</v>
      </c>
      <c r="C154" s="2">
        <f>0.92*N153+INCIDENCE!O154</f>
        <v>2143.0339515343103</v>
      </c>
      <c r="D154" s="2">
        <f>0.9*O153+INCIDENCE!P154+0.08*M153</f>
        <v>4645.8740779788322</v>
      </c>
      <c r="E154" s="2">
        <f>0.9*P153+INCIDENCE!Q154+0.08*N153</f>
        <v>4535.0055640615265</v>
      </c>
      <c r="F154" s="2">
        <f>0.9*Q153+INCIDENCE!R154+0.1*O153</f>
        <v>7972.7852315199734</v>
      </c>
      <c r="G154" s="2">
        <f>0.9*R153+INCIDENCE!S154+0.1*P153</f>
        <v>7782.779039801103</v>
      </c>
      <c r="H154" s="16">
        <f>S153+INCIDENCE!T154+0.1*Q153</f>
        <v>12784.969692312014</v>
      </c>
      <c r="I154" s="16">
        <f>T153+INCIDENCE!U154+0.1*R153</f>
        <v>12954.597463718588</v>
      </c>
      <c r="J154" s="3">
        <f t="shared" si="7"/>
        <v>54868.81617586175</v>
      </c>
      <c r="L154" s="2">
        <v>2026</v>
      </c>
      <c r="M154" s="2">
        <f>B154-Death!B154</f>
        <v>2019.9752938468569</v>
      </c>
      <c r="N154" s="2">
        <f>C154-Death!C154</f>
        <v>2119.8535828531085</v>
      </c>
      <c r="O154" s="2">
        <f>D154-Death!D154</f>
        <v>4512.7410582044204</v>
      </c>
      <c r="P154" s="2">
        <f>E154-Death!E154</f>
        <v>4441.1111734587685</v>
      </c>
      <c r="Q154" s="2">
        <f>F154-Death!F154</f>
        <v>7571.0843548234661</v>
      </c>
      <c r="R154" s="2">
        <f>G154-Death!G154</f>
        <v>7499.7547791702873</v>
      </c>
      <c r="S154" s="2">
        <f>H154-Death!H154</f>
        <v>11358.346882273723</v>
      </c>
      <c r="T154" s="2">
        <f>I154-Death!I154</f>
        <v>11609.85363668633</v>
      </c>
    </row>
    <row r="155" spans="1:20">
      <c r="A155" s="2">
        <v>2027</v>
      </c>
      <c r="B155" s="2">
        <f>0.92*M154+INCIDENCE!N155</f>
        <v>2060.66823661641</v>
      </c>
      <c r="C155" s="2">
        <f>0.92*N154+INCIDENCE!O155</f>
        <v>2157.0000445306819</v>
      </c>
      <c r="D155" s="2">
        <f>0.9*O154+INCIDENCE!P155+0.08*M154</f>
        <v>4648.0457680186519</v>
      </c>
      <c r="E155" s="2">
        <f>0.9*P154+INCIDENCE!Q155+0.08*N154</f>
        <v>4552.4830333872887</v>
      </c>
      <c r="F155" s="2">
        <f>0.9*Q154+INCIDENCE!R155+0.1*O154</f>
        <v>8119.6375912278645</v>
      </c>
      <c r="G155" s="2">
        <f>0.9*R154+INCIDENCE!S155+0.1*P154</f>
        <v>7949.293440847584</v>
      </c>
      <c r="H155" s="16">
        <f>S154+INCIDENCE!T155+0.1*Q154</f>
        <v>13211.726036506552</v>
      </c>
      <c r="I155" s="16">
        <f>T154+INCIDENCE!U155+0.1*R154</f>
        <v>13378.467940025112</v>
      </c>
      <c r="J155" s="3">
        <f t="shared" si="7"/>
        <v>56077.322091160146</v>
      </c>
      <c r="L155" s="2">
        <v>2027</v>
      </c>
      <c r="M155" s="2">
        <f>B155-Death!B155</f>
        <v>2030.7118311027225</v>
      </c>
      <c r="N155" s="2">
        <f>C155-Death!C155</f>
        <v>2133.6686100278398</v>
      </c>
      <c r="O155" s="2">
        <f>D155-Death!D155</f>
        <v>4514.8505048466513</v>
      </c>
      <c r="P155" s="2">
        <f>E155-Death!E155</f>
        <v>4458.2119256281194</v>
      </c>
      <c r="Q155" s="2">
        <f>F155-Death!F155</f>
        <v>7710.140670294707</v>
      </c>
      <c r="R155" s="2">
        <f>G155-Death!G155</f>
        <v>7657.5468320455548</v>
      </c>
      <c r="S155" s="2">
        <f>H155-Death!H155</f>
        <v>11728.57107213267</v>
      </c>
      <c r="T155" s="2">
        <f>I155-Death!I155</f>
        <v>11984.525789821433</v>
      </c>
    </row>
    <row r="156" spans="1:20">
      <c r="A156" s="2">
        <v>2028</v>
      </c>
      <c r="B156" s="2">
        <f>0.92*M155+INCIDENCE!N156</f>
        <v>2069.8390725146292</v>
      </c>
      <c r="C156" s="2">
        <f>0.92*N155+INCIDENCE!O156</f>
        <v>2169.1881762580742</v>
      </c>
      <c r="D156" s="2">
        <f>0.9*O155+INCIDENCE!P156+0.08*M155</f>
        <v>4638.5037071901643</v>
      </c>
      <c r="E156" s="2">
        <f>0.9*P155+INCIDENCE!Q156+0.08*N155</f>
        <v>4558.3767379527162</v>
      </c>
      <c r="F156" s="2">
        <f>0.9*Q155+INCIDENCE!R156+0.1*O155</f>
        <v>8258.0727504525858</v>
      </c>
      <c r="G156" s="2">
        <f>0.9*R155+INCIDENCE!S156+0.1*P155</f>
        <v>8103.5562135247474</v>
      </c>
      <c r="H156" s="16">
        <f>S155+INCIDENCE!T156+0.1*Q155</f>
        <v>13634.107519315956</v>
      </c>
      <c r="I156" s="16">
        <f>T155+INCIDENCE!U156+0.1*R155</f>
        <v>13804.647267362534</v>
      </c>
      <c r="J156" s="3">
        <f t="shared" si="7"/>
        <v>57236.291444571405</v>
      </c>
      <c r="L156" s="2">
        <v>2028</v>
      </c>
      <c r="M156" s="2">
        <f>B156-Death!B156</f>
        <v>2039.7479891127778</v>
      </c>
      <c r="N156" s="2">
        <f>C156-Death!C156</f>
        <v>2145.7249074523861</v>
      </c>
      <c r="O156" s="2">
        <f>D156-Death!D156</f>
        <v>4505.5818796401372</v>
      </c>
      <c r="P156" s="2">
        <f>E156-Death!E156</f>
        <v>4463.9750269591059</v>
      </c>
      <c r="Q156" s="2">
        <f>F156-Death!F156</f>
        <v>7841.3020519994043</v>
      </c>
      <c r="R156" s="2">
        <f>G156-Death!G156</f>
        <v>7803.6774145325307</v>
      </c>
      <c r="S156" s="2">
        <f>H156-Death!H156</f>
        <v>12094.897780096151</v>
      </c>
      <c r="T156" s="2">
        <f>I156-Death!I156</f>
        <v>12361.677474767252</v>
      </c>
    </row>
    <row r="157" spans="1:20">
      <c r="A157" s="2">
        <v>2029</v>
      </c>
      <c r="B157" s="2">
        <f>0.92*M156+INCIDENCE!N157</f>
        <v>2077.7994542323186</v>
      </c>
      <c r="C157" s="2">
        <f>0.92*N156+INCIDENCE!O157</f>
        <v>2179.7569765540629</v>
      </c>
      <c r="D157" s="2">
        <f>0.9*O156+INCIDENCE!P157+0.08*M156</f>
        <v>4619.2282810135539</v>
      </c>
      <c r="E157" s="2">
        <f>0.9*P156+INCIDENCE!Q157+0.08*N156</f>
        <v>4554.4734809368329</v>
      </c>
      <c r="F157" s="2">
        <f>0.9*Q156+INCIDENCE!R157+0.1*O156</f>
        <v>8384.3406087044768</v>
      </c>
      <c r="G157" s="2">
        <f>0.9*R156+INCIDENCE!S157+0.1*P156</f>
        <v>8241.9733424206279</v>
      </c>
      <c r="H157" s="16">
        <f>S156+INCIDENCE!T157+0.1*Q156</f>
        <v>14058.171041771726</v>
      </c>
      <c r="I157" s="16">
        <f>T156+INCIDENCE!U157+0.1*R156</f>
        <v>14238.345050684733</v>
      </c>
      <c r="J157" s="3">
        <f t="shared" si="7"/>
        <v>58354.088236318334</v>
      </c>
      <c r="L157" s="2">
        <v>2029</v>
      </c>
      <c r="M157" s="2">
        <f>B157-Death!B157</f>
        <v>2047.591781721374</v>
      </c>
      <c r="N157" s="2">
        <f>C157-Death!C157</f>
        <v>2156.1793891267757</v>
      </c>
      <c r="O157" s="2">
        <f>D157-Death!D157</f>
        <v>4486.8588125993756</v>
      </c>
      <c r="P157" s="2">
        <f>E157-Death!E157</f>
        <v>4460.1476848221791</v>
      </c>
      <c r="Q157" s="2">
        <f>F157-Death!F157</f>
        <v>7960.9828756504094</v>
      </c>
      <c r="R157" s="2">
        <f>G157-Death!G157</f>
        <v>7934.6888396265012</v>
      </c>
      <c r="S157" s="2">
        <f>H157-Death!H157</f>
        <v>12462.680462758926</v>
      </c>
      <c r="T157" s="2">
        <f>I157-Death!I157</f>
        <v>12745.932909801251</v>
      </c>
    </row>
    <row r="158" spans="1:20">
      <c r="A158" s="2">
        <v>2030</v>
      </c>
      <c r="B158" s="2">
        <f>0.92*M157+INCIDENCE!N158</f>
        <v>2084.8395956677023</v>
      </c>
      <c r="C158" s="2">
        <f>0.92*N157+INCIDENCE!O158</f>
        <v>2188.8514604591455</v>
      </c>
      <c r="D158" s="2">
        <f>0.9*O157+INCIDENCE!P158+0.08*M157</f>
        <v>4593.2895646038232</v>
      </c>
      <c r="E158" s="2">
        <f>0.9*P157+INCIDENCE!Q158+0.08*N157</f>
        <v>4542.9230466298677</v>
      </c>
      <c r="F158" s="2">
        <f>0.9*Q157+INCIDENCE!R158+0.1*O157</f>
        <v>8492.7960600123661</v>
      </c>
      <c r="G158" s="2">
        <f>0.9*R157+INCIDENCE!S158+0.1*P157</f>
        <v>8361.6088710367894</v>
      </c>
      <c r="H158" s="16">
        <f>S157+INCIDENCE!T158+0.1*Q157</f>
        <v>14480.415658453951</v>
      </c>
      <c r="I158" s="16">
        <f>T157+INCIDENCE!U158+0.1*R157</f>
        <v>14672.973038074502</v>
      </c>
      <c r="J158" s="3">
        <f t="shared" si="7"/>
        <v>59417.697294938152</v>
      </c>
      <c r="L158" s="2">
        <v>2030</v>
      </c>
      <c r="M158" s="2">
        <f>B158-Death!B158</f>
        <v>2054.529025108819</v>
      </c>
      <c r="N158" s="2">
        <f>C158-Death!C158</f>
        <v>2165.1755015199492</v>
      </c>
      <c r="O158" s="2">
        <f>D158-Death!D158</f>
        <v>4461.6634005586902</v>
      </c>
      <c r="P158" s="2">
        <f>E158-Death!E158</f>
        <v>4448.833643603909</v>
      </c>
      <c r="Q158" s="2">
        <f>F158-Death!F158</f>
        <v>8063.8048173579655</v>
      </c>
      <c r="R158" s="2">
        <f>G158-Death!G158</f>
        <v>8047.7588334484508</v>
      </c>
      <c r="S158" s="2">
        <f>H158-Death!H158</f>
        <v>12828.854688921707</v>
      </c>
      <c r="T158" s="2">
        <f>I158-Death!I158</f>
        <v>13131.35581842524</v>
      </c>
    </row>
    <row r="161" spans="1:20">
      <c r="A161" s="29" t="s">
        <v>49</v>
      </c>
      <c r="J161" s="9"/>
    </row>
    <row r="162" spans="1:20">
      <c r="A162" s="1" t="s">
        <v>8</v>
      </c>
      <c r="B162" s="1" t="s">
        <v>0</v>
      </c>
      <c r="C162" s="1" t="s">
        <v>1</v>
      </c>
      <c r="D162" s="1" t="s">
        <v>2</v>
      </c>
      <c r="E162" s="1" t="s">
        <v>3</v>
      </c>
      <c r="F162" s="1" t="s">
        <v>4</v>
      </c>
      <c r="G162" s="1" t="s">
        <v>5</v>
      </c>
      <c r="H162" s="1" t="s">
        <v>6</v>
      </c>
      <c r="I162" s="1" t="s">
        <v>7</v>
      </c>
      <c r="J162" s="9" t="s">
        <v>29</v>
      </c>
      <c r="L162" s="1" t="s">
        <v>8</v>
      </c>
      <c r="M162" s="1" t="s">
        <v>0</v>
      </c>
      <c r="N162" s="1" t="s">
        <v>1</v>
      </c>
      <c r="O162" s="1" t="s">
        <v>2</v>
      </c>
      <c r="P162" s="1" t="s">
        <v>3</v>
      </c>
      <c r="Q162" s="1" t="s">
        <v>4</v>
      </c>
      <c r="R162" s="1" t="s">
        <v>5</v>
      </c>
      <c r="S162" s="1" t="s">
        <v>6</v>
      </c>
      <c r="T162" s="1" t="s">
        <v>7</v>
      </c>
    </row>
    <row r="163" spans="1:20">
      <c r="A163" s="2">
        <v>2015</v>
      </c>
      <c r="B163" s="2">
        <f>Input!C165*0.92+INCIDENCE!N163</f>
        <v>1130.6043999397823</v>
      </c>
      <c r="C163" s="2">
        <f>Input!B165*0.92+INCIDENCE!O163</f>
        <v>1155.7766727459925</v>
      </c>
      <c r="D163" s="2">
        <f>Input!C166*0.9+INCIDENCE!P163+0.08*Input!C165</f>
        <v>2605.4014514596506</v>
      </c>
      <c r="E163" s="2">
        <f>Input!B166*0.9+INCIDENCE!Q163+0.08*Input!B165</f>
        <v>2343.3632398728091</v>
      </c>
      <c r="F163" s="2">
        <f>Input!C167*0.9+INCIDENCE!R163+0.1*Input!C166</f>
        <v>3831.3835332804269</v>
      </c>
      <c r="G163" s="2">
        <f>Input!B167*0.9+INCIDENCE!S163+0.1*Input!B166</f>
        <v>3455.6314855852311</v>
      </c>
      <c r="H163" s="24">
        <f>Input!C168+INCIDENCE!T163+0.1*Input!C167</f>
        <v>5546.4164008157004</v>
      </c>
      <c r="I163" s="16">
        <f>Input!B168+INCIDENCE!U163+0.1*Input!B167</f>
        <v>5591.7380464429198</v>
      </c>
      <c r="J163" s="3">
        <f>SUM(B163:I163)</f>
        <v>25660.315230142511</v>
      </c>
      <c r="L163" s="2">
        <v>2015</v>
      </c>
      <c r="M163" s="2">
        <f>B163-Death!B163</f>
        <v>1114.6659131395065</v>
      </c>
      <c r="N163" s="2">
        <f>C163-Death!C163</f>
        <v>1143.2956293534935</v>
      </c>
      <c r="O163" s="2">
        <f>D163-Death!D163</f>
        <v>2533.9838729534104</v>
      </c>
      <c r="P163" s="2">
        <f>E163-Death!E163</f>
        <v>2302.7078043252814</v>
      </c>
      <c r="Q163" s="2">
        <f>F163-Death!F163</f>
        <v>3661.5380277110239</v>
      </c>
      <c r="R163" s="2">
        <f>G163-Death!G163</f>
        <v>3353.6633521010676</v>
      </c>
      <c r="S163" s="2">
        <f>H163-Death!H163</f>
        <v>4984.5759829996496</v>
      </c>
      <c r="T163" s="2">
        <f>I163-Death!I163</f>
        <v>5076.3251849796034</v>
      </c>
    </row>
    <row r="164" spans="1:20">
      <c r="A164" s="2">
        <v>2016</v>
      </c>
      <c r="B164" s="2">
        <f>0.92*M163+INCIDENCE!N164</f>
        <v>1168.0403739383503</v>
      </c>
      <c r="C164" s="2">
        <f>0.92*N163+INCIDENCE!O164</f>
        <v>1195.6874676733057</v>
      </c>
      <c r="D164" s="2">
        <f>0.9*O163+INCIDENCE!P164+0.08*M163</f>
        <v>2662.3216476220741</v>
      </c>
      <c r="E164" s="2">
        <f>0.9*P163+INCIDENCE!Q164+0.08*N163</f>
        <v>2413.1514332359916</v>
      </c>
      <c r="F164" s="2">
        <f>0.9*Q163+INCIDENCE!R164+0.1*O163</f>
        <v>3983.7568861721261</v>
      </c>
      <c r="G164" s="2">
        <f>0.9*R163+INCIDENCE!S164+0.1*P163</f>
        <v>3614.7172517479685</v>
      </c>
      <c r="H164" s="16">
        <f>S163+INCIDENCE!T164+0.1*Q163</f>
        <v>5725.8941996158073</v>
      </c>
      <c r="I164" s="16">
        <f>T163+INCIDENCE!U164+0.1*R163</f>
        <v>5775.9673839528505</v>
      </c>
      <c r="J164" s="3">
        <f t="shared" ref="J164:J178" si="8">SUM(B164:I164)</f>
        <v>26539.536643958476</v>
      </c>
      <c r="L164" s="2">
        <v>2016</v>
      </c>
      <c r="M164" s="2">
        <f>B164-Death!B164</f>
        <v>1151.3841228087952</v>
      </c>
      <c r="N164" s="2">
        <f>C164-Death!C164</f>
        <v>1182.7561884865549</v>
      </c>
      <c r="O164" s="2">
        <f>D164-Death!D164</f>
        <v>2587.065408349235</v>
      </c>
      <c r="P164" s="2">
        <f>E164-Death!E164</f>
        <v>2367.8388175766086</v>
      </c>
      <c r="Q164" s="2">
        <f>F164-Death!F164</f>
        <v>3800.2897355536338</v>
      </c>
      <c r="R164" s="2">
        <f>G164-Death!G164</f>
        <v>3504.5797356154321</v>
      </c>
      <c r="S164" s="2">
        <f>H164-Death!H164</f>
        <v>5142.8355786016446</v>
      </c>
      <c r="T164" s="2">
        <f>I164-Death!I164</f>
        <v>5232.0423703156539</v>
      </c>
    </row>
    <row r="165" spans="1:20">
      <c r="A165" s="2">
        <v>2017</v>
      </c>
      <c r="B165" s="2">
        <f>0.92*M164+INCIDENCE!N165</f>
        <v>1201.773381459941</v>
      </c>
      <c r="C165" s="2">
        <f>0.92*N164+INCIDENCE!O165</f>
        <v>1233.4668253853793</v>
      </c>
      <c r="D165" s="2">
        <f>0.9*O164+INCIDENCE!P165+0.08*M164</f>
        <v>2722.9235913792468</v>
      </c>
      <c r="E165" s="2">
        <f>0.9*P164+INCIDENCE!Q165+0.08*N164</f>
        <v>2486.996012401326</v>
      </c>
      <c r="F165" s="2">
        <f>0.9*Q164+INCIDENCE!R165+0.1*O164</f>
        <v>4150.2592785713387</v>
      </c>
      <c r="G165" s="2">
        <f>0.9*R164+INCIDENCE!S165+0.1*P164</f>
        <v>3790.6328250004663</v>
      </c>
      <c r="H165" s="16">
        <f>S164+INCIDENCE!T165+0.1*Q164</f>
        <v>5927.3021427254625</v>
      </c>
      <c r="I165" s="16">
        <f>T164+INCIDENCE!U165+0.1*R164</f>
        <v>5973.0305748951951</v>
      </c>
      <c r="J165" s="3">
        <f t="shared" si="8"/>
        <v>27486.384631818357</v>
      </c>
      <c r="L165" s="2">
        <v>2017</v>
      </c>
      <c r="M165" s="2">
        <f>B165-Death!B165</f>
        <v>1184.5125987832982</v>
      </c>
      <c r="N165" s="2">
        <f>C165-Death!C165</f>
        <v>1220.1250881595777</v>
      </c>
      <c r="O165" s="2">
        <f>D165-Death!D165</f>
        <v>2645.2260470815258</v>
      </c>
      <c r="P165" s="2">
        <f>E165-Death!E165</f>
        <v>2438.2533659011397</v>
      </c>
      <c r="Q165" s="2">
        <f>F165-Death!F165</f>
        <v>3953.9492783785831</v>
      </c>
      <c r="R165" s="2">
        <f>G165-Death!G165</f>
        <v>3671.8236725576467</v>
      </c>
      <c r="S165" s="2">
        <f>H165-Death!H165</f>
        <v>5313.944955777135</v>
      </c>
      <c r="T165" s="2">
        <f>I165-Death!I165</f>
        <v>5400.2720723016027</v>
      </c>
    </row>
    <row r="166" spans="1:20">
      <c r="A166" s="2">
        <v>2018</v>
      </c>
      <c r="B166" s="2">
        <f>0.92*M165+INCIDENCE!N166</f>
        <v>1230.6309139849657</v>
      </c>
      <c r="C166" s="2">
        <f>0.92*N165+INCIDENCE!O166</f>
        <v>1267.0205512760012</v>
      </c>
      <c r="D166" s="2">
        <f>0.9*O165+INCIDENCE!P166+0.08*M165</f>
        <v>2782.7079970002651</v>
      </c>
      <c r="E166" s="2">
        <f>0.9*P165+INCIDENCE!Q166+0.08*N165</f>
        <v>2559.7267666335365</v>
      </c>
      <c r="F166" s="2">
        <f>0.9*Q165+INCIDENCE!R166+0.1*O165</f>
        <v>4318.536667526746</v>
      </c>
      <c r="G166" s="2">
        <f>0.9*R165+INCIDENCE!S166+0.1*P165</f>
        <v>3970.5315681583047</v>
      </c>
      <c r="H166" s="16">
        <f>S165+INCIDENCE!T166+0.1*Q165</f>
        <v>6143.8788661814397</v>
      </c>
      <c r="I166" s="16">
        <f>T165+INCIDENCE!U166+0.1*R165</f>
        <v>6181.006676773055</v>
      </c>
      <c r="J166" s="3">
        <f t="shared" si="8"/>
        <v>28454.040007534313</v>
      </c>
      <c r="L166" s="2">
        <v>2018</v>
      </c>
      <c r="M166" s="2">
        <f>B166-Death!B166</f>
        <v>1212.8757709700888</v>
      </c>
      <c r="N166" s="2">
        <f>C166-Death!C166</f>
        <v>1253.3156994663248</v>
      </c>
      <c r="O166" s="2">
        <f>D166-Death!D166</f>
        <v>2703.0719330344414</v>
      </c>
      <c r="P166" s="2">
        <f>E166-Death!E166</f>
        <v>2508.3486902478521</v>
      </c>
      <c r="Q166" s="2">
        <f>F166-Death!F166</f>
        <v>4110.3720957515407</v>
      </c>
      <c r="R166" s="2">
        <f>G166-Death!G166</f>
        <v>3842.9316720727852</v>
      </c>
      <c r="S166" s="2">
        <f>H166-Death!H166</f>
        <v>5502.5139361115434</v>
      </c>
      <c r="T166" s="2">
        <f>I166-Death!I166</f>
        <v>5579.1414272426036</v>
      </c>
    </row>
    <row r="167" spans="1:20">
      <c r="A167" s="2">
        <v>2019</v>
      </c>
      <c r="B167" s="2">
        <f>0.92*M166+INCIDENCE!N167</f>
        <v>1255.0645833015842</v>
      </c>
      <c r="C167" s="2">
        <f>0.92*N166+INCIDENCE!O167</f>
        <v>1295.9005061757937</v>
      </c>
      <c r="D167" s="2">
        <f>0.9*O166+INCIDENCE!P167+0.08*M166</f>
        <v>2838.7896685197234</v>
      </c>
      <c r="E167" s="2">
        <f>0.9*P166+INCIDENCE!Q167+0.08*N166</f>
        <v>2629.0001488950516</v>
      </c>
      <c r="F167" s="2">
        <f>0.9*Q166+INCIDENCE!R167+0.1*O166</f>
        <v>4486.1905961422817</v>
      </c>
      <c r="G167" s="2">
        <f>0.9*R166+INCIDENCE!S167+0.1*P166</f>
        <v>4148.5258012888726</v>
      </c>
      <c r="H167" s="16">
        <f>S166+INCIDENCE!T167+0.1*Q166</f>
        <v>6374.1454875695035</v>
      </c>
      <c r="I167" s="16">
        <f>T166+INCIDENCE!U167+0.1*R166</f>
        <v>6396.6610332782366</v>
      </c>
      <c r="J167" s="3">
        <f t="shared" si="8"/>
        <v>29424.277825171048</v>
      </c>
      <c r="L167" s="2">
        <v>2019</v>
      </c>
      <c r="M167" s="2">
        <f>B167-Death!B167</f>
        <v>1236.9054536907151</v>
      </c>
      <c r="N167" s="2">
        <f>C167-Death!C167</f>
        <v>1281.8832538857771</v>
      </c>
      <c r="O167" s="2">
        <f>D167-Death!D167</f>
        <v>2757.4744922848645</v>
      </c>
      <c r="P167" s="2">
        <f>E167-Death!E167</f>
        <v>2575.5166873519706</v>
      </c>
      <c r="Q167" s="2">
        <f>F167-Death!F167</f>
        <v>4267.0178991919065</v>
      </c>
      <c r="R167" s="2">
        <f>G167-Death!G167</f>
        <v>4012.2128259464625</v>
      </c>
      <c r="S167" s="2">
        <f>H167-Death!H167</f>
        <v>5700.969676455733</v>
      </c>
      <c r="T167" s="2">
        <f>I167-Death!I167</f>
        <v>5765.6243188310045</v>
      </c>
    </row>
    <row r="168" spans="1:20">
      <c r="A168" s="2">
        <v>2020</v>
      </c>
      <c r="B168" s="2">
        <f>0.92*M167+INCIDENCE!N168</f>
        <v>1274.7342604557946</v>
      </c>
      <c r="C168" s="2">
        <f>0.92*N167+INCIDENCE!O168</f>
        <v>1319.8218059608478</v>
      </c>
      <c r="D168" s="2">
        <f>0.9*O167+INCIDENCE!P168+0.08*M167</f>
        <v>2889.4747096407646</v>
      </c>
      <c r="E168" s="2">
        <f>0.9*P167+INCIDENCE!Q168+0.08*N167</f>
        <v>2693.6961012387783</v>
      </c>
      <c r="F168" s="2">
        <f>0.9*Q167+INCIDENCE!R168+0.1*O167</f>
        <v>4646.9291392539171</v>
      </c>
      <c r="G168" s="2">
        <f>0.9*R167+INCIDENCE!S168+0.1*P167</f>
        <v>4322.6735127556867</v>
      </c>
      <c r="H168" s="16">
        <f>S167+INCIDENCE!T168+0.1*Q167</f>
        <v>6617.2681629288927</v>
      </c>
      <c r="I168" s="16">
        <f>T167+INCIDENCE!U168+0.1*R167</f>
        <v>6619.8462850108381</v>
      </c>
      <c r="J168" s="3">
        <f t="shared" si="8"/>
        <v>30384.443977245519</v>
      </c>
      <c r="L168" s="2">
        <v>2020</v>
      </c>
      <c r="M168" s="2">
        <f>B168-Death!B168</f>
        <v>1256.2575167025664</v>
      </c>
      <c r="N168" s="2">
        <f>C168-Death!C168</f>
        <v>1305.5458045684418</v>
      </c>
      <c r="O168" s="2">
        <f>D168-Death!D168</f>
        <v>2806.6841059306034</v>
      </c>
      <c r="P168" s="2">
        <f>E168-Death!E168</f>
        <v>2638.4750487684696</v>
      </c>
      <c r="Q168" s="2">
        <f>F168-Death!F168</f>
        <v>4417.7106346753553</v>
      </c>
      <c r="R168" s="2">
        <f>G168-Death!G168</f>
        <v>4177.8044209459313</v>
      </c>
      <c r="S168" s="2">
        <f>H168-Death!H168</f>
        <v>5912.1526385972647</v>
      </c>
      <c r="T168" s="2">
        <f>I168-Death!I168</f>
        <v>5959.5036922736981</v>
      </c>
    </row>
    <row r="169" spans="1:20">
      <c r="A169" s="2">
        <v>2021</v>
      </c>
      <c r="B169" s="2">
        <f>0.92*M168+INCIDENCE!N169</f>
        <v>1290.3086098080346</v>
      </c>
      <c r="C169" s="2">
        <f>0.92*N168+INCIDENCE!O169</f>
        <v>1339.1864260331322</v>
      </c>
      <c r="D169" s="2">
        <f>0.9*O168+INCIDENCE!P169+0.08*M168</f>
        <v>2934.4835769588722</v>
      </c>
      <c r="E169" s="2">
        <f>0.9*P168+INCIDENCE!Q169+0.08*N168</f>
        <v>2752.0447471441671</v>
      </c>
      <c r="F169" s="2">
        <f>0.9*Q168+INCIDENCE!R169+0.1*O168</f>
        <v>4794.6124770349743</v>
      </c>
      <c r="G169" s="2">
        <f>0.9*R168+INCIDENCE!S169+0.1*P168</f>
        <v>4483.6459808994523</v>
      </c>
      <c r="H169" s="16">
        <f>S168+INCIDENCE!T169+0.1*Q168</f>
        <v>6874.0470542027442</v>
      </c>
      <c r="I169" s="16">
        <f>T168+INCIDENCE!U169+0.1*R168</f>
        <v>6856.4119124170184</v>
      </c>
      <c r="J169" s="3">
        <f t="shared" si="8"/>
        <v>31324.740784498394</v>
      </c>
      <c r="L169" s="2">
        <v>2021</v>
      </c>
      <c r="M169" s="2">
        <f>B169-Death!B169</f>
        <v>1271.5850091361899</v>
      </c>
      <c r="N169" s="2">
        <f>C169-Death!C169</f>
        <v>1324.7009648813507</v>
      </c>
      <c r="O169" s="2">
        <f>D169-Death!D169</f>
        <v>2850.3958707240422</v>
      </c>
      <c r="P169" s="2">
        <f>E169-Death!E169</f>
        <v>2695.3798318759368</v>
      </c>
      <c r="Q169" s="2">
        <f>F169-Death!F169</f>
        <v>4556.4725492054331</v>
      </c>
      <c r="R169" s="2">
        <f>G169-Death!G169</f>
        <v>4330.7108987263109</v>
      </c>
      <c r="S169" s="2">
        <f>H169-Death!H169</f>
        <v>6134.6609703454797</v>
      </c>
      <c r="T169" s="2">
        <f>I169-Death!I169</f>
        <v>6165.9661004358568</v>
      </c>
    </row>
    <row r="170" spans="1:20">
      <c r="A170" s="2">
        <v>2022</v>
      </c>
      <c r="B170" s="2">
        <f>0.92*M169+INCIDENCE!N170</f>
        <v>1302.2731600398283</v>
      </c>
      <c r="C170" s="2">
        <f>0.92*N169+INCIDENCE!O170</f>
        <v>1354.0810375096873</v>
      </c>
      <c r="D170" s="2">
        <f>0.9*O169+INCIDENCE!P170+0.08*M169</f>
        <v>2972.3923380360357</v>
      </c>
      <c r="E170" s="2">
        <f>0.9*P169+INCIDENCE!Q170+0.08*N169</f>
        <v>2803.4466380297913</v>
      </c>
      <c r="F170" s="2">
        <f>0.9*Q169+INCIDENCE!R170+0.1*O169</f>
        <v>4930.4540870831952</v>
      </c>
      <c r="G170" s="2">
        <f>0.9*R169+INCIDENCE!S170+0.1*P169</f>
        <v>4632.1842865769304</v>
      </c>
      <c r="H170" s="16">
        <f>S169+INCIDENCE!T170+0.1*Q169</f>
        <v>7145.435254324535</v>
      </c>
      <c r="I170" s="16">
        <f>T169+INCIDENCE!U170+0.1*R169</f>
        <v>7103.8734770844212</v>
      </c>
      <c r="J170" s="3">
        <f t="shared" si="8"/>
        <v>32244.140278684423</v>
      </c>
      <c r="L170" s="2">
        <v>2022</v>
      </c>
      <c r="M170" s="2">
        <f>B170-Death!B170</f>
        <v>1283.3624817178779</v>
      </c>
      <c r="N170" s="2">
        <f>C170-Death!C170</f>
        <v>1339.4344670959306</v>
      </c>
      <c r="O170" s="2">
        <f>D170-Death!D170</f>
        <v>2887.2159851252995</v>
      </c>
      <c r="P170" s="2">
        <f>E170-Death!E170</f>
        <v>2745.5781808376587</v>
      </c>
      <c r="Q170" s="2">
        <f>F170-Death!F170</f>
        <v>4684.349725842475</v>
      </c>
      <c r="R170" s="2">
        <f>G170-Death!G170</f>
        <v>4471.6748121073661</v>
      </c>
      <c r="S170" s="2">
        <f>H170-Death!H170</f>
        <v>6370.5456354272083</v>
      </c>
      <c r="T170" s="2">
        <f>I170-Death!I170</f>
        <v>6382.6997314407245</v>
      </c>
    </row>
    <row r="171" spans="1:20">
      <c r="A171" s="2">
        <v>2023</v>
      </c>
      <c r="B171" s="2">
        <f>0.92*M170+INCIDENCE!N171</f>
        <v>1310.7003818918849</v>
      </c>
      <c r="C171" s="2">
        <f>0.92*N170+INCIDENCE!O171</f>
        <v>1365.4577789325128</v>
      </c>
      <c r="D171" s="2">
        <f>0.9*O170+INCIDENCE!P171+0.08*M170</f>
        <v>3003.6435971508849</v>
      </c>
      <c r="E171" s="2">
        <f>0.9*P170+INCIDENCE!Q171+0.08*N170</f>
        <v>2846.2398812407582</v>
      </c>
      <c r="F171" s="2">
        <f>0.9*Q170+INCIDENCE!R171+0.1*O170</f>
        <v>5054.0265572110748</v>
      </c>
      <c r="G171" s="2">
        <f>0.9*R170+INCIDENCE!S171+0.1*P170</f>
        <v>4770.3431179452382</v>
      </c>
      <c r="H171" s="16">
        <f>S170+INCIDENCE!T171+0.1*Q170</f>
        <v>7426.4220800520052</v>
      </c>
      <c r="I171" s="16">
        <f>T170+INCIDENCE!U171+0.1*R170</f>
        <v>7361.9998120868622</v>
      </c>
      <c r="J171" s="3">
        <f t="shared" si="8"/>
        <v>33138.833206511219</v>
      </c>
      <c r="L171" s="2">
        <v>2023</v>
      </c>
      <c r="M171" s="2">
        <f>B171-Death!B171</f>
        <v>1291.6587714652337</v>
      </c>
      <c r="N171" s="2">
        <f>C171-Death!C171</f>
        <v>1350.6881507092746</v>
      </c>
      <c r="O171" s="2">
        <f>D171-Death!D171</f>
        <v>2917.5709651473849</v>
      </c>
      <c r="P171" s="2">
        <f>E171-Death!E171</f>
        <v>2787.4032972563346</v>
      </c>
      <c r="Q171" s="2">
        <f>F171-Death!F171</f>
        <v>4800.8513673179523</v>
      </c>
      <c r="R171" s="2">
        <f>G171-Death!G171</f>
        <v>4602.6994035946364</v>
      </c>
      <c r="S171" s="2">
        <f>H171-Death!H171</f>
        <v>6614.6157169709095</v>
      </c>
      <c r="T171" s="2">
        <f>I171-Death!I171</f>
        <v>6609.434203825791</v>
      </c>
    </row>
    <row r="172" spans="1:20">
      <c r="A172" s="2">
        <v>2024</v>
      </c>
      <c r="B172" s="2">
        <f>0.92*M171+INCIDENCE!N172</f>
        <v>1315.8888347601721</v>
      </c>
      <c r="C172" s="2">
        <f>0.92*N171+INCIDENCE!O172</f>
        <v>1374.0106453239375</v>
      </c>
      <c r="D172" s="2">
        <f>0.9*O171+INCIDENCE!P172+0.08*M171</f>
        <v>3027.2040697989314</v>
      </c>
      <c r="E172" s="2">
        <f>0.9*P171+INCIDENCE!Q172+0.08*N171</f>
        <v>2881.0664260174917</v>
      </c>
      <c r="F172" s="2">
        <f>0.9*Q171+INCIDENCE!R172+0.1*O171</f>
        <v>5166.586166044769</v>
      </c>
      <c r="G172" s="2">
        <f>0.9*R171+INCIDENCE!S172+0.1*P171</f>
        <v>4896.1883578940124</v>
      </c>
      <c r="H172" s="16">
        <f>S171+INCIDENCE!T172+0.1*Q171</f>
        <v>7711.8776402949161</v>
      </c>
      <c r="I172" s="16">
        <f>T171+INCIDENCE!U172+0.1*R171</f>
        <v>7629.0227682178165</v>
      </c>
      <c r="J172" s="3">
        <f t="shared" si="8"/>
        <v>34001.844908352046</v>
      </c>
      <c r="L172" s="2">
        <v>2024</v>
      </c>
      <c r="M172" s="2">
        <f>B172-Death!B172</f>
        <v>1296.7664200304696</v>
      </c>
      <c r="N172" s="2">
        <f>C172-Death!C172</f>
        <v>1359.148504055634</v>
      </c>
      <c r="O172" s="2">
        <f>D172-Death!D172</f>
        <v>2940.4560513990641</v>
      </c>
      <c r="P172" s="2">
        <f>E172-Death!E172</f>
        <v>2821.460539469695</v>
      </c>
      <c r="Q172" s="2">
        <f>F172-Death!F172</f>
        <v>4907.1049406989287</v>
      </c>
      <c r="R172" s="2">
        <f>G172-Death!G172</f>
        <v>4721.933101741015</v>
      </c>
      <c r="S172" s="2">
        <f>H172-Death!H172</f>
        <v>6862.7154062598356</v>
      </c>
      <c r="T172" s="2">
        <f>I172-Death!I172</f>
        <v>6844.5289387459779</v>
      </c>
    </row>
    <row r="173" spans="1:20">
      <c r="A173" s="2">
        <v>2025</v>
      </c>
      <c r="B173" s="2">
        <f>0.92*M172+INCIDENCE!N173</f>
        <v>1318.9533406020767</v>
      </c>
      <c r="C173" s="2">
        <f>0.92*N172+INCIDENCE!O173</f>
        <v>1379.5735803749124</v>
      </c>
      <c r="D173" s="2">
        <f>0.9*O172+INCIDENCE!P173+0.08*M172</f>
        <v>3042.9876525065865</v>
      </c>
      <c r="E173" s="2">
        <f>0.9*P172+INCIDENCE!Q173+0.08*N172</f>
        <v>2908.5950498212633</v>
      </c>
      <c r="F173" s="2">
        <f>0.9*Q172+INCIDENCE!R173+0.1*O172</f>
        <v>5267.5959550519901</v>
      </c>
      <c r="G173" s="2">
        <f>0.9*R172+INCIDENCE!S173+0.1*P172</f>
        <v>5010.607728545403</v>
      </c>
      <c r="H173" s="16">
        <f>S172+INCIDENCE!T173+0.1*Q172</f>
        <v>8007.6901758867161</v>
      </c>
      <c r="I173" s="16">
        <f>T172+INCIDENCE!U173+0.1*R172</f>
        <v>7904.9745641757136</v>
      </c>
      <c r="J173" s="3">
        <f t="shared" si="8"/>
        <v>34840.978046964658</v>
      </c>
      <c r="L173" s="2">
        <v>2025</v>
      </c>
      <c r="M173" s="2">
        <f>B173-Death!B173</f>
        <v>1299.7829562204986</v>
      </c>
      <c r="N173" s="2">
        <f>C173-Death!C173</f>
        <v>1364.6512669915721</v>
      </c>
      <c r="O173" s="2">
        <f>D173-Death!D173</f>
        <v>2955.7872633057364</v>
      </c>
      <c r="P173" s="2">
        <f>E173-Death!E173</f>
        <v>2848.3909486696439</v>
      </c>
      <c r="Q173" s="2">
        <f>F173-Death!F173</f>
        <v>5002.5494438735668</v>
      </c>
      <c r="R173" s="2">
        <f>G173-Death!G173</f>
        <v>4830.2446112074713</v>
      </c>
      <c r="S173" s="2">
        <f>H173-Death!H173</f>
        <v>7119.8483959479436</v>
      </c>
      <c r="T173" s="2">
        <f>I173-Death!I173</f>
        <v>7087.9682046575772</v>
      </c>
    </row>
    <row r="174" spans="1:20">
      <c r="A174" s="2">
        <v>2026</v>
      </c>
      <c r="B174" s="2">
        <f>0.92*M173+INCIDENCE!N174</f>
        <v>1319.667896104268</v>
      </c>
      <c r="C174" s="2">
        <f>0.92*N173+INCIDENCE!O174</f>
        <v>1382.8148282869338</v>
      </c>
      <c r="D174" s="2">
        <f>0.9*O173+INCIDENCE!P174+0.08*M173</f>
        <v>3051.0287840336132</v>
      </c>
      <c r="E174" s="2">
        <f>0.9*P173+INCIDENCE!Q174+0.08*N173</f>
        <v>2928.7774399125356</v>
      </c>
      <c r="F174" s="2">
        <f>0.9*Q173+INCIDENCE!R174+0.1*O173</f>
        <v>5358.0926472985639</v>
      </c>
      <c r="G174" s="2">
        <f>0.9*R173+INCIDENCE!S174+0.1*P173</f>
        <v>5112.0190255256784</v>
      </c>
      <c r="H174" s="16">
        <f>S173+INCIDENCE!T174+0.1*Q173</f>
        <v>8308.9601257135655</v>
      </c>
      <c r="I174" s="16">
        <f>T173+INCIDENCE!U174+0.1*R173</f>
        <v>8184.5406140569639</v>
      </c>
      <c r="J174" s="3">
        <f t="shared" si="8"/>
        <v>35645.901360932119</v>
      </c>
      <c r="L174" s="2">
        <v>2026</v>
      </c>
      <c r="M174" s="2">
        <f>B174-Death!B174</f>
        <v>1300.4849540374621</v>
      </c>
      <c r="N174" s="2">
        <f>C174-Death!C174</f>
        <v>1367.8574555796213</v>
      </c>
      <c r="O174" s="2">
        <f>D174-Death!D174</f>
        <v>2963.5979435460554</v>
      </c>
      <c r="P174" s="2">
        <f>E174-Death!E174</f>
        <v>2868.1389756268582</v>
      </c>
      <c r="Q174" s="2">
        <f>F174-Death!F174</f>
        <v>5088.1304632763804</v>
      </c>
      <c r="R174" s="2">
        <f>G174-Death!G174</f>
        <v>4926.1181541748392</v>
      </c>
      <c r="S174" s="2">
        <f>H174-Death!H174</f>
        <v>7381.7970327756439</v>
      </c>
      <c r="T174" s="2">
        <f>I174-Death!I174</f>
        <v>7334.949532692046</v>
      </c>
    </row>
    <row r="175" spans="1:20">
      <c r="A175" s="2">
        <v>2027</v>
      </c>
      <c r="B175" s="2">
        <f>0.92*M174+INCIDENCE!N175</f>
        <v>1318.4542262005614</v>
      </c>
      <c r="C175" s="2">
        <f>0.92*N174+INCIDENCE!O175</f>
        <v>1383.7367862559604</v>
      </c>
      <c r="D175" s="2">
        <f>0.9*O174+INCIDENCE!P175+0.08*M174</f>
        <v>3052.8568849902013</v>
      </c>
      <c r="E175" s="2">
        <f>0.9*P174+INCIDENCE!Q175+0.08*N174</f>
        <v>2942.9368360050844</v>
      </c>
      <c r="F175" s="2">
        <f>0.9*Q174+INCIDENCE!R175+0.1*O174</f>
        <v>5440.4642970861269</v>
      </c>
      <c r="G175" s="2">
        <f>0.9*R174+INCIDENCE!S175+0.1*P174</f>
        <v>5201.5104204257223</v>
      </c>
      <c r="H175" s="16">
        <f>S174+INCIDENCE!T175+0.1*Q174</f>
        <v>8611.5774512599073</v>
      </c>
      <c r="I175" s="16">
        <f>T174+INCIDENCE!U175+0.1*R174</f>
        <v>8466.3898652506068</v>
      </c>
      <c r="J175" s="3">
        <f t="shared" si="8"/>
        <v>36417.926767474171</v>
      </c>
      <c r="L175" s="2">
        <v>2027</v>
      </c>
      <c r="M175" s="2">
        <f>B175-Death!B175</f>
        <v>1299.2875555305893</v>
      </c>
      <c r="N175" s="2">
        <f>C175-Death!C175</f>
        <v>1368.7694410861884</v>
      </c>
      <c r="O175" s="2">
        <f>D175-Death!D175</f>
        <v>2965.3736508489728</v>
      </c>
      <c r="P175" s="2">
        <f>E175-Death!E175</f>
        <v>2881.9956060080031</v>
      </c>
      <c r="Q175" s="2">
        <f>F175-Death!F175</f>
        <v>5166.0858715625018</v>
      </c>
      <c r="R175" s="2">
        <f>G175-Death!G175</f>
        <v>5010.6100546133594</v>
      </c>
      <c r="S175" s="2">
        <f>H175-Death!H175</f>
        <v>7644.8374649300395</v>
      </c>
      <c r="T175" s="2">
        <f>I175-Death!I175</f>
        <v>7584.2516603278755</v>
      </c>
    </row>
    <row r="176" spans="1:20">
      <c r="A176" s="2">
        <v>2028</v>
      </c>
      <c r="B176" s="2">
        <f>0.92*M175+INCIDENCE!N176</f>
        <v>1315.4895594445145</v>
      </c>
      <c r="C176" s="2">
        <f>0.92*N175+INCIDENCE!O176</f>
        <v>1382.3433322830708</v>
      </c>
      <c r="D176" s="2">
        <f>0.9*O175+INCIDENCE!P176+0.08*M175</f>
        <v>3046.8366027841348</v>
      </c>
      <c r="E176" s="2">
        <f>0.9*P175+INCIDENCE!Q176+0.08*N175</f>
        <v>2949.6468484952902</v>
      </c>
      <c r="F176" s="2">
        <f>0.9*Q175+INCIDENCE!R176+0.1*O175</f>
        <v>5512.3261824636675</v>
      </c>
      <c r="G176" s="2">
        <f>0.9*R175+INCIDENCE!S176+0.1*P175</f>
        <v>5281.3902779536575</v>
      </c>
      <c r="H176" s="16">
        <f>S175+INCIDENCE!T176+0.1*Q175</f>
        <v>8909.5795237976854</v>
      </c>
      <c r="I176" s="16">
        <f>T175+INCIDENCE!U176+0.1*R175</f>
        <v>8751.2187127585785</v>
      </c>
      <c r="J176" s="3">
        <f t="shared" si="8"/>
        <v>37148.8310399806</v>
      </c>
      <c r="L176" s="2">
        <v>2028</v>
      </c>
      <c r="M176" s="2">
        <f>B176-Death!B176</f>
        <v>1296.3651228768838</v>
      </c>
      <c r="N176" s="2">
        <f>C176-Death!C176</f>
        <v>1367.3910595655148</v>
      </c>
      <c r="O176" s="2">
        <f>D176-Death!D176</f>
        <v>2959.5258847048103</v>
      </c>
      <c r="P176" s="2">
        <f>E176-Death!E176</f>
        <v>2888.5611319492014</v>
      </c>
      <c r="Q176" s="2">
        <f>F176-Death!F176</f>
        <v>5234.1285808451503</v>
      </c>
      <c r="R176" s="2">
        <f>G176-Death!G176</f>
        <v>5085.9480632234618</v>
      </c>
      <c r="S176" s="2">
        <f>H176-Death!H176</f>
        <v>7903.7409270318904</v>
      </c>
      <c r="T176" s="2">
        <f>I176-Death!I176</f>
        <v>7836.4728299890712</v>
      </c>
    </row>
    <row r="177" spans="1:20">
      <c r="A177" s="2">
        <v>2029</v>
      </c>
      <c r="B177" s="2">
        <f>0.92*M176+INCIDENCE!N177</f>
        <v>1311.5583880388895</v>
      </c>
      <c r="C177" s="2">
        <f>0.92*N176+INCIDENCE!O177</f>
        <v>1379.2481209581019</v>
      </c>
      <c r="D177" s="2">
        <f>0.9*O176+INCIDENCE!P177+0.08*M176</f>
        <v>3033.0610269168865</v>
      </c>
      <c r="E177" s="2">
        <f>0.9*P176+INCIDENCE!Q177+0.08*N176</f>
        <v>2950.2540896685382</v>
      </c>
      <c r="F177" s="2">
        <f>0.9*Q176+INCIDENCE!R177+0.1*O176</f>
        <v>5572.9827875292431</v>
      </c>
      <c r="G177" s="2">
        <f>0.9*R176+INCIDENCE!S177+0.1*P176</f>
        <v>5349.8522252589091</v>
      </c>
      <c r="H177" s="16">
        <f>S176+INCIDENCE!T177+0.1*Q176</f>
        <v>9207.388454686281</v>
      </c>
      <c r="I177" s="16">
        <f>T176+INCIDENCE!U177+0.1*R176</f>
        <v>9034.438076457127</v>
      </c>
      <c r="J177" s="3">
        <f t="shared" si="8"/>
        <v>37838.783169513976</v>
      </c>
      <c r="L177" s="2">
        <v>2029</v>
      </c>
      <c r="M177" s="2">
        <f>B177-Death!B177</f>
        <v>1292.490558280748</v>
      </c>
      <c r="N177" s="2">
        <f>C177-Death!C177</f>
        <v>1364.329327943286</v>
      </c>
      <c r="O177" s="2">
        <f>D177-Death!D177</f>
        <v>2946.1450636052277</v>
      </c>
      <c r="P177" s="2">
        <f>E177-Death!E177</f>
        <v>2889.1526106692013</v>
      </c>
      <c r="Q177" s="2">
        <f>F177-Death!F177</f>
        <v>5291.5813667868333</v>
      </c>
      <c r="R177" s="2">
        <f>G177-Death!G177</f>
        <v>5150.3943269180345</v>
      </c>
      <c r="S177" s="2">
        <f>H177-Death!H177</f>
        <v>8162.4231108223339</v>
      </c>
      <c r="T177" s="2">
        <f>I177-Death!I177</f>
        <v>8087.4807563916038</v>
      </c>
    </row>
    <row r="178" spans="1:20">
      <c r="A178" s="2">
        <v>2030</v>
      </c>
      <c r="B178" s="2">
        <f>0.92*M177+INCIDENCE!N178</f>
        <v>1306.3351228193847</v>
      </c>
      <c r="C178" s="2">
        <f>0.92*N177+INCIDENCE!O178</f>
        <v>1374.6038326722824</v>
      </c>
      <c r="D178" s="2">
        <f>0.9*O177+INCIDENCE!P178+0.08*M177</f>
        <v>3013.9337057443131</v>
      </c>
      <c r="E178" s="2">
        <f>0.9*P177+INCIDENCE!Q178+0.08*N177</f>
        <v>2944.0458720161746</v>
      </c>
      <c r="F178" s="2">
        <f>0.9*Q177+INCIDENCE!R178+0.1*O177</f>
        <v>5621.8353364073182</v>
      </c>
      <c r="G178" s="2">
        <f>0.9*R177+INCIDENCE!S178+0.1*P177</f>
        <v>5407.9135363362575</v>
      </c>
      <c r="H178" s="16">
        <f>S177+INCIDENCE!T178+0.1*Q177</f>
        <v>9501.446546809877</v>
      </c>
      <c r="I178" s="16">
        <f>T177+INCIDENCE!U178+0.1*R177</f>
        <v>9318.9623149468207</v>
      </c>
      <c r="J178" s="3">
        <f t="shared" si="8"/>
        <v>38489.076267752433</v>
      </c>
      <c r="L178" s="2">
        <v>2030</v>
      </c>
      <c r="M178" s="2">
        <f>B178-Death!B178</f>
        <v>1287.3428881189097</v>
      </c>
      <c r="N178" s="2">
        <f>C178-Death!C178</f>
        <v>1359.7352751260412</v>
      </c>
      <c r="O178" s="2">
        <f>D178-Death!D178</f>
        <v>2927.5658583021341</v>
      </c>
      <c r="P178" s="2">
        <f>E178-Death!E178</f>
        <v>2883.0711392866529</v>
      </c>
      <c r="Q178" s="2">
        <f>F178-Death!F178</f>
        <v>5337.8631192574003</v>
      </c>
      <c r="R178" s="2">
        <f>G178-Death!G178</f>
        <v>5204.9294105739664</v>
      </c>
      <c r="S178" s="2">
        <f>H178-Death!H178</f>
        <v>8417.7609233487383</v>
      </c>
      <c r="T178" s="2">
        <f>I178-Death!I178</f>
        <v>8339.8647089806727</v>
      </c>
    </row>
    <row r="181" spans="1:20">
      <c r="A181" s="29" t="s">
        <v>50</v>
      </c>
      <c r="J181" s="9"/>
    </row>
    <row r="182" spans="1:20">
      <c r="A182" s="1" t="s">
        <v>8</v>
      </c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  <c r="J182" s="9" t="s">
        <v>29</v>
      </c>
      <c r="L182" s="1" t="s">
        <v>8</v>
      </c>
      <c r="M182" s="1" t="s">
        <v>0</v>
      </c>
      <c r="N182" s="1" t="s">
        <v>1</v>
      </c>
      <c r="O182" s="1" t="s">
        <v>2</v>
      </c>
      <c r="P182" s="1" t="s">
        <v>3</v>
      </c>
      <c r="Q182" s="1" t="s">
        <v>4</v>
      </c>
      <c r="R182" s="1" t="s">
        <v>5</v>
      </c>
      <c r="S182" s="1" t="s">
        <v>6</v>
      </c>
      <c r="T182" s="1" t="s">
        <v>7</v>
      </c>
    </row>
    <row r="183" spans="1:20">
      <c r="A183" s="2">
        <v>2015</v>
      </c>
      <c r="B183" s="2">
        <f>Input!C185*0.92+INCIDENCE!N183</f>
        <v>1987.7497750165519</v>
      </c>
      <c r="C183" s="2">
        <f>Input!B185*0.92+INCIDENCE!O183</f>
        <v>2030.1398325840464</v>
      </c>
      <c r="D183" s="2">
        <f>Input!C186*0.9+INCIDENCE!P183+0.08*Input!C185</f>
        <v>4570.8692008924136</v>
      </c>
      <c r="E183" s="2">
        <f>Input!B186*0.9+INCIDENCE!Q183+0.08*Input!B185</f>
        <v>4114.3577633434361</v>
      </c>
      <c r="F183" s="2">
        <f>Input!C187*0.9+INCIDENCE!R183+0.1*Input!C186</f>
        <v>6723.8841075184437</v>
      </c>
      <c r="G183" s="2">
        <f>Input!B187*0.9+INCIDENCE!S183+0.1*Input!B186</f>
        <v>6058.8229053815612</v>
      </c>
      <c r="H183" s="24">
        <f>Input!C188+INCIDENCE!T183+0.1*Input!C187</f>
        <v>9807.905672309751</v>
      </c>
      <c r="I183" s="16">
        <f>Input!B188+INCIDENCE!U183+0.1*Input!B187</f>
        <v>9923.9231539414268</v>
      </c>
      <c r="J183" s="3">
        <f>SUM(B183:I183)</f>
        <v>45217.652410987634</v>
      </c>
      <c r="L183" s="2">
        <v>2015</v>
      </c>
      <c r="M183" s="2">
        <f>B183-Death!B183</f>
        <v>1959.7278395340438</v>
      </c>
      <c r="N183" s="2">
        <f>C183-Death!C183</f>
        <v>2008.2166843316065</v>
      </c>
      <c r="O183" s="2">
        <f>D183-Death!D183</f>
        <v>4445.575492387874</v>
      </c>
      <c r="P183" s="2">
        <f>E183-Death!E183</f>
        <v>4042.9770213308757</v>
      </c>
      <c r="Q183" s="2">
        <f>F183-Death!F183</f>
        <v>6425.813844984913</v>
      </c>
      <c r="R183" s="2">
        <f>G183-Death!G183</f>
        <v>5880.040281901609</v>
      </c>
      <c r="S183" s="2">
        <f>H183-Death!H183</f>
        <v>8814.3852759650927</v>
      </c>
      <c r="T183" s="2">
        <f>I183-Death!I183</f>
        <v>9009.1954633321056</v>
      </c>
    </row>
    <row r="184" spans="1:20">
      <c r="A184" s="2">
        <v>2016</v>
      </c>
      <c r="B184" s="2">
        <f>0.92*M183+INCIDENCE!N184</f>
        <v>2054.3597741909111</v>
      </c>
      <c r="C184" s="2">
        <f>0.92*N183+INCIDENCE!O184</f>
        <v>2097.7669074080086</v>
      </c>
      <c r="D184" s="2">
        <f>0.9*O183+INCIDENCE!P184+0.08*M183</f>
        <v>4663.6286289580157</v>
      </c>
      <c r="E184" s="2">
        <f>0.9*P183+INCIDENCE!Q184+0.08*N183</f>
        <v>4234.1817847957409</v>
      </c>
      <c r="F184" s="2">
        <f>0.9*Q183+INCIDENCE!R184+0.1*O183</f>
        <v>6964.2058881836292</v>
      </c>
      <c r="G184" s="2">
        <f>0.9*R183+INCIDENCE!S184+0.1*P183</f>
        <v>6310.32726366524</v>
      </c>
      <c r="H184" s="16">
        <f>S183+INCIDENCE!T184+0.1*Q183</f>
        <v>10165.678814390942</v>
      </c>
      <c r="I184" s="16">
        <f>T183+INCIDENCE!U184+0.1*R183</f>
        <v>10335.529543823763</v>
      </c>
      <c r="J184" s="3">
        <f t="shared" ref="J184:J198" si="9">SUM(B184:I184)</f>
        <v>46825.678605416251</v>
      </c>
      <c r="L184" s="2">
        <v>2016</v>
      </c>
      <c r="M184" s="2">
        <f>B184-Death!B184</f>
        <v>2025.0646119064043</v>
      </c>
      <c r="N184" s="2">
        <f>C184-Death!C184</f>
        <v>2075.0797000216121</v>
      </c>
      <c r="O184" s="2">
        <f>D184-Death!D184</f>
        <v>4531.8011496247036</v>
      </c>
      <c r="P184" s="2">
        <f>E184-Death!E184</f>
        <v>4154.6750247955506</v>
      </c>
      <c r="Q184" s="2">
        <f>F184-Death!F184</f>
        <v>6643.4777295300319</v>
      </c>
      <c r="R184" s="2">
        <f>G184-Death!G184</f>
        <v>6118.0566869092208</v>
      </c>
      <c r="S184" s="2">
        <f>H184-Death!H184</f>
        <v>9130.524048242909</v>
      </c>
      <c r="T184" s="2">
        <f>I184-Death!I184</f>
        <v>9362.2288524641317</v>
      </c>
    </row>
    <row r="185" spans="1:20">
      <c r="A185" s="2">
        <v>2017</v>
      </c>
      <c r="B185" s="2">
        <f>0.92*M184+INCIDENCE!N185</f>
        <v>2115.7864671576726</v>
      </c>
      <c r="C185" s="2">
        <f>0.92*N184+INCIDENCE!O185</f>
        <v>2161.93344283848</v>
      </c>
      <c r="D185" s="2">
        <f>0.9*O184+INCIDENCE!P185+0.08*M184</f>
        <v>4766.7894521817361</v>
      </c>
      <c r="E185" s="2">
        <f>0.9*P184+INCIDENCE!Q185+0.08*N184</f>
        <v>4366.8747044635847</v>
      </c>
      <c r="F185" s="2">
        <f>0.9*Q184+INCIDENCE!R185+0.1*O184</f>
        <v>7227.5248275548638</v>
      </c>
      <c r="G185" s="2">
        <f>0.9*R184+INCIDENCE!S185+0.1*P184</f>
        <v>6587.5661346211255</v>
      </c>
      <c r="H185" s="16">
        <f>S184+INCIDENCE!T185+0.1*Q184</f>
        <v>10571.584034052776</v>
      </c>
      <c r="I185" s="16">
        <f>T184+INCIDENCE!U185+0.1*R184</f>
        <v>10762.321533421589</v>
      </c>
      <c r="J185" s="3">
        <f t="shared" si="9"/>
        <v>48560.380596291827</v>
      </c>
      <c r="L185" s="2">
        <v>2017</v>
      </c>
      <c r="M185" s="2">
        <f>B185-Death!B185</f>
        <v>2085.3979338757781</v>
      </c>
      <c r="N185" s="2">
        <f>C185-Death!C185</f>
        <v>2138.5489891179582</v>
      </c>
      <c r="O185" s="2">
        <f>D185-Death!D185</f>
        <v>4630.7710064965986</v>
      </c>
      <c r="P185" s="2">
        <f>E185-Death!E185</f>
        <v>4281.2883066692621</v>
      </c>
      <c r="Q185" s="2">
        <f>F185-Death!F185</f>
        <v>6885.6581380166499</v>
      </c>
      <c r="R185" s="2">
        <f>G185-Death!G185</f>
        <v>6381.09318267668</v>
      </c>
      <c r="S185" s="2">
        <f>H185-Death!H185</f>
        <v>9477.6365873763098</v>
      </c>
      <c r="T185" s="2">
        <f>I185-Death!I185</f>
        <v>9730.3142318313949</v>
      </c>
    </row>
    <row r="186" spans="1:20">
      <c r="A186" s="2">
        <v>2018</v>
      </c>
      <c r="B186" s="2">
        <f>0.92*M185+INCIDENCE!N186</f>
        <v>2169.5775684077657</v>
      </c>
      <c r="C186" s="2">
        <f>0.92*N185+INCIDENCE!O186</f>
        <v>2219.572956558507</v>
      </c>
      <c r="D186" s="2">
        <f>0.9*O185+INCIDENCE!P186+0.08*M185</f>
        <v>4874.4937700621676</v>
      </c>
      <c r="E186" s="2">
        <f>0.9*P185+INCIDENCE!Q186+0.08*N185</f>
        <v>4499.4879048374787</v>
      </c>
      <c r="F186" s="2">
        <f>0.9*Q185+INCIDENCE!R186+0.1*O185</f>
        <v>7494.8835874805354</v>
      </c>
      <c r="G186" s="2">
        <f>0.9*R185+INCIDENCE!S186+0.1*P185</f>
        <v>6876.8068103408968</v>
      </c>
      <c r="H186" s="16">
        <f>S185+INCIDENCE!T186+0.1*Q185</f>
        <v>10994.654014898439</v>
      </c>
      <c r="I186" s="16">
        <f>T185+INCIDENCE!U186+0.1*R185</f>
        <v>11186.243541848517</v>
      </c>
      <c r="J186" s="3">
        <f t="shared" si="9"/>
        <v>50315.720154434304</v>
      </c>
      <c r="L186" s="2">
        <v>2018</v>
      </c>
      <c r="M186" s="2">
        <f>B186-Death!B186</f>
        <v>2138.2756081114721</v>
      </c>
      <c r="N186" s="2">
        <f>C186-Death!C186</f>
        <v>2195.5647284206407</v>
      </c>
      <c r="O186" s="2">
        <f>D186-Death!D186</f>
        <v>4734.994585062469</v>
      </c>
      <c r="P186" s="2">
        <f>E186-Death!E186</f>
        <v>4409.1755182637989</v>
      </c>
      <c r="Q186" s="2">
        <f>F186-Death!F186</f>
        <v>7133.6109267145403</v>
      </c>
      <c r="R186" s="2">
        <f>G186-Death!G186</f>
        <v>6655.8087350613441</v>
      </c>
      <c r="S186" s="2">
        <f>H186-Death!H186</f>
        <v>9846.9123915694036</v>
      </c>
      <c r="T186" s="2">
        <f>I186-Death!I186</f>
        <v>10097.001673542045</v>
      </c>
    </row>
    <row r="187" spans="1:20">
      <c r="A187" s="2">
        <v>2019</v>
      </c>
      <c r="B187" s="2">
        <f>0.92*M186+INCIDENCE!N187</f>
        <v>2215.3565104793938</v>
      </c>
      <c r="C187" s="2">
        <f>0.92*N186+INCIDENCE!O187</f>
        <v>2269.4896526217926</v>
      </c>
      <c r="D187" s="2">
        <f>0.9*O186+INCIDENCE!P187+0.08*M186</f>
        <v>4978.7538300746046</v>
      </c>
      <c r="E187" s="2">
        <f>0.9*P186+INCIDENCE!Q187+0.08*N186</f>
        <v>4628.5711528910579</v>
      </c>
      <c r="F187" s="2">
        <f>0.9*Q186+INCIDENCE!R187+0.1*O186</f>
        <v>7763.9140869762186</v>
      </c>
      <c r="G187" s="2">
        <f>0.9*R186+INCIDENCE!S187+0.1*P186</f>
        <v>7165.349720135865</v>
      </c>
      <c r="H187" s="16">
        <f>S186+INCIDENCE!T187+0.1*Q186</f>
        <v>11432.582295010699</v>
      </c>
      <c r="I187" s="16">
        <f>T186+INCIDENCE!U187+0.1*R186</f>
        <v>11613.913763759427</v>
      </c>
      <c r="J187" s="3">
        <f t="shared" si="9"/>
        <v>52067.931011949055</v>
      </c>
      <c r="L187" s="2">
        <v>2019</v>
      </c>
      <c r="M187" s="2">
        <f>B187-Death!B187</f>
        <v>2183.3032229089235</v>
      </c>
      <c r="N187" s="2">
        <f>C187-Death!C187</f>
        <v>2244.9414647950439</v>
      </c>
      <c r="O187" s="2">
        <f>D187-Death!D187</f>
        <v>4836.1408532796022</v>
      </c>
      <c r="P187" s="2">
        <f>E187-Death!E187</f>
        <v>4534.4091166663329</v>
      </c>
      <c r="Q187" s="2">
        <f>F187-Death!F187</f>
        <v>7384.6083145471903</v>
      </c>
      <c r="R187" s="2">
        <f>G187-Death!G187</f>
        <v>6929.9094248345391</v>
      </c>
      <c r="S187" s="2">
        <f>H187-Death!H187</f>
        <v>10225.183142516091</v>
      </c>
      <c r="T187" s="2">
        <f>I187-Death!I187</f>
        <v>10468.190089294176</v>
      </c>
    </row>
    <row r="188" spans="1:20">
      <c r="A188" s="2">
        <v>2020</v>
      </c>
      <c r="B188" s="2">
        <f>0.92*M187+INCIDENCE!N188</f>
        <v>2254.2837436169889</v>
      </c>
      <c r="C188" s="2">
        <f>0.92*N187+INCIDENCE!O188</f>
        <v>2311.5032250235236</v>
      </c>
      <c r="D188" s="2">
        <f>0.9*O187+INCIDENCE!P188+0.08*M187</f>
        <v>5073.8377389931638</v>
      </c>
      <c r="E188" s="2">
        <f>0.9*P187+INCIDENCE!Q188+0.08*N187</f>
        <v>4750.3204032071872</v>
      </c>
      <c r="F188" s="2">
        <f>0.9*Q187+INCIDENCE!R188+0.1*O187</f>
        <v>8031.6119231935481</v>
      </c>
      <c r="G188" s="2">
        <f>0.9*R187+INCIDENCE!S188+0.1*P187</f>
        <v>7452.8898010064649</v>
      </c>
      <c r="H188" s="16">
        <f>S187+INCIDENCE!T188+0.1*Q187</f>
        <v>11879.029439380494</v>
      </c>
      <c r="I188" s="16">
        <f>T187+INCIDENCE!U188+0.1*R187</f>
        <v>12040.406967005372</v>
      </c>
      <c r="J188" s="3">
        <f t="shared" si="9"/>
        <v>53793.883241426745</v>
      </c>
      <c r="L188" s="2">
        <v>2020</v>
      </c>
      <c r="M188" s="2">
        <f>B188-Death!B188</f>
        <v>2221.6088368776141</v>
      </c>
      <c r="N188" s="2">
        <f>C188-Death!C188</f>
        <v>2286.5005897359792</v>
      </c>
      <c r="O188" s="2">
        <f>D188-Death!D188</f>
        <v>4928.45972681085</v>
      </c>
      <c r="P188" s="2">
        <f>E188-Death!E188</f>
        <v>4652.9383369393381</v>
      </c>
      <c r="Q188" s="2">
        <f>F188-Death!F188</f>
        <v>7635.4375854274786</v>
      </c>
      <c r="R188" s="2">
        <f>G188-Death!G188</f>
        <v>7203.1153561764413</v>
      </c>
      <c r="S188" s="2">
        <f>H188-Death!H188</f>
        <v>10613.236990674252</v>
      </c>
      <c r="T188" s="2">
        <f>I188-Death!I188</f>
        <v>10839.352862138097</v>
      </c>
    </row>
    <row r="189" spans="1:20">
      <c r="A189" s="2">
        <v>2021</v>
      </c>
      <c r="B189" s="2">
        <f>0.92*M188+INCIDENCE!N189</f>
        <v>2287.1766271396059</v>
      </c>
      <c r="C189" s="2">
        <f>0.92*N188+INCIDENCE!O189</f>
        <v>2346.8949188365391</v>
      </c>
      <c r="D189" s="2">
        <f>0.9*O188+INCIDENCE!P189+0.08*M188</f>
        <v>5158.4066917113541</v>
      </c>
      <c r="E189" s="2">
        <f>0.9*P188+INCIDENCE!Q189+0.08*N188</f>
        <v>4859.879108683429</v>
      </c>
      <c r="F189" s="2">
        <f>0.9*Q188+INCIDENCE!R189+0.1*O188</f>
        <v>8290.8248953093916</v>
      </c>
      <c r="G189" s="2">
        <f>0.9*R188+INCIDENCE!S189+0.1*P188</f>
        <v>7731.4768680613688</v>
      </c>
      <c r="H189" s="16">
        <f>S188+INCIDENCE!T189+0.1*Q188</f>
        <v>12339.48929452357</v>
      </c>
      <c r="I189" s="16">
        <f>T188+INCIDENCE!U189+0.1*R188</f>
        <v>12473.94308649191</v>
      </c>
      <c r="J189" s="3">
        <f t="shared" si="9"/>
        <v>55488.091490757171</v>
      </c>
      <c r="L189" s="2">
        <v>2021</v>
      </c>
      <c r="M189" s="2">
        <f>B189-Death!B189</f>
        <v>2253.9875268677652</v>
      </c>
      <c r="N189" s="2">
        <f>C189-Death!C189</f>
        <v>2321.5094650167739</v>
      </c>
      <c r="O189" s="2">
        <f>D189-Death!D189</f>
        <v>5010.592408497022</v>
      </c>
      <c r="P189" s="2">
        <f>E189-Death!E189</f>
        <v>4759.8136434713679</v>
      </c>
      <c r="Q189" s="2">
        <f>F189-Death!F189</f>
        <v>7879.0342758019506</v>
      </c>
      <c r="R189" s="2">
        <f>G189-Death!G189</f>
        <v>7467.7597826416359</v>
      </c>
      <c r="S189" s="2">
        <f>H189-Death!H189</f>
        <v>11012.229443909326</v>
      </c>
      <c r="T189" s="2">
        <f>I189-Death!I189</f>
        <v>11217.807680250893</v>
      </c>
    </row>
    <row r="190" spans="1:20">
      <c r="A190" s="2">
        <v>2022</v>
      </c>
      <c r="B190" s="2">
        <f>0.92*M189+INCIDENCE!N190</f>
        <v>2315.1806676695328</v>
      </c>
      <c r="C190" s="2">
        <f>0.92*N189+INCIDENCE!O190</f>
        <v>2377.0519383989481</v>
      </c>
      <c r="D190" s="2">
        <f>0.9*O189+INCIDENCE!P190+0.08*M189</f>
        <v>5226.2711852589446</v>
      </c>
      <c r="E190" s="2">
        <f>0.9*P189+INCIDENCE!Q190+0.08*N189</f>
        <v>4953.5536839249762</v>
      </c>
      <c r="F190" s="2">
        <f>0.9*Q189+INCIDENCE!R190+0.1*O189</f>
        <v>8534.1160867067429</v>
      </c>
      <c r="G190" s="2">
        <f>0.9*R189+INCIDENCE!S190+0.1*P189</f>
        <v>7991.4721251766769</v>
      </c>
      <c r="H190" s="16">
        <f>S189+INCIDENCE!T190+0.1*Q189</f>
        <v>12827.529704671932</v>
      </c>
      <c r="I190" s="16">
        <f>T189+INCIDENCE!U190+0.1*R189</f>
        <v>12924.178591714399</v>
      </c>
      <c r="J190" s="3">
        <f t="shared" si="9"/>
        <v>57149.353983522145</v>
      </c>
      <c r="L190" s="2">
        <v>2022</v>
      </c>
      <c r="M190" s="2">
        <f>B190-Death!B190</f>
        <v>2281.5612718262232</v>
      </c>
      <c r="N190" s="2">
        <f>C190-Death!C190</f>
        <v>2351.3402877454928</v>
      </c>
      <c r="O190" s="2">
        <f>D190-Death!D190</f>
        <v>5076.5080758650629</v>
      </c>
      <c r="P190" s="2">
        <f>E190-Death!E190</f>
        <v>4851.3029382112645</v>
      </c>
      <c r="Q190" s="2">
        <f>F190-Death!F190</f>
        <v>8108.1343918816265</v>
      </c>
      <c r="R190" s="2">
        <f>G190-Death!G190</f>
        <v>7714.5602167348452</v>
      </c>
      <c r="S190" s="2">
        <f>H190-Death!H190</f>
        <v>11436.443052780212</v>
      </c>
      <c r="T190" s="2">
        <f>I190-Death!I190</f>
        <v>11612.136884549858</v>
      </c>
    </row>
    <row r="191" spans="1:20">
      <c r="A191" s="2">
        <v>2023</v>
      </c>
      <c r="B191" s="2">
        <f>0.92*M190+INCIDENCE!N191</f>
        <v>2339.417375863814</v>
      </c>
      <c r="C191" s="2">
        <f>0.92*N190+INCIDENCE!O191</f>
        <v>2402.3434472053445</v>
      </c>
      <c r="D191" s="2">
        <f>0.9*O190+INCIDENCE!P191+0.08*M190</f>
        <v>5278.8486296130823</v>
      </c>
      <c r="E191" s="2">
        <f>0.9*P190+INCIDENCE!Q191+0.08*N190</f>
        <v>5030.8728044270538</v>
      </c>
      <c r="F191" s="2">
        <f>0.9*Q190+INCIDENCE!R191+0.1*O190</f>
        <v>8758.5452858414028</v>
      </c>
      <c r="G191" s="2">
        <f>0.9*R190+INCIDENCE!S191+0.1*P190</f>
        <v>8236.5722464903956</v>
      </c>
      <c r="H191" s="16">
        <f>S190+INCIDENCE!T191+0.1*Q190</f>
        <v>13338.932490304807</v>
      </c>
      <c r="I191" s="16">
        <f>T190+INCIDENCE!U191+0.1*R190</f>
        <v>13388.088303842385</v>
      </c>
      <c r="J191" s="3">
        <f t="shared" si="9"/>
        <v>58773.620583588287</v>
      </c>
      <c r="L191" s="2">
        <v>2023</v>
      </c>
      <c r="M191" s="2">
        <f>B191-Death!B191</f>
        <v>2305.4307570209639</v>
      </c>
      <c r="N191" s="2">
        <f>C191-Death!C191</f>
        <v>2376.3582280889436</v>
      </c>
      <c r="O191" s="2">
        <f>D191-Death!D191</f>
        <v>5127.5775547326084</v>
      </c>
      <c r="P191" s="2">
        <f>E191-Death!E191</f>
        <v>4926.8761693494826</v>
      </c>
      <c r="Q191" s="2">
        <f>F191-Death!F191</f>
        <v>8319.7968264043302</v>
      </c>
      <c r="R191" s="2">
        <f>G191-Death!G191</f>
        <v>7947.1151716472141</v>
      </c>
      <c r="S191" s="2">
        <f>H191-Death!H191</f>
        <v>11880.810375023315</v>
      </c>
      <c r="T191" s="2">
        <f>I191-Death!I191</f>
        <v>12019.517932339202</v>
      </c>
    </row>
    <row r="192" spans="1:20">
      <c r="A192" s="2">
        <v>2024</v>
      </c>
      <c r="B192" s="2">
        <f>0.92*M191+INCIDENCE!N192</f>
        <v>2359.9270684914486</v>
      </c>
      <c r="C192" s="2">
        <f>0.92*N191+INCIDENCE!O192</f>
        <v>2424.1575724897225</v>
      </c>
      <c r="D192" s="2">
        <f>0.9*O191+INCIDENCE!P192+0.08*M191</f>
        <v>5317.6105136690103</v>
      </c>
      <c r="E192" s="2">
        <f>0.9*P191+INCIDENCE!Q192+0.08*N191</f>
        <v>5093.2094519668653</v>
      </c>
      <c r="F192" s="2">
        <f>0.9*Q191+INCIDENCE!R192+0.1*O191</f>
        <v>8965.5753742264242</v>
      </c>
      <c r="G192" s="2">
        <f>0.9*R191+INCIDENCE!S192+0.1*P191</f>
        <v>8464.1034397541916</v>
      </c>
      <c r="H192" s="16">
        <f>S191+INCIDENCE!T192+0.1*Q191</f>
        <v>13865.501093902105</v>
      </c>
      <c r="I192" s="16">
        <f>T191+INCIDENCE!U192+0.1*R191</f>
        <v>13861.189621763368</v>
      </c>
      <c r="J192" s="3">
        <f t="shared" si="9"/>
        <v>60351.274136263135</v>
      </c>
      <c r="L192" s="2">
        <v>2024</v>
      </c>
      <c r="M192" s="2">
        <f>B192-Death!B192</f>
        <v>2325.6327550635447</v>
      </c>
      <c r="N192" s="2">
        <f>C192-Death!C192</f>
        <v>2397.9363984241636</v>
      </c>
      <c r="O192" s="2">
        <f>D192-Death!D192</f>
        <v>5165.2282612516083</v>
      </c>
      <c r="P192" s="2">
        <f>E192-Death!E192</f>
        <v>4987.836919762618</v>
      </c>
      <c r="Q192" s="2">
        <f>F192-Death!F192</f>
        <v>8515.297684226005</v>
      </c>
      <c r="R192" s="2">
        <f>G192-Death!G192</f>
        <v>8162.8661496034019</v>
      </c>
      <c r="S192" s="2">
        <f>H192-Death!H192</f>
        <v>12338.757486950439</v>
      </c>
      <c r="T192" s="2">
        <f>I192-Death!I192</f>
        <v>12435.840916197414</v>
      </c>
    </row>
    <row r="193" spans="1:20">
      <c r="A193" s="2">
        <v>2025</v>
      </c>
      <c r="B193" s="2">
        <f>0.92*M192+INCIDENCE!N193</f>
        <v>2378.0488299205954</v>
      </c>
      <c r="C193" s="2">
        <f>0.92*N192+INCIDENCE!O193</f>
        <v>2443.0327298581856</v>
      </c>
      <c r="D193" s="2">
        <f>0.9*O192+INCIDENCE!P193+0.08*M192</f>
        <v>5343.9212598242957</v>
      </c>
      <c r="E193" s="2">
        <f>0.9*P192+INCIDENCE!Q193+0.08*N192</f>
        <v>5140.3696824910949</v>
      </c>
      <c r="F193" s="2">
        <f>0.9*Q192+INCIDENCE!R193+0.1*O192</f>
        <v>9158.4825646878162</v>
      </c>
      <c r="G193" s="2">
        <f>0.9*R192+INCIDENCE!S193+0.1*P192</f>
        <v>8679.5116264629687</v>
      </c>
      <c r="H193" s="16">
        <f>S192+INCIDENCE!T193+0.1*Q192</f>
        <v>14397.84944771606</v>
      </c>
      <c r="I193" s="16">
        <f>T192+INCIDENCE!U193+0.1*R192</f>
        <v>14343.666397456705</v>
      </c>
      <c r="J193" s="3">
        <f t="shared" si="9"/>
        <v>61884.882538417718</v>
      </c>
      <c r="L193" s="2">
        <v>2025</v>
      </c>
      <c r="M193" s="2">
        <f>B193-Death!B193</f>
        <v>2343.4849763373218</v>
      </c>
      <c r="N193" s="2">
        <f>C193-Death!C193</f>
        <v>2416.6073905219582</v>
      </c>
      <c r="O193" s="2">
        <f>D193-Death!D193</f>
        <v>5190.7849126125257</v>
      </c>
      <c r="P193" s="2">
        <f>E193-Death!E193</f>
        <v>5033.9707747640014</v>
      </c>
      <c r="Q193" s="2">
        <f>F193-Death!F193</f>
        <v>8697.6606124781265</v>
      </c>
      <c r="R193" s="2">
        <f>G193-Death!G193</f>
        <v>8367.0817060361005</v>
      </c>
      <c r="S193" s="2">
        <f>H193-Death!H193</f>
        <v>12801.50743145727</v>
      </c>
      <c r="T193" s="2">
        <f>I193-Death!I193</f>
        <v>12861.199051054726</v>
      </c>
    </row>
    <row r="194" spans="1:20">
      <c r="A194" s="2">
        <v>2026</v>
      </c>
      <c r="B194" s="2">
        <f>0.92*M193+INCIDENCE!N194</f>
        <v>2393.2216177169862</v>
      </c>
      <c r="C194" s="2">
        <f>0.92*N193+INCIDENCE!O194</f>
        <v>2458.4705215907334</v>
      </c>
      <c r="D194" s="2">
        <f>0.9*O193+INCIDENCE!P194+0.08*M193</f>
        <v>5360.0454478125603</v>
      </c>
      <c r="E194" s="2">
        <f>0.9*P193+INCIDENCE!Q194+0.08*N193</f>
        <v>5176.2731090897205</v>
      </c>
      <c r="F194" s="2">
        <f>0.9*Q193+INCIDENCE!R194+0.1*O193</f>
        <v>9338.3055122348815</v>
      </c>
      <c r="G194" s="2">
        <f>0.9*R193+INCIDENCE!S194+0.1*P193</f>
        <v>8881.5185890430203</v>
      </c>
      <c r="H194" s="16">
        <f>S193+INCIDENCE!T194+0.1*Q193</f>
        <v>14927.553522110182</v>
      </c>
      <c r="I194" s="16">
        <f>T193+INCIDENCE!U194+0.1*R193</f>
        <v>14829.523120250515</v>
      </c>
      <c r="J194" s="3">
        <f t="shared" si="9"/>
        <v>63364.911439848598</v>
      </c>
      <c r="L194" s="2">
        <v>2026</v>
      </c>
      <c r="M194" s="2">
        <f>B194-Death!B194</f>
        <v>2358.4332957602132</v>
      </c>
      <c r="N194" s="2">
        <f>C194-Death!C194</f>
        <v>2431.8781976373316</v>
      </c>
      <c r="O194" s="2">
        <f>D194-Death!D194</f>
        <v>5206.4470022632513</v>
      </c>
      <c r="P194" s="2">
        <f>E194-Death!E194</f>
        <v>5069.1016839821086</v>
      </c>
      <c r="Q194" s="2">
        <f>F194-Death!F194</f>
        <v>8867.8042504807836</v>
      </c>
      <c r="R194" s="2">
        <f>G194-Death!G194</f>
        <v>8558.5381704691699</v>
      </c>
      <c r="S194" s="2">
        <f>H194-Death!H194</f>
        <v>13261.848489933553</v>
      </c>
      <c r="T194" s="2">
        <f>I194-Death!I194</f>
        <v>13290.153816832209</v>
      </c>
    </row>
    <row r="195" spans="1:20">
      <c r="A195" s="2">
        <v>2027</v>
      </c>
      <c r="B195" s="2">
        <f>0.92*M194+INCIDENCE!N195</f>
        <v>2405.711137844004</v>
      </c>
      <c r="C195" s="2">
        <f>0.92*N194+INCIDENCE!O195</f>
        <v>2471.5247099120779</v>
      </c>
      <c r="D195" s="2">
        <f>0.9*O194+INCIDENCE!P195+0.08*M194</f>
        <v>5366.0834986992268</v>
      </c>
      <c r="E195" s="2">
        <f>0.9*P194+INCIDENCE!Q195+0.08*N194</f>
        <v>5199.5555823362974</v>
      </c>
      <c r="F195" s="2">
        <f>0.9*Q194+INCIDENCE!R195+0.1*O194</f>
        <v>9504.2467658815185</v>
      </c>
      <c r="G195" s="2">
        <f>0.9*R194+INCIDENCE!S195+0.1*P194</f>
        <v>9067.9123680265839</v>
      </c>
      <c r="H195" s="16">
        <f>S194+INCIDENCE!T195+0.1*Q194</f>
        <v>15462.728182549243</v>
      </c>
      <c r="I195" s="16">
        <f>T194+INCIDENCE!U195+0.1*R194</f>
        <v>15322.118795819042</v>
      </c>
      <c r="J195" s="3">
        <f t="shared" si="9"/>
        <v>64799.881041067987</v>
      </c>
      <c r="L195" s="2">
        <v>2027</v>
      </c>
      <c r="M195" s="2">
        <f>B195-Death!B195</f>
        <v>2370.7387647499336</v>
      </c>
      <c r="N195" s="2">
        <f>C195-Death!C195</f>
        <v>2444.7911838569053</v>
      </c>
      <c r="O195" s="2">
        <f>D195-Death!D195</f>
        <v>5212.3120128997562</v>
      </c>
      <c r="P195" s="2">
        <f>E195-Death!E195</f>
        <v>5091.8851394137446</v>
      </c>
      <c r="Q195" s="2">
        <f>F195-Death!F195</f>
        <v>9024.9199803335869</v>
      </c>
      <c r="R195" s="2">
        <f>G195-Death!G195</f>
        <v>8735.1113836407749</v>
      </c>
      <c r="S195" s="2">
        <f>H195-Death!H195</f>
        <v>13726.874592840994</v>
      </c>
      <c r="T195" s="2">
        <f>I195-Death!I195</f>
        <v>13725.661913336868</v>
      </c>
    </row>
    <row r="196" spans="1:20">
      <c r="A196" s="2">
        <v>2028</v>
      </c>
      <c r="B196" s="2">
        <f>0.92*M195+INCIDENCE!N196</f>
        <v>2416.0182474152862</v>
      </c>
      <c r="C196" s="2">
        <f>0.92*N195+INCIDENCE!O196</f>
        <v>2482.6569367633379</v>
      </c>
      <c r="D196" s="2">
        <f>0.9*O195+INCIDENCE!P196+0.08*M195</f>
        <v>5362.1542675487281</v>
      </c>
      <c r="E196" s="2">
        <f>0.9*P195+INCIDENCE!Q196+0.08*N195</f>
        <v>5211.5123541664225</v>
      </c>
      <c r="F196" s="2">
        <f>0.9*Q195+INCIDENCE!R196+0.1*O195</f>
        <v>9659.3419202744844</v>
      </c>
      <c r="G196" s="2">
        <f>0.9*R195+INCIDENCE!S196+0.1*P195</f>
        <v>9236.653737883471</v>
      </c>
      <c r="H196" s="16">
        <f>S195+INCIDENCE!T196+0.1*Q195</f>
        <v>15995.189727072602</v>
      </c>
      <c r="I196" s="16">
        <f>T195+INCIDENCE!U196+0.1*R195</f>
        <v>15819.765289901314</v>
      </c>
      <c r="J196" s="3">
        <f t="shared" si="9"/>
        <v>66183.292481025652</v>
      </c>
      <c r="L196" s="2">
        <v>2028</v>
      </c>
      <c r="M196" s="2">
        <f>B196-Death!B196</f>
        <v>2380.8944508125655</v>
      </c>
      <c r="N196" s="2">
        <f>C196-Death!C196</f>
        <v>2455.8029977196215</v>
      </c>
      <c r="O196" s="2">
        <f>D196-Death!D196</f>
        <v>5208.4953745434423</v>
      </c>
      <c r="P196" s="2">
        <f>E196-Death!E196</f>
        <v>5103.584529991318</v>
      </c>
      <c r="Q196" s="2">
        <f>F196-Death!F196</f>
        <v>9171.8515819881977</v>
      </c>
      <c r="R196" s="2">
        <f>G196-Death!G196</f>
        <v>8894.8437279768859</v>
      </c>
      <c r="S196" s="2">
        <f>H196-Death!H196</f>
        <v>14189.427833696107</v>
      </c>
      <c r="T196" s="2">
        <f>I196-Death!I196</f>
        <v>14166.159587621296</v>
      </c>
    </row>
    <row r="197" spans="1:20">
      <c r="A197" s="2">
        <v>2029</v>
      </c>
      <c r="B197" s="2">
        <f>0.92*M196+INCIDENCE!N197</f>
        <v>2425.1107526036285</v>
      </c>
      <c r="C197" s="2">
        <f>0.92*N196+INCIDENCE!O197</f>
        <v>2491.5381805523807</v>
      </c>
      <c r="D197" s="2">
        <f>0.9*O196+INCIDENCE!P197+0.08*M196</f>
        <v>5346.5511884231237</v>
      </c>
      <c r="E197" s="2">
        <f>0.9*P196+INCIDENCE!Q197+0.08*N196</f>
        <v>5214.1289578181368</v>
      </c>
      <c r="F197" s="2">
        <f>0.9*Q196+INCIDENCE!R197+0.1*O196</f>
        <v>9796.8155127956234</v>
      </c>
      <c r="G197" s="2">
        <f>0.9*R196+INCIDENCE!S197+0.1*P196</f>
        <v>9387.6188289639194</v>
      </c>
      <c r="H197" s="16">
        <f>S196+INCIDENCE!T197+0.1*Q196</f>
        <v>16533.280174236981</v>
      </c>
      <c r="I197" s="16">
        <f>T196+INCIDENCE!U197+0.1*R196</f>
        <v>16322.933402953313</v>
      </c>
      <c r="J197" s="3">
        <f t="shared" si="9"/>
        <v>67517.97699834712</v>
      </c>
      <c r="L197" s="2">
        <v>2029</v>
      </c>
      <c r="M197" s="2">
        <f>B197-Death!B197</f>
        <v>2389.8537641256494</v>
      </c>
      <c r="N197" s="2">
        <f>C197-Death!C197</f>
        <v>2464.5881765325448</v>
      </c>
      <c r="O197" s="2">
        <f>D197-Death!D197</f>
        <v>5193.3394189226401</v>
      </c>
      <c r="P197" s="2">
        <f>E197-Death!E197</f>
        <v>5106.1413129126931</v>
      </c>
      <c r="Q197" s="2">
        <f>F197-Death!F197</f>
        <v>9302.1364676313369</v>
      </c>
      <c r="R197" s="2">
        <f>G197-Death!G197</f>
        <v>9037.6213630133989</v>
      </c>
      <c r="S197" s="2">
        <f>H197-Death!H197</f>
        <v>14656.884398442682</v>
      </c>
      <c r="T197" s="2">
        <f>I197-Death!I197</f>
        <v>14612.022205150271</v>
      </c>
    </row>
    <row r="198" spans="1:20">
      <c r="A198" s="2">
        <v>2030</v>
      </c>
      <c r="B198" s="2">
        <f>0.92*M197+INCIDENCE!N198</f>
        <v>2432.5891676521637</v>
      </c>
      <c r="C198" s="2">
        <f>0.92*N197+INCIDENCE!O198</f>
        <v>2497.8697534812782</v>
      </c>
      <c r="D198" s="2">
        <f>0.9*O197+INCIDENCE!P198+0.08*M197</f>
        <v>5323.4269061900541</v>
      </c>
      <c r="E198" s="2">
        <f>0.9*P197+INCIDENCE!Q198+0.08*N197</f>
        <v>5208.3319203020874</v>
      </c>
      <c r="F198" s="2">
        <f>0.9*Q197+INCIDENCE!R198+0.1*O197</f>
        <v>9912.5588332466814</v>
      </c>
      <c r="G198" s="2">
        <f>0.9*R197+INCIDENCE!S198+0.1*P197</f>
        <v>9519.3922886644505</v>
      </c>
      <c r="H198" s="16">
        <f>S197+INCIDENCE!T198+0.1*Q197</f>
        <v>17068.522724724411</v>
      </c>
      <c r="I198" s="16">
        <f>T197+INCIDENCE!U198+0.1*R197</f>
        <v>16829.767367219647</v>
      </c>
      <c r="J198" s="3">
        <f t="shared" si="9"/>
        <v>68792.458961480777</v>
      </c>
      <c r="L198" s="2">
        <v>2030</v>
      </c>
      <c r="M198" s="2">
        <f>B198-Death!B198</f>
        <v>2397.2228182408649</v>
      </c>
      <c r="N198" s="2">
        <f>C198-Death!C198</f>
        <v>2470.8512632880343</v>
      </c>
      <c r="O198" s="2">
        <f>D198-Death!D198</f>
        <v>5170.8777900541809</v>
      </c>
      <c r="P198" s="2">
        <f>E198-Death!E198</f>
        <v>5100.4610987820515</v>
      </c>
      <c r="Q198" s="2">
        <f>F198-Death!F198</f>
        <v>9411.8520104629079</v>
      </c>
      <c r="R198" s="2">
        <f>G198-Death!G198</f>
        <v>9162.08525915674</v>
      </c>
      <c r="S198" s="2">
        <f>H198-Death!H198</f>
        <v>15121.775711059006</v>
      </c>
      <c r="T198" s="2">
        <f>I198-Death!I198</f>
        <v>15061.546359202192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198"/>
  <sheetViews>
    <sheetView workbookViewId="0">
      <selection activeCell="P25" sqref="P25"/>
    </sheetView>
  </sheetViews>
  <sheetFormatPr defaultRowHeight="14.4"/>
  <cols>
    <col min="8" max="9" width="10.109375" customWidth="1"/>
    <col min="12" max="20" width="8.88671875" style="4"/>
    <col min="32" max="32" width="9.6640625" customWidth="1"/>
  </cols>
  <sheetData>
    <row r="1" spans="1:32">
      <c r="A1" s="8" t="s">
        <v>21</v>
      </c>
      <c r="L1" s="8"/>
      <c r="W1" s="8"/>
    </row>
    <row r="2" spans="1:32">
      <c r="A2" s="1" t="s">
        <v>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L2" s="1"/>
      <c r="M2" s="1"/>
      <c r="N2" s="1"/>
      <c r="O2" s="1"/>
      <c r="P2" s="1"/>
      <c r="Q2" s="1"/>
      <c r="R2" s="1"/>
      <c r="S2" s="1"/>
      <c r="T2" s="1"/>
      <c r="W2" s="1"/>
      <c r="X2" s="1"/>
      <c r="Y2" s="1"/>
      <c r="Z2" s="1"/>
      <c r="AA2" s="1"/>
      <c r="AB2" s="1"/>
      <c r="AC2" s="1"/>
      <c r="AD2" s="1"/>
      <c r="AE2" s="1"/>
      <c r="AF2" s="9"/>
    </row>
    <row r="3" spans="1:32" s="21" customFormat="1">
      <c r="A3" s="2">
        <v>2015</v>
      </c>
      <c r="B3" s="6">
        <f>'Prev&amp;Death'!B3*'Mortality Rate'!B3</f>
        <v>84.285194539844866</v>
      </c>
      <c r="C3" s="6">
        <f>'Prev&amp;Death'!C3*'Mortality Rate'!C3</f>
        <v>65.868732137989014</v>
      </c>
      <c r="D3" s="6">
        <f>'Prev&amp;Death'!D3*'Mortality Rate'!D3</f>
        <v>373.37881316883403</v>
      </c>
      <c r="E3" s="6">
        <f>'Prev&amp;Death'!E3*'Mortality Rate'!E3</f>
        <v>212.68619491354059</v>
      </c>
      <c r="F3" s="6">
        <f>'Prev&amp;Death'!F3*'Mortality Rate'!F3</f>
        <v>886.99685462268292</v>
      </c>
      <c r="G3" s="6">
        <f>'Prev&amp;Death'!G3*'Mortality Rate'!G3</f>
        <v>532.4420818279882</v>
      </c>
      <c r="H3" s="6">
        <f>'Prev&amp;Death'!H3*'Mortality Rate'!H3</f>
        <v>2990.6685054848126</v>
      </c>
      <c r="I3" s="6">
        <f>'Prev&amp;Death'!I3*'Mortality Rate'!I3</f>
        <v>2733.6998182335487</v>
      </c>
      <c r="J3" s="10"/>
      <c r="L3" s="2"/>
      <c r="M3" s="6"/>
      <c r="N3" s="6"/>
      <c r="O3" s="6"/>
      <c r="P3" s="6"/>
      <c r="Q3" s="6"/>
      <c r="R3" s="6"/>
      <c r="S3" s="6"/>
      <c r="T3" s="6"/>
      <c r="W3" s="2"/>
      <c r="X3" s="6"/>
      <c r="Y3" s="6"/>
      <c r="Z3" s="6"/>
      <c r="AA3" s="6"/>
      <c r="AB3" s="6"/>
      <c r="AC3" s="6"/>
      <c r="AD3" s="6"/>
      <c r="AE3" s="6"/>
      <c r="AF3" s="10"/>
    </row>
    <row r="4" spans="1:32">
      <c r="A4" s="2">
        <v>2016</v>
      </c>
      <c r="B4" s="6">
        <f>'Prev&amp;Death'!B4*'Mortality Rate'!B4</f>
        <v>88.341812339402594</v>
      </c>
      <c r="C4" s="6">
        <f>'Prev&amp;Death'!C4*'Mortality Rate'!C4</f>
        <v>68.295008848421858</v>
      </c>
      <c r="D4" s="6">
        <f>'Prev&amp;Death'!D4*'Mortality Rate'!D4</f>
        <v>389.99545293852771</v>
      </c>
      <c r="E4" s="6">
        <f>'Prev&amp;Death'!E4*'Mortality Rate'!E4</f>
        <v>235.13710950773603</v>
      </c>
      <c r="F4" s="6">
        <f>'Prev&amp;Death'!F4*'Mortality Rate'!F4</f>
        <v>945.83619495527864</v>
      </c>
      <c r="G4" s="6">
        <f>'Prev&amp;Death'!G4*'Mortality Rate'!G4</f>
        <v>567.50260800266835</v>
      </c>
      <c r="H4" s="6">
        <f>'Prev&amp;Death'!H4*'Mortality Rate'!H4</f>
        <v>3118.3056783335746</v>
      </c>
      <c r="I4" s="6">
        <f>'Prev&amp;Death'!I4*'Mortality Rate'!I4</f>
        <v>2892.2276325591311</v>
      </c>
      <c r="L4" s="2"/>
      <c r="M4" s="6"/>
      <c r="N4" s="6"/>
      <c r="O4" s="6"/>
      <c r="P4" s="6"/>
      <c r="Q4" s="6"/>
      <c r="R4" s="6"/>
      <c r="S4" s="6"/>
      <c r="T4" s="6"/>
      <c r="W4" s="2"/>
      <c r="X4" s="6"/>
      <c r="Y4" s="6"/>
      <c r="Z4" s="6"/>
      <c r="AA4" s="6"/>
      <c r="AB4" s="6"/>
      <c r="AC4" s="6"/>
      <c r="AD4" s="6"/>
      <c r="AE4" s="6"/>
      <c r="AF4" s="10"/>
    </row>
    <row r="5" spans="1:32">
      <c r="A5" s="2">
        <v>2017</v>
      </c>
      <c r="B5" s="6">
        <f>'Prev&amp;Death'!B5*'Mortality Rate'!B5</f>
        <v>91.989104196632667</v>
      </c>
      <c r="C5" s="6">
        <f>'Prev&amp;Death'!C5*'Mortality Rate'!C5</f>
        <v>70.673055456750518</v>
      </c>
      <c r="D5" s="6">
        <f>'Prev&amp;Death'!D5*'Mortality Rate'!D5</f>
        <v>400.07867213697784</v>
      </c>
      <c r="E5" s="6">
        <f>'Prev&amp;Death'!E5*'Mortality Rate'!E5</f>
        <v>251.55164226449122</v>
      </c>
      <c r="F5" s="6">
        <f>'Prev&amp;Death'!F5*'Mortality Rate'!F5</f>
        <v>1000.1645673524396</v>
      </c>
      <c r="G5" s="6">
        <f>'Prev&amp;Death'!G5*'Mortality Rate'!G5</f>
        <v>604.45886184499034</v>
      </c>
      <c r="H5" s="6">
        <f>'Prev&amp;Death'!H5*'Mortality Rate'!H5</f>
        <v>3293.228964547749</v>
      </c>
      <c r="I5" s="6">
        <f>'Prev&amp;Death'!I5*'Mortality Rate'!I5</f>
        <v>3049.2136591616791</v>
      </c>
      <c r="J5" s="4"/>
      <c r="L5" s="2"/>
      <c r="M5" s="6"/>
      <c r="N5" s="6"/>
      <c r="O5" s="6"/>
      <c r="P5" s="6"/>
      <c r="Q5" s="6"/>
      <c r="R5" s="6"/>
      <c r="S5" s="6"/>
      <c r="T5" s="6"/>
      <c r="W5" s="2"/>
      <c r="X5" s="6"/>
      <c r="Y5" s="6"/>
      <c r="Z5" s="6"/>
      <c r="AA5" s="6"/>
      <c r="AB5" s="6"/>
      <c r="AC5" s="6"/>
      <c r="AD5" s="6"/>
      <c r="AE5" s="6"/>
      <c r="AF5" s="10"/>
    </row>
    <row r="6" spans="1:32">
      <c r="A6" s="2">
        <v>2018</v>
      </c>
      <c r="B6" s="6">
        <f>'Prev&amp;Death'!B6*'Mortality Rate'!B6</f>
        <v>95.243623979757572</v>
      </c>
      <c r="C6" s="6">
        <f>'Prev&amp;Death'!C6*'Mortality Rate'!C6</f>
        <v>72.954462319358612</v>
      </c>
      <c r="D6" s="6">
        <f>'Prev&amp;Death'!D6*'Mortality Rate'!D6</f>
        <v>408.57462960647644</v>
      </c>
      <c r="E6" s="6">
        <f>'Prev&amp;Death'!E6*'Mortality Rate'!E6</f>
        <v>264.44463967224061</v>
      </c>
      <c r="F6" s="6">
        <f>'Prev&amp;Death'!F6*'Mortality Rate'!F6</f>
        <v>1049.9908503998863</v>
      </c>
      <c r="G6" s="6">
        <f>'Prev&amp;Death'!G6*'Mortality Rate'!G6</f>
        <v>641.96047656100825</v>
      </c>
      <c r="H6" s="6">
        <f>'Prev&amp;Death'!H6*'Mortality Rate'!H6</f>
        <v>3450.281877992446</v>
      </c>
      <c r="I6" s="6">
        <f>'Prev&amp;Death'!I6*'Mortality Rate'!I6</f>
        <v>3203.5902456059671</v>
      </c>
      <c r="J6" s="4"/>
      <c r="L6" s="2"/>
      <c r="M6" s="6"/>
      <c r="N6" s="6"/>
      <c r="O6" s="6"/>
      <c r="P6" s="6"/>
      <c r="Q6" s="6"/>
      <c r="R6" s="6"/>
      <c r="S6" s="6"/>
      <c r="T6" s="6"/>
      <c r="W6" s="2"/>
      <c r="X6" s="6"/>
      <c r="Y6" s="6"/>
      <c r="Z6" s="6"/>
      <c r="AA6" s="6"/>
      <c r="AB6" s="6"/>
      <c r="AC6" s="6"/>
      <c r="AD6" s="6"/>
      <c r="AE6" s="6"/>
      <c r="AF6" s="10"/>
    </row>
    <row r="7" spans="1:32">
      <c r="A7" s="2">
        <v>2019</v>
      </c>
      <c r="B7" s="6">
        <f>'Prev&amp;Death'!B7*'Mortality Rate'!B7</f>
        <v>98.166967750132386</v>
      </c>
      <c r="C7" s="6">
        <f>'Prev&amp;Death'!C7*'Mortality Rate'!C7</f>
        <v>75.102190370676752</v>
      </c>
      <c r="D7" s="6">
        <f>'Prev&amp;Death'!D7*'Mortality Rate'!D7</f>
        <v>416.56014657168436</v>
      </c>
      <c r="E7" s="6">
        <f>'Prev&amp;Death'!E7*'Mortality Rate'!E7</f>
        <v>275.11541492088026</v>
      </c>
      <c r="F7" s="6">
        <f>'Prev&amp;Death'!F7*'Mortality Rate'!F7</f>
        <v>1096.110656917838</v>
      </c>
      <c r="G7" s="6">
        <f>'Prev&amp;Death'!G7*'Mortality Rate'!G7</f>
        <v>679.58214194251264</v>
      </c>
      <c r="H7" s="6">
        <f>'Prev&amp;Death'!H7*'Mortality Rate'!H7</f>
        <v>3623.4438215957853</v>
      </c>
      <c r="I7" s="6">
        <f>'Prev&amp;Death'!I7*'Mortality Rate'!I7</f>
        <v>3354.9751203875862</v>
      </c>
      <c r="J7" s="4"/>
      <c r="L7" s="2"/>
      <c r="M7" s="6"/>
      <c r="N7" s="6"/>
      <c r="O7" s="6"/>
      <c r="P7" s="6"/>
      <c r="Q7" s="6"/>
      <c r="R7" s="6"/>
      <c r="S7" s="6"/>
      <c r="T7" s="6"/>
      <c r="W7" s="2"/>
      <c r="X7" s="6"/>
      <c r="Y7" s="6"/>
      <c r="Z7" s="6"/>
      <c r="AA7" s="6"/>
      <c r="AB7" s="6"/>
      <c r="AC7" s="6"/>
      <c r="AD7" s="6"/>
      <c r="AE7" s="6"/>
      <c r="AF7" s="10"/>
    </row>
    <row r="8" spans="1:32">
      <c r="A8" s="2">
        <v>2020</v>
      </c>
      <c r="B8" s="6">
        <f>'Prev&amp;Death'!B8*'Mortality Rate'!B8</f>
        <v>100.82791576328665</v>
      </c>
      <c r="C8" s="6">
        <f>'Prev&amp;Death'!C8*'Mortality Rate'!C8</f>
        <v>77.129068531315625</v>
      </c>
      <c r="D8" s="6">
        <f>'Prev&amp;Death'!D8*'Mortality Rate'!D8</f>
        <v>424.10664022010656</v>
      </c>
      <c r="E8" s="6">
        <f>'Prev&amp;Death'!E8*'Mortality Rate'!E8</f>
        <v>284.13877413141478</v>
      </c>
      <c r="F8" s="6">
        <f>'Prev&amp;Death'!F8*'Mortality Rate'!F8</f>
        <v>1139.6965288244157</v>
      </c>
      <c r="G8" s="6">
        <f>'Prev&amp;Death'!G8*'Mortality Rate'!G8</f>
        <v>717.28494175436037</v>
      </c>
      <c r="H8" s="6">
        <f>'Prev&amp;Death'!H8*'Mortality Rate'!H8</f>
        <v>3790.2277589429505</v>
      </c>
      <c r="I8" s="6">
        <f>'Prev&amp;Death'!I8*'Mortality Rate'!I8</f>
        <v>3503.1121214025879</v>
      </c>
      <c r="J8" s="4"/>
      <c r="L8" s="2"/>
      <c r="M8" s="6"/>
      <c r="N8" s="6"/>
      <c r="O8" s="6"/>
      <c r="P8" s="6"/>
      <c r="Q8" s="6"/>
      <c r="R8" s="6"/>
      <c r="S8" s="6"/>
      <c r="T8" s="6"/>
      <c r="W8" s="2"/>
      <c r="X8" s="6"/>
      <c r="Y8" s="6"/>
      <c r="Z8" s="6"/>
      <c r="AA8" s="6"/>
      <c r="AB8" s="6"/>
      <c r="AC8" s="6"/>
      <c r="AD8" s="6"/>
      <c r="AE8" s="6"/>
      <c r="AF8" s="10"/>
    </row>
    <row r="9" spans="1:32">
      <c r="A9" s="2">
        <v>2021</v>
      </c>
      <c r="B9" s="6">
        <f>'Prev&amp;Death'!B9*'Mortality Rate'!B9</f>
        <v>103.28390505783402</v>
      </c>
      <c r="C9" s="6">
        <f>'Prev&amp;Death'!C9*'Mortality Rate'!C9</f>
        <v>79.050207520509986</v>
      </c>
      <c r="D9" s="6">
        <f>'Prev&amp;Death'!D9*'Mortality Rate'!D9</f>
        <v>430.98976965792752</v>
      </c>
      <c r="E9" s="6">
        <f>'Prev&amp;Death'!E9*'Mortality Rate'!E9</f>
        <v>291.89023878918596</v>
      </c>
      <c r="F9" s="6">
        <f>'Prev&amp;Death'!F9*'Mortality Rate'!F9</f>
        <v>1181.0329910349649</v>
      </c>
      <c r="G9" s="6">
        <f>'Prev&amp;Death'!G9*'Mortality Rate'!G9</f>
        <v>754.59348417671526</v>
      </c>
      <c r="H9" s="6">
        <f>'Prev&amp;Death'!H9*'Mortality Rate'!H9</f>
        <v>3963.7008940768087</v>
      </c>
      <c r="I9" s="6">
        <f>'Prev&amp;Death'!I9*'Mortality Rate'!I9</f>
        <v>3649.3825749971375</v>
      </c>
      <c r="J9" s="4"/>
      <c r="L9" s="2"/>
      <c r="M9" s="6"/>
      <c r="N9" s="6"/>
      <c r="O9" s="6"/>
      <c r="P9" s="6"/>
      <c r="Q9" s="6"/>
      <c r="R9" s="6"/>
      <c r="S9" s="6"/>
      <c r="T9" s="6"/>
      <c r="W9" s="2"/>
      <c r="X9" s="6"/>
      <c r="Y9" s="6"/>
      <c r="Z9" s="6"/>
      <c r="AA9" s="6"/>
      <c r="AB9" s="6"/>
      <c r="AC9" s="6"/>
      <c r="AD9" s="6"/>
      <c r="AE9" s="6"/>
      <c r="AF9" s="10"/>
    </row>
    <row r="10" spans="1:32">
      <c r="A10" s="2">
        <v>2022</v>
      </c>
      <c r="B10" s="6">
        <f>'Prev&amp;Death'!B10*'Mortality Rate'!B10</f>
        <v>105.55515537596716</v>
      </c>
      <c r="C10" s="6">
        <f>'Prev&amp;Death'!C10*'Mortality Rate'!C10</f>
        <v>80.878564173494212</v>
      </c>
      <c r="D10" s="6">
        <f>'Prev&amp;Death'!D10*'Mortality Rate'!D10</f>
        <v>437.1923215129749</v>
      </c>
      <c r="E10" s="6">
        <f>'Prev&amp;Death'!E10*'Mortality Rate'!E10</f>
        <v>298.55668921453287</v>
      </c>
      <c r="F10" s="6">
        <f>'Prev&amp;Death'!F10*'Mortality Rate'!F10</f>
        <v>1218.8653464186345</v>
      </c>
      <c r="G10" s="6">
        <f>'Prev&amp;Death'!G10*'Mortality Rate'!G10</f>
        <v>790.46452569652695</v>
      </c>
      <c r="H10" s="6">
        <f>'Prev&amp;Death'!H10*'Mortality Rate'!H10</f>
        <v>4141.8173730799499</v>
      </c>
      <c r="I10" s="6">
        <f>'Prev&amp;Death'!I10*'Mortality Rate'!I10</f>
        <v>3798.677136064146</v>
      </c>
      <c r="J10" s="4"/>
      <c r="L10" s="2"/>
      <c r="M10" s="6"/>
      <c r="N10" s="6"/>
      <c r="O10" s="6"/>
      <c r="P10" s="6"/>
      <c r="Q10" s="6"/>
      <c r="R10" s="6"/>
      <c r="S10" s="6"/>
      <c r="T10" s="6"/>
      <c r="W10" s="2"/>
      <c r="X10" s="6"/>
      <c r="Y10" s="6"/>
      <c r="Z10" s="6"/>
      <c r="AA10" s="6"/>
      <c r="AB10" s="6"/>
      <c r="AC10" s="6"/>
      <c r="AD10" s="6"/>
      <c r="AE10" s="6"/>
      <c r="AF10" s="10"/>
    </row>
    <row r="11" spans="1:32">
      <c r="A11" s="2">
        <v>2023</v>
      </c>
      <c r="B11" s="6">
        <f>'Prev&amp;Death'!B11*'Mortality Rate'!B11</f>
        <v>107.66395074812445</v>
      </c>
      <c r="C11" s="6">
        <f>'Prev&amp;Death'!C11*'Mortality Rate'!C11</f>
        <v>82.609640992968224</v>
      </c>
      <c r="D11" s="6">
        <f>'Prev&amp;Death'!D11*'Mortality Rate'!D11</f>
        <v>442.71570794248191</v>
      </c>
      <c r="E11" s="6">
        <f>'Prev&amp;Death'!E11*'Mortality Rate'!E11</f>
        <v>304.38432474637847</v>
      </c>
      <c r="F11" s="6">
        <f>'Prev&amp;Death'!F11*'Mortality Rate'!F11</f>
        <v>1254.0664614434681</v>
      </c>
      <c r="G11" s="6">
        <f>'Prev&amp;Death'!G11*'Mortality Rate'!G11</f>
        <v>825.13819044726426</v>
      </c>
      <c r="H11" s="6">
        <f>'Prev&amp;Death'!H11*'Mortality Rate'!H11</f>
        <v>4327.6471336994464</v>
      </c>
      <c r="I11" s="6">
        <f>'Prev&amp;Death'!I11*'Mortality Rate'!I11</f>
        <v>3949.8715630654629</v>
      </c>
      <c r="J11" s="4"/>
      <c r="L11" s="2"/>
      <c r="M11" s="6"/>
      <c r="N11" s="6"/>
      <c r="O11" s="6"/>
      <c r="P11" s="6"/>
      <c r="Q11" s="6"/>
      <c r="R11" s="6"/>
      <c r="S11" s="6"/>
      <c r="T11" s="6"/>
      <c r="W11" s="2"/>
      <c r="X11" s="6"/>
      <c r="Y11" s="6"/>
      <c r="Z11" s="6"/>
      <c r="AA11" s="6"/>
      <c r="AB11" s="6"/>
      <c r="AC11" s="6"/>
      <c r="AD11" s="6"/>
      <c r="AE11" s="6"/>
      <c r="AF11" s="10"/>
    </row>
    <row r="12" spans="1:32">
      <c r="A12" s="2">
        <v>2024</v>
      </c>
      <c r="B12" s="6">
        <f>'Prev&amp;Death'!B12*'Mortality Rate'!B12</f>
        <v>109.63282467927702</v>
      </c>
      <c r="C12" s="6">
        <f>'Prev&amp;Death'!C12*'Mortality Rate'!C12</f>
        <v>84.24641584079518</v>
      </c>
      <c r="D12" s="6">
        <f>'Prev&amp;Death'!D12*'Mortality Rate'!D12</f>
        <v>447.77212181421669</v>
      </c>
      <c r="E12" s="6">
        <f>'Prev&amp;Death'!E12*'Mortality Rate'!E12</f>
        <v>309.6057942584228</v>
      </c>
      <c r="F12" s="6">
        <f>'Prev&amp;Death'!F12*'Mortality Rate'!F12</f>
        <v>1287.0794712829493</v>
      </c>
      <c r="G12" s="6">
        <f>'Prev&amp;Death'!G12*'Mortality Rate'!G12</f>
        <v>858.7098779677558</v>
      </c>
      <c r="H12" s="6">
        <f>'Prev&amp;Death'!H12*'Mortality Rate'!H12</f>
        <v>4516.3935999864825</v>
      </c>
      <c r="I12" s="6">
        <f>'Prev&amp;Death'!I12*'Mortality Rate'!I12</f>
        <v>4102.6796098214181</v>
      </c>
      <c r="J12" s="4"/>
      <c r="L12" s="2"/>
      <c r="M12" s="6"/>
      <c r="N12" s="6"/>
      <c r="O12" s="6"/>
      <c r="P12" s="6"/>
      <c r="Q12" s="6"/>
      <c r="R12" s="6"/>
      <c r="S12" s="6"/>
      <c r="T12" s="6"/>
      <c r="W12" s="2"/>
      <c r="X12" s="6"/>
      <c r="Y12" s="6"/>
      <c r="Z12" s="6"/>
      <c r="AA12" s="6"/>
      <c r="AB12" s="6"/>
      <c r="AC12" s="6"/>
      <c r="AD12" s="6"/>
      <c r="AE12" s="6"/>
      <c r="AF12" s="10"/>
    </row>
    <row r="13" spans="1:32">
      <c r="A13" s="2">
        <v>2025</v>
      </c>
      <c r="B13" s="6">
        <f>'Prev&amp;Death'!B13*'Mortality Rate'!B13</f>
        <v>111.48115909405165</v>
      </c>
      <c r="C13" s="6">
        <f>'Prev&amp;Death'!C13*'Mortality Rate'!C13</f>
        <v>85.804412925356701</v>
      </c>
      <c r="D13" s="6">
        <f>'Prev&amp;Death'!D13*'Mortality Rate'!D13</f>
        <v>452.35707320374615</v>
      </c>
      <c r="E13" s="6">
        <f>'Prev&amp;Death'!E13*'Mortality Rate'!E13</f>
        <v>314.28355128400688</v>
      </c>
      <c r="F13" s="6">
        <f>'Prev&amp;Death'!F13*'Mortality Rate'!F13</f>
        <v>1318.3773342477996</v>
      </c>
      <c r="G13" s="6">
        <f>'Prev&amp;Death'!G13*'Mortality Rate'!G13</f>
        <v>891.1398351049213</v>
      </c>
      <c r="H13" s="6">
        <f>'Prev&amp;Death'!H13*'Mortality Rate'!H13</f>
        <v>4709.3975028885397</v>
      </c>
      <c r="I13" s="6">
        <f>'Prev&amp;Death'!I13*'Mortality Rate'!I13</f>
        <v>4257.1973879719462</v>
      </c>
      <c r="J13" s="4"/>
      <c r="L13" s="2"/>
      <c r="M13" s="6"/>
      <c r="N13" s="6"/>
      <c r="O13" s="6"/>
      <c r="P13" s="6"/>
      <c r="Q13" s="6"/>
      <c r="R13" s="6"/>
      <c r="S13" s="6"/>
      <c r="T13" s="6"/>
      <c r="W13" s="2"/>
      <c r="X13" s="6"/>
      <c r="Y13" s="6"/>
      <c r="Z13" s="6"/>
      <c r="AA13" s="6"/>
      <c r="AB13" s="6"/>
      <c r="AC13" s="6"/>
      <c r="AD13" s="6"/>
      <c r="AE13" s="6"/>
      <c r="AF13" s="10"/>
    </row>
    <row r="14" spans="1:32">
      <c r="A14" s="2">
        <v>2026</v>
      </c>
      <c r="B14" s="6">
        <f>'Prev&amp;Death'!B14*'Mortality Rate'!B14</f>
        <v>113.22936431834981</v>
      </c>
      <c r="C14" s="6">
        <f>'Prev&amp;Death'!C14*'Mortality Rate'!C14</f>
        <v>87.282319993815847</v>
      </c>
      <c r="D14" s="6">
        <f>'Prev&amp;Death'!D14*'Mortality Rate'!D14</f>
        <v>456.48385264029099</v>
      </c>
      <c r="E14" s="6">
        <f>'Prev&amp;Death'!E14*'Mortality Rate'!E14</f>
        <v>318.48915479650293</v>
      </c>
      <c r="F14" s="6">
        <f>'Prev&amp;Death'!F14*'Mortality Rate'!F14</f>
        <v>1348.4258245315682</v>
      </c>
      <c r="G14" s="6">
        <f>'Prev&amp;Death'!G14*'Mortality Rate'!G14</f>
        <v>922.58647130672853</v>
      </c>
      <c r="H14" s="6">
        <f>'Prev&amp;Death'!H14*'Mortality Rate'!H14</f>
        <v>4904.8904581841016</v>
      </c>
      <c r="I14" s="6">
        <f>'Prev&amp;Death'!I14*'Mortality Rate'!I14</f>
        <v>4413.0354311271012</v>
      </c>
      <c r="J14" s="4"/>
      <c r="L14" s="2"/>
      <c r="M14" s="6"/>
      <c r="N14" s="6"/>
      <c r="O14" s="6"/>
      <c r="P14" s="6"/>
      <c r="Q14" s="6"/>
      <c r="R14" s="6"/>
      <c r="S14" s="6"/>
      <c r="T14" s="6"/>
      <c r="W14" s="2"/>
      <c r="X14" s="6"/>
      <c r="Y14" s="6"/>
      <c r="Z14" s="6"/>
      <c r="AA14" s="6"/>
      <c r="AB14" s="6"/>
      <c r="AC14" s="6"/>
      <c r="AD14" s="6"/>
      <c r="AE14" s="6"/>
      <c r="AF14" s="10"/>
    </row>
    <row r="15" spans="1:32">
      <c r="A15" s="2">
        <v>2027</v>
      </c>
      <c r="B15" s="6">
        <f>'Prev&amp;Death'!B15*'Mortality Rate'!B15</f>
        <v>114.93718859571169</v>
      </c>
      <c r="C15" s="6">
        <f>'Prev&amp;Death'!C15*'Mortality Rate'!C15</f>
        <v>88.717574061158857</v>
      </c>
      <c r="D15" s="6">
        <f>'Prev&amp;Death'!D15*'Mortality Rate'!D15</f>
        <v>460.01188988732059</v>
      </c>
      <c r="E15" s="6">
        <f>'Prev&amp;Death'!E15*'Mortality Rate'!E15</f>
        <v>322.15282963113748</v>
      </c>
      <c r="F15" s="6">
        <f>'Prev&amp;Death'!F15*'Mortality Rate'!F15</f>
        <v>1376.9539617083992</v>
      </c>
      <c r="G15" s="6">
        <f>'Prev&amp;Death'!G15*'Mortality Rate'!G15</f>
        <v>952.82445194286072</v>
      </c>
      <c r="H15" s="6">
        <f>'Prev&amp;Death'!H15*'Mortality Rate'!H15</f>
        <v>5103.0173936348783</v>
      </c>
      <c r="I15" s="6">
        <f>'Prev&amp;Death'!I15*'Mortality Rate'!I15</f>
        <v>4569.9777396996105</v>
      </c>
      <c r="J15" s="4"/>
      <c r="L15" s="2"/>
      <c r="M15" s="6"/>
      <c r="N15" s="6"/>
      <c r="O15" s="6"/>
      <c r="P15" s="6"/>
      <c r="Q15" s="6"/>
      <c r="R15" s="6"/>
      <c r="S15" s="6"/>
      <c r="T15" s="6"/>
      <c r="W15" s="2"/>
      <c r="X15" s="6"/>
      <c r="Y15" s="6"/>
      <c r="Z15" s="6"/>
      <c r="AA15" s="6"/>
      <c r="AB15" s="6"/>
      <c r="AC15" s="6"/>
      <c r="AD15" s="6"/>
      <c r="AE15" s="6"/>
      <c r="AF15" s="10"/>
    </row>
    <row r="16" spans="1:32">
      <c r="A16" s="2">
        <v>2028</v>
      </c>
      <c r="B16" s="6">
        <f>'Prev&amp;Death'!B16*'Mortality Rate'!B16</f>
        <v>116.6293003892812</v>
      </c>
      <c r="C16" s="6">
        <f>'Prev&amp;Death'!C16*'Mortality Rate'!C16</f>
        <v>90.123169171199052</v>
      </c>
      <c r="D16" s="6">
        <f>'Prev&amp;Death'!D16*'Mortality Rate'!D16</f>
        <v>462.82793806873048</v>
      </c>
      <c r="E16" s="6">
        <f>'Prev&amp;Death'!E16*'Mortality Rate'!E16</f>
        <v>325.26081575826657</v>
      </c>
      <c r="F16" s="6">
        <f>'Prev&amp;Death'!F16*'Mortality Rate'!F16</f>
        <v>1404.4229740583928</v>
      </c>
      <c r="G16" s="6">
        <f>'Prev&amp;Death'!G16*'Mortality Rate'!G16</f>
        <v>981.8843523702426</v>
      </c>
      <c r="H16" s="6">
        <f>'Prev&amp;Death'!H16*'Mortality Rate'!H16</f>
        <v>5302.968006788934</v>
      </c>
      <c r="I16" s="6">
        <f>'Prev&amp;Death'!I16*'Mortality Rate'!I16</f>
        <v>4728.6568429789322</v>
      </c>
      <c r="J16" s="4"/>
      <c r="L16" s="2"/>
      <c r="M16" s="6"/>
      <c r="N16" s="6"/>
      <c r="O16" s="6"/>
      <c r="P16" s="6"/>
      <c r="Q16" s="6"/>
      <c r="R16" s="6"/>
      <c r="S16" s="6"/>
      <c r="T16" s="6"/>
      <c r="W16" s="2"/>
      <c r="X16" s="6"/>
      <c r="Y16" s="6"/>
      <c r="Z16" s="6"/>
      <c r="AA16" s="6"/>
      <c r="AB16" s="6"/>
      <c r="AC16" s="6"/>
      <c r="AD16" s="6"/>
      <c r="AE16" s="6"/>
      <c r="AF16" s="10"/>
    </row>
    <row r="17" spans="1:32">
      <c r="A17" s="2">
        <v>2029</v>
      </c>
      <c r="B17" s="6">
        <f>'Prev&amp;Death'!B17*'Mortality Rate'!B17</f>
        <v>118.3241346962787</v>
      </c>
      <c r="C17" s="6">
        <f>'Prev&amp;Death'!C17*'Mortality Rate'!C17</f>
        <v>91.508338235707541</v>
      </c>
      <c r="D17" s="6">
        <f>'Prev&amp;Death'!D17*'Mortality Rate'!D17</f>
        <v>465.12315042570458</v>
      </c>
      <c r="E17" s="6">
        <f>'Prev&amp;Death'!E17*'Mortality Rate'!E17</f>
        <v>327.89644501289325</v>
      </c>
      <c r="F17" s="6">
        <f>'Prev&amp;Death'!F17*'Mortality Rate'!F17</f>
        <v>1430.129385764573</v>
      </c>
      <c r="G17" s="6">
        <f>'Prev&amp;Death'!G17*'Mortality Rate'!G17</f>
        <v>1009.4345690091736</v>
      </c>
      <c r="H17" s="6">
        <f>'Prev&amp;Death'!H17*'Mortality Rate'!H17</f>
        <v>5505.161816508813</v>
      </c>
      <c r="I17" s="6">
        <f>'Prev&amp;Death'!I17*'Mortality Rate'!I17</f>
        <v>4889.5236082528681</v>
      </c>
      <c r="J17" s="4"/>
      <c r="L17" s="2"/>
      <c r="M17" s="6"/>
      <c r="N17" s="6"/>
      <c r="O17" s="6"/>
      <c r="P17" s="6"/>
      <c r="Q17" s="6"/>
      <c r="R17" s="6"/>
      <c r="S17" s="6"/>
      <c r="T17" s="6"/>
      <c r="W17" s="2"/>
      <c r="X17" s="6"/>
      <c r="Y17" s="6"/>
      <c r="Z17" s="6"/>
      <c r="AA17" s="6"/>
      <c r="AB17" s="6"/>
      <c r="AC17" s="6"/>
      <c r="AD17" s="6"/>
      <c r="AE17" s="6"/>
      <c r="AF17" s="10"/>
    </row>
    <row r="18" spans="1:32">
      <c r="A18" s="2">
        <v>2030</v>
      </c>
      <c r="B18" s="6">
        <f>'Prev&amp;Death'!B18*'Mortality Rate'!B18</f>
        <v>120.00728524597929</v>
      </c>
      <c r="C18" s="6">
        <f>'Prev&amp;Death'!C18*'Mortality Rate'!C18</f>
        <v>92.869592453790517</v>
      </c>
      <c r="D18" s="6">
        <f>'Prev&amp;Death'!D18*'Mortality Rate'!D18</f>
        <v>467.1976400965321</v>
      </c>
      <c r="E18" s="6">
        <f>'Prev&amp;Death'!E18*'Mortality Rate'!E18</f>
        <v>330.29458795426757</v>
      </c>
      <c r="F18" s="6">
        <f>'Prev&amp;Death'!F18*'Mortality Rate'!F18</f>
        <v>1453.3524324070797</v>
      </c>
      <c r="G18" s="6">
        <f>'Prev&amp;Death'!G18*'Mortality Rate'!G18</f>
        <v>1034.6967884237777</v>
      </c>
      <c r="H18" s="6">
        <f>'Prev&amp;Death'!H18*'Mortality Rate'!H18</f>
        <v>5709.5834265650974</v>
      </c>
      <c r="I18" s="6">
        <f>'Prev&amp;Death'!I18*'Mortality Rate'!I18</f>
        <v>5053.2208414465322</v>
      </c>
      <c r="J18" s="4"/>
      <c r="L18" s="2"/>
      <c r="M18" s="6"/>
      <c r="N18" s="6"/>
      <c r="O18" s="6"/>
      <c r="P18" s="6"/>
      <c r="Q18" s="6"/>
      <c r="R18" s="6"/>
      <c r="S18" s="6"/>
      <c r="T18" s="6"/>
      <c r="W18" s="2"/>
      <c r="X18" s="6"/>
      <c r="Y18" s="6"/>
      <c r="Z18" s="6"/>
      <c r="AA18" s="6"/>
      <c r="AB18" s="6"/>
      <c r="AC18" s="6"/>
      <c r="AD18" s="6"/>
      <c r="AE18" s="6"/>
      <c r="AF18" s="10"/>
    </row>
    <row r="19" spans="1:32">
      <c r="A19" s="2"/>
      <c r="B19" s="6"/>
      <c r="C19" s="6"/>
      <c r="D19" s="6"/>
      <c r="E19" s="6"/>
      <c r="F19" s="6"/>
      <c r="G19" s="6"/>
      <c r="H19" s="6"/>
      <c r="I19" s="6"/>
      <c r="J19" s="4"/>
      <c r="L19" s="2"/>
      <c r="M19" s="6"/>
      <c r="N19" s="6"/>
      <c r="O19" s="6"/>
      <c r="P19" s="6"/>
      <c r="Q19" s="6"/>
      <c r="R19" s="6"/>
      <c r="S19" s="6"/>
      <c r="T19" s="6"/>
      <c r="W19" s="2"/>
      <c r="X19" s="6"/>
      <c r="Y19" s="6"/>
      <c r="Z19" s="6"/>
      <c r="AA19" s="6"/>
      <c r="AB19" s="6"/>
      <c r="AC19" s="6"/>
      <c r="AD19" s="6"/>
      <c r="AE19" s="6"/>
      <c r="AF19" s="10"/>
    </row>
    <row r="20" spans="1:32" s="29" customFormat="1">
      <c r="B20" s="1"/>
      <c r="C20" s="1"/>
      <c r="D20" s="1"/>
      <c r="E20" s="1"/>
      <c r="F20" s="1"/>
      <c r="G20" s="1"/>
      <c r="H20" s="1"/>
      <c r="I20" s="1"/>
      <c r="L20" s="1"/>
      <c r="M20" s="1"/>
      <c r="N20" s="1"/>
      <c r="O20" s="1"/>
      <c r="P20" s="1"/>
      <c r="Q20" s="1"/>
      <c r="R20" s="1"/>
      <c r="S20" s="1"/>
      <c r="T20" s="1"/>
      <c r="W20" s="1"/>
      <c r="X20" s="1"/>
      <c r="Y20" s="1"/>
      <c r="Z20" s="1"/>
      <c r="AA20" s="1"/>
      <c r="AB20" s="1"/>
      <c r="AC20" s="1"/>
      <c r="AD20" s="1"/>
      <c r="AE20" s="1"/>
      <c r="AF20" s="9"/>
    </row>
    <row r="21" spans="1:32" s="29" customFormat="1">
      <c r="A21" s="7" t="s">
        <v>31</v>
      </c>
      <c r="B21" s="1"/>
      <c r="C21" s="1"/>
      <c r="D21" s="1"/>
      <c r="E21" s="1"/>
      <c r="F21" s="1"/>
      <c r="G21" s="1"/>
      <c r="H21" s="1"/>
      <c r="I21" s="1"/>
      <c r="J21" s="10"/>
      <c r="L21" s="2"/>
      <c r="M21" s="6"/>
      <c r="N21" s="6"/>
      <c r="O21" s="6"/>
      <c r="P21" s="6"/>
      <c r="Q21" s="6"/>
      <c r="R21" s="6"/>
      <c r="S21" s="6"/>
      <c r="T21" s="6"/>
      <c r="W21" s="2"/>
      <c r="X21" s="6"/>
      <c r="Y21" s="6"/>
      <c r="Z21" s="6"/>
      <c r="AA21" s="6"/>
      <c r="AB21" s="6"/>
      <c r="AC21" s="6"/>
      <c r="AD21" s="6"/>
      <c r="AE21" s="6"/>
      <c r="AF21" s="10"/>
    </row>
    <row r="22" spans="1:32" s="29" customFormat="1">
      <c r="A22" s="1" t="s">
        <v>8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L22" s="2"/>
      <c r="M22" s="6"/>
      <c r="N22" s="6"/>
      <c r="O22" s="6"/>
      <c r="P22" s="6"/>
      <c r="Q22" s="6"/>
      <c r="R22" s="6"/>
      <c r="S22" s="6"/>
      <c r="T22" s="6"/>
      <c r="W22" s="2"/>
      <c r="X22" s="6"/>
      <c r="Y22" s="6"/>
      <c r="Z22" s="6"/>
      <c r="AA22" s="6"/>
      <c r="AB22" s="6"/>
      <c r="AC22" s="6"/>
      <c r="AD22" s="6"/>
      <c r="AE22" s="6"/>
      <c r="AF22" s="10"/>
    </row>
    <row r="23" spans="1:32" s="29" customFormat="1">
      <c r="A23" s="2">
        <v>2015</v>
      </c>
      <c r="B23" s="6">
        <f>'Prev&amp;Death'!B23*'Mortality Rate'!B23</f>
        <v>262.21875912207497</v>
      </c>
      <c r="C23" s="6">
        <f>'Prev&amp;Death'!C23*'Mortality Rate'!C23</f>
        <v>204.99822791438021</v>
      </c>
      <c r="D23" s="6">
        <f>'Prev&amp;Death'!D23*'Mortality Rate'!D23</f>
        <v>1153.3987589024919</v>
      </c>
      <c r="E23" s="6">
        <f>'Prev&amp;Death'!E23*'Mortality Rate'!E23</f>
        <v>658.46564370826434</v>
      </c>
      <c r="F23" s="6">
        <f>'Prev&amp;Death'!F23*'Mortality Rate'!F23</f>
        <v>2727.0469745062073</v>
      </c>
      <c r="G23" s="6">
        <f>'Prev&amp;Death'!G23*'Mortality Rate'!G23</f>
        <v>1646.4314536179427</v>
      </c>
      <c r="H23" s="6">
        <f>'Prev&amp;Death'!H23*'Mortality Rate'!H23</f>
        <v>9226.6071462612181</v>
      </c>
      <c r="I23" s="6">
        <f>'Prev&amp;Death'!I23*'Mortality Rate'!I23</f>
        <v>8485.9420953298468</v>
      </c>
      <c r="L23" s="2"/>
      <c r="M23" s="6"/>
      <c r="N23" s="6"/>
      <c r="O23" s="6"/>
      <c r="P23" s="6"/>
      <c r="Q23" s="6"/>
      <c r="R23" s="6"/>
      <c r="S23" s="6"/>
      <c r="T23" s="6"/>
      <c r="W23" s="2"/>
      <c r="X23" s="6"/>
      <c r="Y23" s="6"/>
      <c r="Z23" s="6"/>
      <c r="AA23" s="6"/>
      <c r="AB23" s="6"/>
      <c r="AC23" s="6"/>
      <c r="AD23" s="6"/>
      <c r="AE23" s="6"/>
      <c r="AF23" s="10"/>
    </row>
    <row r="24" spans="1:32" s="29" customFormat="1">
      <c r="A24" s="2">
        <v>2016</v>
      </c>
      <c r="B24" s="6">
        <f>'Prev&amp;Death'!B24*'Mortality Rate'!B24</f>
        <v>274.94154806119508</v>
      </c>
      <c r="C24" s="6">
        <f>'Prev&amp;Death'!C24*'Mortality Rate'!C24</f>
        <v>212.7796209713203</v>
      </c>
      <c r="D24" s="6">
        <f>'Prev&amp;Death'!D24*'Mortality Rate'!D24</f>
        <v>1199.7876114530486</v>
      </c>
      <c r="E24" s="6">
        <f>'Prev&amp;Death'!E24*'Mortality Rate'!E24</f>
        <v>725.93748048928569</v>
      </c>
      <c r="F24" s="6">
        <f>'Prev&amp;Death'!F24*'Mortality Rate'!F24</f>
        <v>2877.4768406118669</v>
      </c>
      <c r="G24" s="6">
        <f>'Prev&amp;Death'!G24*'Mortality Rate'!G24</f>
        <v>1746.4537590853913</v>
      </c>
      <c r="H24" s="6">
        <f>'Prev&amp;Death'!H24*'Mortality Rate'!H24</f>
        <v>9546.5416950310446</v>
      </c>
      <c r="I24" s="6">
        <f>'Prev&amp;Death'!I24*'Mortality Rate'!I24</f>
        <v>8965.5015527067571</v>
      </c>
      <c r="L24" s="2"/>
      <c r="M24" s="6"/>
      <c r="N24" s="6"/>
      <c r="O24" s="6"/>
      <c r="P24" s="6"/>
      <c r="Q24" s="6"/>
      <c r="R24" s="6"/>
      <c r="S24" s="6"/>
      <c r="T24" s="6"/>
      <c r="W24" s="2"/>
      <c r="X24" s="6"/>
      <c r="Y24" s="6"/>
      <c r="Z24" s="6"/>
      <c r="AA24" s="6"/>
      <c r="AB24" s="6"/>
      <c r="AC24" s="6"/>
      <c r="AD24" s="6"/>
      <c r="AE24" s="6"/>
      <c r="AF24" s="10"/>
    </row>
    <row r="25" spans="1:32" s="29" customFormat="1">
      <c r="A25" s="2">
        <v>2017</v>
      </c>
      <c r="B25" s="6">
        <f>'Prev&amp;Death'!B25*'Mortality Rate'!B25</f>
        <v>286.11573602275939</v>
      </c>
      <c r="C25" s="6">
        <f>'Prev&amp;Death'!C25*'Mortality Rate'!C25</f>
        <v>220.25871768218616</v>
      </c>
      <c r="D25" s="6">
        <f>'Prev&amp;Death'!D25*'Mortality Rate'!D25</f>
        <v>1227.9617189632181</v>
      </c>
      <c r="E25" s="6">
        <f>'Prev&amp;Death'!E25*'Mortality Rate'!E25</f>
        <v>775.07704245043158</v>
      </c>
      <c r="F25" s="6">
        <f>'Prev&amp;Death'!F25*'Mortality Rate'!F25</f>
        <v>3012.8989753946121</v>
      </c>
      <c r="G25" s="6">
        <f>'Prev&amp;Death'!G25*'Mortality Rate'!G25</f>
        <v>1851.6330949757282</v>
      </c>
      <c r="H25" s="6">
        <f>'Prev&amp;Death'!H25*'Mortality Rate'!H25</f>
        <v>10002.89850953369</v>
      </c>
      <c r="I25" s="6">
        <f>'Prev&amp;Death'!I25*'Mortality Rate'!I25</f>
        <v>9436.2264217980555</v>
      </c>
      <c r="L25" s="2"/>
      <c r="M25" s="6"/>
      <c r="N25" s="6"/>
      <c r="O25" s="6"/>
      <c r="P25" s="6"/>
      <c r="Q25" s="6"/>
      <c r="R25" s="6"/>
      <c r="S25" s="6"/>
      <c r="T25" s="6"/>
      <c r="W25" s="2"/>
      <c r="X25" s="6"/>
      <c r="Y25" s="6"/>
      <c r="Z25" s="6"/>
      <c r="AA25" s="6"/>
      <c r="AB25" s="6"/>
      <c r="AC25" s="6"/>
      <c r="AD25" s="6"/>
      <c r="AE25" s="6"/>
      <c r="AF25" s="10"/>
    </row>
    <row r="26" spans="1:32" s="29" customFormat="1">
      <c r="A26" s="2">
        <v>2018</v>
      </c>
      <c r="B26" s="6">
        <f>'Prev&amp;Death'!B26*'Mortality Rate'!B26</f>
        <v>295.85205127265772</v>
      </c>
      <c r="C26" s="6">
        <f>'Prev&amp;Death'!C26*'Mortality Rate'!C26</f>
        <v>227.31162207621946</v>
      </c>
      <c r="D26" s="6">
        <f>'Prev&amp;Death'!D26*'Mortality Rate'!D26</f>
        <v>1252.9073117630428</v>
      </c>
      <c r="E26" s="6">
        <f>'Prev&amp;Death'!E26*'Mortality Rate'!E26</f>
        <v>813.69222782756526</v>
      </c>
      <c r="F26" s="6">
        <f>'Prev&amp;Death'!F26*'Mortality Rate'!F26</f>
        <v>3135.9977974384597</v>
      </c>
      <c r="G26" s="6">
        <f>'Prev&amp;Death'!G26*'Mortality Rate'!G26</f>
        <v>1958.5436577613737</v>
      </c>
      <c r="H26" s="6">
        <f>'Prev&amp;Death'!H26*'Mortality Rate'!H26</f>
        <v>10398.306092990573</v>
      </c>
      <c r="I26" s="6">
        <f>'Prev&amp;Death'!I26*'Mortality Rate'!I26</f>
        <v>9893.7497286500311</v>
      </c>
      <c r="L26" s="2"/>
      <c r="M26" s="6"/>
      <c r="N26" s="6"/>
      <c r="O26" s="6"/>
      <c r="P26" s="6"/>
      <c r="Q26" s="6"/>
      <c r="R26" s="6"/>
      <c r="S26" s="6"/>
      <c r="T26" s="6"/>
      <c r="W26" s="2"/>
      <c r="X26" s="6"/>
      <c r="Y26" s="6"/>
      <c r="Z26" s="6"/>
      <c r="AA26" s="6"/>
      <c r="AB26" s="6"/>
      <c r="AC26" s="6"/>
      <c r="AD26" s="6"/>
      <c r="AE26" s="6"/>
      <c r="AF26" s="10"/>
    </row>
    <row r="27" spans="1:32" s="29" customFormat="1">
      <c r="A27" s="2">
        <v>2019</v>
      </c>
      <c r="B27" s="6">
        <f>'Prev&amp;Death'!B27*'Mortality Rate'!B27</f>
        <v>304.3075356189126</v>
      </c>
      <c r="C27" s="6">
        <f>'Prev&amp;Death'!C27*'Mortality Rate'!C27</f>
        <v>233.82823275927626</v>
      </c>
      <c r="D27" s="6">
        <f>'Prev&amp;Death'!D27*'Mortality Rate'!D27</f>
        <v>1278.0657520546606</v>
      </c>
      <c r="E27" s="6">
        <f>'Prev&amp;Death'!E27*'Mortality Rate'!E27</f>
        <v>845.89923261504373</v>
      </c>
      <c r="F27" s="6">
        <f>'Prev&amp;Death'!F27*'Mortality Rate'!F27</f>
        <v>3250.5381255083826</v>
      </c>
      <c r="G27" s="6">
        <f>'Prev&amp;Death'!G27*'Mortality Rate'!G27</f>
        <v>2066.0734686690425</v>
      </c>
      <c r="H27" s="6">
        <f>'Prev&amp;Death'!H27*'Mortality Rate'!H27</f>
        <v>10836.138759911222</v>
      </c>
      <c r="I27" s="6">
        <f>'Prev&amp;Death'!I27*'Mortality Rate'!I27</f>
        <v>10336.762142733174</v>
      </c>
      <c r="L27" s="2"/>
      <c r="M27" s="6"/>
      <c r="N27" s="6"/>
      <c r="O27" s="6"/>
      <c r="P27" s="6"/>
      <c r="Q27" s="6"/>
      <c r="R27" s="6"/>
      <c r="S27" s="6"/>
      <c r="T27" s="6"/>
      <c r="W27" s="2"/>
      <c r="X27" s="6"/>
      <c r="Y27" s="6"/>
      <c r="Z27" s="6"/>
      <c r="AA27" s="6"/>
      <c r="AB27" s="6"/>
      <c r="AC27" s="6"/>
      <c r="AD27" s="6"/>
      <c r="AE27" s="6"/>
      <c r="AF27" s="10"/>
    </row>
    <row r="28" spans="1:32" s="29" customFormat="1">
      <c r="A28" s="2">
        <v>2020</v>
      </c>
      <c r="B28" s="6">
        <f>'Prev&amp;Death'!B28*'Mortality Rate'!B28</f>
        <v>311.72795349105058</v>
      </c>
      <c r="C28" s="6">
        <f>'Prev&amp;Death'!C28*'Mortality Rate'!C28</f>
        <v>239.82122104862981</v>
      </c>
      <c r="D28" s="6">
        <f>'Prev&amp;Death'!D28*'Mortality Rate'!D28</f>
        <v>1303.2116635816124</v>
      </c>
      <c r="E28" s="6">
        <f>'Prev&amp;Death'!E28*'Mortality Rate'!E28</f>
        <v>873.73565577482623</v>
      </c>
      <c r="F28" s="6">
        <f>'Prev&amp;Death'!F28*'Mortality Rate'!F28</f>
        <v>3360.5624560946326</v>
      </c>
      <c r="G28" s="6">
        <f>'Prev&amp;Death'!G28*'Mortality Rate'!G28</f>
        <v>2174.0816160809254</v>
      </c>
      <c r="H28" s="6">
        <f>'Prev&amp;Death'!H28*'Mortality Rate'!H28</f>
        <v>11251.456631466323</v>
      </c>
      <c r="I28" s="6">
        <f>'Prev&amp;Death'!I28*'Mortality Rate'!I28</f>
        <v>10765.605323901435</v>
      </c>
      <c r="L28" s="2"/>
      <c r="M28" s="6"/>
      <c r="N28" s="6"/>
      <c r="O28" s="6"/>
      <c r="P28" s="6"/>
      <c r="Q28" s="6"/>
      <c r="R28" s="6"/>
      <c r="S28" s="6"/>
      <c r="T28" s="6"/>
      <c r="W28" s="2"/>
      <c r="X28" s="6"/>
      <c r="Y28" s="6"/>
      <c r="Z28" s="6"/>
      <c r="AA28" s="6"/>
      <c r="AB28" s="6"/>
      <c r="AC28" s="6"/>
      <c r="AD28" s="6"/>
      <c r="AE28" s="6"/>
      <c r="AF28" s="10"/>
    </row>
    <row r="29" spans="1:32" s="29" customFormat="1">
      <c r="A29" s="2">
        <v>2021</v>
      </c>
      <c r="B29" s="6">
        <f>'Prev&amp;Death'!B29*'Mortality Rate'!B29</f>
        <v>318.35630820212265</v>
      </c>
      <c r="C29" s="6">
        <f>'Prev&amp;Death'!C29*'Mortality Rate'!C29</f>
        <v>245.4020836680167</v>
      </c>
      <c r="D29" s="6">
        <f>'Prev&amp;Death'!D29*'Mortality Rate'!D29</f>
        <v>1327.3861652168162</v>
      </c>
      <c r="E29" s="6">
        <f>'Prev&amp;Death'!E29*'Mortality Rate'!E29</f>
        <v>898.0478272529657</v>
      </c>
      <c r="F29" s="6">
        <f>'Prev&amp;Death'!F29*'Mortality Rate'!F29</f>
        <v>3466.4388094830338</v>
      </c>
      <c r="G29" s="6">
        <f>'Prev&amp;Death'!G29*'Mortality Rate'!G29</f>
        <v>2281.1428848951873</v>
      </c>
      <c r="H29" s="6">
        <f>'Prev&amp;Death'!H29*'Mortality Rate'!H29</f>
        <v>11685.452351303287</v>
      </c>
      <c r="I29" s="6">
        <f>'Prev&amp;Death'!I29*'Mortality Rate'!I29</f>
        <v>11186.163756393316</v>
      </c>
      <c r="L29" s="2"/>
      <c r="M29" s="6"/>
      <c r="N29" s="6"/>
      <c r="O29" s="6"/>
      <c r="P29" s="6"/>
      <c r="Q29" s="6"/>
      <c r="R29" s="6"/>
      <c r="S29" s="6"/>
      <c r="T29" s="6"/>
      <c r="W29" s="2"/>
      <c r="X29" s="6"/>
      <c r="Y29" s="6"/>
      <c r="Z29" s="6"/>
      <c r="AA29" s="6"/>
      <c r="AB29" s="6"/>
      <c r="AC29" s="6"/>
      <c r="AD29" s="6"/>
      <c r="AE29" s="6"/>
      <c r="AF29" s="10"/>
    </row>
    <row r="30" spans="1:32" s="29" customFormat="1">
      <c r="A30" s="2">
        <v>2022</v>
      </c>
      <c r="B30" s="6">
        <f>'Prev&amp;Death'!B30*'Mortality Rate'!B30</f>
        <v>324.41225666166173</v>
      </c>
      <c r="C30" s="6">
        <f>'Prev&amp;Death'!C30*'Mortality Rate'!C30</f>
        <v>250.63473627451398</v>
      </c>
      <c r="D30" s="6">
        <f>'Prev&amp;Death'!D30*'Mortality Rate'!D30</f>
        <v>1349.2303154264134</v>
      </c>
      <c r="E30" s="6">
        <f>'Prev&amp;Death'!E30*'Mortality Rate'!E30</f>
        <v>919.22164078709852</v>
      </c>
      <c r="F30" s="6">
        <f>'Prev&amp;Death'!F30*'Mortality Rate'!F30</f>
        <v>3566.1660755466251</v>
      </c>
      <c r="G30" s="6">
        <f>'Prev&amp;Death'!G30*'Mortality Rate'!G30</f>
        <v>2384.5430003445936</v>
      </c>
      <c r="H30" s="6">
        <f>'Prev&amp;Death'!H30*'Mortality Rate'!H30</f>
        <v>12132.566138539853</v>
      </c>
      <c r="I30" s="6">
        <f>'Prev&amp;Death'!I30*'Mortality Rate'!I30</f>
        <v>11612.075174670192</v>
      </c>
      <c r="L30" s="2"/>
      <c r="M30" s="6"/>
      <c r="N30" s="6"/>
      <c r="O30" s="6"/>
      <c r="P30" s="6"/>
      <c r="Q30" s="6"/>
      <c r="R30" s="6"/>
      <c r="S30" s="6"/>
      <c r="T30" s="6"/>
      <c r="W30" s="2"/>
      <c r="X30" s="6"/>
      <c r="Y30" s="6"/>
      <c r="Z30" s="6"/>
      <c r="AA30" s="6"/>
      <c r="AB30" s="6"/>
      <c r="AC30" s="6"/>
      <c r="AD30" s="6"/>
      <c r="AE30" s="6"/>
      <c r="AF30" s="10"/>
    </row>
    <row r="31" spans="1:32" s="29" customFormat="1">
      <c r="A31" s="2">
        <v>2023</v>
      </c>
      <c r="B31" s="6">
        <f>'Prev&amp;Death'!B31*'Mortality Rate'!B31</f>
        <v>329.98692466424313</v>
      </c>
      <c r="C31" s="6">
        <f>'Prev&amp;Death'!C31*'Mortality Rate'!C31</f>
        <v>255.55907154528958</v>
      </c>
      <c r="D31" s="6">
        <f>'Prev&amp;Death'!D31*'Mortality Rate'!D31</f>
        <v>1368.4965348320234</v>
      </c>
      <c r="E31" s="6">
        <f>'Prev&amp;Death'!E31*'Mortality Rate'!E31</f>
        <v>937.69976430008967</v>
      </c>
      <c r="F31" s="6">
        <f>'Prev&amp;Death'!F31*'Mortality Rate'!F31</f>
        <v>3662.458011183568</v>
      </c>
      <c r="G31" s="6">
        <f>'Prev&amp;Death'!G31*'Mortality Rate'!G31</f>
        <v>2484.94819753199</v>
      </c>
      <c r="H31" s="6">
        <f>'Prev&amp;Death'!H31*'Mortality Rate'!H31</f>
        <v>12599.744141919311</v>
      </c>
      <c r="I31" s="6">
        <f>'Prev&amp;Death'!I31*'Mortality Rate'!I31</f>
        <v>12041.0955890105</v>
      </c>
      <c r="L31" s="2"/>
      <c r="M31" s="6"/>
      <c r="N31" s="6"/>
      <c r="O31" s="6"/>
      <c r="P31" s="6"/>
      <c r="Q31" s="6"/>
      <c r="R31" s="6"/>
      <c r="S31" s="6"/>
      <c r="T31" s="6"/>
      <c r="W31" s="2"/>
      <c r="X31" s="6"/>
      <c r="Y31" s="6"/>
      <c r="Z31" s="6"/>
      <c r="AA31" s="6"/>
      <c r="AB31" s="6"/>
      <c r="AC31" s="6"/>
      <c r="AD31" s="6"/>
      <c r="AE31" s="6"/>
      <c r="AF31" s="10"/>
    </row>
    <row r="32" spans="1:32" s="29" customFormat="1">
      <c r="A32" s="2">
        <v>2024</v>
      </c>
      <c r="B32" s="6">
        <f>'Prev&amp;Death'!B32*'Mortality Rate'!B32</f>
        <v>335.1892694540345</v>
      </c>
      <c r="C32" s="6">
        <f>'Prev&amp;Death'!C32*'Mortality Rate'!C32</f>
        <v>260.21971881048012</v>
      </c>
      <c r="D32" s="6">
        <f>'Prev&amp;Death'!D32*'Mortality Rate'!D32</f>
        <v>1385.2561647323303</v>
      </c>
      <c r="E32" s="6">
        <f>'Prev&amp;Death'!E32*'Mortality Rate'!E32</f>
        <v>953.93305048863317</v>
      </c>
      <c r="F32" s="6">
        <f>'Prev&amp;Death'!F32*'Mortality Rate'!F32</f>
        <v>3757.3191506241042</v>
      </c>
      <c r="G32" s="6">
        <f>'Prev&amp;Death'!G32*'Mortality Rate'!G32</f>
        <v>2582.9241026547015</v>
      </c>
      <c r="H32" s="6">
        <f>'Prev&amp;Death'!H32*'Mortality Rate'!H32</f>
        <v>13075.417944738318</v>
      </c>
      <c r="I32" s="6">
        <f>'Prev&amp;Death'!I32*'Mortality Rate'!I32</f>
        <v>12471.71328469</v>
      </c>
      <c r="L32" s="2"/>
      <c r="M32" s="6"/>
      <c r="N32" s="6"/>
      <c r="O32" s="6"/>
      <c r="P32" s="6"/>
      <c r="Q32" s="6"/>
      <c r="R32" s="6"/>
      <c r="S32" s="6"/>
      <c r="T32" s="6"/>
      <c r="W32" s="2"/>
      <c r="X32" s="6"/>
      <c r="Y32" s="6"/>
      <c r="Z32" s="6"/>
      <c r="AA32" s="6"/>
      <c r="AB32" s="6"/>
      <c r="AC32" s="6"/>
      <c r="AD32" s="6"/>
      <c r="AE32" s="6"/>
      <c r="AF32" s="10"/>
    </row>
    <row r="33" spans="1:32" s="29" customFormat="1">
      <c r="A33" s="2">
        <v>2025</v>
      </c>
      <c r="B33" s="6">
        <f>'Prev&amp;Death'!B33*'Mortality Rate'!B33</f>
        <v>340.12615604190751</v>
      </c>
      <c r="C33" s="6">
        <f>'Prev&amp;Death'!C33*'Mortality Rate'!C33</f>
        <v>264.6796660026086</v>
      </c>
      <c r="D33" s="6">
        <f>'Prev&amp;Death'!D33*'Mortality Rate'!D33</f>
        <v>1399.3870328164105</v>
      </c>
      <c r="E33" s="6">
        <f>'Prev&amp;Death'!E33*'Mortality Rate'!E33</f>
        <v>968.08041054085083</v>
      </c>
      <c r="F33" s="6">
        <f>'Prev&amp;Death'!F33*'Mortality Rate'!F33</f>
        <v>3852.1083819291393</v>
      </c>
      <c r="G33" s="6">
        <f>'Prev&amp;Death'!G33*'Mortality Rate'!G33</f>
        <v>2678.9795104534142</v>
      </c>
      <c r="H33" s="6">
        <f>'Prev&amp;Death'!H33*'Mortality Rate'!H33</f>
        <v>13562.217011856448</v>
      </c>
      <c r="I33" s="6">
        <f>'Prev&amp;Death'!I33*'Mortality Rate'!I33</f>
        <v>12904.207015017208</v>
      </c>
      <c r="L33" s="2"/>
      <c r="M33" s="6"/>
      <c r="N33" s="6"/>
      <c r="O33" s="6"/>
      <c r="P33" s="6"/>
      <c r="Q33" s="6"/>
      <c r="R33" s="6"/>
      <c r="S33" s="6"/>
      <c r="T33" s="6"/>
      <c r="W33" s="2"/>
      <c r="X33" s="6"/>
      <c r="Y33" s="6"/>
      <c r="Z33" s="6"/>
      <c r="AA33" s="6"/>
      <c r="AB33" s="6"/>
      <c r="AC33" s="6"/>
      <c r="AD33" s="6"/>
      <c r="AE33" s="6"/>
      <c r="AF33" s="10"/>
    </row>
    <row r="34" spans="1:32" s="29" customFormat="1">
      <c r="A34" s="2">
        <v>2026</v>
      </c>
      <c r="B34" s="6">
        <f>'Prev&amp;Death'!B34*'Mortality Rate'!B34</f>
        <v>344.83800923147675</v>
      </c>
      <c r="C34" s="6">
        <f>'Prev&amp;Death'!C34*'Mortality Rate'!C34</f>
        <v>268.95138477484028</v>
      </c>
      <c r="D34" s="6">
        <f>'Prev&amp;Death'!D34*'Mortality Rate'!D34</f>
        <v>1410.9542209350502</v>
      </c>
      <c r="E34" s="6">
        <f>'Prev&amp;Death'!E34*'Mortality Rate'!E34</f>
        <v>980.32171474856057</v>
      </c>
      <c r="F34" s="6">
        <f>'Prev&amp;Death'!F34*'Mortality Rate'!F34</f>
        <v>3947.1284667035516</v>
      </c>
      <c r="G34" s="6">
        <f>'Prev&amp;Death'!G34*'Mortality Rate'!G34</f>
        <v>2773.3292371221323</v>
      </c>
      <c r="H34" s="6">
        <f>'Prev&amp;Death'!H34*'Mortality Rate'!H34</f>
        <v>14058.294900293595</v>
      </c>
      <c r="I34" s="6">
        <f>'Prev&amp;Death'!I34*'Mortality Rate'!I34</f>
        <v>13339.029749236041</v>
      </c>
      <c r="L34" s="2"/>
      <c r="M34" s="6"/>
      <c r="N34" s="6"/>
      <c r="O34" s="6"/>
      <c r="P34" s="6"/>
      <c r="Q34" s="6"/>
      <c r="R34" s="6"/>
      <c r="S34" s="6"/>
      <c r="T34" s="6"/>
      <c r="W34" s="2"/>
      <c r="X34" s="6"/>
      <c r="Y34" s="6"/>
      <c r="Z34" s="6"/>
      <c r="AA34" s="6"/>
      <c r="AB34" s="6"/>
      <c r="AC34" s="6"/>
      <c r="AD34" s="6"/>
      <c r="AE34" s="6"/>
      <c r="AF34" s="10"/>
    </row>
    <row r="35" spans="1:32" s="29" customFormat="1">
      <c r="A35" s="2">
        <v>2027</v>
      </c>
      <c r="B35" s="6">
        <f>'Prev&amp;Death'!B35*'Mortality Rate'!B35</f>
        <v>349.43651281679462</v>
      </c>
      <c r="C35" s="6">
        <f>'Prev&amp;Death'!C35*'Mortality Rate'!C35</f>
        <v>273.11275919996183</v>
      </c>
      <c r="D35" s="6">
        <f>'Prev&amp;Death'!D35*'Mortality Rate'!D35</f>
        <v>1419.7480729354675</v>
      </c>
      <c r="E35" s="6">
        <f>'Prev&amp;Death'!E35*'Mortality Rate'!E35</f>
        <v>990.6466852645284</v>
      </c>
      <c r="F35" s="6">
        <f>'Prev&amp;Death'!F35*'Mortality Rate'!F35</f>
        <v>4041.5360781140876</v>
      </c>
      <c r="G35" s="6">
        <f>'Prev&amp;Death'!G35*'Mortality Rate'!G35</f>
        <v>2865.0692036534642</v>
      </c>
      <c r="H35" s="6">
        <f>'Prev&amp;Death'!H35*'Mortality Rate'!H35</f>
        <v>14564.122533530945</v>
      </c>
      <c r="I35" s="6">
        <f>'Prev&amp;Death'!I35*'Mortality Rate'!I35</f>
        <v>13777.416163761338</v>
      </c>
      <c r="L35" s="2"/>
      <c r="M35" s="6"/>
      <c r="N35" s="6"/>
      <c r="O35" s="6"/>
      <c r="P35" s="6"/>
      <c r="Q35" s="6"/>
      <c r="R35" s="6"/>
      <c r="S35" s="6"/>
      <c r="T35" s="6"/>
      <c r="W35" s="2"/>
      <c r="X35" s="6"/>
      <c r="Y35" s="6"/>
      <c r="Z35" s="6"/>
      <c r="AA35" s="6"/>
      <c r="AB35" s="6"/>
      <c r="AC35" s="6"/>
      <c r="AD35" s="6"/>
      <c r="AE35" s="6"/>
      <c r="AF35" s="10"/>
    </row>
    <row r="36" spans="1:32" s="29" customFormat="1">
      <c r="A36" s="2">
        <v>2028</v>
      </c>
      <c r="B36" s="6">
        <f>'Prev&amp;Death'!B36*'Mortality Rate'!B36</f>
        <v>353.97158606366179</v>
      </c>
      <c r="C36" s="6">
        <f>'Prev&amp;Death'!C36*'Mortality Rate'!C36</f>
        <v>277.18457726683181</v>
      </c>
      <c r="D36" s="6">
        <f>'Prev&amp;Death'!D36*'Mortality Rate'!D36</f>
        <v>1425.5212797677275</v>
      </c>
      <c r="E36" s="6">
        <f>'Prev&amp;Death'!E36*'Mortality Rate'!E36</f>
        <v>998.98640376570552</v>
      </c>
      <c r="F36" s="6">
        <f>'Prev&amp;Death'!F36*'Mortality Rate'!F36</f>
        <v>4135.3359358442194</v>
      </c>
      <c r="G36" s="6">
        <f>'Prev&amp;Death'!G36*'Mortality Rate'!G36</f>
        <v>2953.9566375146424</v>
      </c>
      <c r="H36" s="6">
        <f>'Prev&amp;Death'!H36*'Mortality Rate'!H36</f>
        <v>15080.359317769284</v>
      </c>
      <c r="I36" s="6">
        <f>'Prev&amp;Death'!I36*'Mortality Rate'!I36</f>
        <v>14221.36400130155</v>
      </c>
      <c r="L36" s="2"/>
      <c r="M36" s="6"/>
      <c r="N36" s="6"/>
      <c r="O36" s="6"/>
      <c r="P36" s="6"/>
      <c r="Q36" s="6"/>
      <c r="R36" s="6"/>
      <c r="S36" s="6"/>
      <c r="T36" s="6"/>
      <c r="W36" s="2"/>
      <c r="X36" s="6"/>
      <c r="Y36" s="6"/>
      <c r="Z36" s="6"/>
      <c r="AA36" s="6"/>
      <c r="AB36" s="6"/>
      <c r="AC36" s="6"/>
      <c r="AD36" s="6"/>
      <c r="AE36" s="6"/>
      <c r="AF36" s="10"/>
    </row>
    <row r="37" spans="1:32" s="29" customFormat="1">
      <c r="A37" s="2">
        <v>2029</v>
      </c>
      <c r="B37" s="6">
        <f>'Prev&amp;Death'!B37*'Mortality Rate'!B37</f>
        <v>358.48179180861712</v>
      </c>
      <c r="C37" s="6">
        <f>'Prev&amp;Death'!C37*'Mortality Rate'!C37</f>
        <v>281.1677155606688</v>
      </c>
      <c r="D37" s="6">
        <f>'Prev&amp;Death'!D37*'Mortality Rate'!D37</f>
        <v>1428.5612959543341</v>
      </c>
      <c r="E37" s="6">
        <f>'Prev&amp;Death'!E37*'Mortality Rate'!E37</f>
        <v>1005.6146716902828</v>
      </c>
      <c r="F37" s="6">
        <f>'Prev&amp;Death'!F37*'Mortality Rate'!F37</f>
        <v>4226.8269012391747</v>
      </c>
      <c r="G37" s="6">
        <f>'Prev&amp;Death'!G37*'Mortality Rate'!G37</f>
        <v>3038.9763856344325</v>
      </c>
      <c r="H37" s="6">
        <f>'Prev&amp;Death'!H37*'Mortality Rate'!H37</f>
        <v>15609.035686771633</v>
      </c>
      <c r="I37" s="6">
        <f>'Prev&amp;Death'!I37*'Mortality Rate'!I37</f>
        <v>14672.787938008691</v>
      </c>
      <c r="L37" s="2"/>
      <c r="M37" s="6"/>
      <c r="N37" s="6"/>
      <c r="O37" s="6"/>
      <c r="P37" s="6"/>
      <c r="Q37" s="6"/>
      <c r="R37" s="6"/>
      <c r="S37" s="6"/>
      <c r="T37" s="6"/>
      <c r="W37" s="2"/>
      <c r="X37" s="6"/>
      <c r="Y37" s="6"/>
      <c r="Z37" s="6"/>
      <c r="AA37" s="6"/>
      <c r="AB37" s="6"/>
      <c r="AC37" s="6"/>
      <c r="AD37" s="6"/>
      <c r="AE37" s="6"/>
      <c r="AF37" s="10"/>
    </row>
    <row r="38" spans="1:32" s="29" customFormat="1">
      <c r="A38" s="2">
        <v>2030</v>
      </c>
      <c r="B38" s="6">
        <f>'Prev&amp;Death'!B38*'Mortality Rate'!B38</f>
        <v>362.95528842235547</v>
      </c>
      <c r="C38" s="6">
        <f>'Prev&amp;Death'!C38*'Mortality Rate'!C38</f>
        <v>285.04904760753834</v>
      </c>
      <c r="D38" s="6">
        <f>'Prev&amp;Death'!D38*'Mortality Rate'!D38</f>
        <v>1429.8961973592352</v>
      </c>
      <c r="E38" s="6">
        <f>'Prev&amp;Death'!E38*'Mortality Rate'!E38</f>
        <v>1011.0921175695042</v>
      </c>
      <c r="F38" s="6">
        <f>'Prev&amp;Death'!F38*'Mortality Rate'!F38</f>
        <v>4312.657513194903</v>
      </c>
      <c r="G38" s="6">
        <f>'Prev&amp;Death'!G38*'Mortality Rate'!G38</f>
        <v>3118.6878396150391</v>
      </c>
      <c r="H38" s="6">
        <f>'Prev&amp;Death'!H38*'Mortality Rate'!H38</f>
        <v>16152.525989403684</v>
      </c>
      <c r="I38" s="6">
        <f>'Prev&amp;Death'!I38*'Mortality Rate'!I38</f>
        <v>15132.954773218264</v>
      </c>
      <c r="L38" s="2"/>
      <c r="M38" s="6"/>
      <c r="N38" s="6"/>
      <c r="O38" s="6"/>
      <c r="P38" s="6"/>
      <c r="Q38" s="6"/>
      <c r="R38" s="6"/>
      <c r="S38" s="6"/>
      <c r="T38" s="6"/>
      <c r="W38" s="2"/>
      <c r="X38" s="6"/>
      <c r="Y38" s="6"/>
      <c r="Z38" s="6"/>
      <c r="AA38" s="6"/>
      <c r="AB38" s="6"/>
      <c r="AC38" s="6"/>
      <c r="AD38" s="6"/>
      <c r="AE38" s="6"/>
      <c r="AF38" s="10"/>
    </row>
    <row r="41" spans="1:32">
      <c r="A41" s="7" t="s">
        <v>40</v>
      </c>
      <c r="B41" s="1"/>
      <c r="C41" s="1"/>
      <c r="D41" s="1"/>
      <c r="E41" s="1"/>
      <c r="F41" s="1"/>
      <c r="G41" s="1"/>
      <c r="H41" s="1"/>
      <c r="I41" s="1"/>
    </row>
    <row r="42" spans="1:32">
      <c r="A42" s="1" t="s">
        <v>8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  <c r="I42" s="1" t="s">
        <v>7</v>
      </c>
    </row>
    <row r="43" spans="1:32">
      <c r="A43" s="2">
        <v>2015</v>
      </c>
      <c r="B43" s="6">
        <f>'Prev&amp;Death'!B43*'Mortality Rate'!B43</f>
        <v>105.93042248654668</v>
      </c>
      <c r="C43" s="6">
        <f>'Prev&amp;Death'!C43*'Mortality Rate'!C43</f>
        <v>81.837365545191886</v>
      </c>
      <c r="D43" s="6">
        <f>'Prev&amp;Death'!D43*'Mortality Rate'!D43</f>
        <v>460.54862654239651</v>
      </c>
      <c r="E43" s="6">
        <f>'Prev&amp;Death'!E43*'Mortality Rate'!E43</f>
        <v>261.15657213472099</v>
      </c>
      <c r="F43" s="6">
        <f>'Prev&amp;Death'!F43*'Mortality Rate'!F43</f>
        <v>1075.0656754061997</v>
      </c>
      <c r="G43" s="6">
        <f>'Prev&amp;Death'!G43*'Mortality Rate'!G43</f>
        <v>647.60178459602525</v>
      </c>
      <c r="H43" s="6">
        <f>'Prev&amp;Death'!H43*'Mortality Rate'!H43</f>
        <v>3639.65196438249</v>
      </c>
      <c r="I43" s="6">
        <f>'Prev&amp;Death'!I43*'Mortality Rate'!I43</f>
        <v>3341.0084337176654</v>
      </c>
    </row>
    <row r="44" spans="1:32">
      <c r="A44" s="2">
        <v>2016</v>
      </c>
      <c r="B44" s="6">
        <f>'Prev&amp;Death'!B44*'Mortality Rate'!B44</f>
        <v>112.00261202224017</v>
      </c>
      <c r="C44" s="6">
        <f>'Prev&amp;Death'!C44*'Mortality Rate'!C44</f>
        <v>84.725661713508515</v>
      </c>
      <c r="D44" s="6">
        <f>'Prev&amp;Death'!D44*'Mortality Rate'!D44</f>
        <v>477.25991099585428</v>
      </c>
      <c r="E44" s="6">
        <f>'Prev&amp;Death'!E44*'Mortality Rate'!E44</f>
        <v>284.78254700903841</v>
      </c>
      <c r="F44" s="6">
        <f>'Prev&amp;Death'!F44*'Mortality Rate'!F44</f>
        <v>1115.5102861475118</v>
      </c>
      <c r="G44" s="6">
        <f>'Prev&amp;Death'!G44*'Mortality Rate'!G44</f>
        <v>673.45283386604217</v>
      </c>
      <c r="H44" s="6">
        <f>'Prev&amp;Death'!H44*'Mortality Rate'!H44</f>
        <v>3698.6272753788144</v>
      </c>
      <c r="I44" s="6">
        <f>'Prev&amp;Death'!I44*'Mortality Rate'!I44</f>
        <v>3462.4144682065994</v>
      </c>
    </row>
    <row r="45" spans="1:32">
      <c r="A45" s="2">
        <v>2017</v>
      </c>
      <c r="B45" s="6">
        <f>'Prev&amp;Death'!B45*'Mortality Rate'!B45</f>
        <v>117.7142015705425</v>
      </c>
      <c r="C45" s="6">
        <f>'Prev&amp;Death'!C45*'Mortality Rate'!C45</f>
        <v>87.700958034394233</v>
      </c>
      <c r="D45" s="6">
        <f>'Prev&amp;Death'!D45*'Mortality Rate'!D45</f>
        <v>487.09319389484125</v>
      </c>
      <c r="E45" s="6">
        <f>'Prev&amp;Death'!E45*'Mortality Rate'!E45</f>
        <v>301.16277602070028</v>
      </c>
      <c r="F45" s="6">
        <f>'Prev&amp;Death'!F45*'Mortality Rate'!F45</f>
        <v>1151.453686612603</v>
      </c>
      <c r="G45" s="6">
        <f>'Prev&amp;Death'!G45*'Mortality Rate'!G45</f>
        <v>701.41533048860549</v>
      </c>
      <c r="H45" s="6">
        <f>'Prev&amp;Death'!H45*'Mortality Rate'!H45</f>
        <v>3807.3883312663156</v>
      </c>
      <c r="I45" s="6">
        <f>'Prev&amp;Death'!I45*'Mortality Rate'!I45</f>
        <v>3576.5323612376505</v>
      </c>
    </row>
    <row r="46" spans="1:32">
      <c r="A46" s="2">
        <v>2018</v>
      </c>
      <c r="B46" s="6">
        <f>'Prev&amp;Death'!B46*'Mortality Rate'!B46</f>
        <v>123.09858026442475</v>
      </c>
      <c r="C46" s="6">
        <f>'Prev&amp;Death'!C46*'Mortality Rate'!C46</f>
        <v>90.717803789882367</v>
      </c>
      <c r="D46" s="6">
        <f>'Prev&amp;Death'!D46*'Mortality Rate'!D46</f>
        <v>495.84389316649185</v>
      </c>
      <c r="E46" s="6">
        <f>'Prev&amp;Death'!E46*'Mortality Rate'!E46</f>
        <v>313.5735048232437</v>
      </c>
      <c r="F46" s="6">
        <f>'Prev&amp;Death'!F46*'Mortality Rate'!F46</f>
        <v>1185.3256993347295</v>
      </c>
      <c r="G46" s="6">
        <f>'Prev&amp;Death'!G46*'Mortality Rate'!G46</f>
        <v>730.85784789180684</v>
      </c>
      <c r="H46" s="6">
        <f>'Prev&amp;Death'!H46*'Mortality Rate'!H46</f>
        <v>3891.8995777519067</v>
      </c>
      <c r="I46" s="6">
        <f>'Prev&amp;Death'!I46*'Mortality Rate'!I46</f>
        <v>3683.9817168240315</v>
      </c>
    </row>
    <row r="47" spans="1:32">
      <c r="A47" s="2">
        <v>2019</v>
      </c>
      <c r="B47" s="6">
        <f>'Prev&amp;Death'!B47*'Mortality Rate'!B47</f>
        <v>128.19539587578393</v>
      </c>
      <c r="C47" s="6">
        <f>'Prev&amp;Death'!C47*'Mortality Rate'!C47</f>
        <v>93.733198215282854</v>
      </c>
      <c r="D47" s="6">
        <f>'Prev&amp;Death'!D47*'Mortality Rate'!D47</f>
        <v>504.85841261603093</v>
      </c>
      <c r="E47" s="6">
        <f>'Prev&amp;Death'!E47*'Mortality Rate'!E47</f>
        <v>323.63413259269214</v>
      </c>
      <c r="F47" s="6">
        <f>'Prev&amp;Death'!F47*'Mortality Rate'!F47</f>
        <v>1219.1749750822871</v>
      </c>
      <c r="G47" s="6">
        <f>'Prev&amp;Death'!G47*'Mortality Rate'!G47</f>
        <v>761.71296065299578</v>
      </c>
      <c r="H47" s="6">
        <f>'Prev&amp;Death'!H47*'Mortality Rate'!H47</f>
        <v>3993.331264632629</v>
      </c>
      <c r="I47" s="6">
        <f>'Prev&amp;Death'!I47*'Mortality Rate'!I47</f>
        <v>3786.0245779268021</v>
      </c>
    </row>
    <row r="48" spans="1:32">
      <c r="A48" s="2">
        <v>2020</v>
      </c>
      <c r="B48" s="6">
        <f>'Prev&amp;Death'!B48*'Mortality Rate'!B48</f>
        <v>133.06424880433198</v>
      </c>
      <c r="C48" s="6">
        <f>'Prev&amp;Death'!C48*'Mortality Rate'!C48</f>
        <v>96.73669389063113</v>
      </c>
      <c r="D48" s="6">
        <f>'Prev&amp;Death'!D48*'Mortality Rate'!D48</f>
        <v>513.97642378133457</v>
      </c>
      <c r="E48" s="6">
        <f>'Prev&amp;Death'!E48*'Mortality Rate'!E48</f>
        <v>332.18840136594196</v>
      </c>
      <c r="F48" s="6">
        <f>'Prev&amp;Death'!F48*'Mortality Rate'!F48</f>
        <v>1254.6035914272095</v>
      </c>
      <c r="G48" s="6">
        <f>'Prev&amp;Death'!G48*'Mortality Rate'!G48</f>
        <v>794.00456954732363</v>
      </c>
      <c r="H48" s="6">
        <f>'Prev&amp;Death'!H48*'Mortality Rate'!H48</f>
        <v>4089.3618807794883</v>
      </c>
      <c r="I48" s="6">
        <f>'Prev&amp;Death'!I48*'Mortality Rate'!I48</f>
        <v>3884.2470931690937</v>
      </c>
    </row>
    <row r="49" spans="1:9">
      <c r="A49" s="2">
        <v>2021</v>
      </c>
      <c r="B49" s="6">
        <f>'Prev&amp;Death'!B49*'Mortality Rate'!B49</f>
        <v>137.77620178112741</v>
      </c>
      <c r="C49" s="6">
        <f>'Prev&amp;Death'!C49*'Mortality Rate'!C49</f>
        <v>99.737371071394264</v>
      </c>
      <c r="D49" s="6">
        <f>'Prev&amp;Death'!D49*'Mortality Rate'!D49</f>
        <v>522.86427259847653</v>
      </c>
      <c r="E49" s="6">
        <f>'Prev&amp;Death'!E49*'Mortality Rate'!E49</f>
        <v>339.59058821388817</v>
      </c>
      <c r="F49" s="6">
        <f>'Prev&amp;Death'!F49*'Mortality Rate'!F49</f>
        <v>1291.6455469507896</v>
      </c>
      <c r="G49" s="6">
        <f>'Prev&amp;Death'!G49*'Mortality Rate'!G49</f>
        <v>827.48272605063562</v>
      </c>
      <c r="H49" s="6">
        <f>'Prev&amp;Death'!H49*'Mortality Rate'!H49</f>
        <v>4195.4410504144053</v>
      </c>
      <c r="I49" s="6">
        <f>'Prev&amp;Death'!I49*'Mortality Rate'!I49</f>
        <v>3981.7179050442892</v>
      </c>
    </row>
    <row r="50" spans="1:9">
      <c r="A50" s="2">
        <v>2022</v>
      </c>
      <c r="B50" s="6">
        <f>'Prev&amp;Death'!B50*'Mortality Rate'!B50</f>
        <v>142.35507462441285</v>
      </c>
      <c r="C50" s="6">
        <f>'Prev&amp;Death'!C50*'Mortality Rate'!C50</f>
        <v>102.73014450453383</v>
      </c>
      <c r="D50" s="6">
        <f>'Prev&amp;Death'!D50*'Mortality Rate'!D50</f>
        <v>531.26898277896612</v>
      </c>
      <c r="E50" s="6">
        <f>'Prev&amp;Death'!E50*'Mortality Rate'!E50</f>
        <v>346.12369478835484</v>
      </c>
      <c r="F50" s="6">
        <f>'Prev&amp;Death'!F50*'Mortality Rate'!F50</f>
        <v>1329.262751657008</v>
      </c>
      <c r="G50" s="6">
        <f>'Prev&amp;Death'!G50*'Mortality Rate'!G50</f>
        <v>861.25766087449131</v>
      </c>
      <c r="H50" s="6">
        <f>'Prev&amp;Death'!H50*'Mortality Rate'!H50</f>
        <v>4309.0892621538824</v>
      </c>
      <c r="I50" s="6">
        <f>'Prev&amp;Death'!I50*'Mortality Rate'!I50</f>
        <v>4083.2551534864715</v>
      </c>
    </row>
    <row r="51" spans="1:9">
      <c r="A51" s="2">
        <v>2023</v>
      </c>
      <c r="B51" s="6">
        <f>'Prev&amp;Death'!B51*'Mortality Rate'!B51</f>
        <v>146.80101620788184</v>
      </c>
      <c r="C51" s="6">
        <f>'Prev&amp;Death'!C51*'Mortality Rate'!C51</f>
        <v>105.70191115120397</v>
      </c>
      <c r="D51" s="6">
        <f>'Prev&amp;Death'!D51*'Mortality Rate'!D51</f>
        <v>539.10082843911709</v>
      </c>
      <c r="E51" s="6">
        <f>'Prev&amp;Death'!E51*'Mortality Rate'!E51</f>
        <v>352.00918825228251</v>
      </c>
      <c r="F51" s="6">
        <f>'Prev&amp;Death'!F51*'Mortality Rate'!F51</f>
        <v>1367.8557266855082</v>
      </c>
      <c r="G51" s="6">
        <f>'Prev&amp;Death'!G51*'Mortality Rate'!G51</f>
        <v>895.26021721592997</v>
      </c>
      <c r="H51" s="6">
        <f>'Prev&amp;Death'!H51*'Mortality Rate'!H51</f>
        <v>4434.7180997623245</v>
      </c>
      <c r="I51" s="6">
        <f>'Prev&amp;Death'!I51*'Mortality Rate'!I51</f>
        <v>4189.2986307768979</v>
      </c>
    </row>
    <row r="52" spans="1:9">
      <c r="A52" s="2">
        <v>2024</v>
      </c>
      <c r="B52" s="6">
        <f>'Prev&amp;Death'!B52*'Mortality Rate'!B52</f>
        <v>151.15082139340473</v>
      </c>
      <c r="C52" s="6">
        <f>'Prev&amp;Death'!C52*'Mortality Rate'!C52</f>
        <v>108.65590281720472</v>
      </c>
      <c r="D52" s="6">
        <f>'Prev&amp;Death'!D52*'Mortality Rate'!D52</f>
        <v>546.47935097855998</v>
      </c>
      <c r="E52" s="6">
        <f>'Prev&amp;Death'!E52*'Mortality Rate'!E52</f>
        <v>357.45711721953705</v>
      </c>
      <c r="F52" s="6">
        <f>'Prev&amp;Death'!F52*'Mortality Rate'!F52</f>
        <v>1407.612499661165</v>
      </c>
      <c r="G52" s="6">
        <f>'Prev&amp;Death'!G52*'Mortality Rate'!G52</f>
        <v>929.54302012353139</v>
      </c>
      <c r="H52" s="6">
        <f>'Prev&amp;Death'!H52*'Mortality Rate'!H52</f>
        <v>4569.2380655951056</v>
      </c>
      <c r="I52" s="6">
        <f>'Prev&amp;Death'!I52*'Mortality Rate'!I52</f>
        <v>4300.1376986362011</v>
      </c>
    </row>
    <row r="53" spans="1:9">
      <c r="A53" s="2">
        <v>2025</v>
      </c>
      <c r="B53" s="6">
        <f>'Prev&amp;Death'!B53*'Mortality Rate'!B53</f>
        <v>155.424152490616</v>
      </c>
      <c r="C53" s="6">
        <f>'Prev&amp;Death'!C53*'Mortality Rate'!C53</f>
        <v>111.59805805229352</v>
      </c>
      <c r="D53" s="6">
        <f>'Prev&amp;Death'!D53*'Mortality Rate'!D53</f>
        <v>553.46208562478614</v>
      </c>
      <c r="E53" s="6">
        <f>'Prev&amp;Death'!E53*'Mortality Rate'!E53</f>
        <v>362.54853747565357</v>
      </c>
      <c r="F53" s="6">
        <f>'Prev&amp;Death'!F53*'Mortality Rate'!F53</f>
        <v>1448.398646279418</v>
      </c>
      <c r="G53" s="6">
        <f>'Prev&amp;Death'!G53*'Mortality Rate'!G53</f>
        <v>963.98442705909952</v>
      </c>
      <c r="H53" s="6">
        <f>'Prev&amp;Death'!H53*'Mortality Rate'!H53</f>
        <v>4714.3454401119106</v>
      </c>
      <c r="I53" s="6">
        <f>'Prev&amp;Death'!I53*'Mortality Rate'!I53</f>
        <v>4416.7433087654317</v>
      </c>
    </row>
    <row r="54" spans="1:9">
      <c r="A54" s="2">
        <v>2026</v>
      </c>
      <c r="B54" s="6">
        <f>'Prev&amp;Death'!B54*'Mortality Rate'!B54</f>
        <v>159.60252699463464</v>
      </c>
      <c r="C54" s="6">
        <f>'Prev&amp;Death'!C54*'Mortality Rate'!C54</f>
        <v>114.50670725682266</v>
      </c>
      <c r="D54" s="6">
        <f>'Prev&amp;Death'!D54*'Mortality Rate'!D54</f>
        <v>560.23051834515707</v>
      </c>
      <c r="E54" s="6">
        <f>'Prev&amp;Death'!E54*'Mortality Rate'!E54</f>
        <v>367.37877303014739</v>
      </c>
      <c r="F54" s="6">
        <f>'Prev&amp;Death'!F54*'Mortality Rate'!F54</f>
        <v>1489.9987720916197</v>
      </c>
      <c r="G54" s="6">
        <f>'Prev&amp;Death'!G54*'Mortality Rate'!G54</f>
        <v>998.51186411218691</v>
      </c>
      <c r="H54" s="6">
        <f>'Prev&amp;Death'!H54*'Mortality Rate'!H54</f>
        <v>4869.8457540720037</v>
      </c>
      <c r="I54" s="6">
        <f>'Prev&amp;Death'!I54*'Mortality Rate'!I54</f>
        <v>4539.2566223929634</v>
      </c>
    </row>
    <row r="55" spans="1:9">
      <c r="A55" s="2">
        <v>2027</v>
      </c>
      <c r="B55" s="6">
        <f>'Prev&amp;Death'!B55*'Mortality Rate'!B55</f>
        <v>163.71662702008251</v>
      </c>
      <c r="C55" s="6">
        <f>'Prev&amp;Death'!C55*'Mortality Rate'!C55</f>
        <v>117.3974637774819</v>
      </c>
      <c r="D55" s="6">
        <f>'Prev&amp;Death'!D55*'Mortality Rate'!D55</f>
        <v>566.74202584986767</v>
      </c>
      <c r="E55" s="6">
        <f>'Prev&amp;Death'!E55*'Mortality Rate'!E55</f>
        <v>371.98152800937697</v>
      </c>
      <c r="F55" s="6">
        <f>'Prev&amp;Death'!F55*'Mortality Rate'!F55</f>
        <v>1531.5185393666964</v>
      </c>
      <c r="G55" s="6">
        <f>'Prev&amp;Death'!G55*'Mortality Rate'!G55</f>
        <v>1032.7664405438106</v>
      </c>
      <c r="H55" s="6">
        <f>'Prev&amp;Death'!H55*'Mortality Rate'!H55</f>
        <v>5036.1843286462481</v>
      </c>
      <c r="I55" s="6">
        <f>'Prev&amp;Death'!I55*'Mortality Rate'!I55</f>
        <v>4668.5010061009925</v>
      </c>
    </row>
    <row r="56" spans="1:9">
      <c r="A56" s="2">
        <v>2028</v>
      </c>
      <c r="B56" s="6">
        <f>'Prev&amp;Death'!B56*'Mortality Rate'!B56</f>
        <v>167.78620517751946</v>
      </c>
      <c r="C56" s="6">
        <f>'Prev&amp;Death'!C56*'Mortality Rate'!C56</f>
        <v>120.26255993478149</v>
      </c>
      <c r="D56" s="6">
        <f>'Prev&amp;Death'!D56*'Mortality Rate'!D56</f>
        <v>572.92827180133975</v>
      </c>
      <c r="E56" s="6">
        <f>'Prev&amp;Death'!E56*'Mortality Rate'!E56</f>
        <v>376.39234344399262</v>
      </c>
      <c r="F56" s="6">
        <f>'Prev&amp;Death'!F56*'Mortality Rate'!F56</f>
        <v>1572.4166451778983</v>
      </c>
      <c r="G56" s="6">
        <f>'Prev&amp;Death'!G56*'Mortality Rate'!G56</f>
        <v>1066.2745048904253</v>
      </c>
      <c r="H56" s="6">
        <f>'Prev&amp;Death'!H56*'Mortality Rate'!H56</f>
        <v>5214.936347510843</v>
      </c>
      <c r="I56" s="6">
        <f>'Prev&amp;Death'!I56*'Mortality Rate'!I56</f>
        <v>4805.6964959736679</v>
      </c>
    </row>
    <row r="57" spans="1:9">
      <c r="A57" s="2">
        <v>2029</v>
      </c>
      <c r="B57" s="6">
        <f>'Prev&amp;Death'!B57*'Mortality Rate'!B57</f>
        <v>171.81363488139101</v>
      </c>
      <c r="C57" s="6">
        <f>'Prev&amp;Death'!C57*'Mortality Rate'!C57</f>
        <v>123.10238015898979</v>
      </c>
      <c r="D57" s="6">
        <f>'Prev&amp;Death'!D57*'Mortality Rate'!D57</f>
        <v>578.89574977558038</v>
      </c>
      <c r="E57" s="6">
        <f>'Prev&amp;Death'!E57*'Mortality Rate'!E57</f>
        <v>380.7384507372966</v>
      </c>
      <c r="F57" s="6">
        <f>'Prev&amp;Death'!F57*'Mortality Rate'!F57</f>
        <v>1611.9428968589516</v>
      </c>
      <c r="G57" s="6">
        <f>'Prev&amp;Death'!G57*'Mortality Rate'!G57</f>
        <v>1098.4247761500017</v>
      </c>
      <c r="H57" s="6">
        <f>'Prev&amp;Death'!H57*'Mortality Rate'!H57</f>
        <v>5407.0611330464026</v>
      </c>
      <c r="I57" s="6">
        <f>'Prev&amp;Death'!I57*'Mortality Rate'!I57</f>
        <v>4951.7668358108403</v>
      </c>
    </row>
    <row r="58" spans="1:9">
      <c r="A58" s="2">
        <v>2030</v>
      </c>
      <c r="B58" s="6">
        <f>'Prev&amp;Death'!B58*'Mortality Rate'!B58</f>
        <v>175.79069682288804</v>
      </c>
      <c r="C58" s="6">
        <f>'Prev&amp;Death'!C58*'Mortality Rate'!C58</f>
        <v>125.90993699582444</v>
      </c>
      <c r="D58" s="6">
        <f>'Prev&amp;Death'!D58*'Mortality Rate'!D58</f>
        <v>585.04588079557118</v>
      </c>
      <c r="E58" s="6">
        <f>'Prev&amp;Death'!E58*'Mortality Rate'!E58</f>
        <v>385.23104418761494</v>
      </c>
      <c r="F58" s="6">
        <f>'Prev&amp;Death'!F58*'Mortality Rate'!F58</f>
        <v>1648.8168242703816</v>
      </c>
      <c r="G58" s="6">
        <f>'Prev&amp;Death'!G58*'Mortality Rate'!G58</f>
        <v>1128.6176071272932</v>
      </c>
      <c r="H58" s="6">
        <f>'Prev&amp;Death'!H58*'Mortality Rate'!H58</f>
        <v>5613.4707160598982</v>
      </c>
      <c r="I58" s="6">
        <f>'Prev&amp;Death'!I58*'Mortality Rate'!I58</f>
        <v>5106.7006993032501</v>
      </c>
    </row>
    <row r="61" spans="1:9" s="29" customFormat="1">
      <c r="A61" s="7" t="s">
        <v>41</v>
      </c>
      <c r="B61" s="1"/>
      <c r="C61" s="1"/>
      <c r="D61" s="1"/>
      <c r="E61" s="1"/>
      <c r="F61" s="1"/>
      <c r="G61" s="1"/>
      <c r="H61" s="1"/>
      <c r="I61" s="1"/>
    </row>
    <row r="62" spans="1:9" s="29" customFormat="1">
      <c r="A62" s="1" t="s">
        <v>8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 t="s">
        <v>5</v>
      </c>
      <c r="H62" s="1" t="s">
        <v>6</v>
      </c>
      <c r="I62" s="1" t="s">
        <v>7</v>
      </c>
    </row>
    <row r="63" spans="1:9" s="29" customFormat="1">
      <c r="A63" s="2">
        <v>2015</v>
      </c>
      <c r="B63" s="6">
        <f>'Prev&amp;Death'!B63*'Mortality Rate'!B63</f>
        <v>32.949654334450663</v>
      </c>
      <c r="C63" s="6">
        <f>'Prev&amp;Death'!C63*'Mortality Rate'!C63</f>
        <v>25.697993077839488</v>
      </c>
      <c r="D63" s="6">
        <f>'Prev&amp;Death'!D63*'Mortality Rate'!D63</f>
        <v>145.55879858787924</v>
      </c>
      <c r="E63" s="6">
        <f>'Prev&amp;Death'!E63*'Mortality Rate'!E63</f>
        <v>82.715182521571123</v>
      </c>
      <c r="F63" s="6">
        <f>'Prev&amp;Death'!F63*'Mortality Rate'!F63</f>
        <v>343.55023159563524</v>
      </c>
      <c r="G63" s="6">
        <f>'Prev&amp;Death'!G63*'Mortality Rate'!G63</f>
        <v>206.81833887550951</v>
      </c>
      <c r="H63" s="6">
        <f>'Prev&amp;Death'!H63*'Mortality Rate'!H63</f>
        <v>1161.476761667961</v>
      </c>
      <c r="I63" s="6">
        <f>'Prev&amp;Death'!I63*'Mortality Rate'!I63</f>
        <v>1070.494591110127</v>
      </c>
    </row>
    <row r="64" spans="1:9" s="29" customFormat="1">
      <c r="A64" s="2">
        <v>2016</v>
      </c>
      <c r="B64" s="6">
        <f>'Prev&amp;Death'!B64*'Mortality Rate'!B64</f>
        <v>34.355298936146156</v>
      </c>
      <c r="C64" s="6">
        <f>'Prev&amp;Death'!C64*'Mortality Rate'!C64</f>
        <v>26.464509522774829</v>
      </c>
      <c r="D64" s="6">
        <f>'Prev&amp;Death'!D64*'Mortality Rate'!D64</f>
        <v>150.93828226436386</v>
      </c>
      <c r="E64" s="6">
        <f>'Prev&amp;Death'!E64*'Mortality Rate'!E64</f>
        <v>90.471370363027972</v>
      </c>
      <c r="F64" s="6">
        <f>'Prev&amp;Death'!F64*'Mortality Rate'!F64</f>
        <v>360.74189631966323</v>
      </c>
      <c r="G64" s="6">
        <f>'Prev&amp;Death'!G64*'Mortality Rate'!G64</f>
        <v>217.60508716307305</v>
      </c>
      <c r="H64" s="6">
        <f>'Prev&amp;Death'!H64*'Mortality Rate'!H64</f>
        <v>1194.5916943155592</v>
      </c>
      <c r="I64" s="6">
        <f>'Prev&amp;Death'!I64*'Mortality Rate'!I64</f>
        <v>1126.4693454872654</v>
      </c>
    </row>
    <row r="65" spans="1:9" s="29" customFormat="1">
      <c r="A65" s="2">
        <v>2017</v>
      </c>
      <c r="B65" s="6">
        <f>'Prev&amp;Death'!B65*'Mortality Rate'!B65</f>
        <v>35.612373749070287</v>
      </c>
      <c r="C65" s="6">
        <f>'Prev&amp;Death'!C65*'Mortality Rate'!C65</f>
        <v>27.225420526373806</v>
      </c>
      <c r="D65" s="6">
        <f>'Prev&amp;Death'!D65*'Mortality Rate'!D65</f>
        <v>153.93997352263486</v>
      </c>
      <c r="E65" s="6">
        <f>'Prev&amp;Death'!E65*'Mortality Rate'!E65</f>
        <v>95.825368907120236</v>
      </c>
      <c r="F65" s="6">
        <f>'Prev&amp;Death'!F65*'Mortality Rate'!F65</f>
        <v>376.00842111412004</v>
      </c>
      <c r="G65" s="6">
        <f>'Prev&amp;Death'!G65*'Mortality Rate'!G65</f>
        <v>228.86118013539738</v>
      </c>
      <c r="H65" s="6">
        <f>'Prev&amp;Death'!H65*'Mortality Rate'!H65</f>
        <v>1243.8845351491348</v>
      </c>
      <c r="I65" s="6">
        <f>'Prev&amp;Death'!I65*'Mortality Rate'!I65</f>
        <v>1179.8316340540732</v>
      </c>
    </row>
    <row r="66" spans="1:9" s="29" customFormat="1">
      <c r="A66" s="2">
        <v>2018</v>
      </c>
      <c r="B66" s="6">
        <f>'Prev&amp;Death'!B66*'Mortality Rate'!B66</f>
        <v>36.740456472810592</v>
      </c>
      <c r="C66" s="6">
        <f>'Prev&amp;Death'!C66*'Mortality Rate'!C66</f>
        <v>27.968745251652312</v>
      </c>
      <c r="D66" s="6">
        <f>'Prev&amp;Death'!D66*'Mortality Rate'!D66</f>
        <v>156.46146145023323</v>
      </c>
      <c r="E66" s="6">
        <f>'Prev&amp;Death'!E66*'Mortality Rate'!E66</f>
        <v>99.793857641845619</v>
      </c>
      <c r="F66" s="6">
        <f>'Prev&amp;Death'!F66*'Mortality Rate'!F66</f>
        <v>389.65023569290366</v>
      </c>
      <c r="G66" s="6">
        <f>'Prev&amp;Death'!G66*'Mortality Rate'!G66</f>
        <v>240.2160338266786</v>
      </c>
      <c r="H66" s="6">
        <f>'Prev&amp;Death'!H66*'Mortality Rate'!H66</f>
        <v>1285.09979979936</v>
      </c>
      <c r="I66" s="6">
        <f>'Prev&amp;Death'!I66*'Mortality Rate'!I66</f>
        <v>1230.0165832753312</v>
      </c>
    </row>
    <row r="67" spans="1:9" s="29" customFormat="1">
      <c r="A67" s="2">
        <v>2019</v>
      </c>
      <c r="B67" s="6">
        <f>'Prev&amp;Death'!B67*'Mortality Rate'!B67</f>
        <v>37.759755575903142</v>
      </c>
      <c r="C67" s="6">
        <f>'Prev&amp;Death'!C67*'Mortality Rate'!C67</f>
        <v>28.683125152700661</v>
      </c>
      <c r="D67" s="6">
        <f>'Prev&amp;Death'!D67*'Mortality Rate'!D67</f>
        <v>158.88636889048666</v>
      </c>
      <c r="E67" s="6">
        <f>'Prev&amp;Death'!E67*'Mortality Rate'!E67</f>
        <v>102.930355661923</v>
      </c>
      <c r="F67" s="6">
        <f>'Prev&amp;Death'!F67*'Mortality Rate'!F67</f>
        <v>402.22564941383956</v>
      </c>
      <c r="G67" s="6">
        <f>'Prev&amp;Death'!G67*'Mortality Rate'!G67</f>
        <v>251.6106995797665</v>
      </c>
      <c r="H67" s="6">
        <f>'Prev&amp;Death'!H67*'Mortality Rate'!H67</f>
        <v>1331.2931847618681</v>
      </c>
      <c r="I67" s="6">
        <f>'Prev&amp;Death'!I67*'Mortality Rate'!I67</f>
        <v>1277.2047262119331</v>
      </c>
    </row>
    <row r="68" spans="1:9" s="29" customFormat="1">
      <c r="A68" s="2">
        <v>2020</v>
      </c>
      <c r="B68" s="6">
        <f>'Prev&amp;Death'!B68*'Mortality Rate'!B68</f>
        <v>38.696886445979132</v>
      </c>
      <c r="C68" s="6">
        <f>'Prev&amp;Death'!C68*'Mortality Rate'!C68</f>
        <v>29.368327367830418</v>
      </c>
      <c r="D68" s="6">
        <f>'Prev&amp;Death'!D68*'Mortality Rate'!D68</f>
        <v>161.26334555982694</v>
      </c>
      <c r="E68" s="6">
        <f>'Prev&amp;Death'!E68*'Mortality Rate'!E68</f>
        <v>105.53843787600243</v>
      </c>
      <c r="F68" s="6">
        <f>'Prev&amp;Death'!F68*'Mortality Rate'!F68</f>
        <v>414.14073950830732</v>
      </c>
      <c r="G68" s="6">
        <f>'Prev&amp;Death'!G68*'Mortality Rate'!G68</f>
        <v>263.00527524574443</v>
      </c>
      <c r="H68" s="6">
        <f>'Prev&amp;Death'!H68*'Mortality Rate'!H68</f>
        <v>1374.7328196721483</v>
      </c>
      <c r="I68" s="6">
        <f>'Prev&amp;Death'!I68*'Mortality Rate'!I68</f>
        <v>1321.7339256980338</v>
      </c>
    </row>
    <row r="69" spans="1:9" s="29" customFormat="1">
      <c r="A69" s="2">
        <v>2021</v>
      </c>
      <c r="B69" s="6">
        <f>'Prev&amp;Death'!B69*'Mortality Rate'!B69</f>
        <v>39.57833813274145</v>
      </c>
      <c r="C69" s="6">
        <f>'Prev&amp;Death'!C69*'Mortality Rate'!C69</f>
        <v>30.032996499914404</v>
      </c>
      <c r="D69" s="6">
        <f>'Prev&amp;Death'!D69*'Mortality Rate'!D69</f>
        <v>163.46790473050734</v>
      </c>
      <c r="E69" s="6">
        <f>'Prev&amp;Death'!E69*'Mortality Rate'!E69</f>
        <v>107.76067500166602</v>
      </c>
      <c r="F69" s="6">
        <f>'Prev&amp;Death'!F69*'Mortality Rate'!F69</f>
        <v>425.58037608902038</v>
      </c>
      <c r="G69" s="6">
        <f>'Prev&amp;Death'!G69*'Mortality Rate'!G69</f>
        <v>274.1099511933574</v>
      </c>
      <c r="H69" s="6">
        <f>'Prev&amp;Death'!H69*'Mortality Rate'!H69</f>
        <v>1420.0412819735923</v>
      </c>
      <c r="I69" s="6">
        <f>'Prev&amp;Death'!I69*'Mortality Rate'!I69</f>
        <v>1364.532507241415</v>
      </c>
    </row>
    <row r="70" spans="1:9" s="29" customFormat="1">
      <c r="A70" s="2">
        <v>2022</v>
      </c>
      <c r="B70" s="6">
        <f>'Prev&amp;Death'!B70*'Mortality Rate'!B70</f>
        <v>40.424964096351125</v>
      </c>
      <c r="C70" s="6">
        <f>'Prev&amp;Death'!C70*'Mortality Rate'!C70</f>
        <v>30.680109814326858</v>
      </c>
      <c r="D70" s="6">
        <f>'Prev&amp;Death'!D70*'Mortality Rate'!D70</f>
        <v>165.38802017636979</v>
      </c>
      <c r="E70" s="6">
        <f>'Prev&amp;Death'!E70*'Mortality Rate'!E70</f>
        <v>109.63067229578527</v>
      </c>
      <c r="F70" s="6">
        <f>'Prev&amp;Death'!F70*'Mortality Rate'!F70</f>
        <v>436.25659176339718</v>
      </c>
      <c r="G70" s="6">
        <f>'Prev&amp;Death'!G70*'Mortality Rate'!G70</f>
        <v>284.80785143834015</v>
      </c>
      <c r="H70" s="6">
        <f>'Prev&amp;Death'!H70*'Mortality Rate'!H70</f>
        <v>1466.7370103192015</v>
      </c>
      <c r="I70" s="6">
        <f>'Prev&amp;Death'!I70*'Mortality Rate'!I70</f>
        <v>1406.7645032842513</v>
      </c>
    </row>
    <row r="71" spans="1:9" s="29" customFormat="1">
      <c r="A71" s="2">
        <v>2023</v>
      </c>
      <c r="B71" s="6">
        <f>'Prev&amp;Death'!B71*'Mortality Rate'!B71</f>
        <v>41.239518834142359</v>
      </c>
      <c r="C71" s="6">
        <f>'Prev&amp;Death'!C71*'Mortality Rate'!C71</f>
        <v>31.315570970847165</v>
      </c>
      <c r="D71" s="6">
        <f>'Prev&amp;Death'!D71*'Mortality Rate'!D71</f>
        <v>167.05296755778974</v>
      </c>
      <c r="E71" s="6">
        <f>'Prev&amp;Death'!E71*'Mortality Rate'!E71</f>
        <v>111.22461801538134</v>
      </c>
      <c r="F71" s="6">
        <f>'Prev&amp;Death'!F71*'Mortality Rate'!F71</f>
        <v>446.52139942264569</v>
      </c>
      <c r="G71" s="6">
        <f>'Prev&amp;Death'!G71*'Mortality Rate'!G71</f>
        <v>295.0971515848014</v>
      </c>
      <c r="H71" s="6">
        <f>'Prev&amp;Death'!H71*'Mortality Rate'!H71</f>
        <v>1515.5730389151231</v>
      </c>
      <c r="I71" s="6">
        <f>'Prev&amp;Death'!I71*'Mortality Rate'!I71</f>
        <v>1448.8653377536211</v>
      </c>
    </row>
    <row r="72" spans="1:9" s="29" customFormat="1">
      <c r="A72" s="2">
        <v>2024</v>
      </c>
      <c r="B72" s="6">
        <f>'Prev&amp;Death'!B72*'Mortality Rate'!B72</f>
        <v>42.029071851995639</v>
      </c>
      <c r="C72" s="6">
        <f>'Prev&amp;Death'!C72*'Mortality Rate'!C72</f>
        <v>31.939762395554034</v>
      </c>
      <c r="D72" s="6">
        <f>'Prev&amp;Death'!D72*'Mortality Rate'!D72</f>
        <v>168.45147977109275</v>
      </c>
      <c r="E72" s="6">
        <f>'Prev&amp;Death'!E72*'Mortality Rate'!E72</f>
        <v>112.61404373100743</v>
      </c>
      <c r="F72" s="6">
        <f>'Prev&amp;Death'!F72*'Mortality Rate'!F72</f>
        <v>456.59750892561112</v>
      </c>
      <c r="G72" s="6">
        <f>'Prev&amp;Death'!G72*'Mortality Rate'!G72</f>
        <v>305.01995781800099</v>
      </c>
      <c r="H72" s="6">
        <f>'Prev&amp;Death'!H72*'Mortality Rate'!H72</f>
        <v>1565.3399723318391</v>
      </c>
      <c r="I72" s="6">
        <f>'Prev&amp;Death'!I72*'Mortality Rate'!I72</f>
        <v>1490.5969319576</v>
      </c>
    </row>
    <row r="73" spans="1:9" s="29" customFormat="1">
      <c r="A73" s="2">
        <v>2025</v>
      </c>
      <c r="B73" s="6">
        <f>'Prev&amp;Death'!B73*'Mortality Rate'!B73</f>
        <v>42.79959388264718</v>
      </c>
      <c r="C73" s="6">
        <f>'Prev&amp;Death'!C73*'Mortality Rate'!C73</f>
        <v>32.551477994955512</v>
      </c>
      <c r="D73" s="6">
        <f>'Prev&amp;Death'!D73*'Mortality Rate'!D73</f>
        <v>169.59379527182961</v>
      </c>
      <c r="E73" s="6">
        <f>'Prev&amp;Death'!E73*'Mortality Rate'!E73</f>
        <v>113.85038279848584</v>
      </c>
      <c r="F73" s="6">
        <f>'Prev&amp;Death'!F73*'Mortality Rate'!F73</f>
        <v>466.591017109809</v>
      </c>
      <c r="G73" s="6">
        <f>'Prev&amp;Death'!G73*'Mortality Rate'!G73</f>
        <v>314.66049614838209</v>
      </c>
      <c r="H73" s="6">
        <f>'Prev&amp;Death'!H73*'Mortality Rate'!H73</f>
        <v>1616.6722921118073</v>
      </c>
      <c r="I73" s="6">
        <f>'Prev&amp;Death'!I73*'Mortality Rate'!I73</f>
        <v>1532.0612400342343</v>
      </c>
    </row>
    <row r="74" spans="1:9" s="29" customFormat="1">
      <c r="A74" s="2">
        <v>2026</v>
      </c>
      <c r="B74" s="6">
        <f>'Prev&amp;Death'!B74*'Mortality Rate'!B74</f>
        <v>43.551003362238852</v>
      </c>
      <c r="C74" s="6">
        <f>'Prev&amp;Death'!C74*'Mortality Rate'!C74</f>
        <v>33.153553799302763</v>
      </c>
      <c r="D74" s="6">
        <f>'Prev&amp;Death'!D74*'Mortality Rate'!D74</f>
        <v>170.50873492191016</v>
      </c>
      <c r="E74" s="6">
        <f>'Prev&amp;Death'!E74*'Mortality Rate'!E74</f>
        <v>114.93714187044202</v>
      </c>
      <c r="F74" s="6">
        <f>'Prev&amp;Death'!F74*'Mortality Rate'!F74</f>
        <v>476.64570186323743</v>
      </c>
      <c r="G74" s="6">
        <f>'Prev&amp;Death'!G74*'Mortality Rate'!G74</f>
        <v>324.02504032758657</v>
      </c>
      <c r="H74" s="6">
        <f>'Prev&amp;Death'!H74*'Mortality Rate'!H74</f>
        <v>1669.4354671776825</v>
      </c>
      <c r="I74" s="6">
        <f>'Prev&amp;Death'!I74*'Mortality Rate'!I74</f>
        <v>1573.6838449499612</v>
      </c>
    </row>
    <row r="75" spans="1:9" s="29" customFormat="1">
      <c r="A75" s="2">
        <v>2027</v>
      </c>
      <c r="B75" s="6">
        <f>'Prev&amp;Death'!B75*'Mortality Rate'!B75</f>
        <v>44.28816724113581</v>
      </c>
      <c r="C75" s="6">
        <f>'Prev&amp;Death'!C75*'Mortality Rate'!C75</f>
        <v>33.743003718410669</v>
      </c>
      <c r="D75" s="6">
        <f>'Prev&amp;Death'!D75*'Mortality Rate'!D75</f>
        <v>171.24024697227594</v>
      </c>
      <c r="E75" s="6">
        <f>'Prev&amp;Death'!E75*'Mortality Rate'!E75</f>
        <v>115.90822760241302</v>
      </c>
      <c r="F75" s="6">
        <f>'Prev&amp;Death'!F75*'Mortality Rate'!F75</f>
        <v>486.48459003238105</v>
      </c>
      <c r="G75" s="6">
        <f>'Prev&amp;Death'!G75*'Mortality Rate'!G75</f>
        <v>333.15667394294684</v>
      </c>
      <c r="H75" s="6">
        <f>'Prev&amp;Death'!H75*'Mortality Rate'!H75</f>
        <v>1723.4568095635946</v>
      </c>
      <c r="I75" s="6">
        <f>'Prev&amp;Death'!I75*'Mortality Rate'!I75</f>
        <v>1615.5180988606382</v>
      </c>
    </row>
    <row r="76" spans="1:9" s="29" customFormat="1">
      <c r="A76" s="2">
        <v>2028</v>
      </c>
      <c r="B76" s="6">
        <f>'Prev&amp;Death'!B76*'Mortality Rate'!B76</f>
        <v>45.020512216147132</v>
      </c>
      <c r="C76" s="6">
        <f>'Prev&amp;Death'!C76*'Mortality Rate'!C76</f>
        <v>34.320920152410764</v>
      </c>
      <c r="D76" s="6">
        <f>'Prev&amp;Death'!D76*'Mortality Rate'!D76</f>
        <v>171.79063756300494</v>
      </c>
      <c r="E76" s="6">
        <f>'Prev&amp;Death'!E76*'Mortality Rate'!E76</f>
        <v>116.76750209377634</v>
      </c>
      <c r="F76" s="6">
        <f>'Prev&amp;Death'!F76*'Mortality Rate'!F76</f>
        <v>496.06616919046854</v>
      </c>
      <c r="G76" s="6">
        <f>'Prev&amp;Death'!G76*'Mortality Rate'!G76</f>
        <v>341.82719307763773</v>
      </c>
      <c r="H76" s="6">
        <f>'Prev&amp;Death'!H76*'Mortality Rate'!H76</f>
        <v>1778.5094521929641</v>
      </c>
      <c r="I76" s="6">
        <f>'Prev&amp;Death'!I76*'Mortality Rate'!I76</f>
        <v>1658.0954533175554</v>
      </c>
    </row>
    <row r="77" spans="1:9" s="29" customFormat="1">
      <c r="A77" s="2">
        <v>2029</v>
      </c>
      <c r="B77" s="6">
        <f>'Prev&amp;Death'!B77*'Mortality Rate'!B77</f>
        <v>45.748714480393836</v>
      </c>
      <c r="C77" s="6">
        <f>'Prev&amp;Death'!C77*'Mortality Rate'!C77</f>
        <v>34.89585399682413</v>
      </c>
      <c r="D77" s="6">
        <f>'Prev&amp;Death'!D77*'Mortality Rate'!D77</f>
        <v>172.20044598588581</v>
      </c>
      <c r="E77" s="6">
        <f>'Prev&amp;Death'!E77*'Mortality Rate'!E77</f>
        <v>117.51705120597752</v>
      </c>
      <c r="F77" s="6">
        <f>'Prev&amp;Death'!F77*'Mortality Rate'!F77</f>
        <v>505.08614306553591</v>
      </c>
      <c r="G77" s="6">
        <f>'Prev&amp;Death'!G77*'Mortality Rate'!G77</f>
        <v>350.02813560952836</v>
      </c>
      <c r="H77" s="6">
        <f>'Prev&amp;Death'!H77*'Mortality Rate'!H77</f>
        <v>1835.4655954218933</v>
      </c>
      <c r="I77" s="6">
        <f>'Prev&amp;Death'!I77*'Mortality Rate'!I77</f>
        <v>1701.6600059411055</v>
      </c>
    </row>
    <row r="78" spans="1:9" s="29" customFormat="1">
      <c r="A78" s="2">
        <v>2030</v>
      </c>
      <c r="B78" s="6">
        <f>'Prev&amp;Death'!B78*'Mortality Rate'!B78</f>
        <v>46.470724160832745</v>
      </c>
      <c r="C78" s="6">
        <f>'Prev&amp;Death'!C78*'Mortality Rate'!C78</f>
        <v>35.456759631467847</v>
      </c>
      <c r="D78" s="6">
        <f>'Prev&amp;Death'!D78*'Mortality Rate'!D78</f>
        <v>172.56074197534465</v>
      </c>
      <c r="E78" s="6">
        <f>'Prev&amp;Death'!E78*'Mortality Rate'!E78</f>
        <v>118.2514941683169</v>
      </c>
      <c r="F78" s="6">
        <f>'Prev&amp;Death'!F78*'Mortality Rate'!F78</f>
        <v>513.35215590941914</v>
      </c>
      <c r="G78" s="6">
        <f>'Prev&amp;Death'!G78*'Mortality Rate'!G78</f>
        <v>357.63451187100799</v>
      </c>
      <c r="H78" s="6">
        <f>'Prev&amp;Death'!H78*'Mortality Rate'!H78</f>
        <v>1894.2403051320498</v>
      </c>
      <c r="I78" s="6">
        <f>'Prev&amp;Death'!I78*'Mortality Rate'!I78</f>
        <v>1746.0936578688645</v>
      </c>
    </row>
    <row r="81" spans="1:9" s="29" customFormat="1">
      <c r="A81" s="7" t="s">
        <v>42</v>
      </c>
      <c r="B81" s="1"/>
      <c r="C81" s="1"/>
      <c r="D81" s="1"/>
      <c r="E81" s="1"/>
      <c r="F81" s="1"/>
      <c r="G81" s="1"/>
      <c r="H81" s="1"/>
      <c r="I81" s="1"/>
    </row>
    <row r="82" spans="1:9" s="29" customFormat="1">
      <c r="A82" s="1" t="s">
        <v>8</v>
      </c>
      <c r="B82" s="1" t="s">
        <v>0</v>
      </c>
      <c r="C82" s="1" t="s">
        <v>1</v>
      </c>
      <c r="D82" s="1" t="s">
        <v>2</v>
      </c>
      <c r="E82" s="1" t="s">
        <v>3</v>
      </c>
      <c r="F82" s="1" t="s">
        <v>4</v>
      </c>
      <c r="G82" s="1" t="s">
        <v>5</v>
      </c>
      <c r="H82" s="1" t="s">
        <v>6</v>
      </c>
      <c r="I82" s="1" t="s">
        <v>7</v>
      </c>
    </row>
    <row r="83" spans="1:9" s="29" customFormat="1">
      <c r="A83" s="2">
        <v>2015</v>
      </c>
      <c r="B83" s="6">
        <f>'Prev&amp;Death'!B83*'Mortality Rate'!B83</f>
        <v>218.42449475109274</v>
      </c>
      <c r="C83" s="6">
        <f>'Prev&amp;Death'!C83*'Mortality Rate'!C83</f>
        <v>169.52175313716566</v>
      </c>
      <c r="D83" s="6">
        <f>'Prev&amp;Death'!D83*'Mortality Rate'!D83</f>
        <v>967.78220455308883</v>
      </c>
      <c r="E83" s="6">
        <f>'Prev&amp;Death'!E83*'Mortality Rate'!E83</f>
        <v>549.97466606892328</v>
      </c>
      <c r="F83" s="6">
        <f>'Prev&amp;Death'!F83*'Mortality Rate'!F83</f>
        <v>2292.4535264559759</v>
      </c>
      <c r="G83" s="6">
        <f>'Prev&amp;Death'!G83*'Mortality Rate'!G83</f>
        <v>1379.7596907068987</v>
      </c>
      <c r="H83" s="6">
        <f>'Prev&amp;Death'!H83*'Mortality Rate'!H83</f>
        <v>7686.2456877772665</v>
      </c>
      <c r="I83" s="6">
        <f>'Prev&amp;Death'!I83*'Mortality Rate'!I83</f>
        <v>7095.1675553678906</v>
      </c>
    </row>
    <row r="84" spans="1:9" s="29" customFormat="1">
      <c r="A84" s="2">
        <v>2016</v>
      </c>
      <c r="B84" s="6">
        <f>'Prev&amp;Death'!B84*'Mortality Rate'!B84</f>
        <v>229.34798852612786</v>
      </c>
      <c r="C84" s="6">
        <f>'Prev&amp;Death'!C84*'Mortality Rate'!C84</f>
        <v>174.96901340133064</v>
      </c>
      <c r="D84" s="6">
        <f>'Prev&amp;Death'!D84*'Mortality Rate'!D84</f>
        <v>1013.4048144510114</v>
      </c>
      <c r="E84" s="6">
        <f>'Prev&amp;Death'!E84*'Mortality Rate'!E84</f>
        <v>607.77171287759199</v>
      </c>
      <c r="F84" s="6">
        <f>'Prev&amp;Death'!F84*'Mortality Rate'!F84</f>
        <v>2442.9640324061293</v>
      </c>
      <c r="G84" s="6">
        <f>'Prev&amp;Death'!G84*'Mortality Rate'!G84</f>
        <v>1472.9730516875136</v>
      </c>
      <c r="H84" s="6">
        <f>'Prev&amp;Death'!H84*'Mortality Rate'!H84</f>
        <v>7970.4610404944397</v>
      </c>
      <c r="I84" s="6">
        <f>'Prev&amp;Death'!I84*'Mortality Rate'!I84</f>
        <v>7534.0001957233035</v>
      </c>
    </row>
    <row r="85" spans="1:9" s="29" customFormat="1">
      <c r="A85" s="2">
        <v>2017</v>
      </c>
      <c r="B85" s="6">
        <f>'Prev&amp;Death'!B85*'Mortality Rate'!B85</f>
        <v>239.1003525594183</v>
      </c>
      <c r="C85" s="6">
        <f>'Prev&amp;Death'!C85*'Mortality Rate'!C85</f>
        <v>180.21958839222111</v>
      </c>
      <c r="D85" s="6">
        <f>'Prev&amp;Death'!D85*'Mortality Rate'!D85</f>
        <v>1042.0401132664881</v>
      </c>
      <c r="E85" s="6">
        <f>'Prev&amp;Death'!E85*'Mortality Rate'!E85</f>
        <v>649.52934111610716</v>
      </c>
      <c r="F85" s="6">
        <f>'Prev&amp;Death'!F85*'Mortality Rate'!F85</f>
        <v>2580.7124349976229</v>
      </c>
      <c r="G85" s="6">
        <f>'Prev&amp;Death'!G85*'Mortality Rate'!G85</f>
        <v>1569.4983921921232</v>
      </c>
      <c r="H85" s="6">
        <f>'Prev&amp;Death'!H85*'Mortality Rate'!H85</f>
        <v>8377.8278456566532</v>
      </c>
      <c r="I85" s="6">
        <f>'Prev&amp;Death'!I85*'Mortality Rate'!I85</f>
        <v>7969.5685100905548</v>
      </c>
    </row>
    <row r="86" spans="1:9" s="29" customFormat="1">
      <c r="A86" s="2">
        <v>2018</v>
      </c>
      <c r="B86" s="6">
        <f>'Prev&amp;Death'!B86*'Mortality Rate'!B86</f>
        <v>247.70471387064848</v>
      </c>
      <c r="C86" s="6">
        <f>'Prev&amp;Death'!C86*'Mortality Rate'!C86</f>
        <v>185.16432908719943</v>
      </c>
      <c r="D86" s="6">
        <f>'Prev&amp;Death'!D86*'Mortality Rate'!D86</f>
        <v>1066.0524173493466</v>
      </c>
      <c r="E86" s="6">
        <f>'Prev&amp;Death'!E86*'Mortality Rate'!E86</f>
        <v>681.63323953972724</v>
      </c>
      <c r="F86" s="6">
        <f>'Prev&amp;Death'!F86*'Mortality Rate'!F86</f>
        <v>2705.9582664626573</v>
      </c>
      <c r="G86" s="6">
        <f>'Prev&amp;Death'!G86*'Mortality Rate'!G86</f>
        <v>1665.8456863352521</v>
      </c>
      <c r="H86" s="6">
        <f>'Prev&amp;Death'!H86*'Mortality Rate'!H86</f>
        <v>8742.8175556246024</v>
      </c>
      <c r="I86" s="6">
        <f>'Prev&amp;Death'!I86*'Mortality Rate'!I86</f>
        <v>8396.3057982038463</v>
      </c>
    </row>
    <row r="87" spans="1:9" s="29" customFormat="1">
      <c r="A87" s="2">
        <v>2019</v>
      </c>
      <c r="B87" s="6">
        <f>'Prev&amp;Death'!B87*'Mortality Rate'!B87</f>
        <v>255.29315519397127</v>
      </c>
      <c r="C87" s="6">
        <f>'Prev&amp;Death'!C87*'Mortality Rate'!C87</f>
        <v>189.72150224275103</v>
      </c>
      <c r="D87" s="6">
        <f>'Prev&amp;Death'!D87*'Mortality Rate'!D87</f>
        <v>1088.2980807401473</v>
      </c>
      <c r="E87" s="6">
        <f>'Prev&amp;Death'!E87*'Mortality Rate'!E87</f>
        <v>707.41531847303349</v>
      </c>
      <c r="F87" s="6">
        <f>'Prev&amp;Death'!F87*'Mortality Rate'!F87</f>
        <v>2821.4717163120472</v>
      </c>
      <c r="G87" s="6">
        <f>'Prev&amp;Death'!G87*'Mortality Rate'!G87</f>
        <v>1760.7248230005821</v>
      </c>
      <c r="H87" s="6">
        <f>'Prev&amp;Death'!H87*'Mortality Rate'!H87</f>
        <v>9150.8410422405523</v>
      </c>
      <c r="I87" s="6">
        <f>'Prev&amp;Death'!I87*'Mortality Rate'!I87</f>
        <v>8812.6825892902361</v>
      </c>
    </row>
    <row r="88" spans="1:9" s="29" customFormat="1">
      <c r="A88" s="2">
        <v>2020</v>
      </c>
      <c r="B88" s="6">
        <f>'Prev&amp;Death'!B88*'Mortality Rate'!B88</f>
        <v>262.00032931075748</v>
      </c>
      <c r="C88" s="6">
        <f>'Prev&amp;Death'!C88*'Mortality Rate'!C88</f>
        <v>193.87342390374681</v>
      </c>
      <c r="D88" s="6">
        <f>'Prev&amp;Death'!D88*'Mortality Rate'!D88</f>
        <v>1109.0324688358787</v>
      </c>
      <c r="E88" s="6">
        <f>'Prev&amp;Death'!E88*'Mortality Rate'!E88</f>
        <v>728.72298369901034</v>
      </c>
      <c r="F88" s="6">
        <f>'Prev&amp;Death'!F88*'Mortality Rate'!F88</f>
        <v>2929.2284882070953</v>
      </c>
      <c r="G88" s="6">
        <f>'Prev&amp;Death'!G88*'Mortality Rate'!G88</f>
        <v>1853.6071499077598</v>
      </c>
      <c r="H88" s="6">
        <f>'Prev&amp;Death'!H88*'Mortality Rate'!H88</f>
        <v>9548.5959882504612</v>
      </c>
      <c r="I88" s="6">
        <f>'Prev&amp;Death'!I88*'Mortality Rate'!I88</f>
        <v>9218.7996671482724</v>
      </c>
    </row>
    <row r="89" spans="1:9" s="29" customFormat="1">
      <c r="A89" s="2">
        <v>2021</v>
      </c>
      <c r="B89" s="6">
        <f>'Prev&amp;Death'!B89*'Mortality Rate'!B89</f>
        <v>268.03245019770759</v>
      </c>
      <c r="C89" s="6">
        <f>'Prev&amp;Death'!C89*'Mortality Rate'!C89</f>
        <v>197.70987364356347</v>
      </c>
      <c r="D89" s="6">
        <f>'Prev&amp;Death'!D89*'Mortality Rate'!D89</f>
        <v>1127.6233998025821</v>
      </c>
      <c r="E89" s="6">
        <f>'Prev&amp;Death'!E89*'Mortality Rate'!E89</f>
        <v>746.39692421798043</v>
      </c>
      <c r="F89" s="6">
        <f>'Prev&amp;Death'!F89*'Mortality Rate'!F89</f>
        <v>3029.7728834535874</v>
      </c>
      <c r="G89" s="6">
        <f>'Prev&amp;Death'!G89*'Mortality Rate'!G89</f>
        <v>1943.3932184976591</v>
      </c>
      <c r="H89" s="6">
        <f>'Prev&amp;Death'!H89*'Mortality Rate'!H89</f>
        <v>9967.545206437615</v>
      </c>
      <c r="I89" s="6">
        <f>'Prev&amp;Death'!I89*'Mortality Rate'!I89</f>
        <v>9617.0026713416355</v>
      </c>
    </row>
    <row r="90" spans="1:9" s="29" customFormat="1">
      <c r="A90" s="2">
        <v>2022</v>
      </c>
      <c r="B90" s="6">
        <f>'Prev&amp;Death'!B90*'Mortality Rate'!B90</f>
        <v>273.5195081288075</v>
      </c>
      <c r="C90" s="6">
        <f>'Prev&amp;Death'!C90*'Mortality Rate'!C90</f>
        <v>201.28226860825305</v>
      </c>
      <c r="D90" s="6">
        <f>'Prev&amp;Death'!D90*'Mortality Rate'!D90</f>
        <v>1143.2918107792107</v>
      </c>
      <c r="E90" s="6">
        <f>'Prev&amp;Death'!E90*'Mortality Rate'!E90</f>
        <v>760.73226499157522</v>
      </c>
      <c r="F90" s="6">
        <f>'Prev&amp;Death'!F90*'Mortality Rate'!F90</f>
        <v>3123.9441254288272</v>
      </c>
      <c r="G90" s="6">
        <f>'Prev&amp;Death'!G90*'Mortality Rate'!G90</f>
        <v>2029.6764666832757</v>
      </c>
      <c r="H90" s="6">
        <f>'Prev&amp;Death'!H90*'Mortality Rate'!H90</f>
        <v>10393.337659614624</v>
      </c>
      <c r="I90" s="6">
        <f>'Prev&amp;Death'!I90*'Mortality Rate'!I90</f>
        <v>10011.24938276725</v>
      </c>
    </row>
    <row r="91" spans="1:9" s="29" customFormat="1">
      <c r="A91" s="2">
        <v>2023</v>
      </c>
      <c r="B91" s="6">
        <f>'Prev&amp;Death'!B91*'Mortality Rate'!B91</f>
        <v>278.5891891803837</v>
      </c>
      <c r="C91" s="6">
        <f>'Prev&amp;Death'!C91*'Mortality Rate'!C91</f>
        <v>204.64040934040952</v>
      </c>
      <c r="D91" s="6">
        <f>'Prev&amp;Death'!D91*'Mortality Rate'!D91</f>
        <v>1155.7603613469346</v>
      </c>
      <c r="E91" s="6">
        <f>'Prev&amp;Death'!E91*'Mortality Rate'!E91</f>
        <v>772.08708971811257</v>
      </c>
      <c r="F91" s="6">
        <f>'Prev&amp;Death'!F91*'Mortality Rate'!F91</f>
        <v>3213.2840088677399</v>
      </c>
      <c r="G91" s="6">
        <f>'Prev&amp;Death'!G91*'Mortality Rate'!G91</f>
        <v>2112.7336724381648</v>
      </c>
      <c r="H91" s="6">
        <f>'Prev&amp;Death'!H91*'Mortality Rate'!H91</f>
        <v>10833.095143710789</v>
      </c>
      <c r="I91" s="6">
        <f>'Prev&amp;Death'!I91*'Mortality Rate'!I91</f>
        <v>10401.342208762489</v>
      </c>
    </row>
    <row r="92" spans="1:9" s="29" customFormat="1">
      <c r="A92" s="2">
        <v>2024</v>
      </c>
      <c r="B92" s="6">
        <f>'Prev&amp;Death'!B92*'Mortality Rate'!B92</f>
        <v>283.35925935061539</v>
      </c>
      <c r="C92" s="6">
        <f>'Prev&amp;Death'!C92*'Mortality Rate'!C92</f>
        <v>207.85327772767496</v>
      </c>
      <c r="D92" s="6">
        <f>'Prev&amp;Death'!D92*'Mortality Rate'!D92</f>
        <v>1165.3553145706769</v>
      </c>
      <c r="E92" s="6">
        <f>'Prev&amp;Death'!E92*'Mortality Rate'!E92</f>
        <v>780.83453580047944</v>
      </c>
      <c r="F92" s="6">
        <f>'Prev&amp;Death'!F92*'Mortality Rate'!F92</f>
        <v>3297.890096031465</v>
      </c>
      <c r="G92" s="6">
        <f>'Prev&amp;Death'!G92*'Mortality Rate'!G92</f>
        <v>2192.3909651058098</v>
      </c>
      <c r="H92" s="6">
        <f>'Prev&amp;Death'!H92*'Mortality Rate'!H92</f>
        <v>11279.869991273154</v>
      </c>
      <c r="I92" s="6">
        <f>'Prev&amp;Death'!I92*'Mortality Rate'!I92</f>
        <v>10787.777617406025</v>
      </c>
    </row>
    <row r="93" spans="1:9" s="29" customFormat="1">
      <c r="A93" s="2">
        <v>2025</v>
      </c>
      <c r="B93" s="6">
        <f>'Prev&amp;Death'!B93*'Mortality Rate'!B93</f>
        <v>287.91518574225995</v>
      </c>
      <c r="C93" s="6">
        <f>'Prev&amp;Death'!C93*'Mortality Rate'!C93</f>
        <v>210.99740599607327</v>
      </c>
      <c r="D93" s="6">
        <f>'Prev&amp;Death'!D93*'Mortality Rate'!D93</f>
        <v>1172.4984661054866</v>
      </c>
      <c r="E93" s="6">
        <f>'Prev&amp;Death'!E93*'Mortality Rate'!E93</f>
        <v>787.4026402068265</v>
      </c>
      <c r="F93" s="6">
        <f>'Prev&amp;Death'!F93*'Mortality Rate'!F93</f>
        <v>3378.1982439552007</v>
      </c>
      <c r="G93" s="6">
        <f>'Prev&amp;Death'!G93*'Mortality Rate'!G93</f>
        <v>2268.6103892249116</v>
      </c>
      <c r="H93" s="6">
        <f>'Prev&amp;Death'!H93*'Mortality Rate'!H93</f>
        <v>11734.404111008145</v>
      </c>
      <c r="I93" s="6">
        <f>'Prev&amp;Death'!I93*'Mortality Rate'!I93</f>
        <v>11169.682843307904</v>
      </c>
    </row>
    <row r="94" spans="1:9" s="29" customFormat="1">
      <c r="A94" s="2">
        <v>2026</v>
      </c>
      <c r="B94" s="6">
        <f>'Prev&amp;Death'!B94*'Mortality Rate'!B94</f>
        <v>292.31906156126882</v>
      </c>
      <c r="C94" s="6">
        <f>'Prev&amp;Death'!C94*'Mortality Rate'!C94</f>
        <v>214.10492442979066</v>
      </c>
      <c r="D94" s="6">
        <f>'Prev&amp;Death'!D94*'Mortality Rate'!D94</f>
        <v>1177.3099622067905</v>
      </c>
      <c r="E94" s="6">
        <f>'Prev&amp;Death'!E94*'Mortality Rate'!E94</f>
        <v>792.06279329223059</v>
      </c>
      <c r="F94" s="6">
        <f>'Prev&amp;Death'!F94*'Mortality Rate'!F94</f>
        <v>3454.3001641929964</v>
      </c>
      <c r="G94" s="6">
        <f>'Prev&amp;Death'!G94*'Mortality Rate'!G94</f>
        <v>2340.9903207464158</v>
      </c>
      <c r="H94" s="6">
        <f>'Prev&amp;Death'!H94*'Mortality Rate'!H94</f>
        <v>12194.391075713869</v>
      </c>
      <c r="I94" s="6">
        <f>'Prev&amp;Death'!I94*'Mortality Rate'!I94</f>
        <v>11548.052117866004</v>
      </c>
    </row>
    <row r="95" spans="1:9" s="29" customFormat="1">
      <c r="A95" s="2">
        <v>2027</v>
      </c>
      <c r="B95" s="6">
        <f>'Prev&amp;Death'!B95*'Mortality Rate'!B95</f>
        <v>296.6097115669167</v>
      </c>
      <c r="C95" s="6">
        <f>'Prev&amp;Death'!C95*'Mortality Rate'!C95</f>
        <v>217.20367822613554</v>
      </c>
      <c r="D95" s="6">
        <f>'Prev&amp;Death'!D95*'Mortality Rate'!D95</f>
        <v>1179.98224769482</v>
      </c>
      <c r="E95" s="6">
        <f>'Prev&amp;Death'!E95*'Mortality Rate'!E95</f>
        <v>795.125229161074</v>
      </c>
      <c r="F95" s="6">
        <f>'Prev&amp;Death'!F95*'Mortality Rate'!F95</f>
        <v>3525.4187467706311</v>
      </c>
      <c r="G95" s="6">
        <f>'Prev&amp;Death'!G95*'Mortality Rate'!G95</f>
        <v>2408.8164384528468</v>
      </c>
      <c r="H95" s="6">
        <f>'Prev&amp;Death'!H95*'Mortality Rate'!H95</f>
        <v>12658.930749466577</v>
      </c>
      <c r="I95" s="6">
        <f>'Prev&amp;Death'!I95*'Mortality Rate'!I95</f>
        <v>11922.99634979322</v>
      </c>
    </row>
    <row r="96" spans="1:9" s="29" customFormat="1">
      <c r="A96" s="2">
        <v>2028</v>
      </c>
      <c r="B96" s="6">
        <f>'Prev&amp;Death'!B96*'Mortality Rate'!B96</f>
        <v>300.77616803331904</v>
      </c>
      <c r="C96" s="6">
        <f>'Prev&amp;Death'!C96*'Mortality Rate'!C96</f>
        <v>220.26909400241652</v>
      </c>
      <c r="D96" s="6">
        <f>'Prev&amp;Death'!D96*'Mortality Rate'!D96</f>
        <v>1180.690564151329</v>
      </c>
      <c r="E96" s="6">
        <f>'Prev&amp;Death'!E96*'Mortality Rate'!E96</f>
        <v>796.72043291570731</v>
      </c>
      <c r="F96" s="6">
        <f>'Prev&amp;Death'!F96*'Mortality Rate'!F96</f>
        <v>3591.7420657244347</v>
      </c>
      <c r="G96" s="6">
        <f>'Prev&amp;Death'!G96*'Mortality Rate'!G96</f>
        <v>2472.1392093674658</v>
      </c>
      <c r="H96" s="6">
        <f>'Prev&amp;Death'!H96*'Mortality Rate'!H96</f>
        <v>13126.720817274914</v>
      </c>
      <c r="I96" s="6">
        <f>'Prev&amp;Death'!I96*'Mortality Rate'!I96</f>
        <v>12294.719034803677</v>
      </c>
    </row>
    <row r="97" spans="1:9" s="29" customFormat="1">
      <c r="A97" s="2">
        <v>2029</v>
      </c>
      <c r="B97" s="6">
        <f>'Prev&amp;Death'!B97*'Mortality Rate'!B97</f>
        <v>304.77855946727908</v>
      </c>
      <c r="C97" s="6">
        <f>'Prev&amp;Death'!C97*'Mortality Rate'!C97</f>
        <v>223.24613095054846</v>
      </c>
      <c r="D97" s="6">
        <f>'Prev&amp;Death'!D97*'Mortality Rate'!D97</f>
        <v>1180.022815494468</v>
      </c>
      <c r="E97" s="6">
        <f>'Prev&amp;Death'!E97*'Mortality Rate'!E97</f>
        <v>797.35155366084359</v>
      </c>
      <c r="F97" s="6">
        <f>'Prev&amp;Death'!F97*'Mortality Rate'!F97</f>
        <v>3651.8714816134247</v>
      </c>
      <c r="G97" s="6">
        <f>'Prev&amp;Death'!G97*'Mortality Rate'!G97</f>
        <v>2529.869425566862</v>
      </c>
      <c r="H97" s="6">
        <f>'Prev&amp;Death'!H97*'Mortality Rate'!H97</f>
        <v>13599.780265381833</v>
      </c>
      <c r="I97" s="6">
        <f>'Prev&amp;Death'!I97*'Mortality Rate'!I97</f>
        <v>12666.045295679154</v>
      </c>
    </row>
    <row r="98" spans="1:9" s="29" customFormat="1">
      <c r="A98" s="2">
        <v>2030</v>
      </c>
      <c r="B98" s="6">
        <f>'Prev&amp;Death'!B98*'Mortality Rate'!B98</f>
        <v>308.53515399983286</v>
      </c>
      <c r="C98" s="6">
        <f>'Prev&amp;Death'!C98*'Mortality Rate'!C98</f>
        <v>226.0789763468176</v>
      </c>
      <c r="D98" s="6">
        <f>'Prev&amp;Death'!D98*'Mortality Rate'!D98</f>
        <v>1178.9418628909725</v>
      </c>
      <c r="E98" s="6">
        <f>'Prev&amp;Death'!E98*'Mortality Rate'!E98</f>
        <v>797.55413772432655</v>
      </c>
      <c r="F98" s="6">
        <f>'Prev&amp;Death'!F98*'Mortality Rate'!F98</f>
        <v>3704.5444633864709</v>
      </c>
      <c r="G98" s="6">
        <f>'Prev&amp;Death'!G98*'Mortality Rate'!G98</f>
        <v>2581.3324455382162</v>
      </c>
      <c r="H98" s="6">
        <f>'Prev&amp;Death'!H98*'Mortality Rate'!H98</f>
        <v>14078.535325379509</v>
      </c>
      <c r="I98" s="6">
        <f>'Prev&amp;Death'!I98*'Mortality Rate'!I98</f>
        <v>13038.033442156708</v>
      </c>
    </row>
    <row r="101" spans="1:9" s="29" customFormat="1">
      <c r="A101" s="29" t="s">
        <v>43</v>
      </c>
      <c r="B101" s="1"/>
      <c r="C101" s="1"/>
      <c r="D101" s="1"/>
      <c r="E101" s="1"/>
      <c r="F101" s="1"/>
      <c r="G101" s="1"/>
      <c r="H101" s="1"/>
      <c r="I101" s="1"/>
    </row>
    <row r="102" spans="1:9" s="29" customFormat="1">
      <c r="A102" s="1" t="s">
        <v>8</v>
      </c>
      <c r="B102" s="1" t="s">
        <v>0</v>
      </c>
      <c r="C102" s="1" t="s">
        <v>1</v>
      </c>
      <c r="D102" s="1" t="s">
        <v>2</v>
      </c>
      <c r="E102" s="1" t="s">
        <v>3</v>
      </c>
      <c r="F102" s="1" t="s">
        <v>4</v>
      </c>
      <c r="G102" s="1" t="s">
        <v>5</v>
      </c>
      <c r="H102" s="1" t="s">
        <v>6</v>
      </c>
      <c r="I102" s="1" t="s">
        <v>7</v>
      </c>
    </row>
    <row r="103" spans="1:9" s="29" customFormat="1">
      <c r="A103" s="2">
        <v>2015</v>
      </c>
      <c r="B103" s="6">
        <f>'Prev&amp;Death'!B103*'Mortality Rate'!B103</f>
        <v>36.897349950597182</v>
      </c>
      <c r="C103" s="6">
        <f>'Prev&amp;Death'!C103*'Mortality Rate'!C103</f>
        <v>28.617412205031563</v>
      </c>
      <c r="D103" s="6">
        <f>'Prev&amp;Death'!D103*'Mortality Rate'!D103</f>
        <v>163.75798755772362</v>
      </c>
      <c r="E103" s="6">
        <f>'Prev&amp;Death'!E103*'Mortality Rate'!E103</f>
        <v>92.92022607330324</v>
      </c>
      <c r="F103" s="6">
        <f>'Prev&amp;Death'!F103*'Mortality Rate'!F103</f>
        <v>384.34696329863522</v>
      </c>
      <c r="G103" s="6">
        <f>'Prev&amp;Death'!G103*'Mortality Rate'!G103</f>
        <v>231.20763108201999</v>
      </c>
      <c r="H103" s="6">
        <f>'Prev&amp;Death'!H103*'Mortality Rate'!H103</f>
        <v>1308.9873981317874</v>
      </c>
      <c r="I103" s="6">
        <f>'Prev&amp;Death'!I103*'Mortality Rate'!I103</f>
        <v>1204.1299872190123</v>
      </c>
    </row>
    <row r="104" spans="1:9" s="29" customFormat="1">
      <c r="A104" s="2">
        <v>2016</v>
      </c>
      <c r="B104" s="6">
        <f>'Prev&amp;Death'!B104*'Mortality Rate'!B104</f>
        <v>38.387259918346921</v>
      </c>
      <c r="C104" s="6">
        <f>'Prev&amp;Death'!C104*'Mortality Rate'!C104</f>
        <v>29.2341036592981</v>
      </c>
      <c r="D104" s="6">
        <f>'Prev&amp;Death'!D104*'Mortality Rate'!D104</f>
        <v>170.03963901783538</v>
      </c>
      <c r="E104" s="6">
        <f>'Prev&amp;Death'!E104*'Mortality Rate'!E104</f>
        <v>101.5945640209936</v>
      </c>
      <c r="F104" s="6">
        <f>'Prev&amp;Death'!F104*'Mortality Rate'!F104</f>
        <v>402.19466114114454</v>
      </c>
      <c r="G104" s="6">
        <f>'Prev&amp;Death'!G104*'Mortality Rate'!G104</f>
        <v>242.25383620300201</v>
      </c>
      <c r="H104" s="6">
        <f>'Prev&amp;Death'!H104*'Mortality Rate'!H104</f>
        <v>1350.0188505938102</v>
      </c>
      <c r="I104" s="6">
        <f>'Prev&amp;Death'!I104*'Mortality Rate'!I104</f>
        <v>1267.9254662620283</v>
      </c>
    </row>
    <row r="105" spans="1:9" s="29" customFormat="1">
      <c r="A105" s="2">
        <v>2017</v>
      </c>
      <c r="B105" s="6">
        <f>'Prev&amp;Death'!B105*'Mortality Rate'!B105</f>
        <v>39.716321103825294</v>
      </c>
      <c r="C105" s="6">
        <f>'Prev&amp;Death'!C105*'Mortality Rate'!C105</f>
        <v>29.853588907887961</v>
      </c>
      <c r="D105" s="6">
        <f>'Prev&amp;Death'!D105*'Mortality Rate'!D105</f>
        <v>173.55188748053573</v>
      </c>
      <c r="E105" s="6">
        <f>'Prev&amp;Death'!E105*'Mortality Rate'!E105</f>
        <v>107.53478073591673</v>
      </c>
      <c r="F105" s="6">
        <f>'Prev&amp;Death'!F105*'Mortality Rate'!F105</f>
        <v>418.25168817979812</v>
      </c>
      <c r="G105" s="6">
        <f>'Prev&amp;Death'!G105*'Mortality Rate'!G105</f>
        <v>253.8587865693849</v>
      </c>
      <c r="H105" s="6">
        <f>'Prev&amp;Death'!H105*'Mortality Rate'!H105</f>
        <v>1407.3164240322008</v>
      </c>
      <c r="I105" s="6">
        <f>'Prev&amp;Death'!I105*'Mortality Rate'!I105</f>
        <v>1327.6807847624027</v>
      </c>
    </row>
    <row r="106" spans="1:9" s="29" customFormat="1">
      <c r="A106" s="2">
        <v>2018</v>
      </c>
      <c r="B106" s="6">
        <f>'Prev&amp;Death'!B106*'Mortality Rate'!B106</f>
        <v>40.901600413757556</v>
      </c>
      <c r="C106" s="6">
        <f>'Prev&amp;Death'!C106*'Mortality Rate'!C106</f>
        <v>30.47711190880154</v>
      </c>
      <c r="D106" s="6">
        <f>'Prev&amp;Death'!D106*'Mortality Rate'!D106</f>
        <v>176.3828189247684</v>
      </c>
      <c r="E106" s="6">
        <f>'Prev&amp;Death'!E106*'Mortality Rate'!E106</f>
        <v>111.88321318269031</v>
      </c>
      <c r="F106" s="6">
        <f>'Prev&amp;Death'!F106*'Mortality Rate'!F106</f>
        <v>433.09813414979186</v>
      </c>
      <c r="G106" s="6">
        <f>'Prev&amp;Death'!G106*'Mortality Rate'!G106</f>
        <v>265.72298058485251</v>
      </c>
      <c r="H106" s="6">
        <f>'Prev&amp;Death'!H106*'Mortality Rate'!H106</f>
        <v>1453.8972935596339</v>
      </c>
      <c r="I106" s="6">
        <f>'Prev&amp;Death'!I106*'Mortality Rate'!I106</f>
        <v>1382.9909209370164</v>
      </c>
    </row>
    <row r="107" spans="1:9" s="29" customFormat="1">
      <c r="A107" s="2">
        <v>2019</v>
      </c>
      <c r="B107" s="6">
        <f>'Prev&amp;Death'!B107*'Mortality Rate'!B107</f>
        <v>41.983291828032328</v>
      </c>
      <c r="C107" s="6">
        <f>'Prev&amp;Death'!C107*'Mortality Rate'!C107</f>
        <v>31.090182077202517</v>
      </c>
      <c r="D107" s="6">
        <f>'Prev&amp;Death'!D107*'Mortality Rate'!D107</f>
        <v>178.9361633006144</v>
      </c>
      <c r="E107" s="6">
        <f>'Prev&amp;Death'!E107*'Mortality Rate'!E107</f>
        <v>115.22207937522708</v>
      </c>
      <c r="F107" s="6">
        <f>'Prev&amp;Death'!F107*'Mortality Rate'!F107</f>
        <v>447.32652479107742</v>
      </c>
      <c r="G107" s="6">
        <f>'Prev&amp;Death'!G107*'Mortality Rate'!G107</f>
        <v>277.88881997943474</v>
      </c>
      <c r="H107" s="6">
        <f>'Prev&amp;Death'!H107*'Mortality Rate'!H107</f>
        <v>1505.0300178452508</v>
      </c>
      <c r="I107" s="6">
        <f>'Prev&amp;Death'!I107*'Mortality Rate'!I107</f>
        <v>1434.1991704089246</v>
      </c>
    </row>
    <row r="108" spans="1:9" s="29" customFormat="1">
      <c r="A108" s="2">
        <v>2020</v>
      </c>
      <c r="B108" s="6">
        <f>'Prev&amp;Death'!B108*'Mortality Rate'!B108</f>
        <v>42.991985366252401</v>
      </c>
      <c r="C108" s="6">
        <f>'Prev&amp;Death'!C108*'Mortality Rate'!C108</f>
        <v>31.690239294608151</v>
      </c>
      <c r="D108" s="6">
        <f>'Prev&amp;Death'!D108*'Mortality Rate'!D108</f>
        <v>181.25517569806189</v>
      </c>
      <c r="E108" s="6">
        <f>'Prev&amp;Death'!E108*'Mortality Rate'!E108</f>
        <v>117.84073844211193</v>
      </c>
      <c r="F108" s="6">
        <f>'Prev&amp;Death'!F108*'Mortality Rate'!F108</f>
        <v>461.39751713920805</v>
      </c>
      <c r="G108" s="6">
        <f>'Prev&amp;Death'!G108*'Mortality Rate'!G108</f>
        <v>290.29700492840215</v>
      </c>
      <c r="H108" s="6">
        <f>'Prev&amp;Death'!H108*'Mortality Rate'!H108</f>
        <v>1551.6135854860272</v>
      </c>
      <c r="I108" s="6">
        <f>'Prev&amp;Death'!I108*'Mortality Rate'!I108</f>
        <v>1481.2566467155625</v>
      </c>
    </row>
    <row r="109" spans="1:9" s="29" customFormat="1">
      <c r="A109" s="2">
        <v>2021</v>
      </c>
      <c r="B109" s="6">
        <f>'Prev&amp;Death'!B109*'Mortality Rate'!B109</f>
        <v>43.948347918552074</v>
      </c>
      <c r="C109" s="6">
        <f>'Prev&amp;Death'!C109*'Mortality Rate'!C109</f>
        <v>32.28736250460436</v>
      </c>
      <c r="D109" s="6">
        <f>'Prev&amp;Death'!D109*'Mortality Rate'!D109</f>
        <v>183.25019914458613</v>
      </c>
      <c r="E109" s="6">
        <f>'Prev&amp;Death'!E109*'Mortality Rate'!E109</f>
        <v>119.87855079615075</v>
      </c>
      <c r="F109" s="6">
        <f>'Prev&amp;Death'!F109*'Mortality Rate'!F109</f>
        <v>475.1591561301185</v>
      </c>
      <c r="G109" s="6">
        <f>'Prev&amp;Death'!G109*'Mortality Rate'!G109</f>
        <v>302.73171373357576</v>
      </c>
      <c r="H109" s="6">
        <f>'Prev&amp;Death'!H109*'Mortality Rate'!H109</f>
        <v>1599.7088536219017</v>
      </c>
      <c r="I109" s="6">
        <f>'Prev&amp;Death'!I109*'Mortality Rate'!I109</f>
        <v>1525.2655760105936</v>
      </c>
    </row>
    <row r="110" spans="1:9" s="29" customFormat="1">
      <c r="A110" s="2">
        <v>2022</v>
      </c>
      <c r="B110" s="6">
        <f>'Prev&amp;Death'!B110*'Mortality Rate'!B110</f>
        <v>44.870270268256121</v>
      </c>
      <c r="C110" s="6">
        <f>'Prev&amp;Death'!C110*'Mortality Rate'!C110</f>
        <v>32.886272579662865</v>
      </c>
      <c r="D110" s="6">
        <f>'Prev&amp;Death'!D110*'Mortality Rate'!D110</f>
        <v>184.86457505947507</v>
      </c>
      <c r="E110" s="6">
        <f>'Prev&amp;Death'!E110*'Mortality Rate'!E110</f>
        <v>121.45271953740229</v>
      </c>
      <c r="F110" s="6">
        <f>'Prev&amp;Death'!F110*'Mortality Rate'!F110</f>
        <v>488.32925740369637</v>
      </c>
      <c r="G110" s="6">
        <f>'Prev&amp;Death'!G110*'Mortality Rate'!G110</f>
        <v>314.76200628450505</v>
      </c>
      <c r="H110" s="6">
        <f>'Prev&amp;Death'!H110*'Mortality Rate'!H110</f>
        <v>1647.99687315039</v>
      </c>
      <c r="I110" s="6">
        <f>'Prev&amp;Death'!I110*'Mortality Rate'!I110</f>
        <v>1568.6715226463509</v>
      </c>
    </row>
    <row r="111" spans="1:9" s="29" customFormat="1">
      <c r="A111" s="2">
        <v>2023</v>
      </c>
      <c r="B111" s="6">
        <f>'Prev&amp;Death'!B111*'Mortality Rate'!B111</f>
        <v>45.756747572891186</v>
      </c>
      <c r="C111" s="6">
        <f>'Prev&amp;Death'!C111*'Mortality Rate'!C111</f>
        <v>33.480645777226357</v>
      </c>
      <c r="D111" s="6">
        <f>'Prev&amp;Death'!D111*'Mortality Rate'!D111</f>
        <v>186.06912232654267</v>
      </c>
      <c r="E111" s="6">
        <f>'Prev&amp;Death'!E111*'Mortality Rate'!E111</f>
        <v>122.65904809493433</v>
      </c>
      <c r="F111" s="6">
        <f>'Prev&amp;Death'!F111*'Mortality Rate'!F111</f>
        <v>501.28197864490227</v>
      </c>
      <c r="G111" s="6">
        <f>'Prev&amp;Death'!G111*'Mortality Rate'!G111</f>
        <v>326.46366615074822</v>
      </c>
      <c r="H111" s="6">
        <f>'Prev&amp;Death'!H111*'Mortality Rate'!H111</f>
        <v>1698.9035778577936</v>
      </c>
      <c r="I111" s="6">
        <f>'Prev&amp;Death'!I111*'Mortality Rate'!I111</f>
        <v>1611.2307217626615</v>
      </c>
    </row>
    <row r="112" spans="1:9" s="29" customFormat="1">
      <c r="A112" s="2">
        <v>2024</v>
      </c>
      <c r="B112" s="6">
        <f>'Prev&amp;Death'!B112*'Mortality Rate'!B112</f>
        <v>46.609467574080085</v>
      </c>
      <c r="C112" s="6">
        <f>'Prev&amp;Death'!C112*'Mortality Rate'!C112</f>
        <v>34.067798029062033</v>
      </c>
      <c r="D112" s="6">
        <f>'Prev&amp;Death'!D112*'Mortality Rate'!D112</f>
        <v>186.90834024287878</v>
      </c>
      <c r="E112" s="6">
        <f>'Prev&amp;Death'!E112*'Mortality Rate'!E112</f>
        <v>123.57346304296829</v>
      </c>
      <c r="F112" s="6">
        <f>'Prev&amp;Death'!F112*'Mortality Rate'!F112</f>
        <v>513.97930129520398</v>
      </c>
      <c r="G112" s="6">
        <f>'Prev&amp;Death'!G112*'Mortality Rate'!G112</f>
        <v>337.81965324371401</v>
      </c>
      <c r="H112" s="6">
        <f>'Prev&amp;Death'!H112*'Mortality Rate'!H112</f>
        <v>1750.7765161032528</v>
      </c>
      <c r="I112" s="6">
        <f>'Prev&amp;Death'!I112*'Mortality Rate'!I112</f>
        <v>1653.1378346445274</v>
      </c>
    </row>
    <row r="113" spans="1:9" s="29" customFormat="1">
      <c r="A113" s="2">
        <v>2025</v>
      </c>
      <c r="B113" s="6">
        <f>'Prev&amp;Death'!B113*'Mortality Rate'!B113</f>
        <v>47.439328269529533</v>
      </c>
      <c r="C113" s="6">
        <f>'Prev&amp;Death'!C113*'Mortality Rate'!C113</f>
        <v>34.650422984684305</v>
      </c>
      <c r="D113" s="6">
        <f>'Prev&amp;Death'!D113*'Mortality Rate'!D113</f>
        <v>187.42197943195401</v>
      </c>
      <c r="E113" s="6">
        <f>'Prev&amp;Death'!E113*'Mortality Rate'!E113</f>
        <v>124.26382914040855</v>
      </c>
      <c r="F113" s="6">
        <f>'Prev&amp;Death'!F113*'Mortality Rate'!F113</f>
        <v>526.12555101560031</v>
      </c>
      <c r="G113" s="6">
        <f>'Prev&amp;Death'!G113*'Mortality Rate'!G113</f>
        <v>348.82200050999717</v>
      </c>
      <c r="H113" s="6">
        <f>'Prev&amp;Death'!H113*'Mortality Rate'!H113</f>
        <v>1805.2606052597284</v>
      </c>
      <c r="I113" s="6">
        <f>'Prev&amp;Death'!I113*'Mortality Rate'!I113</f>
        <v>1694.9610820825851</v>
      </c>
    </row>
    <row r="114" spans="1:9" s="29" customFormat="1">
      <c r="A114" s="2">
        <v>2026</v>
      </c>
      <c r="B114" s="6">
        <f>'Prev&amp;Death'!B114*'Mortality Rate'!B114</f>
        <v>48.239405708284927</v>
      </c>
      <c r="C114" s="6">
        <f>'Prev&amp;Death'!C114*'Mortality Rate'!C114</f>
        <v>35.221561370637438</v>
      </c>
      <c r="D114" s="6">
        <f>'Prev&amp;Death'!D114*'Mortality Rate'!D114</f>
        <v>187.67050854764719</v>
      </c>
      <c r="E114" s="6">
        <f>'Prev&amp;Death'!E114*'Mortality Rate'!E114</f>
        <v>124.76771485875931</v>
      </c>
      <c r="F114" s="6">
        <f>'Prev&amp;Death'!F114*'Mortality Rate'!F114</f>
        <v>538.04179769347593</v>
      </c>
      <c r="G114" s="6">
        <f>'Prev&amp;Death'!G114*'Mortality Rate'!G114</f>
        <v>359.27770617751554</v>
      </c>
      <c r="H114" s="6">
        <f>'Prev&amp;Death'!H114*'Mortality Rate'!H114</f>
        <v>1861.1690863996255</v>
      </c>
      <c r="I114" s="6">
        <f>'Prev&amp;Death'!I114*'Mortality Rate'!I114</f>
        <v>1737.2022290641023</v>
      </c>
    </row>
    <row r="115" spans="1:9" s="29" customFormat="1">
      <c r="A115" s="2">
        <v>2027</v>
      </c>
      <c r="B115" s="6">
        <f>'Prev&amp;Death'!B115*'Mortality Rate'!B115</f>
        <v>49.00974064202574</v>
      </c>
      <c r="C115" s="6">
        <f>'Prev&amp;Death'!C115*'Mortality Rate'!C115</f>
        <v>35.77017439770183</v>
      </c>
      <c r="D115" s="6">
        <f>'Prev&amp;Death'!D115*'Mortality Rate'!D115</f>
        <v>187.70600053916166</v>
      </c>
      <c r="E115" s="6">
        <f>'Prev&amp;Death'!E115*'Mortality Rate'!E115</f>
        <v>125.11238879949261</v>
      </c>
      <c r="F115" s="6">
        <f>'Prev&amp;Death'!F115*'Mortality Rate'!F115</f>
        <v>549.25098155174896</v>
      </c>
      <c r="G115" s="6">
        <f>'Prev&amp;Death'!G115*'Mortality Rate'!G115</f>
        <v>369.21339405861289</v>
      </c>
      <c r="H115" s="6">
        <f>'Prev&amp;Death'!H115*'Mortality Rate'!H115</f>
        <v>1919.1363457293505</v>
      </c>
      <c r="I115" s="6">
        <f>'Prev&amp;Death'!I115*'Mortality Rate'!I115</f>
        <v>1779.8375474633258</v>
      </c>
    </row>
    <row r="116" spans="1:9" s="29" customFormat="1">
      <c r="A116" s="2">
        <v>2028</v>
      </c>
      <c r="B116" s="6">
        <f>'Prev&amp;Death'!B116*'Mortality Rate'!B116</f>
        <v>49.753482619190819</v>
      </c>
      <c r="C116" s="6">
        <f>'Prev&amp;Death'!C116*'Mortality Rate'!C116</f>
        <v>36.303035524068108</v>
      </c>
      <c r="D116" s="6">
        <f>'Prev&amp;Death'!D116*'Mortality Rate'!D116</f>
        <v>187.52705112969005</v>
      </c>
      <c r="E116" s="6">
        <f>'Prev&amp;Death'!E116*'Mortality Rate'!E116</f>
        <v>125.31737277231737</v>
      </c>
      <c r="F116" s="6">
        <f>'Prev&amp;Death'!F116*'Mortality Rate'!F116</f>
        <v>559.76185194580705</v>
      </c>
      <c r="G116" s="6">
        <f>'Prev&amp;Death'!G116*'Mortality Rate'!G116</f>
        <v>378.55875037107307</v>
      </c>
      <c r="H116" s="6">
        <f>'Prev&amp;Death'!H116*'Mortality Rate'!H116</f>
        <v>1979.6635743010418</v>
      </c>
      <c r="I116" s="6">
        <f>'Prev&amp;Death'!I116*'Mortality Rate'!I116</f>
        <v>1823.0427013051731</v>
      </c>
    </row>
    <row r="117" spans="1:9" s="29" customFormat="1">
      <c r="A117" s="2">
        <v>2029</v>
      </c>
      <c r="B117" s="6">
        <f>'Prev&amp;Death'!B117*'Mortality Rate'!B117</f>
        <v>50.463492219746925</v>
      </c>
      <c r="C117" s="6">
        <f>'Prev&amp;Death'!C117*'Mortality Rate'!C117</f>
        <v>36.814349438156917</v>
      </c>
      <c r="D117" s="6">
        <f>'Prev&amp;Death'!D117*'Mortality Rate'!D117</f>
        <v>187.29773288335355</v>
      </c>
      <c r="E117" s="6">
        <f>'Prev&amp;Death'!E117*'Mortality Rate'!E117</f>
        <v>125.39922284304882</v>
      </c>
      <c r="F117" s="6">
        <f>'Prev&amp;Death'!F117*'Mortality Rate'!F117</f>
        <v>569.07350417534576</v>
      </c>
      <c r="G117" s="6">
        <f>'Prev&amp;Death'!G117*'Mortality Rate'!G117</f>
        <v>387.05525343439177</v>
      </c>
      <c r="H117" s="6">
        <f>'Prev&amp;Death'!H117*'Mortality Rate'!H117</f>
        <v>2043.0403484031417</v>
      </c>
      <c r="I117" s="6">
        <f>'Prev&amp;Death'!I117*'Mortality Rate'!I117</f>
        <v>1867.975173062943</v>
      </c>
    </row>
    <row r="118" spans="1:9" s="29" customFormat="1">
      <c r="A118" s="2">
        <v>2030</v>
      </c>
      <c r="B118" s="6">
        <f>'Prev&amp;Death'!B118*'Mortality Rate'!B118</f>
        <v>51.139794553030491</v>
      </c>
      <c r="C118" s="6">
        <f>'Prev&amp;Death'!C118*'Mortality Rate'!C118</f>
        <v>37.306042814287693</v>
      </c>
      <c r="D118" s="6">
        <f>'Prev&amp;Death'!D118*'Mortality Rate'!D118</f>
        <v>187.08978122088018</v>
      </c>
      <c r="E118" s="6">
        <f>'Prev&amp;Death'!E118*'Mortality Rate'!E118</f>
        <v>125.47347303978204</v>
      </c>
      <c r="F118" s="6">
        <f>'Prev&amp;Death'!F118*'Mortality Rate'!F118</f>
        <v>576.86404961573476</v>
      </c>
      <c r="G118" s="6">
        <f>'Prev&amp;Death'!G118*'Mortality Rate'!G118</f>
        <v>394.4757293641361</v>
      </c>
      <c r="H118" s="6">
        <f>'Prev&amp;Death'!H118*'Mortality Rate'!H118</f>
        <v>2109.323349786197</v>
      </c>
      <c r="I118" s="6">
        <f>'Prev&amp;Death'!I118*'Mortality Rate'!I118</f>
        <v>1914.7717409491679</v>
      </c>
    </row>
    <row r="121" spans="1:9" s="29" customFormat="1">
      <c r="A121" s="29" t="s">
        <v>45</v>
      </c>
      <c r="B121" s="1"/>
      <c r="C121" s="1"/>
      <c r="D121" s="1"/>
      <c r="E121" s="1"/>
      <c r="F121" s="1"/>
      <c r="G121" s="1"/>
      <c r="H121" s="1"/>
      <c r="I121" s="1"/>
    </row>
    <row r="122" spans="1:9" s="29" customFormat="1">
      <c r="A122" s="1" t="s">
        <v>8</v>
      </c>
      <c r="B122" s="1" t="s">
        <v>0</v>
      </c>
      <c r="C122" s="1" t="s">
        <v>1</v>
      </c>
      <c r="D122" s="1" t="s">
        <v>2</v>
      </c>
      <c r="E122" s="1" t="s">
        <v>3</v>
      </c>
      <c r="F122" s="1" t="s">
        <v>4</v>
      </c>
      <c r="G122" s="1" t="s">
        <v>5</v>
      </c>
      <c r="H122" s="1" t="s">
        <v>6</v>
      </c>
      <c r="I122" s="1" t="s">
        <v>7</v>
      </c>
    </row>
    <row r="123" spans="1:9" s="29" customFormat="1">
      <c r="A123" s="2">
        <v>2015</v>
      </c>
      <c r="B123" s="6">
        <f>'Prev&amp;Death'!B123*'Mortality Rate'!B123</f>
        <v>5.1215611909305014</v>
      </c>
      <c r="C123" s="6">
        <f>'Prev&amp;Death'!C123*'Mortality Rate'!C123</f>
        <v>4.0130992116286519</v>
      </c>
      <c r="D123" s="6">
        <f>'Prev&amp;Death'!D123*'Mortality Rate'!D123</f>
        <v>22.820074769830221</v>
      </c>
      <c r="E123" s="6">
        <f>'Prev&amp;Death'!E123*'Mortality Rate'!E123</f>
        <v>13.05054108083516</v>
      </c>
      <c r="F123" s="6">
        <f>'Prev&amp;Death'!F123*'Mortality Rate'!F123</f>
        <v>54.481453371865406</v>
      </c>
      <c r="G123" s="6">
        <f>'Prev&amp;Death'!G123*'Mortality Rate'!G123</f>
        <v>32.800837668041467</v>
      </c>
      <c r="H123" s="6">
        <f>'Prev&amp;Death'!H123*'Mortality Rate'!H123</f>
        <v>181.92707142997406</v>
      </c>
      <c r="I123" s="6">
        <f>'Prev&amp;Death'!I123*'Mortality Rate'!I123</f>
        <v>167.15800716715759</v>
      </c>
    </row>
    <row r="124" spans="1:9" s="29" customFormat="1">
      <c r="A124" s="2">
        <v>2016</v>
      </c>
      <c r="B124" s="6">
        <f>'Prev&amp;Death'!B124*'Mortality Rate'!B124</f>
        <v>5.3508364974912812</v>
      </c>
      <c r="C124" s="6">
        <f>'Prev&amp;Death'!C124*'Mortality Rate'!C124</f>
        <v>4.1569792962602223</v>
      </c>
      <c r="D124" s="6">
        <f>'Prev&amp;Death'!D124*'Mortality Rate'!D124</f>
        <v>23.923000508935896</v>
      </c>
      <c r="E124" s="6">
        <f>'Prev&amp;Death'!E124*'Mortality Rate'!E124</f>
        <v>14.514079705958752</v>
      </c>
      <c r="F124" s="6">
        <f>'Prev&amp;Death'!F124*'Mortality Rate'!F124</f>
        <v>58.510870141283391</v>
      </c>
      <c r="G124" s="6">
        <f>'Prev&amp;Death'!G124*'Mortality Rate'!G124</f>
        <v>35.326588150853546</v>
      </c>
      <c r="H124" s="6">
        <f>'Prev&amp;Death'!H124*'Mortality Rate'!H124</f>
        <v>188.99661845144004</v>
      </c>
      <c r="I124" s="6">
        <f>'Prev&amp;Death'!I124*'Mortality Rate'!I124</f>
        <v>177.54009419608136</v>
      </c>
    </row>
    <row r="125" spans="1:9" s="29" customFormat="1">
      <c r="A125" s="2">
        <v>2017</v>
      </c>
      <c r="B125" s="6">
        <f>'Prev&amp;Death'!B125*'Mortality Rate'!B125</f>
        <v>5.5525785360596807</v>
      </c>
      <c r="C125" s="6">
        <f>'Prev&amp;Death'!C125*'Mortality Rate'!C125</f>
        <v>4.294571233386967</v>
      </c>
      <c r="D125" s="6">
        <f>'Prev&amp;Death'!D125*'Mortality Rate'!D125</f>
        <v>24.630457393337217</v>
      </c>
      <c r="E125" s="6">
        <f>'Prev&amp;Death'!E125*'Mortality Rate'!E125</f>
        <v>15.607415872478217</v>
      </c>
      <c r="F125" s="6">
        <f>'Prev&amp;Death'!F125*'Mortality Rate'!F125</f>
        <v>62.262193534045821</v>
      </c>
      <c r="G125" s="6">
        <f>'Prev&amp;Death'!G125*'Mortality Rate'!G125</f>
        <v>37.974158060092613</v>
      </c>
      <c r="H125" s="6">
        <f>'Prev&amp;Death'!H125*'Mortality Rate'!H125</f>
        <v>199.10500858185145</v>
      </c>
      <c r="I125" s="6">
        <f>'Prev&amp;Death'!I125*'Mortality Rate'!I125</f>
        <v>187.98203312043722</v>
      </c>
    </row>
    <row r="126" spans="1:9" s="29" customFormat="1">
      <c r="A126" s="2">
        <v>2018</v>
      </c>
      <c r="B126" s="6">
        <f>'Prev&amp;Death'!B126*'Mortality Rate'!B126</f>
        <v>5.7222743831737608</v>
      </c>
      <c r="C126" s="6">
        <f>'Prev&amp;Death'!C126*'Mortality Rate'!C126</f>
        <v>4.4237433854055936</v>
      </c>
      <c r="D126" s="6">
        <f>'Prev&amp;Death'!D126*'Mortality Rate'!D126</f>
        <v>25.26061804770438</v>
      </c>
      <c r="E126" s="6">
        <f>'Prev&amp;Death'!E126*'Mortality Rate'!E126</f>
        <v>16.476867721044663</v>
      </c>
      <c r="F126" s="6">
        <f>'Prev&amp;Death'!F126*'Mortality Rate'!F126</f>
        <v>65.739166173464241</v>
      </c>
      <c r="G126" s="6">
        <f>'Prev&amp;Death'!G126*'Mortality Rate'!G126</f>
        <v>40.653487415600502</v>
      </c>
      <c r="H126" s="6">
        <f>'Prev&amp;Death'!H126*'Mortality Rate'!H126</f>
        <v>208.22662619338681</v>
      </c>
      <c r="I126" s="6">
        <f>'Prev&amp;Death'!I126*'Mortality Rate'!I126</f>
        <v>198.11127496839867</v>
      </c>
    </row>
    <row r="127" spans="1:9" s="29" customFormat="1">
      <c r="A127" s="2">
        <v>2019</v>
      </c>
      <c r="B127" s="6">
        <f>'Prev&amp;Death'!B127*'Mortality Rate'!B127</f>
        <v>5.8700524629351589</v>
      </c>
      <c r="C127" s="6">
        <f>'Prev&amp;Death'!C127*'Mortality Rate'!C127</f>
        <v>4.5396135543562153</v>
      </c>
      <c r="D127" s="6">
        <f>'Prev&amp;Death'!D127*'Mortality Rate'!D127</f>
        <v>25.865212881495037</v>
      </c>
      <c r="E127" s="6">
        <f>'Prev&amp;Death'!E127*'Mortality Rate'!E127</f>
        <v>17.206781446057974</v>
      </c>
      <c r="F127" s="6">
        <f>'Prev&amp;Death'!F127*'Mortality Rate'!F127</f>
        <v>68.895885793744881</v>
      </c>
      <c r="G127" s="6">
        <f>'Prev&amp;Death'!G127*'Mortality Rate'!G127</f>
        <v>43.321605396297215</v>
      </c>
      <c r="H127" s="6">
        <f>'Prev&amp;Death'!H127*'Mortality Rate'!H127</f>
        <v>218.35936931014814</v>
      </c>
      <c r="I127" s="6">
        <f>'Prev&amp;Death'!I127*'Mortality Rate'!I127</f>
        <v>208.47614093120677</v>
      </c>
    </row>
    <row r="128" spans="1:9" s="29" customFormat="1">
      <c r="A128" s="2">
        <v>2020</v>
      </c>
      <c r="B128" s="6">
        <f>'Prev&amp;Death'!B128*'Mortality Rate'!B128</f>
        <v>5.9984935651701763</v>
      </c>
      <c r="C128" s="6">
        <f>'Prev&amp;Death'!C128*'Mortality Rate'!C128</f>
        <v>4.6416546861634345</v>
      </c>
      <c r="D128" s="6">
        <f>'Prev&amp;Death'!D128*'Mortality Rate'!D128</f>
        <v>26.463131773559827</v>
      </c>
      <c r="E128" s="6">
        <f>'Prev&amp;Death'!E128*'Mortality Rate'!E128</f>
        <v>17.8311750400714</v>
      </c>
      <c r="F128" s="6">
        <f>'Prev&amp;Death'!F128*'Mortality Rate'!F128</f>
        <v>71.872304351332943</v>
      </c>
      <c r="G128" s="6">
        <f>'Prev&amp;Death'!G128*'Mortality Rate'!G128</f>
        <v>46.005834253544663</v>
      </c>
      <c r="H128" s="6">
        <f>'Prev&amp;Death'!H128*'Mortality Rate'!H128</f>
        <v>228.45127971423676</v>
      </c>
      <c r="I128" s="6">
        <f>'Prev&amp;Death'!I128*'Mortality Rate'!I128</f>
        <v>218.60929191544807</v>
      </c>
    </row>
    <row r="129" spans="1:9" s="29" customFormat="1">
      <c r="A129" s="2">
        <v>2021</v>
      </c>
      <c r="B129" s="6">
        <f>'Prev&amp;Death'!B129*'Mortality Rate'!B129</f>
        <v>6.1134121266924586</v>
      </c>
      <c r="C129" s="6">
        <f>'Prev&amp;Death'!C129*'Mortality Rate'!C129</f>
        <v>4.7379121252651011</v>
      </c>
      <c r="D129" s="6">
        <f>'Prev&amp;Death'!D129*'Mortality Rate'!D129</f>
        <v>27.031445267850124</v>
      </c>
      <c r="E129" s="6">
        <f>'Prev&amp;Death'!E129*'Mortality Rate'!E129</f>
        <v>18.349988724138488</v>
      </c>
      <c r="F129" s="6">
        <f>'Prev&amp;Death'!F129*'Mortality Rate'!F129</f>
        <v>74.709772908944018</v>
      </c>
      <c r="G129" s="6">
        <f>'Prev&amp;Death'!G129*'Mortality Rate'!G129</f>
        <v>48.641873266172972</v>
      </c>
      <c r="H129" s="6">
        <f>'Prev&amp;Death'!H129*'Mortality Rate'!H129</f>
        <v>239.16453379345319</v>
      </c>
      <c r="I129" s="6">
        <f>'Prev&amp;Death'!I129*'Mortality Rate'!I129</f>
        <v>228.94646278527361</v>
      </c>
    </row>
    <row r="130" spans="1:9" s="29" customFormat="1">
      <c r="A130" s="2">
        <v>2022</v>
      </c>
      <c r="B130" s="6">
        <f>'Prev&amp;Death'!B130*'Mortality Rate'!B130</f>
        <v>6.2130001731940521</v>
      </c>
      <c r="C130" s="6">
        <f>'Prev&amp;Death'!C130*'Mortality Rate'!C130</f>
        <v>4.8310476219811038</v>
      </c>
      <c r="D130" s="6">
        <f>'Prev&amp;Death'!D130*'Mortality Rate'!D130</f>
        <v>27.572215654621321</v>
      </c>
      <c r="E130" s="6">
        <f>'Prev&amp;Death'!E130*'Mortality Rate'!E130</f>
        <v>18.787012693935193</v>
      </c>
      <c r="F130" s="6">
        <f>'Prev&amp;Death'!F130*'Mortality Rate'!F130</f>
        <v>77.085815021096664</v>
      </c>
      <c r="G130" s="6">
        <f>'Prev&amp;Death'!G130*'Mortality Rate'!G130</f>
        <v>51.119560165216441</v>
      </c>
      <c r="H130" s="6">
        <f>'Prev&amp;Death'!H130*'Mortality Rate'!H130</f>
        <v>250.65138885166346</v>
      </c>
      <c r="I130" s="6">
        <f>'Prev&amp;Death'!I130*'Mortality Rate'!I130</f>
        <v>239.46514025251719</v>
      </c>
    </row>
    <row r="131" spans="1:9" s="29" customFormat="1">
      <c r="A131" s="2">
        <v>2023</v>
      </c>
      <c r="B131" s="6">
        <f>'Prev&amp;Death'!B131*'Mortality Rate'!B131</f>
        <v>6.3060308829805161</v>
      </c>
      <c r="C131" s="6">
        <f>'Prev&amp;Death'!C131*'Mortality Rate'!C131</f>
        <v>4.9134575605168616</v>
      </c>
      <c r="D131" s="6">
        <f>'Prev&amp;Death'!D131*'Mortality Rate'!D131</f>
        <v>28.035975222499566</v>
      </c>
      <c r="E131" s="6">
        <f>'Prev&amp;Death'!E131*'Mortality Rate'!E131</f>
        <v>19.190274763559056</v>
      </c>
      <c r="F131" s="6">
        <f>'Prev&amp;Death'!F131*'Mortality Rate'!F131</f>
        <v>79.337839738922952</v>
      </c>
      <c r="G131" s="6">
        <f>'Prev&amp;Death'!G131*'Mortality Rate'!G131</f>
        <v>53.490841078992069</v>
      </c>
      <c r="H131" s="6">
        <f>'Prev&amp;Death'!H131*'Mortality Rate'!H131</f>
        <v>262.67942739940844</v>
      </c>
      <c r="I131" s="6">
        <f>'Prev&amp;Death'!I131*'Mortality Rate'!I131</f>
        <v>250.33268660364411</v>
      </c>
    </row>
    <row r="132" spans="1:9" s="29" customFormat="1">
      <c r="A132" s="2">
        <v>2024</v>
      </c>
      <c r="B132" s="6">
        <f>'Prev&amp;Death'!B132*'Mortality Rate'!B132</f>
        <v>6.3898507643564164</v>
      </c>
      <c r="C132" s="6">
        <f>'Prev&amp;Death'!C132*'Mortality Rate'!C132</f>
        <v>4.9911191426068164</v>
      </c>
      <c r="D132" s="6">
        <f>'Prev&amp;Death'!D132*'Mortality Rate'!D132</f>
        <v>28.481337779054531</v>
      </c>
      <c r="E132" s="6">
        <f>'Prev&amp;Death'!E132*'Mortality Rate'!E132</f>
        <v>19.535569359273335</v>
      </c>
      <c r="F132" s="6">
        <f>'Prev&amp;Death'!F132*'Mortality Rate'!F132</f>
        <v>81.393427800911994</v>
      </c>
      <c r="G132" s="6">
        <f>'Prev&amp;Death'!G132*'Mortality Rate'!G132</f>
        <v>55.710030786151115</v>
      </c>
      <c r="H132" s="6">
        <f>'Prev&amp;Death'!H132*'Mortality Rate'!H132</f>
        <v>275.04806680802739</v>
      </c>
      <c r="I132" s="6">
        <f>'Prev&amp;Death'!I132*'Mortality Rate'!I132</f>
        <v>261.50496918809915</v>
      </c>
    </row>
    <row r="133" spans="1:9" s="29" customFormat="1">
      <c r="A133" s="2">
        <v>2025</v>
      </c>
      <c r="B133" s="6">
        <f>'Prev&amp;Death'!B133*'Mortality Rate'!B133</f>
        <v>6.4654886127301747</v>
      </c>
      <c r="C133" s="6">
        <f>'Prev&amp;Death'!C133*'Mortality Rate'!C133</f>
        <v>5.066967456924206</v>
      </c>
      <c r="D133" s="6">
        <f>'Prev&amp;Death'!D133*'Mortality Rate'!D133</f>
        <v>28.883863415121596</v>
      </c>
      <c r="E133" s="6">
        <f>'Prev&amp;Death'!E133*'Mortality Rate'!E133</f>
        <v>19.831817243615124</v>
      </c>
      <c r="F133" s="6">
        <f>'Prev&amp;Death'!F133*'Mortality Rate'!F133</f>
        <v>83.375649045864691</v>
      </c>
      <c r="G133" s="6">
        <f>'Prev&amp;Death'!G133*'Mortality Rate'!G133</f>
        <v>57.78250280724815</v>
      </c>
      <c r="H133" s="6">
        <f>'Prev&amp;Death'!H133*'Mortality Rate'!H133</f>
        <v>287.45090267240147</v>
      </c>
      <c r="I133" s="6">
        <f>'Prev&amp;Death'!I133*'Mortality Rate'!I133</f>
        <v>272.71115831210119</v>
      </c>
    </row>
    <row r="134" spans="1:9" s="29" customFormat="1">
      <c r="A134" s="2">
        <v>2026</v>
      </c>
      <c r="B134" s="6">
        <f>'Prev&amp;Death'!B134*'Mortality Rate'!B134</f>
        <v>6.5408553958410218</v>
      </c>
      <c r="C134" s="6">
        <f>'Prev&amp;Death'!C134*'Mortality Rate'!C134</f>
        <v>5.1385796489139386</v>
      </c>
      <c r="D134" s="6">
        <f>'Prev&amp;Death'!D134*'Mortality Rate'!D134</f>
        <v>29.222424739066891</v>
      </c>
      <c r="E134" s="6">
        <f>'Prev&amp;Death'!E134*'Mortality Rate'!E134</f>
        <v>20.117600230292545</v>
      </c>
      <c r="F134" s="6">
        <f>'Prev&amp;Death'!F134*'Mortality Rate'!F134</f>
        <v>85.384299161598733</v>
      </c>
      <c r="G134" s="6">
        <f>'Prev&amp;Death'!G134*'Mortality Rate'!G134</f>
        <v>59.818613990747082</v>
      </c>
      <c r="H134" s="6">
        <f>'Prev&amp;Death'!H134*'Mortality Rate'!H134</f>
        <v>299.8268878660827</v>
      </c>
      <c r="I134" s="6">
        <f>'Prev&amp;Death'!I134*'Mortality Rate'!I134</f>
        <v>283.92346618523032</v>
      </c>
    </row>
    <row r="135" spans="1:9" s="29" customFormat="1">
      <c r="A135" s="2">
        <v>2027</v>
      </c>
      <c r="B135" s="6">
        <f>'Prev&amp;Death'!B135*'Mortality Rate'!B135</f>
        <v>6.6090276456358144</v>
      </c>
      <c r="C135" s="6">
        <f>'Prev&amp;Death'!C135*'Mortality Rate'!C135</f>
        <v>5.2088838754274756</v>
      </c>
      <c r="D135" s="6">
        <f>'Prev&amp;Death'!D135*'Mortality Rate'!D135</f>
        <v>29.504976927248705</v>
      </c>
      <c r="E135" s="6">
        <f>'Prev&amp;Death'!E135*'Mortality Rate'!E135</f>
        <v>20.363175702107633</v>
      </c>
      <c r="F135" s="6">
        <f>'Prev&amp;Death'!F135*'Mortality Rate'!F135</f>
        <v>87.231945707311027</v>
      </c>
      <c r="G135" s="6">
        <f>'Prev&amp;Death'!G135*'Mortality Rate'!G135</f>
        <v>61.767798932827532</v>
      </c>
      <c r="H135" s="6">
        <f>'Prev&amp;Death'!H135*'Mortality Rate'!H135</f>
        <v>312.85871632046872</v>
      </c>
      <c r="I135" s="6">
        <f>'Prev&amp;Death'!I135*'Mortality Rate'!I135</f>
        <v>295.14757904961834</v>
      </c>
    </row>
    <row r="136" spans="1:9" s="29" customFormat="1">
      <c r="A136" s="2">
        <v>2028</v>
      </c>
      <c r="B136" s="6">
        <f>'Prev&amp;Death'!B136*'Mortality Rate'!B136</f>
        <v>6.674246003963141</v>
      </c>
      <c r="C136" s="6">
        <f>'Prev&amp;Death'!C136*'Mortality Rate'!C136</f>
        <v>5.2754310384779206</v>
      </c>
      <c r="D136" s="6">
        <f>'Prev&amp;Death'!D136*'Mortality Rate'!D136</f>
        <v>29.737427986541043</v>
      </c>
      <c r="E136" s="6">
        <f>'Prev&amp;Death'!E136*'Mortality Rate'!E136</f>
        <v>20.542333674496838</v>
      </c>
      <c r="F136" s="6">
        <f>'Prev&amp;Death'!F136*'Mortality Rate'!F136</f>
        <v>89.204259757875775</v>
      </c>
      <c r="G136" s="6">
        <f>'Prev&amp;Death'!G136*'Mortality Rate'!G136</f>
        <v>63.632078007302546</v>
      </c>
      <c r="H136" s="6">
        <f>'Prev&amp;Death'!H136*'Mortality Rate'!H136</f>
        <v>325.45993158455275</v>
      </c>
      <c r="I136" s="6">
        <f>'Prev&amp;Death'!I136*'Mortality Rate'!I136</f>
        <v>306.37410673492707</v>
      </c>
    </row>
    <row r="137" spans="1:9" s="29" customFormat="1">
      <c r="A137" s="2">
        <v>2029</v>
      </c>
      <c r="B137" s="6">
        <f>'Prev&amp;Death'!B137*'Mortality Rate'!B137</f>
        <v>6.7368223082963752</v>
      </c>
      <c r="C137" s="6">
        <f>'Prev&amp;Death'!C137*'Mortality Rate'!C137</f>
        <v>5.3385557904962182</v>
      </c>
      <c r="D137" s="6">
        <f>'Prev&amp;Death'!D137*'Mortality Rate'!D137</f>
        <v>29.900470332846844</v>
      </c>
      <c r="E137" s="6">
        <f>'Prev&amp;Death'!E137*'Mortality Rate'!E137</f>
        <v>20.678422207395659</v>
      </c>
      <c r="F137" s="6">
        <f>'Prev&amp;Death'!F137*'Mortality Rate'!F137</f>
        <v>91.099274300830288</v>
      </c>
      <c r="G137" s="6">
        <f>'Prev&amp;Death'!G137*'Mortality Rate'!G137</f>
        <v>65.408747493546741</v>
      </c>
      <c r="H137" s="6">
        <f>'Prev&amp;Death'!H137*'Mortality Rate'!H137</f>
        <v>337.70732542322889</v>
      </c>
      <c r="I137" s="6">
        <f>'Prev&amp;Death'!I137*'Mortality Rate'!I137</f>
        <v>317.59464888938533</v>
      </c>
    </row>
    <row r="138" spans="1:9" s="29" customFormat="1">
      <c r="A138" s="2">
        <v>2030</v>
      </c>
      <c r="B138" s="6">
        <f>'Prev&amp;Death'!B138*'Mortality Rate'!B138</f>
        <v>6.8005430894321881</v>
      </c>
      <c r="C138" s="6">
        <f>'Prev&amp;Death'!C138*'Mortality Rate'!C138</f>
        <v>5.4036848843577472</v>
      </c>
      <c r="D138" s="6">
        <f>'Prev&amp;Death'!D138*'Mortality Rate'!D138</f>
        <v>30.002424210277141</v>
      </c>
      <c r="E138" s="6">
        <f>'Prev&amp;Death'!E138*'Mortality Rate'!E138</f>
        <v>20.791934244916082</v>
      </c>
      <c r="F138" s="6">
        <f>'Prev&amp;Death'!F138*'Mortality Rate'!F138</f>
        <v>92.918637462789718</v>
      </c>
      <c r="G138" s="6">
        <f>'Prev&amp;Death'!G138*'Mortality Rate'!G138</f>
        <v>67.046102586764391</v>
      </c>
      <c r="H138" s="6">
        <f>'Prev&amp;Death'!H138*'Mortality Rate'!H138</f>
        <v>350.2697406588801</v>
      </c>
      <c r="I138" s="6">
        <f>'Prev&amp;Death'!I138*'Mortality Rate'!I138</f>
        <v>329.0213106257911</v>
      </c>
    </row>
    <row r="141" spans="1:9" s="29" customFormat="1">
      <c r="A141" s="29" t="s">
        <v>46</v>
      </c>
      <c r="B141" s="1"/>
      <c r="C141" s="1"/>
      <c r="D141" s="1"/>
      <c r="E141" s="1"/>
      <c r="F141" s="1"/>
      <c r="G141" s="1"/>
      <c r="H141" s="1"/>
      <c r="I141" s="1"/>
    </row>
    <row r="142" spans="1:9" s="29" customFormat="1">
      <c r="A142" s="1" t="s">
        <v>8</v>
      </c>
      <c r="B142" s="1" t="s">
        <v>0</v>
      </c>
      <c r="C142" s="1" t="s">
        <v>1</v>
      </c>
      <c r="D142" s="1" t="s">
        <v>2</v>
      </c>
      <c r="E142" s="1" t="s">
        <v>3</v>
      </c>
      <c r="F142" s="1" t="s">
        <v>4</v>
      </c>
      <c r="G142" s="1" t="s">
        <v>5</v>
      </c>
      <c r="H142" s="1" t="s">
        <v>6</v>
      </c>
      <c r="I142" s="1" t="s">
        <v>7</v>
      </c>
    </row>
    <row r="143" spans="1:9" s="29" customFormat="1">
      <c r="A143" s="2">
        <v>2015</v>
      </c>
      <c r="B143" s="6">
        <f>'Prev&amp;Death'!B143*'Mortality Rate'!B143</f>
        <v>24.402539356670566</v>
      </c>
      <c r="C143" s="6">
        <f>'Prev&amp;Death'!C143*'Mortality Rate'!C143</f>
        <v>19.120474752549143</v>
      </c>
      <c r="D143" s="6">
        <f>'Prev&amp;Death'!D143*'Mortality Rate'!D143</f>
        <v>109.13286640640244</v>
      </c>
      <c r="E143" s="6">
        <f>'Prev&amp;Death'!E143*'Mortality Rate'!E143</f>
        <v>62.376320255824716</v>
      </c>
      <c r="F143" s="6">
        <f>'Prev&amp;Death'!F143*'Mortality Rate'!F143</f>
        <v>259.91381700340605</v>
      </c>
      <c r="G143" s="6">
        <f>'Prev&amp;Death'!G143*'Mortality Rate'!G143</f>
        <v>156.40375882699919</v>
      </c>
      <c r="H143" s="6">
        <f>'Prev&amp;Death'!H143*'Mortality Rate'!H143</f>
        <v>867.10038545054579</v>
      </c>
      <c r="I143" s="6">
        <f>'Prev&amp;Death'!I143*'Mortality Rate'!I143</f>
        <v>798.7432710142931</v>
      </c>
    </row>
    <row r="144" spans="1:9" s="29" customFormat="1">
      <c r="A144" s="2">
        <v>2016</v>
      </c>
      <c r="B144" s="6">
        <f>'Prev&amp;Death'!B144*'Mortality Rate'!B144</f>
        <v>25.437981327853539</v>
      </c>
      <c r="C144" s="6">
        <f>'Prev&amp;Death'!C144*'Mortality Rate'!C144</f>
        <v>19.762391299784525</v>
      </c>
      <c r="D144" s="6">
        <f>'Prev&amp;Death'!D144*'Mortality Rate'!D144</f>
        <v>114.55551507548719</v>
      </c>
      <c r="E144" s="6">
        <f>'Prev&amp;Death'!E144*'Mortality Rate'!E144</f>
        <v>69.505970817982472</v>
      </c>
      <c r="F144" s="6">
        <f>'Prev&amp;Death'!F144*'Mortality Rate'!F144</f>
        <v>279.15873787202639</v>
      </c>
      <c r="G144" s="6">
        <f>'Prev&amp;Death'!G144*'Mortality Rate'!G144</f>
        <v>168.50609167897062</v>
      </c>
      <c r="H144" s="6">
        <f>'Prev&amp;Death'!H144*'Mortality Rate'!H144</f>
        <v>902.95903168134544</v>
      </c>
      <c r="I144" s="6">
        <f>'Prev&amp;Death'!I144*'Mortality Rate'!I144</f>
        <v>849.38975703709161</v>
      </c>
    </row>
    <row r="145" spans="1:9" s="29" customFormat="1">
      <c r="A145" s="2">
        <v>2017</v>
      </c>
      <c r="B145" s="6">
        <f>'Prev&amp;Death'!B145*'Mortality Rate'!B145</f>
        <v>26.304265998681011</v>
      </c>
      <c r="C145" s="6">
        <f>'Prev&amp;Death'!C145*'Mortality Rate'!C145</f>
        <v>20.346580376260619</v>
      </c>
      <c r="D145" s="6">
        <f>'Prev&amp;Death'!D145*'Mortality Rate'!D145</f>
        <v>118.06743677041166</v>
      </c>
      <c r="E145" s="6">
        <f>'Prev&amp;Death'!E145*'Mortality Rate'!E145</f>
        <v>74.862410231596826</v>
      </c>
      <c r="F145" s="6">
        <f>'Prev&amp;Death'!F145*'Mortality Rate'!F145</f>
        <v>296.77802646715946</v>
      </c>
      <c r="G145" s="6">
        <f>'Prev&amp;Death'!G145*'Mortality Rate'!G145</f>
        <v>181.13351868882435</v>
      </c>
      <c r="H145" s="6">
        <f>'Prev&amp;Death'!H145*'Mortality Rate'!H145</f>
        <v>953.06045898614207</v>
      </c>
      <c r="I145" s="6">
        <f>'Prev&amp;Death'!I145*'Mortality Rate'!I145</f>
        <v>900.03936606712978</v>
      </c>
    </row>
    <row r="146" spans="1:9" s="29" customFormat="1">
      <c r="A146" s="2">
        <v>2018</v>
      </c>
      <c r="B146" s="6">
        <f>'Prev&amp;Death'!B146*'Mortality Rate'!B146</f>
        <v>27.023367663121984</v>
      </c>
      <c r="C146" s="6">
        <f>'Prev&amp;Death'!C146*'Mortality Rate'!C146</f>
        <v>20.868914686747278</v>
      </c>
      <c r="D146" s="6">
        <f>'Prev&amp;Death'!D146*'Mortality Rate'!D146</f>
        <v>120.99061972728404</v>
      </c>
      <c r="E146" s="6">
        <f>'Prev&amp;Death'!E146*'Mortality Rate'!E146</f>
        <v>79.087229677196589</v>
      </c>
      <c r="F146" s="6">
        <f>'Prev&amp;Death'!F146*'Mortality Rate'!F146</f>
        <v>312.79964342164874</v>
      </c>
      <c r="G146" s="6">
        <f>'Prev&amp;Death'!G146*'Mortality Rate'!G146</f>
        <v>193.85293119870084</v>
      </c>
      <c r="H146" s="6">
        <f>'Prev&amp;Death'!H146*'Mortality Rate'!H146</f>
        <v>998.49876357746177</v>
      </c>
      <c r="I146" s="6">
        <f>'Prev&amp;Death'!I146*'Mortality Rate'!I146</f>
        <v>950.42219574203034</v>
      </c>
    </row>
    <row r="147" spans="1:9" s="29" customFormat="1">
      <c r="A147" s="2">
        <v>2019</v>
      </c>
      <c r="B147" s="6">
        <f>'Prev&amp;Death'!B147*'Mortality Rate'!B147</f>
        <v>27.610770395563364</v>
      </c>
      <c r="C147" s="6">
        <f>'Prev&amp;Death'!C147*'Mortality Rate'!C147</f>
        <v>21.318478242699815</v>
      </c>
      <c r="D147" s="6">
        <f>'Prev&amp;Death'!D147*'Mortality Rate'!D147</f>
        <v>123.65991243152695</v>
      </c>
      <c r="E147" s="6">
        <f>'Prev&amp;Death'!E147*'Mortality Rate'!E147</f>
        <v>82.534949501213049</v>
      </c>
      <c r="F147" s="6">
        <f>'Prev&amp;Death'!F147*'Mortality Rate'!F147</f>
        <v>327.47236999462945</v>
      </c>
      <c r="G147" s="6">
        <f>'Prev&amp;Death'!G147*'Mortality Rate'!G147</f>
        <v>206.52071547149259</v>
      </c>
      <c r="H147" s="6">
        <f>'Prev&amp;Death'!H147*'Mortality Rate'!H147</f>
        <v>1048.9783340517133</v>
      </c>
      <c r="I147" s="6">
        <f>'Prev&amp;Death'!I147*'Mortality Rate'!I147</f>
        <v>999.97349743226073</v>
      </c>
    </row>
    <row r="148" spans="1:9" s="29" customFormat="1">
      <c r="A148" s="2">
        <v>2020</v>
      </c>
      <c r="B148" s="6">
        <f>'Prev&amp;Death'!B148*'Mortality Rate'!B148</f>
        <v>28.094252907881476</v>
      </c>
      <c r="C148" s="6">
        <f>'Prev&amp;Death'!C148*'Mortality Rate'!C148</f>
        <v>21.70137499397639</v>
      </c>
      <c r="D148" s="6">
        <f>'Prev&amp;Death'!D148*'Mortality Rate'!D148</f>
        <v>126.06652110523831</v>
      </c>
      <c r="E148" s="6">
        <f>'Prev&amp;Death'!E148*'Mortality Rate'!E148</f>
        <v>85.403456621696463</v>
      </c>
      <c r="F148" s="6">
        <f>'Prev&amp;Death'!F148*'Mortality Rate'!F148</f>
        <v>341.14425846707081</v>
      </c>
      <c r="G148" s="6">
        <f>'Prev&amp;Death'!G148*'Mortality Rate'!G148</f>
        <v>219.05802443113626</v>
      </c>
      <c r="H148" s="6">
        <f>'Prev&amp;Death'!H148*'Mortality Rate'!H148</f>
        <v>1097.7783452060148</v>
      </c>
      <c r="I148" s="6">
        <f>'Prev&amp;Death'!I148*'Mortality Rate'!I148</f>
        <v>1048.5514996725392</v>
      </c>
    </row>
    <row r="149" spans="1:9" s="29" customFormat="1">
      <c r="A149" s="2">
        <v>2021</v>
      </c>
      <c r="B149" s="6">
        <f>'Prev&amp;Death'!B149*'Mortality Rate'!B149</f>
        <v>28.501645260852211</v>
      </c>
      <c r="C149" s="6">
        <f>'Prev&amp;Death'!C149*'Mortality Rate'!C149</f>
        <v>22.032851480993564</v>
      </c>
      <c r="D149" s="6">
        <f>'Prev&amp;Death'!D149*'Mortality Rate'!D149</f>
        <v>128.13625747660615</v>
      </c>
      <c r="E149" s="6">
        <f>'Prev&amp;Death'!E149*'Mortality Rate'!E149</f>
        <v>87.780341275390057</v>
      </c>
      <c r="F149" s="6">
        <f>'Prev&amp;Death'!F149*'Mortality Rate'!F149</f>
        <v>353.73476259505799</v>
      </c>
      <c r="G149" s="6">
        <f>'Prev&amp;Death'!G149*'Mortality Rate'!G149</f>
        <v>231.28678142081131</v>
      </c>
      <c r="H149" s="6">
        <f>'Prev&amp;Death'!H149*'Mortality Rate'!H149</f>
        <v>1149.295850125925</v>
      </c>
      <c r="I149" s="6">
        <f>'Prev&amp;Death'!I149*'Mortality Rate'!I149</f>
        <v>1096.6179107686107</v>
      </c>
    </row>
    <row r="150" spans="1:9" s="29" customFormat="1">
      <c r="A150" s="2">
        <v>2022</v>
      </c>
      <c r="B150" s="6">
        <f>'Prev&amp;Death'!B150*'Mortality Rate'!B150</f>
        <v>28.84484426200143</v>
      </c>
      <c r="C150" s="6">
        <f>'Prev&amp;Death'!C150*'Mortality Rate'!C150</f>
        <v>22.323157086556019</v>
      </c>
      <c r="D150" s="6">
        <f>'Prev&amp;Death'!D150*'Mortality Rate'!D150</f>
        <v>129.82753342298957</v>
      </c>
      <c r="E150" s="6">
        <f>'Prev&amp;Death'!E150*'Mortality Rate'!E150</f>
        <v>89.706189633789762</v>
      </c>
      <c r="F150" s="6">
        <f>'Prev&amp;Death'!F150*'Mortality Rate'!F150</f>
        <v>365.08694080480234</v>
      </c>
      <c r="G150" s="6">
        <f>'Prev&amp;Death'!G150*'Mortality Rate'!G150</f>
        <v>242.79817654884803</v>
      </c>
      <c r="H150" s="6">
        <f>'Prev&amp;Death'!H150*'Mortality Rate'!H150</f>
        <v>1202.1209276147031</v>
      </c>
      <c r="I150" s="6">
        <f>'Prev&amp;Death'!I150*'Mortality Rate'!I150</f>
        <v>1145.7320573294962</v>
      </c>
    </row>
    <row r="151" spans="1:9" s="29" customFormat="1">
      <c r="A151" s="2">
        <v>2023</v>
      </c>
      <c r="B151" s="6">
        <f>'Prev&amp;Death'!B151*'Mortality Rate'!B151</f>
        <v>29.139272947495137</v>
      </c>
      <c r="C151" s="6">
        <f>'Prev&amp;Death'!C151*'Mortality Rate'!C151</f>
        <v>22.578826375341706</v>
      </c>
      <c r="D151" s="6">
        <f>'Prev&amp;Death'!D151*'Mortality Rate'!D151</f>
        <v>131.13945796668381</v>
      </c>
      <c r="E151" s="6">
        <f>'Prev&amp;Death'!E151*'Mortality Rate'!E151</f>
        <v>91.229622751578461</v>
      </c>
      <c r="F151" s="6">
        <f>'Prev&amp;Death'!F151*'Mortality Rate'!F151</f>
        <v>375.37455373595498</v>
      </c>
      <c r="G151" s="6">
        <f>'Prev&amp;Death'!G151*'Mortality Rate'!G151</f>
        <v>253.66250279375467</v>
      </c>
      <c r="H151" s="6">
        <f>'Prev&amp;Death'!H151*'Mortality Rate'!H151</f>
        <v>1257.5195159915593</v>
      </c>
      <c r="I151" s="6">
        <f>'Prev&amp;Death'!I151*'Mortality Rate'!I151</f>
        <v>1195.672657921024</v>
      </c>
    </row>
    <row r="152" spans="1:9" s="29" customFormat="1">
      <c r="A152" s="2">
        <v>2024</v>
      </c>
      <c r="B152" s="6">
        <f>'Prev&amp;Death'!B152*'Mortality Rate'!B152</f>
        <v>29.38809123022375</v>
      </c>
      <c r="C152" s="6">
        <f>'Prev&amp;Death'!C152*'Mortality Rate'!C152</f>
        <v>22.804396886152784</v>
      </c>
      <c r="D152" s="6">
        <f>'Prev&amp;Death'!D152*'Mortality Rate'!D152</f>
        <v>132.11078572750975</v>
      </c>
      <c r="E152" s="6">
        <f>'Prev&amp;Death'!E152*'Mortality Rate'!E152</f>
        <v>92.403613751318616</v>
      </c>
      <c r="F152" s="6">
        <f>'Prev&amp;Death'!F152*'Mortality Rate'!F152</f>
        <v>384.80385104867804</v>
      </c>
      <c r="G152" s="6">
        <f>'Prev&amp;Death'!G152*'Mortality Rate'!G152</f>
        <v>263.98987159217802</v>
      </c>
      <c r="H152" s="6">
        <f>'Prev&amp;Death'!H152*'Mortality Rate'!H152</f>
        <v>1313.2668591806696</v>
      </c>
      <c r="I152" s="6">
        <f>'Prev&amp;Death'!I152*'Mortality Rate'!I152</f>
        <v>1245.4688832700858</v>
      </c>
    </row>
    <row r="153" spans="1:9" s="29" customFormat="1">
      <c r="A153" s="2">
        <v>2025</v>
      </c>
      <c r="B153" s="6">
        <f>'Prev&amp;Death'!B153*'Mortality Rate'!B153</f>
        <v>29.609364037977425</v>
      </c>
      <c r="C153" s="6">
        <f>'Prev&amp;Death'!C153*'Mortality Rate'!C153</f>
        <v>23.006124517210758</v>
      </c>
      <c r="D153" s="6">
        <f>'Prev&amp;Death'!D153*'Mortality Rate'!D153</f>
        <v>132.77643330848127</v>
      </c>
      <c r="E153" s="6">
        <f>'Prev&amp;Death'!E153*'Mortality Rate'!E153</f>
        <v>93.278524483625802</v>
      </c>
      <c r="F153" s="6">
        <f>'Prev&amp;Death'!F153*'Mortality Rate'!F153</f>
        <v>393.48345388610346</v>
      </c>
      <c r="G153" s="6">
        <f>'Prev&amp;Death'!G153*'Mortality Rate'!G153</f>
        <v>273.77570511745978</v>
      </c>
      <c r="H153" s="6">
        <f>'Prev&amp;Death'!H153*'Mortality Rate'!H153</f>
        <v>1370.2657888474325</v>
      </c>
      <c r="I153" s="6">
        <f>'Prev&amp;Death'!I153*'Mortality Rate'!I153</f>
        <v>1295.0673809449204</v>
      </c>
    </row>
    <row r="154" spans="1:9" s="29" customFormat="1">
      <c r="A154" s="2">
        <v>2026</v>
      </c>
      <c r="B154" s="6">
        <f>'Prev&amp;Death'!B154*'Mortality Rate'!B154</f>
        <v>29.795861088545283</v>
      </c>
      <c r="C154" s="6">
        <f>'Prev&amp;Death'!C154*'Mortality Rate'!C154</f>
        <v>23.180368681201585</v>
      </c>
      <c r="D154" s="6">
        <f>'Prev&amp;Death'!D154*'Mortality Rate'!D154</f>
        <v>133.13301977441205</v>
      </c>
      <c r="E154" s="6">
        <f>'Prev&amp;Death'!E154*'Mortality Rate'!E154</f>
        <v>93.894390602757724</v>
      </c>
      <c r="F154" s="6">
        <f>'Prev&amp;Death'!F154*'Mortality Rate'!F154</f>
        <v>401.70087669650735</v>
      </c>
      <c r="G154" s="6">
        <f>'Prev&amp;Death'!G154*'Mortality Rate'!G154</f>
        <v>283.024260630816</v>
      </c>
      <c r="H154" s="6">
        <f>'Prev&amp;Death'!H154*'Mortality Rate'!H154</f>
        <v>1426.6228100382912</v>
      </c>
      <c r="I154" s="6">
        <f>'Prev&amp;Death'!I154*'Mortality Rate'!I154</f>
        <v>1344.7438270322573</v>
      </c>
    </row>
    <row r="155" spans="1:9" s="29" customFormat="1">
      <c r="A155" s="2">
        <v>2027</v>
      </c>
      <c r="B155" s="6">
        <f>'Prev&amp;Death'!B155*'Mortality Rate'!B155</f>
        <v>29.956405513687447</v>
      </c>
      <c r="C155" s="6">
        <f>'Prev&amp;Death'!C155*'Mortality Rate'!C155</f>
        <v>23.331434502842217</v>
      </c>
      <c r="D155" s="6">
        <f>'Prev&amp;Death'!D155*'Mortality Rate'!D155</f>
        <v>133.19526317200012</v>
      </c>
      <c r="E155" s="6">
        <f>'Prev&amp;Death'!E155*'Mortality Rate'!E155</f>
        <v>94.271107759169453</v>
      </c>
      <c r="F155" s="6">
        <f>'Prev&amp;Death'!F155*'Mortality Rate'!F155</f>
        <v>409.49692093315764</v>
      </c>
      <c r="G155" s="6">
        <f>'Prev&amp;Death'!G155*'Mortality Rate'!G155</f>
        <v>291.74660880202947</v>
      </c>
      <c r="H155" s="6">
        <f>'Prev&amp;Death'!H155*'Mortality Rate'!H155</f>
        <v>1483.1549643738815</v>
      </c>
      <c r="I155" s="6">
        <f>'Prev&amp;Death'!I155*'Mortality Rate'!I155</f>
        <v>1393.9421502036789</v>
      </c>
    </row>
    <row r="156" spans="1:9" s="29" customFormat="1">
      <c r="A156" s="2">
        <v>2028</v>
      </c>
      <c r="B156" s="6">
        <f>'Prev&amp;Death'!B156*'Mortality Rate'!B156</f>
        <v>30.091083401851304</v>
      </c>
      <c r="C156" s="6">
        <f>'Prev&amp;Death'!C156*'Mortality Rate'!C156</f>
        <v>23.463268805688298</v>
      </c>
      <c r="D156" s="6">
        <f>'Prev&amp;Death'!D156*'Mortality Rate'!D156</f>
        <v>132.92182755002699</v>
      </c>
      <c r="E156" s="6">
        <f>'Prev&amp;Death'!E156*'Mortality Rate'!E156</f>
        <v>94.401710993610109</v>
      </c>
      <c r="F156" s="6">
        <f>'Prev&amp;Death'!F156*'Mortality Rate'!F156</f>
        <v>416.77069845318186</v>
      </c>
      <c r="G156" s="6">
        <f>'Prev&amp;Death'!G156*'Mortality Rate'!G156</f>
        <v>299.87879899221707</v>
      </c>
      <c r="H156" s="6">
        <f>'Prev&amp;Death'!H156*'Mortality Rate'!H156</f>
        <v>1539.2097392198039</v>
      </c>
      <c r="I156" s="6">
        <f>'Prev&amp;Death'!I156*'Mortality Rate'!I156</f>
        <v>1442.9697925952828</v>
      </c>
    </row>
    <row r="157" spans="1:9" s="29" customFormat="1">
      <c r="A157" s="2">
        <v>2029</v>
      </c>
      <c r="B157" s="6">
        <f>'Prev&amp;Death'!B157*'Mortality Rate'!B157</f>
        <v>30.207672510944498</v>
      </c>
      <c r="C157" s="6">
        <f>'Prev&amp;Death'!C157*'Mortality Rate'!C157</f>
        <v>23.577587427287185</v>
      </c>
      <c r="D157" s="6">
        <f>'Prev&amp;Death'!D157*'Mortality Rate'!D157</f>
        <v>132.36946841417853</v>
      </c>
      <c r="E157" s="6">
        <f>'Prev&amp;Death'!E157*'Mortality Rate'!E157</f>
        <v>94.325796114653798</v>
      </c>
      <c r="F157" s="6">
        <f>'Prev&amp;Death'!F157*'Mortality Rate'!F157</f>
        <v>423.35773305406781</v>
      </c>
      <c r="G157" s="6">
        <f>'Prev&amp;Death'!G157*'Mortality Rate'!G157</f>
        <v>307.28450279412624</v>
      </c>
      <c r="H157" s="6">
        <f>'Prev&amp;Death'!H157*'Mortality Rate'!H157</f>
        <v>1595.4905790127993</v>
      </c>
      <c r="I157" s="6">
        <f>'Prev&amp;Death'!I157*'Mortality Rate'!I157</f>
        <v>1492.412140883481</v>
      </c>
    </row>
    <row r="158" spans="1:9" s="29" customFormat="1">
      <c r="A158" s="2">
        <v>2030</v>
      </c>
      <c r="B158" s="6">
        <f>'Prev&amp;Death'!B158*'Mortality Rate'!B158</f>
        <v>30.310570558883025</v>
      </c>
      <c r="C158" s="6">
        <f>'Prev&amp;Death'!C158*'Mortality Rate'!C158</f>
        <v>23.675958939196335</v>
      </c>
      <c r="D158" s="6">
        <f>'Prev&amp;Death'!D158*'Mortality Rate'!D158</f>
        <v>131.62616404513258</v>
      </c>
      <c r="E158" s="6">
        <f>'Prev&amp;Death'!E158*'Mortality Rate'!E158</f>
        <v>94.089403025958788</v>
      </c>
      <c r="F158" s="6">
        <f>'Prev&amp;Death'!F158*'Mortality Rate'!F158</f>
        <v>428.99124265440059</v>
      </c>
      <c r="G158" s="6">
        <f>'Prev&amp;Death'!G158*'Mortality Rate'!G158</f>
        <v>313.85003758833841</v>
      </c>
      <c r="H158" s="6">
        <f>'Prev&amp;Death'!H158*'Mortality Rate'!H158</f>
        <v>1651.5609695322441</v>
      </c>
      <c r="I158" s="6">
        <f>'Prev&amp;Death'!I158*'Mortality Rate'!I158</f>
        <v>1541.6172196492626</v>
      </c>
    </row>
    <row r="161" spans="1:9" s="29" customFormat="1">
      <c r="A161" s="29" t="s">
        <v>49</v>
      </c>
      <c r="B161" s="1"/>
      <c r="C161" s="1"/>
      <c r="D161" s="1"/>
      <c r="E161" s="1"/>
      <c r="F161" s="1"/>
      <c r="G161" s="1"/>
      <c r="H161" s="1"/>
      <c r="I161" s="1"/>
    </row>
    <row r="162" spans="1:9" s="29" customFormat="1">
      <c r="A162" s="1" t="s">
        <v>8</v>
      </c>
      <c r="B162" s="1" t="s">
        <v>0</v>
      </c>
      <c r="C162" s="1" t="s">
        <v>1</v>
      </c>
      <c r="D162" s="1" t="s">
        <v>2</v>
      </c>
      <c r="E162" s="1" t="s">
        <v>3</v>
      </c>
      <c r="F162" s="1" t="s">
        <v>4</v>
      </c>
      <c r="G162" s="1" t="s">
        <v>5</v>
      </c>
      <c r="H162" s="1" t="s">
        <v>6</v>
      </c>
      <c r="I162" s="1" t="s">
        <v>7</v>
      </c>
    </row>
    <row r="163" spans="1:9" s="29" customFormat="1">
      <c r="A163" s="2">
        <v>2015</v>
      </c>
      <c r="B163" s="6">
        <f>'Prev&amp;Death'!B163*'Mortality Rate'!B163</f>
        <v>15.938486800275722</v>
      </c>
      <c r="C163" s="6">
        <f>'Prev&amp;Death'!C163*'Mortality Rate'!C163</f>
        <v>12.48104339249903</v>
      </c>
      <c r="D163" s="6">
        <f>'Prev&amp;Death'!D163*'Mortality Rate'!D163</f>
        <v>71.417578506240233</v>
      </c>
      <c r="E163" s="6">
        <f>'Prev&amp;Death'!E163*'Mortality Rate'!E163</f>
        <v>40.655435547527631</v>
      </c>
      <c r="F163" s="6">
        <f>'Prev&amp;Death'!F163*'Mortality Rate'!F163</f>
        <v>169.84550556940312</v>
      </c>
      <c r="G163" s="6">
        <f>'Prev&amp;Death'!G163*'Mortality Rate'!G163</f>
        <v>101.96813348416337</v>
      </c>
      <c r="H163" s="6">
        <f>'Prev&amp;Death'!H163*'Mortality Rate'!H163</f>
        <v>561.84041781605072</v>
      </c>
      <c r="I163" s="6">
        <f>'Prev&amp;Death'!I163*'Mortality Rate'!I163</f>
        <v>515.41286146331663</v>
      </c>
    </row>
    <row r="164" spans="1:9" s="29" customFormat="1">
      <c r="A164" s="2">
        <v>2016</v>
      </c>
      <c r="B164" s="6">
        <f>'Prev&amp;Death'!B164*'Mortality Rate'!B164</f>
        <v>16.656251129555162</v>
      </c>
      <c r="C164" s="6">
        <f>'Prev&amp;Death'!C164*'Mortality Rate'!C164</f>
        <v>12.93127918675078</v>
      </c>
      <c r="D164" s="6">
        <f>'Prev&amp;Death'!D164*'Mortality Rate'!D164</f>
        <v>75.256239272839252</v>
      </c>
      <c r="E164" s="6">
        <f>'Prev&amp;Death'!E164*'Mortality Rate'!E164</f>
        <v>45.312615659383013</v>
      </c>
      <c r="F164" s="6">
        <f>'Prev&amp;Death'!F164*'Mortality Rate'!F164</f>
        <v>183.46715061849216</v>
      </c>
      <c r="G164" s="6">
        <f>'Prev&amp;Death'!G164*'Mortality Rate'!G164</f>
        <v>110.13751613253656</v>
      </c>
      <c r="H164" s="6">
        <f>'Prev&amp;Death'!H164*'Mortality Rate'!H164</f>
        <v>583.05862101416301</v>
      </c>
      <c r="I164" s="6">
        <f>'Prev&amp;Death'!I164*'Mortality Rate'!I164</f>
        <v>543.92501363719623</v>
      </c>
    </row>
    <row r="165" spans="1:9" s="29" customFormat="1">
      <c r="A165" s="2">
        <v>2017</v>
      </c>
      <c r="B165" s="6">
        <f>'Prev&amp;Death'!B165*'Mortality Rate'!B165</f>
        <v>17.260782676642748</v>
      </c>
      <c r="C165" s="6">
        <f>'Prev&amp;Death'!C165*'Mortality Rate'!C165</f>
        <v>13.341737225801598</v>
      </c>
      <c r="D165" s="6">
        <f>'Prev&amp;Death'!D165*'Mortality Rate'!D165</f>
        <v>77.697544297720782</v>
      </c>
      <c r="E165" s="6">
        <f>'Prev&amp;Death'!E165*'Mortality Rate'!E165</f>
        <v>48.742646500186517</v>
      </c>
      <c r="F165" s="6">
        <f>'Prev&amp;Death'!F165*'Mortality Rate'!F165</f>
        <v>196.31000019275538</v>
      </c>
      <c r="G165" s="6">
        <f>'Prev&amp;Death'!G165*'Mortality Rate'!G165</f>
        <v>118.80915244281981</v>
      </c>
      <c r="H165" s="6">
        <f>'Prev&amp;Death'!H165*'Mortality Rate'!H165</f>
        <v>613.35718694832724</v>
      </c>
      <c r="I165" s="6">
        <f>'Prev&amp;Death'!I165*'Mortality Rate'!I165</f>
        <v>572.7585025935922</v>
      </c>
    </row>
    <row r="166" spans="1:9" s="29" customFormat="1">
      <c r="A166" s="2">
        <v>2018</v>
      </c>
      <c r="B166" s="6">
        <f>'Prev&amp;Death'!B166*'Mortality Rate'!B166</f>
        <v>17.755143014877021</v>
      </c>
      <c r="C166" s="6">
        <f>'Prev&amp;Death'!C166*'Mortality Rate'!C166</f>
        <v>13.704851809676425</v>
      </c>
      <c r="D166" s="6">
        <f>'Prev&amp;Death'!D166*'Mortality Rate'!D166</f>
        <v>79.636063965823908</v>
      </c>
      <c r="E166" s="6">
        <f>'Prev&amp;Death'!E166*'Mortality Rate'!E166</f>
        <v>51.378076385684196</v>
      </c>
      <c r="F166" s="6">
        <f>'Prev&amp;Death'!F166*'Mortality Rate'!F166</f>
        <v>208.16457177520522</v>
      </c>
      <c r="G166" s="6">
        <f>'Prev&amp;Death'!G166*'Mortality Rate'!G166</f>
        <v>127.59989608551946</v>
      </c>
      <c r="H166" s="6">
        <f>'Prev&amp;Death'!H166*'Mortality Rate'!H166</f>
        <v>641.36493006989599</v>
      </c>
      <c r="I166" s="6">
        <f>'Prev&amp;Death'!I166*'Mortality Rate'!I166</f>
        <v>601.86524953045148</v>
      </c>
    </row>
    <row r="167" spans="1:9" s="29" customFormat="1">
      <c r="A167" s="2">
        <v>2019</v>
      </c>
      <c r="B167" s="6">
        <f>'Prev&amp;Death'!B167*'Mortality Rate'!B167</f>
        <v>18.159129610869162</v>
      </c>
      <c r="C167" s="6">
        <f>'Prev&amp;Death'!C167*'Mortality Rate'!C167</f>
        <v>14.017252290016648</v>
      </c>
      <c r="D167" s="6">
        <f>'Prev&amp;Death'!D167*'Mortality Rate'!D167</f>
        <v>81.315176234859024</v>
      </c>
      <c r="E167" s="6">
        <f>'Prev&amp;Death'!E167*'Mortality Rate'!E167</f>
        <v>53.483461543080942</v>
      </c>
      <c r="F167" s="6">
        <f>'Prev&amp;Death'!F167*'Mortality Rate'!F167</f>
        <v>219.17269695037547</v>
      </c>
      <c r="G167" s="6">
        <f>'Prev&amp;Death'!G167*'Mortality Rate'!G167</f>
        <v>136.31297534240986</v>
      </c>
      <c r="H167" s="6">
        <f>'Prev&amp;Death'!H167*'Mortality Rate'!H167</f>
        <v>673.17581111377024</v>
      </c>
      <c r="I167" s="6">
        <f>'Prev&amp;Death'!I167*'Mortality Rate'!I167</f>
        <v>631.03671444723204</v>
      </c>
    </row>
    <row r="168" spans="1:9" s="29" customFormat="1">
      <c r="A168" s="2">
        <v>2020</v>
      </c>
      <c r="B168" s="6">
        <f>'Prev&amp;Death'!B168*'Mortality Rate'!B168</f>
        <v>18.476743753228192</v>
      </c>
      <c r="C168" s="6">
        <f>'Prev&amp;Death'!C168*'Mortality Rate'!C168</f>
        <v>14.276001392406032</v>
      </c>
      <c r="D168" s="6">
        <f>'Prev&amp;Death'!D168*'Mortality Rate'!D168</f>
        <v>82.790603710161292</v>
      </c>
      <c r="E168" s="6">
        <f>'Prev&amp;Death'!E168*'Mortality Rate'!E168</f>
        <v>55.221052470308464</v>
      </c>
      <c r="F168" s="6">
        <f>'Prev&amp;Death'!F168*'Mortality Rate'!F168</f>
        <v>229.21850457856186</v>
      </c>
      <c r="G168" s="6">
        <f>'Prev&amp;Death'!G168*'Mortality Rate'!G168</f>
        <v>144.86909180975587</v>
      </c>
      <c r="H168" s="6">
        <f>'Prev&amp;Death'!H168*'Mortality Rate'!H168</f>
        <v>705.11552433162842</v>
      </c>
      <c r="I168" s="6">
        <f>'Prev&amp;Death'!I168*'Mortality Rate'!I168</f>
        <v>660.34259273713997</v>
      </c>
    </row>
    <row r="169" spans="1:9" s="29" customFormat="1">
      <c r="A169" s="2">
        <v>2021</v>
      </c>
      <c r="B169" s="6">
        <f>'Prev&amp;Death'!B169*'Mortality Rate'!B169</f>
        <v>18.723600671844597</v>
      </c>
      <c r="C169" s="6">
        <f>'Prev&amp;Death'!C169*'Mortality Rate'!C169</f>
        <v>14.485461151781545</v>
      </c>
      <c r="D169" s="6">
        <f>'Prev&amp;Death'!D169*'Mortality Rate'!D169</f>
        <v>84.087706234829781</v>
      </c>
      <c r="E169" s="6">
        <f>'Prev&amp;Death'!E169*'Mortality Rate'!E169</f>
        <v>56.664915268230445</v>
      </c>
      <c r="F169" s="6">
        <f>'Prev&amp;Death'!F169*'Mortality Rate'!F169</f>
        <v>238.13992782954082</v>
      </c>
      <c r="G169" s="6">
        <f>'Prev&amp;Death'!G169*'Mortality Rate'!G169</f>
        <v>152.93508217314098</v>
      </c>
      <c r="H169" s="6">
        <f>'Prev&amp;Death'!H169*'Mortality Rate'!H169</f>
        <v>739.38608385726423</v>
      </c>
      <c r="I169" s="6">
        <f>'Prev&amp;Death'!I169*'Mortality Rate'!I169</f>
        <v>690.44581198116157</v>
      </c>
    </row>
    <row r="170" spans="1:9" s="29" customFormat="1">
      <c r="A170" s="2">
        <v>2022</v>
      </c>
      <c r="B170" s="6">
        <f>'Prev&amp;Death'!B170*'Mortality Rate'!B170</f>
        <v>18.910678321950407</v>
      </c>
      <c r="C170" s="6">
        <f>'Prev&amp;Death'!C170*'Mortality Rate'!C170</f>
        <v>14.646570413756734</v>
      </c>
      <c r="D170" s="6">
        <f>'Prev&amp;Death'!D170*'Mortality Rate'!D170</f>
        <v>85.176352910735929</v>
      </c>
      <c r="E170" s="6">
        <f>'Prev&amp;Death'!E170*'Mortality Rate'!E170</f>
        <v>57.868457192132716</v>
      </c>
      <c r="F170" s="6">
        <f>'Prev&amp;Death'!F170*'Mortality Rate'!F170</f>
        <v>246.10436124072046</v>
      </c>
      <c r="G170" s="6">
        <f>'Prev&amp;Death'!G170*'Mortality Rate'!G170</f>
        <v>160.50947446956476</v>
      </c>
      <c r="H170" s="6">
        <f>'Prev&amp;Death'!H170*'Mortality Rate'!H170</f>
        <v>774.88961889732695</v>
      </c>
      <c r="I170" s="6">
        <f>'Prev&amp;Death'!I170*'Mortality Rate'!I170</f>
        <v>721.17374564369652</v>
      </c>
    </row>
    <row r="171" spans="1:9" s="29" customFormat="1">
      <c r="A171" s="2">
        <v>2023</v>
      </c>
      <c r="B171" s="6">
        <f>'Prev&amp;Death'!B171*'Mortality Rate'!B171</f>
        <v>19.041610426651197</v>
      </c>
      <c r="C171" s="6">
        <f>'Prev&amp;Death'!C171*'Mortality Rate'!C171</f>
        <v>14.769628223238163</v>
      </c>
      <c r="D171" s="6">
        <f>'Prev&amp;Death'!D171*'Mortality Rate'!D171</f>
        <v>86.072632003499862</v>
      </c>
      <c r="E171" s="6">
        <f>'Prev&amp;Death'!E171*'Mortality Rate'!E171</f>
        <v>58.836583984423562</v>
      </c>
      <c r="F171" s="6">
        <f>'Prev&amp;Death'!F171*'Mortality Rate'!F171</f>
        <v>253.17518989312245</v>
      </c>
      <c r="G171" s="6">
        <f>'Prev&amp;Death'!G171*'Mortality Rate'!G171</f>
        <v>167.64371435060212</v>
      </c>
      <c r="H171" s="6">
        <f>'Prev&amp;Death'!H171*'Mortality Rate'!H171</f>
        <v>811.80636308109536</v>
      </c>
      <c r="I171" s="6">
        <f>'Prev&amp;Death'!I171*'Mortality Rate'!I171</f>
        <v>752.56560826107125</v>
      </c>
    </row>
    <row r="172" spans="1:9" s="29" customFormat="1">
      <c r="A172" s="2">
        <v>2024</v>
      </c>
      <c r="B172" s="6">
        <f>'Prev&amp;Death'!B172*'Mortality Rate'!B172</f>
        <v>19.122414729702449</v>
      </c>
      <c r="C172" s="6">
        <f>'Prev&amp;Death'!C172*'Mortality Rate'!C172</f>
        <v>14.862141268303395</v>
      </c>
      <c r="D172" s="6">
        <f>'Prev&amp;Death'!D172*'Mortality Rate'!D172</f>
        <v>86.748018399867306</v>
      </c>
      <c r="E172" s="6">
        <f>'Prev&amp;Death'!E172*'Mortality Rate'!E172</f>
        <v>59.6058865477968</v>
      </c>
      <c r="F172" s="6">
        <f>'Prev&amp;Death'!F172*'Mortality Rate'!F172</f>
        <v>259.48122534584036</v>
      </c>
      <c r="G172" s="6">
        <f>'Prev&amp;Death'!G172*'Mortality Rate'!G172</f>
        <v>174.25525615299773</v>
      </c>
      <c r="H172" s="6">
        <f>'Prev&amp;Death'!H172*'Mortality Rate'!H172</f>
        <v>849.16223403508047</v>
      </c>
      <c r="I172" s="6">
        <f>'Prev&amp;Death'!I172*'Mortality Rate'!I172</f>
        <v>784.49382947183881</v>
      </c>
    </row>
    <row r="173" spans="1:9" s="29" customFormat="1">
      <c r="A173" s="2">
        <v>2025</v>
      </c>
      <c r="B173" s="6">
        <f>'Prev&amp;Death'!B173*'Mortality Rate'!B173</f>
        <v>19.170384381578046</v>
      </c>
      <c r="C173" s="6">
        <f>'Prev&amp;Death'!C173*'Mortality Rate'!C173</f>
        <v>14.922313383340306</v>
      </c>
      <c r="D173" s="6">
        <f>'Prev&amp;Death'!D173*'Mortality Rate'!D173</f>
        <v>87.200389200850353</v>
      </c>
      <c r="E173" s="6">
        <f>'Prev&amp;Death'!E173*'Mortality Rate'!E173</f>
        <v>60.204101151619525</v>
      </c>
      <c r="F173" s="6">
        <f>'Prev&amp;Death'!F173*'Mortality Rate'!F173</f>
        <v>265.04651117842292</v>
      </c>
      <c r="G173" s="6">
        <f>'Prev&amp;Death'!G173*'Mortality Rate'!G173</f>
        <v>180.36311733793215</v>
      </c>
      <c r="H173" s="6">
        <f>'Prev&amp;Death'!H173*'Mortality Rate'!H173</f>
        <v>887.84177993877233</v>
      </c>
      <c r="I173" s="6">
        <f>'Prev&amp;Death'!I173*'Mortality Rate'!I173</f>
        <v>817.00635951813626</v>
      </c>
    </row>
    <row r="174" spans="1:9" s="29" customFormat="1">
      <c r="A174" s="2">
        <v>2026</v>
      </c>
      <c r="B174" s="6">
        <f>'Prev&amp;Death'!B174*'Mortality Rate'!B174</f>
        <v>19.182942066805872</v>
      </c>
      <c r="C174" s="6">
        <f>'Prev&amp;Death'!C174*'Mortality Rate'!C174</f>
        <v>14.95737270731261</v>
      </c>
      <c r="D174" s="6">
        <f>'Prev&amp;Death'!D174*'Mortality Rate'!D174</f>
        <v>87.430840487557887</v>
      </c>
      <c r="E174" s="6">
        <f>'Prev&amp;Death'!E174*'Mortality Rate'!E174</f>
        <v>60.638464285677237</v>
      </c>
      <c r="F174" s="6">
        <f>'Prev&amp;Death'!F174*'Mortality Rate'!F174</f>
        <v>269.96218402218364</v>
      </c>
      <c r="G174" s="6">
        <f>'Prev&amp;Death'!G174*'Mortality Rate'!G174</f>
        <v>185.9008713508388</v>
      </c>
      <c r="H174" s="6">
        <f>'Prev&amp;Death'!H174*'Mortality Rate'!H174</f>
        <v>927.16309293792199</v>
      </c>
      <c r="I174" s="6">
        <f>'Prev&amp;Death'!I174*'Mortality Rate'!I174</f>
        <v>849.59108136491818</v>
      </c>
    </row>
    <row r="175" spans="1:9" s="29" customFormat="1">
      <c r="A175" s="2">
        <v>2027</v>
      </c>
      <c r="B175" s="6">
        <f>'Prev&amp;Death'!B175*'Mortality Rate'!B175</f>
        <v>19.16667066997217</v>
      </c>
      <c r="C175" s="6">
        <f>'Prev&amp;Death'!C175*'Mortality Rate'!C175</f>
        <v>14.967345169772015</v>
      </c>
      <c r="D175" s="6">
        <f>'Prev&amp;Death'!D175*'Mortality Rate'!D175</f>
        <v>87.483234141228593</v>
      </c>
      <c r="E175" s="6">
        <f>'Prev&amp;Death'!E175*'Mortality Rate'!E175</f>
        <v>60.941229997081166</v>
      </c>
      <c r="F175" s="6">
        <f>'Prev&amp;Death'!F175*'Mortality Rate'!F175</f>
        <v>274.37842552362554</v>
      </c>
      <c r="G175" s="6">
        <f>'Prev&amp;Death'!G175*'Mortality Rate'!G175</f>
        <v>190.90036581236319</v>
      </c>
      <c r="H175" s="6">
        <f>'Prev&amp;Death'!H175*'Mortality Rate'!H175</f>
        <v>966.7399863298682</v>
      </c>
      <c r="I175" s="6">
        <f>'Prev&amp;Death'!I175*'Mortality Rate'!I175</f>
        <v>882.13820492273157</v>
      </c>
    </row>
    <row r="176" spans="1:9" s="29" customFormat="1">
      <c r="A176" s="2">
        <v>2028</v>
      </c>
      <c r="B176" s="6">
        <f>'Prev&amp;Death'!B176*'Mortality Rate'!B176</f>
        <v>19.124436567630667</v>
      </c>
      <c r="C176" s="6">
        <f>'Prev&amp;Death'!C176*'Mortality Rate'!C176</f>
        <v>14.952272717555969</v>
      </c>
      <c r="D176" s="6">
        <f>'Prev&amp;Death'!D176*'Mortality Rate'!D176</f>
        <v>87.310718079324687</v>
      </c>
      <c r="E176" s="6">
        <f>'Prev&amp;Death'!E176*'Mortality Rate'!E176</f>
        <v>61.085716546088953</v>
      </c>
      <c r="F176" s="6">
        <f>'Prev&amp;Death'!F176*'Mortality Rate'!F176</f>
        <v>278.19760161851758</v>
      </c>
      <c r="G176" s="6">
        <f>'Prev&amp;Death'!G176*'Mortality Rate'!G176</f>
        <v>195.44221473019559</v>
      </c>
      <c r="H176" s="6">
        <f>'Prev&amp;Death'!H176*'Mortality Rate'!H176</f>
        <v>1005.8385967657953</v>
      </c>
      <c r="I176" s="6">
        <f>'Prev&amp;Death'!I176*'Mortality Rate'!I176</f>
        <v>914.74588276950703</v>
      </c>
    </row>
    <row r="177" spans="1:9" s="29" customFormat="1">
      <c r="A177" s="2">
        <v>2029</v>
      </c>
      <c r="B177" s="6">
        <f>'Prev&amp;Death'!B177*'Mortality Rate'!B177</f>
        <v>19.067829758141436</v>
      </c>
      <c r="C177" s="6">
        <f>'Prev&amp;Death'!C177*'Mortality Rate'!C177</f>
        <v>14.918793014816009</v>
      </c>
      <c r="D177" s="6">
        <f>'Prev&amp;Death'!D177*'Mortality Rate'!D177</f>
        <v>86.915963311658786</v>
      </c>
      <c r="E177" s="6">
        <f>'Prev&amp;Death'!E177*'Mortality Rate'!E177</f>
        <v>61.101478999336763</v>
      </c>
      <c r="F177" s="6">
        <f>'Prev&amp;Death'!F177*'Mortality Rate'!F177</f>
        <v>281.4014207424097</v>
      </c>
      <c r="G177" s="6">
        <f>'Prev&amp;Death'!G177*'Mortality Rate'!G177</f>
        <v>199.45789834087481</v>
      </c>
      <c r="H177" s="6">
        <f>'Prev&amp;Death'!H177*'Mortality Rate'!H177</f>
        <v>1044.9653438639473</v>
      </c>
      <c r="I177" s="6">
        <f>'Prev&amp;Death'!I177*'Mortality Rate'!I177</f>
        <v>946.95732006552305</v>
      </c>
    </row>
    <row r="178" spans="1:9" s="29" customFormat="1">
      <c r="A178" s="2">
        <v>2030</v>
      </c>
      <c r="B178" s="6">
        <f>'Prev&amp;Death'!B178*'Mortality Rate'!B178</f>
        <v>18.992234700474846</v>
      </c>
      <c r="C178" s="6">
        <f>'Prev&amp;Death'!C178*'Mortality Rate'!C178</f>
        <v>14.868557546241185</v>
      </c>
      <c r="D178" s="6">
        <f>'Prev&amp;Death'!D178*'Mortality Rate'!D178</f>
        <v>86.367847442178885</v>
      </c>
      <c r="E178" s="6">
        <f>'Prev&amp;Death'!E178*'Mortality Rate'!E178</f>
        <v>60.974732729521591</v>
      </c>
      <c r="F178" s="6">
        <f>'Prev&amp;Death'!F178*'Mortality Rate'!F178</f>
        <v>283.97221714991753</v>
      </c>
      <c r="G178" s="6">
        <f>'Prev&amp;Death'!G178*'Mortality Rate'!G178</f>
        <v>202.98412576229083</v>
      </c>
      <c r="H178" s="6">
        <f>'Prev&amp;Death'!H178*'Mortality Rate'!H178</f>
        <v>1083.6856234611394</v>
      </c>
      <c r="I178" s="6">
        <f>'Prev&amp;Death'!I178*'Mortality Rate'!I178</f>
        <v>979.0976059661474</v>
      </c>
    </row>
    <row r="181" spans="1:9" s="29" customFormat="1">
      <c r="A181" s="29" t="s">
        <v>50</v>
      </c>
      <c r="B181" s="1"/>
      <c r="C181" s="1"/>
      <c r="D181" s="1"/>
      <c r="E181" s="1"/>
      <c r="F181" s="1"/>
      <c r="G181" s="1"/>
      <c r="H181" s="1"/>
      <c r="I181" s="1"/>
    </row>
    <row r="182" spans="1:9" s="29" customFormat="1">
      <c r="A182" s="1" t="s">
        <v>8</v>
      </c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</row>
    <row r="183" spans="1:9" s="29" customFormat="1">
      <c r="A183" s="2">
        <v>2015</v>
      </c>
      <c r="B183" s="6">
        <f>'Prev&amp;Death'!B183*'Mortality Rate'!B183</f>
        <v>28.021935482508088</v>
      </c>
      <c r="C183" s="6">
        <f>'Prev&amp;Death'!C183*'Mortality Rate'!C183</f>
        <v>21.923148252439979</v>
      </c>
      <c r="D183" s="6">
        <f>'Prev&amp;Death'!D183*'Mortality Rate'!D183</f>
        <v>125.29370850453947</v>
      </c>
      <c r="E183" s="6">
        <f>'Prev&amp;Death'!E183*'Mortality Rate'!E183</f>
        <v>71.380742012560546</v>
      </c>
      <c r="F183" s="6">
        <f>'Prev&amp;Death'!F183*'Mortality Rate'!F183</f>
        <v>298.07026253353109</v>
      </c>
      <c r="G183" s="6">
        <f>'Prev&amp;Death'!G183*'Mortality Rate'!G183</f>
        <v>178.78262347995258</v>
      </c>
      <c r="H183" s="6">
        <f>'Prev&amp;Death'!H183*'Mortality Rate'!H183</f>
        <v>993.52039634465768</v>
      </c>
      <c r="I183" s="6">
        <f>'Prev&amp;Death'!I183*'Mortality Rate'!I183</f>
        <v>914.72769060932183</v>
      </c>
    </row>
    <row r="184" spans="1:9" s="29" customFormat="1">
      <c r="A184" s="2">
        <v>2016</v>
      </c>
      <c r="B184" s="6">
        <f>'Prev&amp;Death'!B184*'Mortality Rate'!B184</f>
        <v>29.295162284506862</v>
      </c>
      <c r="C184" s="6">
        <f>'Prev&amp;Death'!C184*'Mortality Rate'!C184</f>
        <v>22.687207386396654</v>
      </c>
      <c r="D184" s="6">
        <f>'Prev&amp;Death'!D184*'Mortality Rate'!D184</f>
        <v>131.82747933331186</v>
      </c>
      <c r="E184" s="6">
        <f>'Prev&amp;Death'!E184*'Mortality Rate'!E184</f>
        <v>79.506760000190539</v>
      </c>
      <c r="F184" s="6">
        <f>'Prev&amp;Death'!F184*'Mortality Rate'!F184</f>
        <v>320.72815865359763</v>
      </c>
      <c r="G184" s="6">
        <f>'Prev&amp;Death'!G184*'Mortality Rate'!G184</f>
        <v>192.27057675601952</v>
      </c>
      <c r="H184" s="6">
        <f>'Prev&amp;Death'!H184*'Mortality Rate'!H184</f>
        <v>1035.154766148032</v>
      </c>
      <c r="I184" s="6">
        <f>'Prev&amp;Death'!I184*'Mortality Rate'!I184</f>
        <v>973.30069135963038</v>
      </c>
    </row>
    <row r="185" spans="1:9" s="29" customFormat="1">
      <c r="A185" s="2">
        <v>2017</v>
      </c>
      <c r="B185" s="6">
        <f>'Prev&amp;Death'!B185*'Mortality Rate'!B185</f>
        <v>30.388533281894503</v>
      </c>
      <c r="C185" s="6">
        <f>'Prev&amp;Death'!C185*'Mortality Rate'!C185</f>
        <v>23.384453720521975</v>
      </c>
      <c r="D185" s="6">
        <f>'Prev&amp;Death'!D185*'Mortality Rate'!D185</f>
        <v>136.01844568513786</v>
      </c>
      <c r="E185" s="6">
        <f>'Prev&amp;Death'!E185*'Mortality Rate'!E185</f>
        <v>85.58639779432302</v>
      </c>
      <c r="F185" s="6">
        <f>'Prev&amp;Death'!F185*'Mortality Rate'!F185</f>
        <v>341.86668953821396</v>
      </c>
      <c r="G185" s="6">
        <f>'Prev&amp;Death'!G185*'Mortality Rate'!G185</f>
        <v>206.47295194444538</v>
      </c>
      <c r="H185" s="6">
        <f>'Prev&amp;Death'!H185*'Mortality Rate'!H185</f>
        <v>1093.947446676465</v>
      </c>
      <c r="I185" s="6">
        <f>'Prev&amp;Death'!I185*'Mortality Rate'!I185</f>
        <v>1032.0073015901953</v>
      </c>
    </row>
    <row r="186" spans="1:9" s="29" customFormat="1">
      <c r="A186" s="2">
        <v>2018</v>
      </c>
      <c r="B186" s="6">
        <f>'Prev&amp;Death'!B186*'Mortality Rate'!B186</f>
        <v>31.301960296293689</v>
      </c>
      <c r="C186" s="6">
        <f>'Prev&amp;Death'!C186*'Mortality Rate'!C186</f>
        <v>24.008228137866571</v>
      </c>
      <c r="D186" s="6">
        <f>'Prev&amp;Death'!D186*'Mortality Rate'!D186</f>
        <v>139.49918499969868</v>
      </c>
      <c r="E186" s="6">
        <f>'Prev&amp;Death'!E186*'Mortality Rate'!E186</f>
        <v>90.312386573679305</v>
      </c>
      <c r="F186" s="6">
        <f>'Prev&amp;Death'!F186*'Mortality Rate'!F186</f>
        <v>361.27266076599477</v>
      </c>
      <c r="G186" s="6">
        <f>'Prev&amp;Death'!G186*'Mortality Rate'!G186</f>
        <v>220.99807527955306</v>
      </c>
      <c r="H186" s="6">
        <f>'Prev&amp;Death'!H186*'Mortality Rate'!H186</f>
        <v>1147.7416233290353</v>
      </c>
      <c r="I186" s="6">
        <f>'Prev&amp;Death'!I186*'Mortality Rate'!I186</f>
        <v>1089.2418683064718</v>
      </c>
    </row>
    <row r="187" spans="1:9" s="29" customFormat="1">
      <c r="A187" s="2">
        <v>2019</v>
      </c>
      <c r="B187" s="6">
        <f>'Prev&amp;Death'!B187*'Mortality Rate'!B187</f>
        <v>32.053287570470282</v>
      </c>
      <c r="C187" s="6">
        <f>'Prev&amp;Death'!C187*'Mortality Rate'!C187</f>
        <v>24.548187826748556</v>
      </c>
      <c r="D187" s="6">
        <f>'Prev&amp;Death'!D187*'Mortality Rate'!D187</f>
        <v>142.6129767950024</v>
      </c>
      <c r="E187" s="6">
        <f>'Prev&amp;Death'!E187*'Mortality Rate'!E187</f>
        <v>94.162036224724787</v>
      </c>
      <c r="F187" s="6">
        <f>'Prev&amp;Death'!F187*'Mortality Rate'!F187</f>
        <v>379.30577242902802</v>
      </c>
      <c r="G187" s="6">
        <f>'Prev&amp;Death'!G187*'Mortality Rate'!G187</f>
        <v>235.4402953013263</v>
      </c>
      <c r="H187" s="6">
        <f>'Prev&amp;Death'!H187*'Mortality Rate'!H187</f>
        <v>1207.3991524946091</v>
      </c>
      <c r="I187" s="6">
        <f>'Prev&amp;Death'!I187*'Mortality Rate'!I187</f>
        <v>1145.7236744652516</v>
      </c>
    </row>
    <row r="188" spans="1:9" s="29" customFormat="1">
      <c r="A188" s="2">
        <v>2020</v>
      </c>
      <c r="B188" s="6">
        <f>'Prev&amp;Death'!B188*'Mortality Rate'!B188</f>
        <v>32.674906739374855</v>
      </c>
      <c r="C188" s="6">
        <f>'Prev&amp;Death'!C188*'Mortality Rate'!C188</f>
        <v>25.002635287544088</v>
      </c>
      <c r="D188" s="6">
        <f>'Prev&amp;Death'!D188*'Mortality Rate'!D188</f>
        <v>145.37801218231419</v>
      </c>
      <c r="E188" s="6">
        <f>'Prev&amp;Death'!E188*'Mortality Rate'!E188</f>
        <v>97.382066267848913</v>
      </c>
      <c r="F188" s="6">
        <f>'Prev&amp;Death'!F188*'Mortality Rate'!F188</f>
        <v>396.17433776606958</v>
      </c>
      <c r="G188" s="6">
        <f>'Prev&amp;Death'!G188*'Mortality Rate'!G188</f>
        <v>249.77444483002341</v>
      </c>
      <c r="H188" s="6">
        <f>'Prev&amp;Death'!H188*'Mortality Rate'!H188</f>
        <v>1265.7924487062432</v>
      </c>
      <c r="I188" s="6">
        <f>'Prev&amp;Death'!I188*'Mortality Rate'!I188</f>
        <v>1201.0541048672753</v>
      </c>
    </row>
    <row r="189" spans="1:9" s="29" customFormat="1">
      <c r="A189" s="2">
        <v>2021</v>
      </c>
      <c r="B189" s="6">
        <f>'Prev&amp;Death'!B189*'Mortality Rate'!B189</f>
        <v>33.189100271840815</v>
      </c>
      <c r="C189" s="6">
        <f>'Prev&amp;Death'!C189*'Mortality Rate'!C189</f>
        <v>25.385453819764983</v>
      </c>
      <c r="D189" s="6">
        <f>'Prev&amp;Death'!D189*'Mortality Rate'!D189</f>
        <v>147.81428321433194</v>
      </c>
      <c r="E189" s="6">
        <f>'Prev&amp;Death'!E189*'Mortality Rate'!E189</f>
        <v>100.06546521206097</v>
      </c>
      <c r="F189" s="6">
        <f>'Prev&amp;Death'!F189*'Mortality Rate'!F189</f>
        <v>411.79061950744114</v>
      </c>
      <c r="G189" s="6">
        <f>'Prev&amp;Death'!G189*'Mortality Rate'!G189</f>
        <v>263.71708541973317</v>
      </c>
      <c r="H189" s="6">
        <f>'Prev&amp;Death'!H189*'Mortality Rate'!H189</f>
        <v>1327.259850614244</v>
      </c>
      <c r="I189" s="6">
        <f>'Prev&amp;Death'!I189*'Mortality Rate'!I189</f>
        <v>1256.1354062410176</v>
      </c>
    </row>
    <row r="190" spans="1:9" s="29" customFormat="1">
      <c r="A190" s="2">
        <v>2022</v>
      </c>
      <c r="B190" s="6">
        <f>'Prev&amp;Death'!B190*'Mortality Rate'!B190</f>
        <v>33.619395843309782</v>
      </c>
      <c r="C190" s="6">
        <f>'Prev&amp;Death'!C190*'Mortality Rate'!C190</f>
        <v>25.711650653455113</v>
      </c>
      <c r="D190" s="6">
        <f>'Prev&amp;Death'!D190*'Mortality Rate'!D190</f>
        <v>149.76310939388151</v>
      </c>
      <c r="E190" s="6">
        <f>'Prev&amp;Death'!E190*'Mortality Rate'!E190</f>
        <v>102.25074571371158</v>
      </c>
      <c r="F190" s="6">
        <f>'Prev&amp;Death'!F190*'Mortality Rate'!F190</f>
        <v>425.98169482511611</v>
      </c>
      <c r="G190" s="6">
        <f>'Prev&amp;Death'!G190*'Mortality Rate'!G190</f>
        <v>276.91190844183205</v>
      </c>
      <c r="H190" s="6">
        <f>'Prev&amp;Death'!H190*'Mortality Rate'!H190</f>
        <v>1391.0866518917194</v>
      </c>
      <c r="I190" s="6">
        <f>'Prev&amp;Death'!I190*'Mortality Rate'!I190</f>
        <v>1312.0417071645409</v>
      </c>
    </row>
    <row r="191" spans="1:9" s="29" customFormat="1">
      <c r="A191" s="2">
        <v>2023</v>
      </c>
      <c r="B191" s="6">
        <f>'Prev&amp;Death'!B191*'Mortality Rate'!B191</f>
        <v>33.986618842849964</v>
      </c>
      <c r="C191" s="6">
        <f>'Prev&amp;Death'!C191*'Mortality Rate'!C191</f>
        <v>25.985219116400806</v>
      </c>
      <c r="D191" s="6">
        <f>'Prev&amp;Death'!D191*'Mortality Rate'!D191</f>
        <v>151.27107488047352</v>
      </c>
      <c r="E191" s="6">
        <f>'Prev&amp;Death'!E191*'Mortality Rate'!E191</f>
        <v>103.99663507757124</v>
      </c>
      <c r="F191" s="6">
        <f>'Prev&amp;Death'!F191*'Mortality Rate'!F191</f>
        <v>438.74845943707237</v>
      </c>
      <c r="G191" s="6">
        <f>'Prev&amp;Death'!G191*'Mortality Rate'!G191</f>
        <v>289.457074843182</v>
      </c>
      <c r="H191" s="6">
        <f>'Prev&amp;Death'!H191*'Mortality Rate'!H191</f>
        <v>1458.1221152814917</v>
      </c>
      <c r="I191" s="6">
        <f>'Prev&amp;Death'!I191*'Mortality Rate'!I191</f>
        <v>1368.5703715031827</v>
      </c>
    </row>
    <row r="192" spans="1:9" s="29" customFormat="1">
      <c r="A192" s="2">
        <v>2024</v>
      </c>
      <c r="B192" s="6">
        <f>'Prev&amp;Death'!B192*'Mortality Rate'!B192</f>
        <v>34.294313427903759</v>
      </c>
      <c r="C192" s="6">
        <f>'Prev&amp;Death'!C192*'Mortality Rate'!C192</f>
        <v>26.221174065558756</v>
      </c>
      <c r="D192" s="6">
        <f>'Prev&amp;Death'!D192*'Mortality Rate'!D192</f>
        <v>152.3822524174019</v>
      </c>
      <c r="E192" s="6">
        <f>'Prev&amp;Death'!E192*'Mortality Rate'!E192</f>
        <v>105.37253220424711</v>
      </c>
      <c r="F192" s="6">
        <f>'Prev&amp;Death'!F192*'Mortality Rate'!F192</f>
        <v>450.27769000041974</v>
      </c>
      <c r="G192" s="6">
        <f>'Prev&amp;Death'!G192*'Mortality Rate'!G192</f>
        <v>301.23729015078942</v>
      </c>
      <c r="H192" s="6">
        <f>'Prev&amp;Death'!H192*'Mortality Rate'!H192</f>
        <v>1526.7436069516662</v>
      </c>
      <c r="I192" s="6">
        <f>'Prev&amp;Death'!I192*'Mortality Rate'!I192</f>
        <v>1425.3487055659537</v>
      </c>
    </row>
    <row r="193" spans="1:9" s="29" customFormat="1">
      <c r="A193" s="2">
        <v>2025</v>
      </c>
      <c r="B193" s="6">
        <f>'Prev&amp;Death'!B193*'Mortality Rate'!B193</f>
        <v>34.563853583273563</v>
      </c>
      <c r="C193" s="6">
        <f>'Prev&amp;Death'!C193*'Mortality Rate'!C193</f>
        <v>26.425339336227371</v>
      </c>
      <c r="D193" s="6">
        <f>'Prev&amp;Death'!D193*'Mortality Rate'!D193</f>
        <v>153.13634721176987</v>
      </c>
      <c r="E193" s="6">
        <f>'Prev&amp;Death'!E193*'Mortality Rate'!E193</f>
        <v>106.39890772709306</v>
      </c>
      <c r="F193" s="6">
        <f>'Prev&amp;Death'!F193*'Mortality Rate'!F193</f>
        <v>460.82195220968924</v>
      </c>
      <c r="G193" s="6">
        <f>'Prev&amp;Death'!G193*'Mortality Rate'!G193</f>
        <v>312.42992042686734</v>
      </c>
      <c r="H193" s="6">
        <f>'Prev&amp;Death'!H193*'Mortality Rate'!H193</f>
        <v>1596.342016258789</v>
      </c>
      <c r="I193" s="6">
        <f>'Prev&amp;Death'!I193*'Mortality Rate'!I193</f>
        <v>1482.4673464019806</v>
      </c>
    </row>
    <row r="194" spans="1:9" s="29" customFormat="1">
      <c r="A194" s="2">
        <v>2026</v>
      </c>
      <c r="B194" s="6">
        <f>'Prev&amp;Death'!B194*'Mortality Rate'!B194</f>
        <v>34.788321956772876</v>
      </c>
      <c r="C194" s="6">
        <f>'Prev&amp;Death'!C194*'Mortality Rate'!C194</f>
        <v>26.592323953401802</v>
      </c>
      <c r="D194" s="6">
        <f>'Prev&amp;Death'!D194*'Mortality Rate'!D194</f>
        <v>153.59844554930879</v>
      </c>
      <c r="E194" s="6">
        <f>'Prev&amp;Death'!E194*'Mortality Rate'!E194</f>
        <v>107.17142510761151</v>
      </c>
      <c r="F194" s="6">
        <f>'Prev&amp;Death'!F194*'Mortality Rate'!F194</f>
        <v>470.50126175409713</v>
      </c>
      <c r="G194" s="6">
        <f>'Prev&amp;Death'!G194*'Mortality Rate'!G194</f>
        <v>322.98041857385027</v>
      </c>
      <c r="H194" s="6">
        <f>'Prev&amp;Death'!H194*'Mortality Rate'!H194</f>
        <v>1665.7050321766296</v>
      </c>
      <c r="I194" s="6">
        <f>'Prev&amp;Death'!I194*'Mortality Rate'!I194</f>
        <v>1539.3693034183045</v>
      </c>
    </row>
    <row r="195" spans="1:9" s="29" customFormat="1">
      <c r="A195" s="2">
        <v>2027</v>
      </c>
      <c r="B195" s="6">
        <f>'Prev&amp;Death'!B195*'Mortality Rate'!B195</f>
        <v>34.972373094070491</v>
      </c>
      <c r="C195" s="6">
        <f>'Prev&amp;Death'!C195*'Mortality Rate'!C195</f>
        <v>26.733526055172746</v>
      </c>
      <c r="D195" s="6">
        <f>'Prev&amp;Death'!D195*'Mortality Rate'!D195</f>
        <v>153.77148579947087</v>
      </c>
      <c r="E195" s="6">
        <f>'Prev&amp;Death'!E195*'Mortality Rate'!E195</f>
        <v>107.67044292255281</v>
      </c>
      <c r="F195" s="6">
        <f>'Prev&amp;Death'!F195*'Mortality Rate'!F195</f>
        <v>479.32678554793171</v>
      </c>
      <c r="G195" s="6">
        <f>'Prev&amp;Death'!G195*'Mortality Rate'!G195</f>
        <v>332.80098438580973</v>
      </c>
      <c r="H195" s="6">
        <f>'Prev&amp;Death'!H195*'Mortality Rate'!H195</f>
        <v>1735.853589708249</v>
      </c>
      <c r="I195" s="6">
        <f>'Prev&amp;Death'!I195*'Mortality Rate'!I195</f>
        <v>1596.4568824821738</v>
      </c>
    </row>
    <row r="196" spans="1:9" s="29" customFormat="1">
      <c r="A196" s="2">
        <v>2028</v>
      </c>
      <c r="B196" s="6">
        <f>'Prev&amp;Death'!B196*'Mortality Rate'!B196</f>
        <v>35.123796602720752</v>
      </c>
      <c r="C196" s="6">
        <f>'Prev&amp;Death'!C196*'Mortality Rate'!C196</f>
        <v>26.853939043716501</v>
      </c>
      <c r="D196" s="6">
        <f>'Prev&amp;Death'!D196*'Mortality Rate'!D196</f>
        <v>153.65889300528545</v>
      </c>
      <c r="E196" s="6">
        <f>'Prev&amp;Death'!E196*'Mortality Rate'!E196</f>
        <v>107.92782417510452</v>
      </c>
      <c r="F196" s="6">
        <f>'Prev&amp;Death'!F196*'Mortality Rate'!F196</f>
        <v>487.49033828628654</v>
      </c>
      <c r="G196" s="6">
        <f>'Prev&amp;Death'!G196*'Mortality Rate'!G196</f>
        <v>341.81000990658566</v>
      </c>
      <c r="H196" s="6">
        <f>'Prev&amp;Death'!H196*'Mortality Rate'!H196</f>
        <v>1805.7618933764961</v>
      </c>
      <c r="I196" s="6">
        <f>'Prev&amp;Death'!I196*'Mortality Rate'!I196</f>
        <v>1653.6057022800178</v>
      </c>
    </row>
    <row r="197" spans="1:9" s="29" customFormat="1">
      <c r="A197" s="2">
        <v>2029</v>
      </c>
      <c r="B197" s="6">
        <f>'Prev&amp;Death'!B197*'Mortality Rate'!B197</f>
        <v>35.256988477979306</v>
      </c>
      <c r="C197" s="6">
        <f>'Prev&amp;Death'!C197*'Mortality Rate'!C197</f>
        <v>26.950004019836108</v>
      </c>
      <c r="D197" s="6">
        <f>'Prev&amp;Death'!D197*'Mortality Rate'!D197</f>
        <v>153.21176950048354</v>
      </c>
      <c r="E197" s="6">
        <f>'Prev&amp;Death'!E197*'Mortality Rate'!E197</f>
        <v>107.98764490544349</v>
      </c>
      <c r="F197" s="6">
        <f>'Prev&amp;Death'!F197*'Mortality Rate'!F197</f>
        <v>494.67904516428609</v>
      </c>
      <c r="G197" s="6">
        <f>'Prev&amp;Death'!G197*'Mortality Rate'!G197</f>
        <v>349.99746595051982</v>
      </c>
      <c r="H197" s="6">
        <f>'Prev&amp;Death'!H197*'Mortality Rate'!H197</f>
        <v>1876.3957757942983</v>
      </c>
      <c r="I197" s="6">
        <f>'Prev&amp;Death'!I197*'Mortality Rate'!I197</f>
        <v>1710.9111978030423</v>
      </c>
    </row>
    <row r="198" spans="1:9" s="29" customFormat="1">
      <c r="A198" s="2">
        <v>2030</v>
      </c>
      <c r="B198" s="6">
        <f>'Prev&amp;Death'!B198*'Mortality Rate'!B198</f>
        <v>35.366349411299069</v>
      </c>
      <c r="C198" s="6">
        <f>'Prev&amp;Death'!C198*'Mortality Rate'!C198</f>
        <v>27.018490193243991</v>
      </c>
      <c r="D198" s="6">
        <f>'Prev&amp;Death'!D198*'Mortality Rate'!D198</f>
        <v>152.54911613587353</v>
      </c>
      <c r="E198" s="6">
        <f>'Prev&amp;Death'!E198*'Mortality Rate'!E198</f>
        <v>107.87082152003607</v>
      </c>
      <c r="F198" s="6">
        <f>'Prev&amp;Death'!F198*'Mortality Rate'!F198</f>
        <v>500.70682278377438</v>
      </c>
      <c r="G198" s="6">
        <f>'Prev&amp;Death'!G198*'Mortality Rate'!G198</f>
        <v>357.30702950771052</v>
      </c>
      <c r="H198" s="6">
        <f>'Prev&amp;Death'!H198*'Mortality Rate'!H198</f>
        <v>1946.7470136654044</v>
      </c>
      <c r="I198" s="6">
        <f>'Prev&amp;Death'!I198*'Mortality Rate'!I198</f>
        <v>1768.2210080174555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K198"/>
  <sheetViews>
    <sheetView workbookViewId="0">
      <selection activeCell="AA25" sqref="AA25"/>
    </sheetView>
  </sheetViews>
  <sheetFormatPr defaultColWidth="9.109375" defaultRowHeight="14.4"/>
  <cols>
    <col min="1" max="1" width="11.44140625" style="1" customWidth="1"/>
    <col min="2" max="16384" width="9.109375" style="1"/>
  </cols>
  <sheetData>
    <row r="1" spans="1:37">
      <c r="A1" s="7" t="s">
        <v>30</v>
      </c>
      <c r="AJ1" s="7"/>
    </row>
    <row r="2" spans="1:37">
      <c r="A2" s="1" t="s">
        <v>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M2" s="1" t="s">
        <v>8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</row>
    <row r="3" spans="1:37">
      <c r="A3" s="1">
        <v>2015</v>
      </c>
      <c r="B3" s="30">
        <f>'Incidence rate'!B3*Input!$B$2</f>
        <v>1.162094695798E-3</v>
      </c>
      <c r="C3" s="30">
        <f>'Incidence rate'!C3*Input!$B$2</f>
        <v>1.0939616768385601E-3</v>
      </c>
      <c r="D3" s="30">
        <f>'Incidence rate'!D3*Input!$B$2</f>
        <v>4.0044518035387E-3</v>
      </c>
      <c r="E3" s="30">
        <f>'Incidence rate'!E3*Input!$B$2</f>
        <v>3.2580777415492502E-3</v>
      </c>
      <c r="F3" s="30">
        <f>'Incidence rate'!F3*Input!$B$2</f>
        <v>7.6905330531729602E-3</v>
      </c>
      <c r="G3" s="30">
        <f>'Incidence rate'!G3*Input!$B$2</f>
        <v>6.0980987895192995E-3</v>
      </c>
      <c r="H3" s="30">
        <f>'Incidence rate'!H3*Input!$B$2</f>
        <v>1.23300465234973E-2</v>
      </c>
      <c r="I3" s="30">
        <f>'Incidence rate'!I3*Input!$B$2</f>
        <v>9.3169962044506709E-3</v>
      </c>
      <c r="M3" s="1">
        <v>2015</v>
      </c>
      <c r="N3" s="1">
        <f>B3*(Male!C3)</f>
        <v>747.6917272764332</v>
      </c>
      <c r="O3" s="1">
        <f>C3*(Female!C3)</f>
        <v>720.37376419819179</v>
      </c>
      <c r="P3" s="1">
        <f>D3*Male!D3</f>
        <v>1295.4401584447694</v>
      </c>
      <c r="Q3" s="1">
        <f>E3*Female!D3</f>
        <v>1074.1882313887877</v>
      </c>
      <c r="R3" s="1">
        <f>F3*Male!E3</f>
        <v>1746.5200563755793</v>
      </c>
      <c r="S3" s="1">
        <f>G3*Female!E3</f>
        <v>1430.0041661422758</v>
      </c>
      <c r="T3" s="1">
        <f>H3*(Male!F3)</f>
        <v>1893.8951460091853</v>
      </c>
      <c r="U3" s="1">
        <f>I3*(Female!F3)</f>
        <v>1823.3361572109964</v>
      </c>
      <c r="V3" s="1">
        <f>SUM(N3:U3)</f>
        <v>10731.449407046219</v>
      </c>
    </row>
    <row r="4" spans="1:37">
      <c r="A4" s="2">
        <v>2016</v>
      </c>
      <c r="B4" s="30">
        <f>'Incidence rate'!B4*Input!$B$2</f>
        <v>1.20024142080258E-3</v>
      </c>
      <c r="C4" s="30">
        <f>'Incidence rate'!C4*Input!$B$2</f>
        <v>1.15943432615239E-3</v>
      </c>
      <c r="D4" s="30">
        <f>'Incidence rate'!D4*Input!$B$2</f>
        <v>4.2603002715869897E-3</v>
      </c>
      <c r="E4" s="30">
        <f>'Incidence rate'!E4*Input!$B$2</f>
        <v>3.5523638119660198E-3</v>
      </c>
      <c r="F4" s="30">
        <f>'Incidence rate'!F4*Input!$B$2</f>
        <v>8.4590811871848807E-3</v>
      </c>
      <c r="G4" s="30">
        <f>'Incidence rate'!G4*Input!$B$2</f>
        <v>6.8129420720865197E-3</v>
      </c>
      <c r="H4" s="30">
        <f>'Incidence rate'!H4*Input!$B$2</f>
        <v>1.3707523770568998E-2</v>
      </c>
      <c r="I4" s="30">
        <f>'Incidence rate'!I4*Input!$B$2</f>
        <v>1.0120267173552999E-2</v>
      </c>
      <c r="M4" s="2">
        <v>2016</v>
      </c>
      <c r="N4" s="1">
        <f>B4*(Male!C4)</f>
        <v>772.11530600229969</v>
      </c>
      <c r="O4" s="1">
        <f>C4*(Female!C4)</f>
        <v>763.83533406919457</v>
      </c>
      <c r="P4" s="1">
        <f>D4*Male!D4</f>
        <v>1402.0648193792783</v>
      </c>
      <c r="Q4" s="1">
        <f>E4*Female!D4</f>
        <v>1197.8570773949418</v>
      </c>
      <c r="R4" s="1">
        <f>F4*Male!E4</f>
        <v>2003.1104251253798</v>
      </c>
      <c r="S4" s="1">
        <f>G4*Female!E4</f>
        <v>1660.3139829674849</v>
      </c>
      <c r="T4" s="1">
        <f>H4*(Male!F4)</f>
        <v>2178.1255271434138</v>
      </c>
      <c r="U4" s="1">
        <f>I4*(Female!F4)</f>
        <v>2037.2097820362187</v>
      </c>
      <c r="V4" s="1">
        <f t="shared" ref="V4:V17" si="0">SUM(N4:U4)</f>
        <v>12014.632254118213</v>
      </c>
      <c r="Y4" s="2"/>
      <c r="AK4" s="2"/>
    </row>
    <row r="5" spans="1:37">
      <c r="A5" s="1">
        <v>2017</v>
      </c>
      <c r="B5" s="30">
        <f>'Incidence rate'!B5*Input!$B$2</f>
        <v>1.2220270502421699E-3</v>
      </c>
      <c r="C5" s="30">
        <f>'Incidence rate'!C5*Input!$B$2</f>
        <v>1.1920449503173499E-3</v>
      </c>
      <c r="D5" s="30">
        <f>'Incidence rate'!D5*Input!$B$2</f>
        <v>4.3937216726991999E-3</v>
      </c>
      <c r="E5" s="30">
        <f>'Incidence rate'!E5*Input!$B$2</f>
        <v>3.7156010291464498E-3</v>
      </c>
      <c r="F5" s="30">
        <f>'Incidence rate'!F5*Input!$B$2</f>
        <v>8.8237966091694806E-3</v>
      </c>
      <c r="G5" s="30">
        <f>'Incidence rate'!G5*Input!$B$2</f>
        <v>7.1296514013594802E-3</v>
      </c>
      <c r="H5" s="30">
        <f>'Incidence rate'!H5*Input!$B$2</f>
        <v>1.4342468614754699E-2</v>
      </c>
      <c r="I5" s="30">
        <f>'Incidence rate'!I5*Input!$B$2</f>
        <v>1.05106108088922E-2</v>
      </c>
      <c r="M5" s="1">
        <v>2017</v>
      </c>
      <c r="N5" s="1">
        <f>B5*(Male!C5)</f>
        <v>786.49660953586056</v>
      </c>
      <c r="O5" s="1">
        <f>C5*(Female!C5)</f>
        <v>786.98807619951447</v>
      </c>
      <c r="P5" s="1">
        <f>D5*Male!D5</f>
        <v>1466.1849221797231</v>
      </c>
      <c r="Q5" s="1">
        <f>E5*Female!D5</f>
        <v>1276.6805136147202</v>
      </c>
      <c r="R5" s="1">
        <f>F5*Male!E5</f>
        <v>2171.5363455166093</v>
      </c>
      <c r="S5" s="1">
        <f>G5*Female!E5</f>
        <v>1804.5147696840845</v>
      </c>
      <c r="T5" s="1">
        <f>H5*(Male!F5)</f>
        <v>2360.7703339886234</v>
      </c>
      <c r="U5" s="1">
        <f>I5*(Female!F5)</f>
        <v>2172.5432541980176</v>
      </c>
      <c r="V5" s="1">
        <f t="shared" si="0"/>
        <v>12825.714824917153</v>
      </c>
    </row>
    <row r="6" spans="1:37">
      <c r="A6" s="2">
        <v>2018</v>
      </c>
      <c r="B6" s="30">
        <f>'Incidence rate'!B6*Input!$B$2</f>
        <v>1.23446884308342E-3</v>
      </c>
      <c r="C6" s="30">
        <f>'Incidence rate'!C6*Input!$B$2</f>
        <v>1.20828765348536E-3</v>
      </c>
      <c r="D6" s="30">
        <f>'Incidence rate'!D6*Input!$B$2</f>
        <v>4.4632990690797094E-3</v>
      </c>
      <c r="E6" s="30">
        <f>'Incidence rate'!E6*Input!$B$2</f>
        <v>3.8061469018582498E-3</v>
      </c>
      <c r="F6" s="30">
        <f>'Incidence rate'!F6*Input!$B$2</f>
        <v>8.9968727421359893E-3</v>
      </c>
      <c r="G6" s="30">
        <f>'Incidence rate'!G6*Input!$B$2</f>
        <v>7.2699685893287099E-3</v>
      </c>
      <c r="H6" s="30">
        <f>'Incidence rate'!H6*Input!$B$2</f>
        <v>1.4635144922849801E-2</v>
      </c>
      <c r="I6" s="30">
        <f>'Incidence rate'!I6*Input!$B$2</f>
        <v>1.0700295435264399E-2</v>
      </c>
      <c r="M6" s="2">
        <v>2018</v>
      </c>
      <c r="N6" s="1">
        <f>B6*(Male!C6)</f>
        <v>793.76346610263909</v>
      </c>
      <c r="O6" s="1">
        <f>C6*(Female!C6)</f>
        <v>798.55731018847439</v>
      </c>
      <c r="P6" s="1">
        <f>D6*Male!D6</f>
        <v>1513.0583844180214</v>
      </c>
      <c r="Q6" s="1">
        <f>E6*Female!D6</f>
        <v>1332.912645030759</v>
      </c>
      <c r="R6" s="1">
        <f>F6*Male!E6</f>
        <v>2290.6038001478228</v>
      </c>
      <c r="S6" s="1">
        <f>G6*Female!E6</f>
        <v>1904.731770404122</v>
      </c>
      <c r="T6" s="1">
        <f>H6*(Male!F6)</f>
        <v>2505.5368107918857</v>
      </c>
      <c r="U6" s="1">
        <f>I6*(Female!F6)</f>
        <v>2282.3730163418963</v>
      </c>
      <c r="V6" s="1">
        <f t="shared" si="0"/>
        <v>13421.537203425622</v>
      </c>
      <c r="Y6" s="2"/>
      <c r="AK6" s="2"/>
    </row>
    <row r="7" spans="1:37">
      <c r="A7" s="1">
        <v>2019</v>
      </c>
      <c r="B7" s="30">
        <f>'Incidence rate'!B7*Input!$B$2</f>
        <v>1.2415743623218601E-3</v>
      </c>
      <c r="C7" s="30">
        <f>'Incidence rate'!C7*Input!$B$2</f>
        <v>1.21637782081456E-3</v>
      </c>
      <c r="D7" s="30">
        <f>'Incidence rate'!D7*Input!$B$2</f>
        <v>4.4995827090860106E-3</v>
      </c>
      <c r="E7" s="30">
        <f>'Incidence rate'!E7*Input!$B$2</f>
        <v>3.8563716925447901E-3</v>
      </c>
      <c r="F7" s="30">
        <f>'Incidence rate'!F7*Input!$B$2</f>
        <v>9.0790062248377601E-3</v>
      </c>
      <c r="G7" s="30">
        <f>'Incidence rate'!G7*Input!$B$2</f>
        <v>7.3321357294151498E-3</v>
      </c>
      <c r="H7" s="30">
        <f>'Incidence rate'!H7*Input!$B$2</f>
        <v>1.4770053367425101E-2</v>
      </c>
      <c r="I7" s="30">
        <f>'Incidence rate'!I7*Input!$B$2</f>
        <v>1.0792471288088801E-2</v>
      </c>
      <c r="M7" s="1">
        <v>2019</v>
      </c>
      <c r="N7" s="1">
        <f>B7*(Male!C7)</f>
        <v>799.07725959034917</v>
      </c>
      <c r="O7" s="1">
        <f>C7*(Female!C7)</f>
        <v>805.24211737923872</v>
      </c>
      <c r="P7" s="1">
        <f>D7*Male!D7</f>
        <v>1540.6571195910501</v>
      </c>
      <c r="Q7" s="1">
        <f>E7*Female!D7</f>
        <v>1370.168862361164</v>
      </c>
      <c r="R7" s="1">
        <f>F7*Male!E7</f>
        <v>2389.5944383772985</v>
      </c>
      <c r="S7" s="1">
        <f>G7*Female!E7</f>
        <v>1990.6748505362132</v>
      </c>
      <c r="T7" s="1">
        <f>H7*(Male!F7)</f>
        <v>2634.9775207486382</v>
      </c>
      <c r="U7" s="1">
        <f>I7*(Female!F7)</f>
        <v>2378.6606718947719</v>
      </c>
      <c r="V7" s="1">
        <f t="shared" si="0"/>
        <v>13909.052840478724</v>
      </c>
    </row>
    <row r="8" spans="1:37">
      <c r="A8" s="2">
        <v>2020</v>
      </c>
      <c r="B8" s="30">
        <f>'Incidence rate'!B8*Input!$B$2</f>
        <v>1.2456323308391E-3</v>
      </c>
      <c r="C8" s="30">
        <f>'Incidence rate'!C8*Input!$B$2</f>
        <v>1.2204073722221901E-3</v>
      </c>
      <c r="D8" s="30">
        <f>'Incidence rate'!D8*Input!$B$2</f>
        <v>4.5185041203573903E-3</v>
      </c>
      <c r="E8" s="30">
        <f>'Incidence rate'!E8*Input!$B$2</f>
        <v>3.8842308265280203E-3</v>
      </c>
      <c r="F8" s="30">
        <f>'Incidence rate'!F8*Input!$B$2</f>
        <v>9.1179827657686102E-3</v>
      </c>
      <c r="G8" s="30">
        <f>'Incidence rate'!G8*Input!$B$2</f>
        <v>7.3596787080228302E-3</v>
      </c>
      <c r="H8" s="30">
        <f>'Incidence rate'!H8*Input!$B$2</f>
        <v>1.48322390924541E-2</v>
      </c>
      <c r="I8" s="30">
        <f>'Incidence rate'!I8*Input!$B$2</f>
        <v>1.08372634676471E-2</v>
      </c>
      <c r="M8" s="2">
        <v>2020</v>
      </c>
      <c r="N8" s="1">
        <f>B8*(Male!C8)</f>
        <v>804.55392248897476</v>
      </c>
      <c r="O8" s="1">
        <f>C8*(Female!C8)</f>
        <v>811.93702473942312</v>
      </c>
      <c r="P8" s="1">
        <f>D8*Male!D8</f>
        <v>1553.4617165788709</v>
      </c>
      <c r="Q8" s="1">
        <f>E8*Female!D8</f>
        <v>1387.4472512358088</v>
      </c>
      <c r="R8" s="1">
        <f>F8*Male!E8</f>
        <v>2486.4739002250999</v>
      </c>
      <c r="S8" s="1">
        <f>G8*Female!E8</f>
        <v>2075.4293956624383</v>
      </c>
      <c r="T8" s="1">
        <f>H8*(Male!F8)</f>
        <v>2749.8971277409901</v>
      </c>
      <c r="U8" s="1">
        <f>I8*(Female!F8)</f>
        <v>2464.3937125429507</v>
      </c>
      <c r="V8" s="1">
        <f t="shared" si="0"/>
        <v>14333.594051214557</v>
      </c>
      <c r="Y8" s="2"/>
      <c r="AK8" s="2"/>
    </row>
    <row r="9" spans="1:37">
      <c r="A9" s="1">
        <v>2021</v>
      </c>
      <c r="B9" s="30">
        <f>'Incidence rate'!B9*Input!$B$2</f>
        <v>1.2479498403601299E-3</v>
      </c>
      <c r="C9" s="30">
        <f>'Incidence rate'!C9*Input!$B$2</f>
        <v>1.2224144116178E-3</v>
      </c>
      <c r="D9" s="30">
        <f>'Incidence rate'!D9*Input!$B$2</f>
        <v>4.5283713719462002E-3</v>
      </c>
      <c r="E9" s="30">
        <f>'Incidence rate'!E9*Input!$B$2</f>
        <v>3.8996839789590598E-3</v>
      </c>
      <c r="F9" s="30">
        <f>'Incidence rate'!F9*Input!$B$2</f>
        <v>9.1364791291634294E-3</v>
      </c>
      <c r="G9" s="30">
        <f>'Incidence rate'!G9*Input!$B$2</f>
        <v>7.3718815481330306E-3</v>
      </c>
      <c r="H9" s="30">
        <f>'Incidence rate'!H9*Input!$B$2</f>
        <v>1.4860903453751599E-2</v>
      </c>
      <c r="I9" s="30">
        <f>'Incidence rate'!I9*Input!$B$2</f>
        <v>1.0859029898747E-2</v>
      </c>
      <c r="M9" s="1">
        <v>2021</v>
      </c>
      <c r="N9" s="1">
        <f>B9*(Male!C9)</f>
        <v>810.66821629794038</v>
      </c>
      <c r="O9" s="1">
        <f>C9*(Female!C9)</f>
        <v>819.01765578392599</v>
      </c>
      <c r="P9" s="1">
        <f>D9*Male!D9</f>
        <v>1552.3257063031574</v>
      </c>
      <c r="Q9" s="1">
        <f>E9*Female!D9</f>
        <v>1393.357085682072</v>
      </c>
      <c r="R9" s="1">
        <f>F9*Male!E9</f>
        <v>2571.9188748595052</v>
      </c>
      <c r="S9" s="1">
        <f>G9*Female!E9</f>
        <v>2148.166283125965</v>
      </c>
      <c r="T9" s="1">
        <f>H9*(Male!F9)</f>
        <v>2874.0987279555593</v>
      </c>
      <c r="U9" s="1">
        <f>I9*(Female!F9)</f>
        <v>2556.2156381650439</v>
      </c>
      <c r="V9" s="1">
        <f t="shared" si="0"/>
        <v>14725.76818817317</v>
      </c>
    </row>
    <row r="10" spans="1:37">
      <c r="A10" s="2">
        <v>2022</v>
      </c>
      <c r="B10" s="30">
        <f>'Incidence rate'!B10*Input!$B$2</f>
        <v>1.24927337216113E-3</v>
      </c>
      <c r="C10" s="30">
        <f>'Incidence rate'!C10*Input!$B$2</f>
        <v>1.22341407801439E-3</v>
      </c>
      <c r="D10" s="30">
        <f>'Incidence rate'!D10*Input!$B$2</f>
        <v>4.5335170057744997E-3</v>
      </c>
      <c r="E10" s="30">
        <f>'Incidence rate'!E10*Input!$B$2</f>
        <v>3.9082556711085795E-3</v>
      </c>
      <c r="F10" s="30">
        <f>'Incidence rate'!F10*Input!$B$2</f>
        <v>9.14525660019248E-3</v>
      </c>
      <c r="G10" s="30">
        <f>'Incidence rate'!G10*Input!$B$2</f>
        <v>7.3772879825232994E-3</v>
      </c>
      <c r="H10" s="30">
        <f>'Incidence rate'!H10*Input!$B$2</f>
        <v>1.48741162225697E-2</v>
      </c>
      <c r="I10" s="30">
        <f>'Incidence rate'!I10*Input!$B$2</f>
        <v>1.0869607136280499E-2</v>
      </c>
      <c r="M10" s="2">
        <v>2022</v>
      </c>
      <c r="N10" s="1">
        <f>B10*(Male!C10)</f>
        <v>815.77551202121788</v>
      </c>
      <c r="O10" s="1">
        <f>C10*(Female!C10)</f>
        <v>826.41620969872042</v>
      </c>
      <c r="P10" s="1">
        <f>D10*Male!D10</f>
        <v>1546.8360023702594</v>
      </c>
      <c r="Q10" s="1">
        <f>E10*Female!D10</f>
        <v>1389.3848910791</v>
      </c>
      <c r="R10" s="1">
        <f>F10*Male!E10</f>
        <v>2620.1160159551455</v>
      </c>
      <c r="S10" s="1">
        <f>G10*Female!E10</f>
        <v>2192.5299884059245</v>
      </c>
      <c r="T10" s="1">
        <f>H10*(Male!F10)</f>
        <v>3046.2190023822745</v>
      </c>
      <c r="U10" s="1">
        <f>I10*(Female!F10)</f>
        <v>2691.3147269430515</v>
      </c>
      <c r="V10" s="1">
        <f t="shared" si="0"/>
        <v>15128.592348855695</v>
      </c>
      <c r="Y10" s="2"/>
      <c r="AK10" s="2"/>
    </row>
    <row r="11" spans="1:37">
      <c r="A11" s="1">
        <v>2023</v>
      </c>
      <c r="B11" s="30">
        <f>'Incidence rate'!B11*Input!$B$2</f>
        <v>1.2500292423797399E-3</v>
      </c>
      <c r="C11" s="30">
        <f>'Incidence rate'!C11*Input!$B$2</f>
        <v>1.2239119919599901E-3</v>
      </c>
      <c r="D11" s="30">
        <f>'Incidence rate'!D11*Input!$B$2</f>
        <v>4.5362003819159301E-3</v>
      </c>
      <c r="E11" s="30">
        <f>'Incidence rate'!E11*Input!$B$2</f>
        <v>3.9130102936125802E-3</v>
      </c>
      <c r="F11" s="30">
        <f>'Incidence rate'!F11*Input!$B$2</f>
        <v>9.1494219594050602E-3</v>
      </c>
      <c r="G11" s="30">
        <f>'Incidence rate'!G11*Input!$B$2</f>
        <v>7.3796832882515092E-3</v>
      </c>
      <c r="H11" s="30">
        <f>'Incidence rate'!H11*Input!$B$2</f>
        <v>1.4880206616771301E-2</v>
      </c>
      <c r="I11" s="30">
        <f>'Incidence rate'!I11*Input!$B$2</f>
        <v>1.0874747067274499E-2</v>
      </c>
      <c r="M11" s="1">
        <v>2023</v>
      </c>
      <c r="N11" s="1">
        <f>B11*(Male!C11)</f>
        <v>820.51919469806126</v>
      </c>
      <c r="O11" s="1">
        <f>C11*(Female!C11)</f>
        <v>832.62732813038133</v>
      </c>
      <c r="P11" s="1">
        <f>D11*Male!D11</f>
        <v>1538.6791695458835</v>
      </c>
      <c r="Q11" s="1">
        <f>E11*Female!D11</f>
        <v>1384.4230418801308</v>
      </c>
      <c r="R11" s="1">
        <f>F11*Male!E11</f>
        <v>2672.546154342218</v>
      </c>
      <c r="S11" s="1">
        <f>G11*Female!E11</f>
        <v>2243.4237196284589</v>
      </c>
      <c r="T11" s="1">
        <f>H11*(Male!F11)</f>
        <v>3218.5886912076326</v>
      </c>
      <c r="U11" s="1">
        <f>I11*(Female!F11)</f>
        <v>2817.6469651308225</v>
      </c>
      <c r="V11" s="1">
        <f t="shared" si="0"/>
        <v>15528.454264563588</v>
      </c>
    </row>
    <row r="12" spans="1:37">
      <c r="A12" s="2">
        <v>2024</v>
      </c>
      <c r="B12" s="30">
        <f>'Incidence rate'!B12*Input!$B$2</f>
        <v>1.2504609205509301E-3</v>
      </c>
      <c r="C12" s="30">
        <f>'Incidence rate'!C12*Input!$B$2</f>
        <v>1.2241599929912201E-3</v>
      </c>
      <c r="D12" s="30">
        <f>'Incidence rate'!D12*Input!$B$2</f>
        <v>4.5375997250788206E-3</v>
      </c>
      <c r="E12" s="30">
        <f>'Incidence rate'!E12*Input!$B$2</f>
        <v>3.9156476299472501E-3</v>
      </c>
      <c r="F12" s="30">
        <f>'Incidence rate'!F12*Input!$B$2</f>
        <v>9.1513986355242303E-3</v>
      </c>
      <c r="G12" s="30">
        <f>'Incidence rate'!G12*Input!$B$2</f>
        <v>7.3807445217960897E-3</v>
      </c>
      <c r="H12" s="30">
        <f>'Incidence rate'!H12*Input!$B$2</f>
        <v>1.48830139694195E-2</v>
      </c>
      <c r="I12" s="30">
        <f>'Incidence rate'!I12*Input!$B$2</f>
        <v>1.0877244779038899E-2</v>
      </c>
      <c r="M12" s="2">
        <v>2024</v>
      </c>
      <c r="N12" s="1">
        <f>B12*(Male!C12)</f>
        <v>825.30420756361389</v>
      </c>
      <c r="O12" s="1">
        <f>C12*(Female!C12)</f>
        <v>838.30476320038758</v>
      </c>
      <c r="P12" s="1">
        <f>D12*Male!D12</f>
        <v>1535.5237469666729</v>
      </c>
      <c r="Q12" s="1">
        <f>E12*Female!D12</f>
        <v>1382.2236133713793</v>
      </c>
      <c r="R12" s="1">
        <f>F12*Male!E12</f>
        <v>2724.3713737955632</v>
      </c>
      <c r="S12" s="1">
        <f>G12*Female!E12</f>
        <v>2296.8876951829429</v>
      </c>
      <c r="T12" s="1">
        <f>H12*(Male!F12)</f>
        <v>3376.9558696612844</v>
      </c>
      <c r="U12" s="1">
        <f>I12*(Female!F12)</f>
        <v>2942.2947127300222</v>
      </c>
      <c r="V12" s="1">
        <f t="shared" si="0"/>
        <v>15921.865982471867</v>
      </c>
      <c r="Y12" s="2"/>
      <c r="AK12" s="2"/>
    </row>
    <row r="13" spans="1:37">
      <c r="A13" s="1">
        <v>2025</v>
      </c>
      <c r="B13" s="30">
        <f>'Incidence rate'!B13*Input!$B$2</f>
        <v>1.2507074523481802E-3</v>
      </c>
      <c r="C13" s="30">
        <f>'Incidence rate'!C13*Input!$B$2</f>
        <v>1.22428351737135E-3</v>
      </c>
      <c r="D13" s="30">
        <f>'Incidence rate'!D13*Input!$B$2</f>
        <v>4.5383294629852298E-3</v>
      </c>
      <c r="E13" s="30">
        <f>'Incidence rate'!E13*Input!$B$2</f>
        <v>3.9171105311420901E-3</v>
      </c>
      <c r="F13" s="30">
        <f>'Incidence rate'!F13*Input!$B$2</f>
        <v>9.15233666950418E-3</v>
      </c>
      <c r="G13" s="30">
        <f>'Incidence rate'!G13*Input!$B$2</f>
        <v>7.38121469836808E-3</v>
      </c>
      <c r="H13" s="30">
        <f>'Incidence rate'!H13*Input!$B$2</f>
        <v>1.48843080119117E-2</v>
      </c>
      <c r="I13" s="30">
        <f>'Incidence rate'!I13*Input!$B$2</f>
        <v>1.0878458523749801E-2</v>
      </c>
      <c r="M13" s="1">
        <v>2025</v>
      </c>
      <c r="N13" s="1">
        <f>B13*(Male!C13)</f>
        <v>830.21960686872205</v>
      </c>
      <c r="O13" s="1">
        <f>C13*(Female!C13)</f>
        <v>844.63319863449442</v>
      </c>
      <c r="P13" s="1">
        <f>D13*Male!D13</f>
        <v>1530.778527864918</v>
      </c>
      <c r="Q13" s="1">
        <f>E13*Female!D13</f>
        <v>1377.6477738026731</v>
      </c>
      <c r="R13" s="1">
        <f>F13*Male!E13</f>
        <v>2777.7341791945187</v>
      </c>
      <c r="S13" s="1">
        <f>G13*Female!E13</f>
        <v>2348.702517020723</v>
      </c>
      <c r="T13" s="1">
        <f>H13*(Male!F13)</f>
        <v>3540.9768760337934</v>
      </c>
      <c r="U13" s="1">
        <f>I13*(Female!F13)</f>
        <v>3068.8131495498187</v>
      </c>
      <c r="V13" s="1">
        <f t="shared" si="0"/>
        <v>16319.505828969663</v>
      </c>
    </row>
    <row r="14" spans="1:37">
      <c r="A14" s="2">
        <v>2026</v>
      </c>
      <c r="B14" s="30">
        <f>'Incidence rate'!B14*Input!$B$2</f>
        <v>1.25084824688243E-3</v>
      </c>
      <c r="C14" s="30">
        <f>'Incidence rate'!C14*Input!$B$2</f>
        <v>1.2243450424078001E-3</v>
      </c>
      <c r="D14" s="30">
        <f>'Incidence rate'!D14*Input!$B$2</f>
        <v>4.53871001110678E-3</v>
      </c>
      <c r="E14" s="30">
        <f>'Incidence rate'!E14*Input!$B$2</f>
        <v>3.9179219861991297E-3</v>
      </c>
      <c r="F14" s="30">
        <f>'Incidence rate'!F14*Input!$B$2</f>
        <v>9.1527818146339302E-3</v>
      </c>
      <c r="G14" s="30">
        <f>'Incidence rate'!G14*Input!$B$2</f>
        <v>7.3814230087913399E-3</v>
      </c>
      <c r="H14" s="30">
        <f>'Incidence rate'!H14*Input!$B$2</f>
        <v>1.48849044977051E-2</v>
      </c>
      <c r="I14" s="30">
        <f>'Incidence rate'!I14*Input!$B$2</f>
        <v>1.0879048334089101E-2</v>
      </c>
      <c r="M14" s="2">
        <v>2026</v>
      </c>
      <c r="N14" s="1">
        <f>B14*(Male!C14)</f>
        <v>835.56662891746328</v>
      </c>
      <c r="O14" s="1">
        <f>C14*(Female!C14)</f>
        <v>850.18519744797641</v>
      </c>
      <c r="P14" s="1">
        <f>D14*Male!D14</f>
        <v>1525.006563731878</v>
      </c>
      <c r="Q14" s="1">
        <f>E14*Female!D14</f>
        <v>1372.4480717655551</v>
      </c>
      <c r="R14" s="1">
        <f>F14*Male!E14</f>
        <v>2834.6165279921283</v>
      </c>
      <c r="S14" s="1">
        <f>G14*Female!E14</f>
        <v>2404.1294739633395</v>
      </c>
      <c r="T14" s="1">
        <f>H14*(Male!F14)</f>
        <v>3701.8757485792585</v>
      </c>
      <c r="U14" s="1">
        <f>I14*(Female!F14)</f>
        <v>3193.0006860551512</v>
      </c>
      <c r="V14" s="1">
        <f t="shared" si="0"/>
        <v>16716.82889845275</v>
      </c>
      <c r="Y14" s="2"/>
      <c r="AK14" s="2"/>
    </row>
    <row r="15" spans="1:37">
      <c r="A15" s="1">
        <v>2027</v>
      </c>
      <c r="B15" s="30">
        <f>'Incidence rate'!B15*Input!$B$2</f>
        <v>1.25092865476934E-3</v>
      </c>
      <c r="C15" s="30">
        <f>'Incidence rate'!C15*Input!$B$2</f>
        <v>1.2243756868045199E-3</v>
      </c>
      <c r="D15" s="30">
        <f>'Incidence rate'!D15*Input!$B$2</f>
        <v>4.5389084616347603E-3</v>
      </c>
      <c r="E15" s="30">
        <f>'Incidence rate'!E15*Input!$B$2</f>
        <v>3.9183720913134905E-3</v>
      </c>
      <c r="F15" s="30">
        <f>'Incidence rate'!F15*Input!$B$2</f>
        <v>9.1529930587794187E-3</v>
      </c>
      <c r="G15" s="30">
        <f>'Incidence rate'!G15*Input!$B$2</f>
        <v>7.38151530014532E-3</v>
      </c>
      <c r="H15" s="30">
        <f>'Incidence rate'!H15*Input!$B$2</f>
        <v>1.4885179446405701E-2</v>
      </c>
      <c r="I15" s="30">
        <f>'Incidence rate'!I15*Input!$B$2</f>
        <v>1.0879334948097199E-2</v>
      </c>
      <c r="M15" s="1">
        <v>2027</v>
      </c>
      <c r="N15" s="1">
        <f>B15*(Male!C15)</f>
        <v>844.25174910382759</v>
      </c>
      <c r="O15" s="1">
        <f>C15*(Female!C15)</f>
        <v>858.53223158732942</v>
      </c>
      <c r="P15" s="1">
        <f>D15*Male!D15</f>
        <v>1512.8181902628655</v>
      </c>
      <c r="Q15" s="1">
        <f>E15*Female!D15</f>
        <v>1360.8506273131752</v>
      </c>
      <c r="R15" s="1">
        <f>F15*Male!E15</f>
        <v>2882.2775142096389</v>
      </c>
      <c r="S15" s="1">
        <f>G15*Female!E15</f>
        <v>2452.8775342382896</v>
      </c>
      <c r="T15" s="1">
        <f>H15*(Male!F15)</f>
        <v>3864.19258428692</v>
      </c>
      <c r="U15" s="1">
        <f>I15*(Female!F15)</f>
        <v>3316.0212921800262</v>
      </c>
      <c r="V15" s="1">
        <f t="shared" si="0"/>
        <v>17091.821723182074</v>
      </c>
    </row>
    <row r="16" spans="1:37">
      <c r="A16" s="2">
        <v>2028</v>
      </c>
      <c r="B16" s="30">
        <f>'Incidence rate'!B16*Input!$B$2</f>
        <v>1.2509745757868901E-3</v>
      </c>
      <c r="C16" s="30">
        <f>'Incidence rate'!C16*Input!$B$2</f>
        <v>1.22439095016892E-3</v>
      </c>
      <c r="D16" s="30">
        <f>'Incidence rate'!D16*Input!$B$2</f>
        <v>4.5390119508121503E-3</v>
      </c>
      <c r="E16" s="30">
        <f>'Incidence rate'!E16*Input!$B$2</f>
        <v>3.9186217596250197E-3</v>
      </c>
      <c r="F16" s="30">
        <f>'Incidence rate'!F16*Input!$B$2</f>
        <v>9.1530933049374097E-3</v>
      </c>
      <c r="G16" s="30">
        <f>'Incidence rate'!G16*Input!$B$2</f>
        <v>7.3815561895731593E-3</v>
      </c>
      <c r="H16" s="30">
        <f>'Incidence rate'!H16*Input!$B$2</f>
        <v>1.4885306183352001E-2</v>
      </c>
      <c r="I16" s="30">
        <f>'Incidence rate'!I16*Input!$B$2</f>
        <v>1.0879474226072E-2</v>
      </c>
      <c r="M16" s="2">
        <v>2028</v>
      </c>
      <c r="N16" s="1">
        <f>B16*(Male!C16)</f>
        <v>854.29053780486731</v>
      </c>
      <c r="O16" s="1">
        <f>C16*(Female!C16)</f>
        <v>867.72586638471364</v>
      </c>
      <c r="P16" s="1">
        <f>D16*Male!D16</f>
        <v>1494.2427342073599</v>
      </c>
      <c r="Q16" s="1">
        <f>E16*Female!D16</f>
        <v>1345.2628500792694</v>
      </c>
      <c r="R16" s="1">
        <f>F16*Male!E16</f>
        <v>2935.3970228934272</v>
      </c>
      <c r="S16" s="1">
        <f>G16*Female!E16</f>
        <v>2501.6093926463436</v>
      </c>
      <c r="T16" s="1">
        <f>H16*(Male!F16)</f>
        <v>4026.4753225967165</v>
      </c>
      <c r="U16" s="1">
        <f>I16*(Female!F16)</f>
        <v>3446.6174348196096</v>
      </c>
      <c r="V16" s="1">
        <f t="shared" si="0"/>
        <v>17471.621161432307</v>
      </c>
      <c r="Y16" s="2"/>
      <c r="AK16" s="2"/>
    </row>
    <row r="17" spans="1:37">
      <c r="A17" s="1">
        <v>2029</v>
      </c>
      <c r="B17" s="30">
        <f>'Incidence rate'!B17*Input!$B$2</f>
        <v>1.2510008013218901E-3</v>
      </c>
      <c r="C17" s="30">
        <f>'Incidence rate'!C17*Input!$B$2</f>
        <v>1.2243985525470901E-3</v>
      </c>
      <c r="D17" s="30">
        <f>'Incidence rate'!D17*Input!$B$2</f>
        <v>4.5390659189720999E-3</v>
      </c>
      <c r="E17" s="30">
        <f>'Incidence rate'!E17*Input!$B$2</f>
        <v>3.9187602478665201E-3</v>
      </c>
      <c r="F17" s="30">
        <f>'Incidence rate'!F17*Input!$B$2</f>
        <v>9.1531408768697302E-3</v>
      </c>
      <c r="G17" s="30">
        <f>'Incidence rate'!G17*Input!$B$2</f>
        <v>7.3815743055204996E-3</v>
      </c>
      <c r="H17" s="30">
        <f>'Incidence rate'!H17*Input!$B$2</f>
        <v>1.48853646024444E-2</v>
      </c>
      <c r="I17" s="30">
        <f>'Incidence rate'!I17*Input!$B$2</f>
        <v>1.0879541907182299E-2</v>
      </c>
      <c r="M17" s="1">
        <v>2029</v>
      </c>
      <c r="N17" s="1">
        <f>B17*(Male!C17)</f>
        <v>865.44235435448354</v>
      </c>
      <c r="O17" s="1">
        <f>C17*(Female!C17)</f>
        <v>877.52644261049954</v>
      </c>
      <c r="P17" s="1">
        <f>D17*Male!D17</f>
        <v>1479.2815829930073</v>
      </c>
      <c r="Q17" s="1">
        <f>E17*Female!D17</f>
        <v>1330.4191041506836</v>
      </c>
      <c r="R17" s="1">
        <f>F17*Male!E17</f>
        <v>2972.9401568072885</v>
      </c>
      <c r="S17" s="1">
        <f>G17*Female!E17</f>
        <v>2540.7378759601561</v>
      </c>
      <c r="T17" s="1">
        <f>H17*(Male!F17)</f>
        <v>4194.6957449688316</v>
      </c>
      <c r="U17" s="1">
        <f>I17*(Female!F17)</f>
        <v>3583.7211042258496</v>
      </c>
      <c r="V17" s="1">
        <f t="shared" si="0"/>
        <v>17844.764366070798</v>
      </c>
    </row>
    <row r="18" spans="1:37">
      <c r="A18" s="2">
        <v>2030</v>
      </c>
      <c r="B18" s="30">
        <f>'Incidence rate'!B18*Input!$B$2</f>
        <v>1.25101577874885E-3</v>
      </c>
      <c r="C18" s="30">
        <f>'Incidence rate'!C18*Input!$B$2</f>
        <v>1.22440233914042E-3</v>
      </c>
      <c r="D18" s="30">
        <f>'Incidence rate'!D18*Input!$B$2</f>
        <v>4.5390940626134201E-3</v>
      </c>
      <c r="E18" s="30">
        <f>'Incidence rate'!E18*Input!$B$2</f>
        <v>3.9188370657571E-3</v>
      </c>
      <c r="F18" s="30">
        <f>'Incidence rate'!F18*Input!$B$2</f>
        <v>9.1531634521862301E-3</v>
      </c>
      <c r="G18" s="30">
        <f>'Incidence rate'!G18*Input!$B$2</f>
        <v>7.3815823317406101E-3</v>
      </c>
      <c r="H18" s="30">
        <f>'Incidence rate'!H18*Input!$B$2</f>
        <v>1.48853915305854E-2</v>
      </c>
      <c r="I18" s="30">
        <f>'Incidence rate'!I18*Input!$B$2</f>
        <v>1.0879574796321401E-2</v>
      </c>
      <c r="M18" s="2">
        <v>2030</v>
      </c>
      <c r="N18" s="1">
        <f>B18*(Male!C18)</f>
        <v>875.5859435463201</v>
      </c>
      <c r="O18" s="1">
        <f>C18*(Female!C18)</f>
        <v>886.83461423940628</v>
      </c>
      <c r="P18" s="1">
        <f>D18*Male!D18</f>
        <v>1472.4821139117935</v>
      </c>
      <c r="Q18" s="1">
        <f>E18*Female!D18</f>
        <v>1324.175044519324</v>
      </c>
      <c r="R18" s="1">
        <f>F18*Male!E18</f>
        <v>2992.1691325196784</v>
      </c>
      <c r="S18" s="1">
        <f>G18*Female!E18</f>
        <v>2556.9801197149473</v>
      </c>
      <c r="T18" s="1">
        <f>H18*(Male!F18)</f>
        <v>4368.8624142268145</v>
      </c>
      <c r="U18" s="1">
        <f>I18*(Female!F18)</f>
        <v>3730.6061976586084</v>
      </c>
      <c r="V18" s="1">
        <f t="shared" ref="V18" si="1">SUM(N18:U18)</f>
        <v>18207.695580336891</v>
      </c>
      <c r="Y18" s="2"/>
      <c r="AK18" s="2"/>
    </row>
    <row r="19" spans="1:37">
      <c r="A19" s="2"/>
      <c r="B19" s="30"/>
      <c r="C19" s="30"/>
      <c r="D19" s="30"/>
      <c r="E19" s="30"/>
      <c r="F19" s="30"/>
      <c r="G19" s="30"/>
      <c r="H19" s="30"/>
      <c r="I19" s="30"/>
      <c r="M19" s="2"/>
      <c r="Y19" s="2"/>
      <c r="AK19" s="2"/>
    </row>
    <row r="20" spans="1:37">
      <c r="A20" s="2"/>
      <c r="B20" s="22"/>
      <c r="C20" s="22"/>
      <c r="D20" s="22"/>
      <c r="E20" s="22"/>
      <c r="F20" s="22"/>
      <c r="G20" s="22"/>
      <c r="H20" s="22"/>
      <c r="I20" s="22"/>
      <c r="M20" s="2"/>
      <c r="Y20" s="2"/>
      <c r="AK20" s="2"/>
    </row>
    <row r="21" spans="1:37">
      <c r="A21" s="7" t="s">
        <v>31</v>
      </c>
      <c r="AJ21" s="7"/>
    </row>
    <row r="22" spans="1:37">
      <c r="A22" s="1" t="s">
        <v>8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M22" s="1" t="s">
        <v>8</v>
      </c>
      <c r="N22" s="1" t="s">
        <v>0</v>
      </c>
      <c r="O22" s="1" t="s">
        <v>1</v>
      </c>
      <c r="P22" s="1" t="s">
        <v>2</v>
      </c>
      <c r="Q22" s="1" t="s">
        <v>3</v>
      </c>
      <c r="R22" s="1" t="s">
        <v>4</v>
      </c>
      <c r="S22" s="1" t="s">
        <v>5</v>
      </c>
      <c r="T22" s="1" t="s">
        <v>6</v>
      </c>
      <c r="U22" s="1" t="s">
        <v>7</v>
      </c>
    </row>
    <row r="23" spans="1:37">
      <c r="A23" s="1">
        <v>2015</v>
      </c>
      <c r="B23" s="30">
        <f>'Incidence rate'!B23*Input!$B$22</f>
        <v>1.2293645818379528E-3</v>
      </c>
      <c r="C23" s="30">
        <f>'Incidence rate'!C23*Input!$B$22</f>
        <v>1.1572875637900289E-3</v>
      </c>
      <c r="D23" s="30">
        <f>'Incidence rate'!D23*Input!$B$22</f>
        <v>4.2362565071059526E-3</v>
      </c>
      <c r="E23" s="30">
        <f>'Incidence rate'!E23*Input!$B$22</f>
        <v>3.4466772758004779E-3</v>
      </c>
      <c r="F23" s="30">
        <f>'Incidence rate'!F23*Input!$B$22</f>
        <v>8.1357130233974881E-3</v>
      </c>
      <c r="G23" s="30">
        <f>'Incidence rate'!G23*Input!$B$22</f>
        <v>6.4510979143880733E-3</v>
      </c>
      <c r="H23" s="30">
        <f>'Incidence rate'!H23*Input!$B$22</f>
        <v>1.304379285372507E-2</v>
      </c>
      <c r="I23" s="30">
        <f>'Incidence rate'!I23*Input!$B$22</f>
        <v>9.8563268417682127E-3</v>
      </c>
      <c r="M23" s="1">
        <v>2015</v>
      </c>
      <c r="N23" s="1">
        <f>B23*(Male!C23)</f>
        <v>2348.9469065177764</v>
      </c>
      <c r="O23" s="1">
        <f>C23*(Female!C23)</f>
        <v>2271.5240302070688</v>
      </c>
      <c r="P23" s="1">
        <f>D23*Male!D23</f>
        <v>3784.2479377977475</v>
      </c>
      <c r="Q23" s="1">
        <f>E23*Female!D23</f>
        <v>3205.0651987668643</v>
      </c>
      <c r="R23" s="1">
        <f>F23*Male!E23</f>
        <v>4780.5449725483641</v>
      </c>
      <c r="S23" s="1">
        <f>G23*Female!E23</f>
        <v>4180.9565583149106</v>
      </c>
      <c r="T23" s="1">
        <f>H23*(Male!F23)</f>
        <v>5246.2134857682231</v>
      </c>
      <c r="U23" s="1">
        <f>I23*(Female!F23)</f>
        <v>5589.5229519667537</v>
      </c>
      <c r="V23" s="1">
        <f>SUM(N23:U23)</f>
        <v>31407.022041887714</v>
      </c>
    </row>
    <row r="24" spans="1:37">
      <c r="A24" s="2">
        <v>2016</v>
      </c>
      <c r="B24" s="30">
        <f>'Incidence rate'!B24*Input!$B$22</f>
        <v>1.2697194968059964E-3</v>
      </c>
      <c r="C24" s="30">
        <f>'Incidence rate'!C24*Input!$B$22</f>
        <v>1.2265502120376813E-3</v>
      </c>
      <c r="D24" s="30">
        <f>'Incidence rate'!D24*Input!$B$22</f>
        <v>4.5069152116619365E-3</v>
      </c>
      <c r="E24" s="30">
        <f>'Incidence rate'!E24*Input!$B$22</f>
        <v>3.757998610633877E-3</v>
      </c>
      <c r="F24" s="30">
        <f>'Incidence rate'!F24*Input!$B$22</f>
        <v>8.9487499117064054E-3</v>
      </c>
      <c r="G24" s="30">
        <f>'Incidence rate'!G24*Input!$B$22</f>
        <v>7.2073211519009623E-3</v>
      </c>
      <c r="H24" s="30">
        <f>'Incidence rate'!H24*Input!$B$22</f>
        <v>1.4501007782904947E-2</v>
      </c>
      <c r="I24" s="30">
        <f>'Incidence rate'!I24*Input!$B$22</f>
        <v>1.0706096557268837E-2</v>
      </c>
      <c r="M24" s="2">
        <v>2016</v>
      </c>
      <c r="N24" s="1">
        <f>B24*(Male!C24)</f>
        <v>2409.2927451893784</v>
      </c>
      <c r="O24" s="1">
        <f>C24*(Female!C24)</f>
        <v>2398.5189396396859</v>
      </c>
      <c r="P24" s="1">
        <f>D24*Male!D24</f>
        <v>4145.9113032078158</v>
      </c>
      <c r="Q24" s="1">
        <f>E24*Female!D24</f>
        <v>3592.2708719049228</v>
      </c>
      <c r="R24" s="1">
        <f>F24*Male!E24</f>
        <v>5477.5298209554903</v>
      </c>
      <c r="S24" s="1">
        <f>G24*Female!E24</f>
        <v>4854.1307958052985</v>
      </c>
      <c r="T24" s="1">
        <f>H24*(Male!F24)</f>
        <v>6015.0180283489717</v>
      </c>
      <c r="U24" s="1">
        <f>I24*(Female!F24)</f>
        <v>6211.6772225273789</v>
      </c>
      <c r="V24" s="1">
        <f t="shared" ref="V24:V38" si="2">SUM(N24:U24)</f>
        <v>35104.349727578941</v>
      </c>
      <c r="Y24" s="2"/>
      <c r="AK24" s="2"/>
    </row>
    <row r="25" spans="1:37">
      <c r="A25" s="1">
        <v>2017</v>
      </c>
      <c r="B25" s="30">
        <f>'Incidence rate'!B25*Input!$B$22</f>
        <v>1.2927662255475701E-3</v>
      </c>
      <c r="C25" s="30">
        <f>'Incidence rate'!C25*Input!$B$22</f>
        <v>1.2610485592765015E-3</v>
      </c>
      <c r="D25" s="30">
        <f>'Incidence rate'!D25*Input!$B$22</f>
        <v>4.6480599441692232E-3</v>
      </c>
      <c r="E25" s="30">
        <f>'Incidence rate'!E25*Input!$B$22</f>
        <v>3.9306850999234668E-3</v>
      </c>
      <c r="F25" s="30">
        <f>'Incidence rate'!F25*Input!$B$22</f>
        <v>9.3345775244295312E-3</v>
      </c>
      <c r="G25" s="30">
        <f>'Incidence rate'!G25*Input!$B$22</f>
        <v>7.5423637551876657E-3</v>
      </c>
      <c r="H25" s="30">
        <f>'Incidence rate'!H25*Input!$B$22</f>
        <v>1.517270752104591E-2</v>
      </c>
      <c r="I25" s="30">
        <f>'Incidence rate'!I25*Input!$B$22</f>
        <v>1.1119035917345992E-2</v>
      </c>
      <c r="M25" s="1">
        <v>2017</v>
      </c>
      <c r="N25" s="1">
        <f>B25*(Male!C25)</f>
        <v>2435.4422923090674</v>
      </c>
      <c r="O25" s="1">
        <f>C25*(Female!C25)</f>
        <v>2458.4141663095397</v>
      </c>
      <c r="P25" s="1">
        <f>D25*Male!D25</f>
        <v>4393.3462592287497</v>
      </c>
      <c r="Q25" s="1">
        <f>E25*Female!D25</f>
        <v>3848.9268498450588</v>
      </c>
      <c r="R25" s="1">
        <f>F25*Male!E25</f>
        <v>5929.3236435176386</v>
      </c>
      <c r="S25" s="1">
        <f>G25*Female!E25</f>
        <v>5268.3410829985842</v>
      </c>
      <c r="T25" s="1">
        <f>H25*(Male!F25)</f>
        <v>6499.9879020160679</v>
      </c>
      <c r="U25" s="1">
        <f>I25*(Female!F25)</f>
        <v>6609.154949270458</v>
      </c>
      <c r="V25" s="1">
        <f t="shared" si="2"/>
        <v>37442.937145495169</v>
      </c>
    </row>
    <row r="26" spans="1:37">
      <c r="A26" s="2">
        <v>2018</v>
      </c>
      <c r="B26" s="30">
        <f>'Incidence rate'!B26*Input!$B$22</f>
        <v>1.3059282333502944E-3</v>
      </c>
      <c r="C26" s="30">
        <f>'Incidence rate'!C26*Input!$B$22</f>
        <v>1.278231499754813E-3</v>
      </c>
      <c r="D26" s="30">
        <f>'Incidence rate'!D26*Input!$B$22</f>
        <v>4.7216649499540247E-3</v>
      </c>
      <c r="E26" s="30">
        <f>'Incidence rate'!E26*Input!$B$22</f>
        <v>4.0264723790032122E-3</v>
      </c>
      <c r="F26" s="30">
        <f>'Incidence rate'!F26*Input!$B$22</f>
        <v>9.5176724723712667E-3</v>
      </c>
      <c r="G26" s="30">
        <f>'Incidence rate'!G26*Input!$B$22</f>
        <v>7.6908034492472058E-3</v>
      </c>
      <c r="H26" s="30">
        <f>'Incidence rate'!H26*Input!$B$22</f>
        <v>1.5482325909647311E-2</v>
      </c>
      <c r="I26" s="30">
        <f>'Incidence rate'!I26*Input!$B$22</f>
        <v>1.1319700770412047E-2</v>
      </c>
      <c r="M26" s="2">
        <v>2018</v>
      </c>
      <c r="N26" s="1">
        <f>B26*(Male!C26)</f>
        <v>2442.0857963650506</v>
      </c>
      <c r="O26" s="1">
        <f>C26*(Female!C26)</f>
        <v>2483.4759808736262</v>
      </c>
      <c r="P26" s="1">
        <f>D26*Male!D26</f>
        <v>4583.7923334153675</v>
      </c>
      <c r="Q26" s="1">
        <f>E26*Female!D26</f>
        <v>4033.3173820475176</v>
      </c>
      <c r="R26" s="1">
        <f>F26*Male!E26</f>
        <v>6262.6284868202938</v>
      </c>
      <c r="S26" s="1">
        <f>G26*Female!E26</f>
        <v>5564.2962955303537</v>
      </c>
      <c r="T26" s="1">
        <f>H26*(Male!F26)</f>
        <v>6878.7974016563003</v>
      </c>
      <c r="U26" s="1">
        <f>I26*(Female!F26)</f>
        <v>6914.0732305676784</v>
      </c>
      <c r="V26" s="1">
        <f t="shared" si="2"/>
        <v>39162.46690727619</v>
      </c>
      <c r="Y26" s="2"/>
      <c r="AK26" s="2"/>
    </row>
    <row r="27" spans="1:37">
      <c r="A27" s="1">
        <v>2019</v>
      </c>
      <c r="B27" s="30">
        <f>'Incidence rate'!B27*Input!$B$22</f>
        <v>1.3134450680100621E-3</v>
      </c>
      <c r="C27" s="30">
        <f>'Incidence rate'!C27*Input!$B$22</f>
        <v>1.2867899805839777E-3</v>
      </c>
      <c r="D27" s="30">
        <f>'Incidence rate'!D27*Input!$B$22</f>
        <v>4.76004893198681E-3</v>
      </c>
      <c r="E27" s="30">
        <f>'Incidence rate'!E27*Input!$B$22</f>
        <v>4.0796045196312683E-3</v>
      </c>
      <c r="F27" s="30">
        <f>'Incidence rate'!F27*Input!$B$22</f>
        <v>9.6045603955169975E-3</v>
      </c>
      <c r="G27" s="30">
        <f>'Incidence rate'!G27*Input!$B$22</f>
        <v>7.7565692430786176E-3</v>
      </c>
      <c r="H27" s="30">
        <f>'Incidence rate'!H27*Input!$B$22</f>
        <v>1.5625043765732035E-2</v>
      </c>
      <c r="I27" s="30">
        <f>'Incidence rate'!I27*Input!$B$22</f>
        <v>1.1417212383856949E-2</v>
      </c>
      <c r="M27" s="1">
        <v>2019</v>
      </c>
      <c r="N27" s="1">
        <f>B27*(Male!C27)</f>
        <v>2438.9361467878844</v>
      </c>
      <c r="O27" s="1">
        <f>C27*(Female!C27)</f>
        <v>2492.7695503872815</v>
      </c>
      <c r="P27" s="1">
        <f>D27*Male!D27</f>
        <v>4727.2045943561006</v>
      </c>
      <c r="Q27" s="1">
        <f>E27*Female!D27</f>
        <v>4164.4602936395986</v>
      </c>
      <c r="R27" s="1">
        <f>F27*Male!E27</f>
        <v>6551.2706457821441</v>
      </c>
      <c r="S27" s="1">
        <f>G27*Female!E27</f>
        <v>5818.9782461575787</v>
      </c>
      <c r="T27" s="1">
        <f>H27*(Male!F27)</f>
        <v>7201.5826716258953</v>
      </c>
      <c r="U27" s="1">
        <f>I27*(Female!F27)</f>
        <v>7170.0093770621643</v>
      </c>
      <c r="V27" s="1">
        <f t="shared" si="2"/>
        <v>40565.211525798644</v>
      </c>
    </row>
    <row r="28" spans="1:37">
      <c r="A28" s="2">
        <v>2020</v>
      </c>
      <c r="B28" s="30">
        <f>'Incidence rate'!B28*Input!$B$22</f>
        <v>1.3177379391395379E-3</v>
      </c>
      <c r="C28" s="30">
        <f>'Incidence rate'!C28*Input!$B$22</f>
        <v>1.2910527896297017E-3</v>
      </c>
      <c r="D28" s="30">
        <f>'Incidence rate'!D28*Input!$B$22</f>
        <v>4.7800656422768862E-3</v>
      </c>
      <c r="E28" s="30">
        <f>'Incidence rate'!E28*Input!$B$22</f>
        <v>4.109076328360369E-3</v>
      </c>
      <c r="F28" s="30">
        <f>'Incidence rate'!F28*Input!$B$22</f>
        <v>9.6457931617590295E-3</v>
      </c>
      <c r="G28" s="30">
        <f>'Incidence rate'!G28*Input!$B$22</f>
        <v>7.7857065952247357E-3</v>
      </c>
      <c r="H28" s="30">
        <f>'Incidence rate'!H28*Input!$B$22</f>
        <v>1.5690829220327943E-2</v>
      </c>
      <c r="I28" s="30">
        <f>'Incidence rate'!I28*Input!$B$22</f>
        <v>1.1464597437150292E-2</v>
      </c>
      <c r="M28" s="2">
        <v>2020</v>
      </c>
      <c r="N28" s="1">
        <f>B28*(Male!C28)</f>
        <v>2436.8927708507472</v>
      </c>
      <c r="O28" s="1">
        <f>C28*(Female!C28)</f>
        <v>2498.5744637703615</v>
      </c>
      <c r="P28" s="1">
        <f>D28*Male!D28</f>
        <v>4818.7841739793294</v>
      </c>
      <c r="Q28" s="1">
        <f>E28*Female!D28</f>
        <v>4249.1958311574572</v>
      </c>
      <c r="R28" s="1">
        <f>F28*Male!E28</f>
        <v>6838.8673516871522</v>
      </c>
      <c r="S28" s="1">
        <f>G28*Female!E28</f>
        <v>6066.622578999114</v>
      </c>
      <c r="T28" s="1">
        <f>H28*(Male!F28)</f>
        <v>7493.940035628626</v>
      </c>
      <c r="U28" s="1">
        <f>I28*(Female!F28)</f>
        <v>7398.1047261930835</v>
      </c>
      <c r="V28" s="1">
        <f t="shared" si="2"/>
        <v>41800.981932265873</v>
      </c>
      <c r="Y28" s="2"/>
      <c r="AK28" s="2"/>
    </row>
    <row r="29" spans="1:37">
      <c r="A29" s="1">
        <v>2021</v>
      </c>
      <c r="B29" s="30">
        <f>'Incidence rate'!B29*Input!$B$22</f>
        <v>1.320189601756645E-3</v>
      </c>
      <c r="C29" s="30">
        <f>'Incidence rate'!C29*Input!$B$22</f>
        <v>1.2931760100146135E-3</v>
      </c>
      <c r="D29" s="30">
        <f>'Incidence rate'!D29*Input!$B$22</f>
        <v>4.7905040769993142E-3</v>
      </c>
      <c r="E29" s="30">
        <f>'Incidence rate'!E29*Input!$B$22</f>
        <v>4.1254240135749701E-3</v>
      </c>
      <c r="F29" s="30">
        <f>'Incidence rate'!F29*Input!$B$22</f>
        <v>9.6653602195320449E-3</v>
      </c>
      <c r="G29" s="30">
        <f>'Incidence rate'!G29*Input!$B$22</f>
        <v>7.7986158180992195E-3</v>
      </c>
      <c r="H29" s="30">
        <f>'Incidence rate'!H29*Input!$B$22</f>
        <v>1.5721152868364178E-2</v>
      </c>
      <c r="I29" s="30">
        <f>'Incidence rate'!I29*Input!$B$22</f>
        <v>1.1487623856222672E-2</v>
      </c>
      <c r="M29" s="1">
        <v>2021</v>
      </c>
      <c r="N29" s="1">
        <f>B29*(Male!C29)</f>
        <v>2439.8424030064557</v>
      </c>
      <c r="O29" s="1">
        <f>C29*(Female!C29)</f>
        <v>2510.3132706403676</v>
      </c>
      <c r="P29" s="1">
        <f>D29*Male!D29</f>
        <v>4865.2359406005035</v>
      </c>
      <c r="Q29" s="1">
        <f>E29*Female!D29</f>
        <v>4288.3782621111814</v>
      </c>
      <c r="R29" s="1">
        <f>F29*Male!E29</f>
        <v>7082.7759688730821</v>
      </c>
      <c r="S29" s="1">
        <f>G29*Female!E29</f>
        <v>6274.7662872426317</v>
      </c>
      <c r="T29" s="1">
        <f>H29*(Male!F29)</f>
        <v>7822.8456672980146</v>
      </c>
      <c r="U29" s="1">
        <f>I29*(Female!F29)</f>
        <v>7655.3525377867882</v>
      </c>
      <c r="V29" s="1">
        <f t="shared" si="2"/>
        <v>42939.510337559026</v>
      </c>
    </row>
    <row r="30" spans="1:37">
      <c r="A30" s="2">
        <v>2022</v>
      </c>
      <c r="B30" s="30">
        <f>'Incidence rate'!B30*Input!$B$22</f>
        <v>1.3215897485131607E-3</v>
      </c>
      <c r="C30" s="30">
        <f>'Incidence rate'!C30*Input!$B$22</f>
        <v>1.2942335438507675E-3</v>
      </c>
      <c r="D30" s="30">
        <f>'Incidence rate'!D30*Input!$B$22</f>
        <v>4.7959475748506446E-3</v>
      </c>
      <c r="E30" s="30">
        <f>'Incidence rate'!E30*Input!$B$22</f>
        <v>4.1344918931317228E-3</v>
      </c>
      <c r="F30" s="30">
        <f>'Incidence rate'!F30*Input!$B$22</f>
        <v>9.6746457898390457E-3</v>
      </c>
      <c r="G30" s="30">
        <f>'Incidence rate'!G30*Input!$B$22</f>
        <v>7.8043352134096536E-3</v>
      </c>
      <c r="H30" s="30">
        <f>'Incidence rate'!H30*Input!$B$22</f>
        <v>1.5735130481437983E-2</v>
      </c>
      <c r="I30" s="30">
        <f>'Incidence rate'!I30*Input!$B$22</f>
        <v>1.1498813375669227E-2</v>
      </c>
      <c r="M30" s="2">
        <v>2022</v>
      </c>
      <c r="N30" s="1">
        <f>B30*(Male!C30)</f>
        <v>2449.4344398942922</v>
      </c>
      <c r="O30" s="1">
        <f>C30*(Female!C30)</f>
        <v>2524.5319506353071</v>
      </c>
      <c r="P30" s="1">
        <f>D30*Male!D30</f>
        <v>4858.294893323703</v>
      </c>
      <c r="Q30" s="1">
        <f>E30*Female!D30</f>
        <v>4290.7756866921018</v>
      </c>
      <c r="R30" s="1">
        <f>F30*Male!E30</f>
        <v>7252.1144840633488</v>
      </c>
      <c r="S30" s="1">
        <f>G30*Female!E30</f>
        <v>6408.1396437306666</v>
      </c>
      <c r="T30" s="1">
        <f>H30*(Male!F30)</f>
        <v>8290.840250669673</v>
      </c>
      <c r="U30" s="1">
        <f>I30*(Female!F30)</f>
        <v>8027.3216175546868</v>
      </c>
      <c r="V30" s="1">
        <f t="shared" si="2"/>
        <v>44101.452966563775</v>
      </c>
      <c r="Y30" s="2"/>
      <c r="AK30" s="2"/>
    </row>
    <row r="31" spans="1:37">
      <c r="A31" s="1">
        <v>2023</v>
      </c>
      <c r="B31" s="30">
        <f>'Incidence rate'!B31*Input!$B$22</f>
        <v>1.3223893736027384E-3</v>
      </c>
      <c r="C31" s="30">
        <f>'Incidence rate'!C31*Input!$B$22</f>
        <v>1.2947602804168471E-3</v>
      </c>
      <c r="D31" s="30">
        <f>'Incidence rate'!D31*Input!$B$22</f>
        <v>4.7987862829180269E-3</v>
      </c>
      <c r="E31" s="30">
        <f>'Incidence rate'!E31*Input!$B$22</f>
        <v>4.1395217452836718E-3</v>
      </c>
      <c r="F31" s="30">
        <f>'Incidence rate'!F31*Input!$B$22</f>
        <v>9.6790522681622776E-3</v>
      </c>
      <c r="G31" s="30">
        <f>'Incidence rate'!G31*Input!$B$22</f>
        <v>7.8068691756035969E-3</v>
      </c>
      <c r="H31" s="30">
        <f>'Incidence rate'!H31*Input!$B$22</f>
        <v>1.5741573428770892E-2</v>
      </c>
      <c r="I31" s="30">
        <f>'Incidence rate'!I31*Input!$B$22</f>
        <v>1.150425084056771E-2</v>
      </c>
      <c r="M31" s="1">
        <v>2023</v>
      </c>
      <c r="N31" s="1">
        <f>B31*(Male!C31)</f>
        <v>2459.3797570263728</v>
      </c>
      <c r="O31" s="1">
        <f>C31*(Female!C31)</f>
        <v>2539.5428140096042</v>
      </c>
      <c r="P31" s="1">
        <f>D31*Male!D31</f>
        <v>4833.337544155037</v>
      </c>
      <c r="Q31" s="1">
        <f>E31*Female!D31</f>
        <v>4276.5399150525609</v>
      </c>
      <c r="R31" s="1">
        <f>F31*Male!E31</f>
        <v>7448.0307203508728</v>
      </c>
      <c r="S31" s="1">
        <f>G31*Female!E31</f>
        <v>6560.1121682597022</v>
      </c>
      <c r="T31" s="1">
        <f>H31*(Male!F31)</f>
        <v>8730.2766235963372</v>
      </c>
      <c r="U31" s="1">
        <f>I31*(Female!F31)</f>
        <v>8377.3954621014054</v>
      </c>
      <c r="V31" s="1">
        <f t="shared" si="2"/>
        <v>45224.615004551888</v>
      </c>
    </row>
    <row r="32" spans="1:37">
      <c r="A32" s="2">
        <v>2024</v>
      </c>
      <c r="B32" s="30">
        <f>'Incidence rate'!B32*Input!$B$22</f>
        <v>1.3228460402206418E-3</v>
      </c>
      <c r="C32" s="30">
        <f>'Incidence rate'!C32*Input!$B$22</f>
        <v>1.2950226374219655E-3</v>
      </c>
      <c r="D32" s="30">
        <f>'Incidence rate'!D32*Input!$B$22</f>
        <v>4.8002666295098445E-3</v>
      </c>
      <c r="E32" s="30">
        <f>'Incidence rate'!E32*Input!$B$22</f>
        <v>4.1423117484494735E-3</v>
      </c>
      <c r="F32" s="30">
        <f>'Incidence rate'!F32*Input!$B$22</f>
        <v>9.6811433676393336E-3</v>
      </c>
      <c r="G32" s="30">
        <f>'Incidence rate'!G32*Input!$B$22</f>
        <v>7.8079918405098937E-3</v>
      </c>
      <c r="H32" s="30">
        <f>'Incidence rate'!H32*Input!$B$22</f>
        <v>1.5744543289942192E-2</v>
      </c>
      <c r="I32" s="30">
        <f>'Incidence rate'!I32*Input!$B$22</f>
        <v>1.1506893136750539E-2</v>
      </c>
      <c r="M32" s="2">
        <v>2024</v>
      </c>
      <c r="N32" s="1">
        <f>B32*(Male!C32)</f>
        <v>2472.2669645683577</v>
      </c>
      <c r="O32" s="1">
        <f>C32*(Female!C32)</f>
        <v>2556.1156817434758</v>
      </c>
      <c r="P32" s="1">
        <f>D32*Male!D32</f>
        <v>4801.226682835746</v>
      </c>
      <c r="Q32" s="1">
        <f>E32*Female!D32</f>
        <v>4257.468015056369</v>
      </c>
      <c r="R32" s="1">
        <f>F32*Male!E32</f>
        <v>7669.4017758438804</v>
      </c>
      <c r="S32" s="1">
        <f>G32*Female!E32</f>
        <v>6729.7081673354778</v>
      </c>
      <c r="T32" s="1">
        <f>H32*(Male!F32)</f>
        <v>9139.7073798114416</v>
      </c>
      <c r="U32" s="1">
        <f>I32*(Female!F32)</f>
        <v>8710.7181045201578</v>
      </c>
      <c r="V32" s="1">
        <f t="shared" si="2"/>
        <v>46336.612771714907</v>
      </c>
      <c r="Y32" s="2"/>
      <c r="AK32" s="2"/>
    </row>
    <row r="33" spans="1:37">
      <c r="A33" s="1">
        <v>2025</v>
      </c>
      <c r="B33" s="30">
        <f>'Incidence rate'!B33*Input!$B$22</f>
        <v>1.3231068429425991E-3</v>
      </c>
      <c r="C33" s="30">
        <f>'Incidence rate'!C33*Input!$B$22</f>
        <v>1.2951533122271034E-3</v>
      </c>
      <c r="D33" s="30">
        <f>'Incidence rate'!D33*Input!$B$22</f>
        <v>4.8010386095725778E-3</v>
      </c>
      <c r="E33" s="30">
        <f>'Incidence rate'!E33*Input!$B$22</f>
        <v>4.143859332241197E-3</v>
      </c>
      <c r="F33" s="30">
        <f>'Incidence rate'!F33*Input!$B$22</f>
        <v>9.6821357013585057E-3</v>
      </c>
      <c r="G33" s="30">
        <f>'Incidence rate'!G33*Input!$B$22</f>
        <v>7.8084892340759297E-3</v>
      </c>
      <c r="H33" s="30">
        <f>'Incidence rate'!H33*Input!$B$22</f>
        <v>1.5745912240349637E-2</v>
      </c>
      <c r="I33" s="30">
        <f>'Incidence rate'!I33*Input!$B$22</f>
        <v>1.1508177141199033E-2</v>
      </c>
      <c r="M33" s="1">
        <v>2025</v>
      </c>
      <c r="N33" s="1">
        <f>B33*(Male!C33)</f>
        <v>2489.1609036279115</v>
      </c>
      <c r="O33" s="1">
        <f>C33*(Female!C33)</f>
        <v>2576.3189686821543</v>
      </c>
      <c r="P33" s="1">
        <f>D33*Male!D33</f>
        <v>4755.428742781638</v>
      </c>
      <c r="Q33" s="1">
        <f>E33*Female!D33</f>
        <v>4227.1509048192447</v>
      </c>
      <c r="R33" s="1">
        <f>F33*Male!E33</f>
        <v>7912.241295150171</v>
      </c>
      <c r="S33" s="1">
        <f>G33*Female!E33</f>
        <v>6915.9789146210505</v>
      </c>
      <c r="T33" s="1">
        <f>H33*(Male!F33)</f>
        <v>9543.597408875914</v>
      </c>
      <c r="U33" s="1">
        <f>I33*(Female!F33)</f>
        <v>9043.1255975542008</v>
      </c>
      <c r="V33" s="1">
        <f t="shared" si="2"/>
        <v>47463.002736112285</v>
      </c>
    </row>
    <row r="34" spans="1:37">
      <c r="A34" s="2">
        <v>2026</v>
      </c>
      <c r="B34" s="30">
        <f>'Incidence rate'!B34*Input!$B$22</f>
        <v>1.3232557876149643E-3</v>
      </c>
      <c r="C34" s="30">
        <f>'Incidence rate'!C34*Input!$B$22</f>
        <v>1.2952183987480052E-3</v>
      </c>
      <c r="D34" s="30">
        <f>'Incidence rate'!D34*Input!$B$22</f>
        <v>4.8014411863884004E-3</v>
      </c>
      <c r="E34" s="30">
        <f>'Incidence rate'!E34*Input!$B$22</f>
        <v>4.1447177597948937E-3</v>
      </c>
      <c r="F34" s="30">
        <f>'Incidence rate'!F34*Input!$B$22</f>
        <v>9.6826066144934438E-3</v>
      </c>
      <c r="G34" s="30">
        <f>'Incidence rate'!G34*Input!$B$22</f>
        <v>7.8087096029127463E-3</v>
      </c>
      <c r="H34" s="30">
        <f>'Incidence rate'!H34*Input!$B$22</f>
        <v>1.5746543254767507E-2</v>
      </c>
      <c r="I34" s="30">
        <f>'Incidence rate'!I34*Input!$B$22</f>
        <v>1.1508801093742452E-2</v>
      </c>
      <c r="M34" s="2">
        <v>2026</v>
      </c>
      <c r="N34" s="1">
        <f>B34*(Male!C34)</f>
        <v>2506.5111129002653</v>
      </c>
      <c r="O34" s="1">
        <f>C34*(Female!C34)</f>
        <v>2596.0062366106267</v>
      </c>
      <c r="P34" s="1">
        <f>D34*Male!D34</f>
        <v>4701.571209711522</v>
      </c>
      <c r="Q34" s="1">
        <f>E34*Female!D34</f>
        <v>4190.3096551526378</v>
      </c>
      <c r="R34" s="1">
        <f>F34*Male!E34</f>
        <v>8162.4373760179733</v>
      </c>
      <c r="S34" s="1">
        <f>G34*Female!E34</f>
        <v>7112.172706332929</v>
      </c>
      <c r="T34" s="1">
        <f>H34*(Male!F34)</f>
        <v>9956.5392999894957</v>
      </c>
      <c r="U34" s="1">
        <f>I34*(Female!F34)</f>
        <v>9376.2202510719762</v>
      </c>
      <c r="V34" s="1">
        <f t="shared" si="2"/>
        <v>48601.767847787429</v>
      </c>
      <c r="Y34" s="2"/>
      <c r="AK34" s="2"/>
    </row>
    <row r="35" spans="1:37">
      <c r="A35" s="1">
        <v>2027</v>
      </c>
      <c r="B35" s="30">
        <f>'Incidence rate'!B35*Input!$B$22</f>
        <v>1.3233408500531848E-3</v>
      </c>
      <c r="C35" s="30">
        <f>'Incidence rate'!C35*Input!$B$22</f>
        <v>1.2952508170492808E-3</v>
      </c>
      <c r="D35" s="30">
        <f>'Incidence rate'!D35*Input!$B$22</f>
        <v>4.8016511245726366E-3</v>
      </c>
      <c r="E35" s="30">
        <f>'Incidence rate'!E35*Input!$B$22</f>
        <v>4.1451939200318347E-3</v>
      </c>
      <c r="F35" s="30">
        <f>'Incidence rate'!F35*Input!$B$22</f>
        <v>9.6828300868761364E-3</v>
      </c>
      <c r="G35" s="30">
        <f>'Incidence rate'!G35*Input!$B$22</f>
        <v>7.808807236713333E-3</v>
      </c>
      <c r="H35" s="30">
        <f>'Incidence rate'!H35*Input!$B$22</f>
        <v>1.5746834119355017E-2</v>
      </c>
      <c r="I35" s="30">
        <f>'Incidence rate'!I35*Input!$B$22</f>
        <v>1.1509104298904208E-2</v>
      </c>
      <c r="M35" s="1">
        <v>2027</v>
      </c>
      <c r="N35" s="1">
        <f>B35*(Male!C35)</f>
        <v>2529.6983689616682</v>
      </c>
      <c r="O35" s="1">
        <f>C35*(Female!C35)</f>
        <v>2621.3286035443348</v>
      </c>
      <c r="P35" s="1">
        <f>D35*Male!D35</f>
        <v>4630.232179425393</v>
      </c>
      <c r="Q35" s="1">
        <f>E35*Female!D35</f>
        <v>4140.6342067197993</v>
      </c>
      <c r="R35" s="1">
        <f>F35*Male!E35</f>
        <v>8399.8551003650482</v>
      </c>
      <c r="S35" s="1">
        <f>G35*Female!E35</f>
        <v>7287.959794024554</v>
      </c>
      <c r="T35" s="1">
        <f>H35*(Male!F35)</f>
        <v>10367.715584183343</v>
      </c>
      <c r="U35" s="1">
        <f>I35*(Female!F35)</f>
        <v>9718.2876699947137</v>
      </c>
      <c r="V35" s="1">
        <f t="shared" si="2"/>
        <v>49695.711507218854</v>
      </c>
    </row>
    <row r="36" spans="1:37">
      <c r="A36" s="2">
        <v>2028</v>
      </c>
      <c r="B36" s="30">
        <f>'Incidence rate'!B36*Input!$B$22</f>
        <v>1.3233894292892334E-3</v>
      </c>
      <c r="C36" s="30">
        <f>'Incidence rate'!C36*Input!$B$22</f>
        <v>1.2952669639602519E-3</v>
      </c>
      <c r="D36" s="30">
        <f>'Incidence rate'!D36*Input!$B$22</f>
        <v>4.8017606044022465E-3</v>
      </c>
      <c r="E36" s="30">
        <f>'Incidence rate'!E36*Input!$B$22</f>
        <v>4.1454580408306916E-3</v>
      </c>
      <c r="F36" s="30">
        <f>'Incidence rate'!F36*Input!$B$22</f>
        <v>9.6829361359584906E-3</v>
      </c>
      <c r="G36" s="30">
        <f>'Incidence rate'!G36*Input!$B$22</f>
        <v>7.8088504930972913E-3</v>
      </c>
      <c r="H36" s="30">
        <f>'Incidence rate'!H36*Input!$B$22</f>
        <v>1.5746968192691342E-2</v>
      </c>
      <c r="I36" s="30">
        <f>'Incidence rate'!I36*Input!$B$22</f>
        <v>1.1509251639228425E-2</v>
      </c>
      <c r="M36" s="2">
        <v>2028</v>
      </c>
      <c r="N36" s="1">
        <f>B36*(Male!C36)</f>
        <v>2555.332649014581</v>
      </c>
      <c r="O36" s="1">
        <f>C36*(Female!C36)</f>
        <v>2647.6552010311507</v>
      </c>
      <c r="P36" s="1">
        <f>D36*Male!D36</f>
        <v>4538.6241232810034</v>
      </c>
      <c r="Q36" s="1">
        <f>E36*Female!D36</f>
        <v>4075.8143457447359</v>
      </c>
      <c r="R36" s="1">
        <f>F36*Male!E36</f>
        <v>8641.0522077293572</v>
      </c>
      <c r="S36" s="1">
        <f>G36*Female!E36</f>
        <v>7459.0139910065327</v>
      </c>
      <c r="T36" s="1">
        <f>H36*(Male!F36)</f>
        <v>10799.270786547722</v>
      </c>
      <c r="U36" s="1">
        <f>I36*(Female!F36)</f>
        <v>10080.953510800178</v>
      </c>
      <c r="V36" s="1">
        <f t="shared" si="2"/>
        <v>50797.716815155261</v>
      </c>
      <c r="Y36" s="2"/>
      <c r="AK36" s="2"/>
    </row>
    <row r="37" spans="1:37">
      <c r="A37" s="1">
        <v>2029</v>
      </c>
      <c r="B37" s="30">
        <f>'Incidence rate'!B37*Input!$B$22</f>
        <v>1.323417172935242E-3</v>
      </c>
      <c r="C37" s="30">
        <f>'Incidence rate'!C37*Input!$B$22</f>
        <v>1.2952750064153926E-3</v>
      </c>
      <c r="D37" s="30">
        <f>'Incidence rate'!D37*Input!$B$22</f>
        <v>4.8018176966036219E-3</v>
      </c>
      <c r="E37" s="30">
        <f>'Incidence rate'!E37*Input!$B$22</f>
        <v>4.1456045457065136E-3</v>
      </c>
      <c r="F37" s="30">
        <f>'Incidence rate'!F37*Input!$B$22</f>
        <v>9.6829864616754021E-3</v>
      </c>
      <c r="G37" s="30">
        <f>'Incidence rate'!G37*Input!$B$22</f>
        <v>7.8088696577179612E-3</v>
      </c>
      <c r="H37" s="30">
        <f>'Incidence rate'!H37*Input!$B$22</f>
        <v>1.5747029993475183E-2</v>
      </c>
      <c r="I37" s="30">
        <f>'Incidence rate'!I37*Input!$B$22</f>
        <v>1.150932323817829E-2</v>
      </c>
      <c r="M37" s="1">
        <v>2029</v>
      </c>
      <c r="N37" s="1">
        <f>B37*(Male!C37)</f>
        <v>2583.0456381350054</v>
      </c>
      <c r="O37" s="1">
        <f>C37*(Female!C37)</f>
        <v>2673.3180857407287</v>
      </c>
      <c r="P37" s="1">
        <f>D37*Male!D37</f>
        <v>4444.0822782066525</v>
      </c>
      <c r="Q37" s="1">
        <f>E37*Female!D37</f>
        <v>4012.5306397893346</v>
      </c>
      <c r="R37" s="1">
        <f>F37*Male!E37</f>
        <v>8854.1228205559873</v>
      </c>
      <c r="S37" s="1">
        <f>G37*Female!E37</f>
        <v>7604.2772726857511</v>
      </c>
      <c r="T37" s="1">
        <f>H37*(Male!F37)</f>
        <v>11254.402336336714</v>
      </c>
      <c r="U37" s="1">
        <f>I37*(Female!F37)</f>
        <v>10466.578552799338</v>
      </c>
      <c r="V37" s="1">
        <f t="shared" si="2"/>
        <v>51892.357624249511</v>
      </c>
    </row>
    <row r="38" spans="1:37">
      <c r="A38" s="2">
        <v>2030</v>
      </c>
      <c r="B38" s="30">
        <f>'Incidence rate'!B38*Input!$B$22</f>
        <v>1.3234330173567837E-3</v>
      </c>
      <c r="C38" s="30">
        <f>'Incidence rate'!C38*Input!$B$22</f>
        <v>1.295279012202307E-3</v>
      </c>
      <c r="D38" s="30">
        <f>'Incidence rate'!D38*Input!$B$22</f>
        <v>4.8018474693888929E-3</v>
      </c>
      <c r="E38" s="30">
        <f>'Incidence rate'!E38*Input!$B$22</f>
        <v>4.1456858103351805E-3</v>
      </c>
      <c r="F38" s="30">
        <f>'Incidence rate'!F38*Input!$B$22</f>
        <v>9.6830103438036216E-3</v>
      </c>
      <c r="G38" s="30">
        <f>'Incidence rate'!G38*Input!$B$22</f>
        <v>7.8088781485498747E-3</v>
      </c>
      <c r="H38" s="30">
        <f>'Incidence rate'!H38*Input!$B$22</f>
        <v>1.5747058480398771E-2</v>
      </c>
      <c r="I38" s="30">
        <f>'Incidence rate'!I38*Input!$B$22</f>
        <v>1.1509358031162788E-2</v>
      </c>
      <c r="M38" s="2">
        <v>2030</v>
      </c>
      <c r="N38" s="1">
        <f>B38*(Male!C38)</f>
        <v>2609.6775669258418</v>
      </c>
      <c r="O38" s="1">
        <f>C38*(Female!C38)</f>
        <v>2697.0299592076435</v>
      </c>
      <c r="P38" s="1">
        <f>D38*Male!D38</f>
        <v>4373.5226751194041</v>
      </c>
      <c r="Q38" s="1">
        <f>E38*Female!D38</f>
        <v>3966.5921833287007</v>
      </c>
      <c r="R38" s="1">
        <f>F38*Male!E38</f>
        <v>9001.3264155998459</v>
      </c>
      <c r="S38" s="1">
        <f>G38*Female!E38</f>
        <v>7708.1436204335814</v>
      </c>
      <c r="T38" s="1">
        <f>H38*(Male!F38)</f>
        <v>11747.305626377483</v>
      </c>
      <c r="U38" s="1">
        <f>I38*(Female!F38)</f>
        <v>10874.041467842602</v>
      </c>
      <c r="V38" s="1">
        <f t="shared" si="2"/>
        <v>52977.6395148351</v>
      </c>
      <c r="Y38" s="2"/>
      <c r="AK38" s="2"/>
    </row>
    <row r="39" spans="1:37">
      <c r="A39" s="2"/>
      <c r="B39" s="30"/>
      <c r="C39" s="30"/>
      <c r="D39" s="30"/>
      <c r="E39" s="30"/>
      <c r="F39" s="30"/>
      <c r="G39" s="30"/>
      <c r="H39" s="30"/>
      <c r="I39" s="30"/>
      <c r="M39" s="2"/>
      <c r="Y39" s="2"/>
      <c r="AK39" s="2"/>
    </row>
    <row r="40" spans="1:37">
      <c r="A40" s="5"/>
      <c r="B40" s="2"/>
      <c r="C40" s="2"/>
      <c r="D40" s="2"/>
      <c r="E40" s="2"/>
      <c r="F40" s="2"/>
      <c r="G40" s="2"/>
      <c r="H40" s="2"/>
      <c r="I40" s="2"/>
    </row>
    <row r="41" spans="1:37">
      <c r="A41" s="5" t="s">
        <v>40</v>
      </c>
      <c r="B41" s="2"/>
      <c r="C41" s="2"/>
      <c r="D41" s="2"/>
      <c r="E41" s="2"/>
      <c r="F41" s="2"/>
      <c r="G41" s="2"/>
      <c r="H41" s="2"/>
      <c r="I41" s="2"/>
    </row>
    <row r="42" spans="1:37">
      <c r="A42" s="1" t="s">
        <v>8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  <c r="I42" s="1" t="s">
        <v>7</v>
      </c>
      <c r="M42" s="1" t="s">
        <v>8</v>
      </c>
      <c r="N42" s="1" t="s">
        <v>0</v>
      </c>
      <c r="O42" s="1" t="s">
        <v>1</v>
      </c>
      <c r="P42" s="1" t="s">
        <v>2</v>
      </c>
      <c r="Q42" s="1" t="s">
        <v>3</v>
      </c>
      <c r="R42" s="1" t="s">
        <v>4</v>
      </c>
      <c r="S42" s="1" t="s">
        <v>5</v>
      </c>
      <c r="T42" s="1" t="s">
        <v>6</v>
      </c>
      <c r="U42" s="1" t="s">
        <v>7</v>
      </c>
    </row>
    <row r="43" spans="1:37">
      <c r="A43" s="1">
        <v>2015</v>
      </c>
      <c r="B43" s="30">
        <f>'Incidence rate'!B43*Input!$B$42</f>
        <v>1.6181465340606538E-3</v>
      </c>
      <c r="C43" s="30">
        <f>'Incidence rate'!C43*Input!$B$42</f>
        <v>1.5232754285621475E-3</v>
      </c>
      <c r="D43" s="30">
        <f>'Incidence rate'!D43*Input!$B$42</f>
        <v>5.5759567874625465E-3</v>
      </c>
      <c r="E43" s="30">
        <f>'Incidence rate'!E43*Input!$B$42</f>
        <v>4.5366760766150935E-3</v>
      </c>
      <c r="F43" s="30">
        <f>'Incidence rate'!F43*Input!$B$42</f>
        <v>1.0708601846362666E-2</v>
      </c>
      <c r="G43" s="30">
        <f>'Incidence rate'!G43*Input!$B$42</f>
        <v>8.4912335081644245E-3</v>
      </c>
      <c r="H43" s="30">
        <f>'Incidence rate'!H43*Input!$B$42</f>
        <v>1.7168843570964785E-2</v>
      </c>
      <c r="I43" s="30">
        <f>'Incidence rate'!I43*Input!$B$42</f>
        <v>1.2973353351153008E-2</v>
      </c>
      <c r="M43" s="1">
        <v>2015</v>
      </c>
      <c r="N43" s="1">
        <f>B43*(Male!C43)</f>
        <v>993.05652795302319</v>
      </c>
      <c r="O43" s="1">
        <f>C43*(Female!C43)</f>
        <v>872.53216548039813</v>
      </c>
      <c r="P43" s="1">
        <f>D43*Male!D43</f>
        <v>1435.8088727716058</v>
      </c>
      <c r="Q43" s="1">
        <f>E43*Female!D43</f>
        <v>1109.6709683400518</v>
      </c>
      <c r="R43" s="1">
        <f>F43*Male!E43</f>
        <v>1485.2830760905017</v>
      </c>
      <c r="S43" s="1">
        <f>G43*Female!E43</f>
        <v>1235.4744754379237</v>
      </c>
      <c r="T43" s="1">
        <f>H43*(Male!F43)</f>
        <v>1486.8218532455505</v>
      </c>
      <c r="U43" s="1">
        <f>I43*(Female!F43)</f>
        <v>1547.7210547925538</v>
      </c>
      <c r="V43" s="1">
        <f>SUM(N43:U43)</f>
        <v>10166.368994111608</v>
      </c>
    </row>
    <row r="44" spans="1:37">
      <c r="A44" s="2">
        <v>2016</v>
      </c>
      <c r="B44" s="30">
        <f>'Incidence rate'!B44*Input!$B$42</f>
        <v>1.6712635399940975E-3</v>
      </c>
      <c r="C44" s="30">
        <f>'Incidence rate'!C44*Input!$B$42</f>
        <v>1.6144421303344084E-3</v>
      </c>
      <c r="D44" s="30">
        <f>'Incidence rate'!D44*Input!$B$42</f>
        <v>5.9322102952997693E-3</v>
      </c>
      <c r="E44" s="30">
        <f>'Incidence rate'!E44*Input!$B$42</f>
        <v>4.9464516195111266E-3</v>
      </c>
      <c r="F44" s="30">
        <f>'Incidence rate'!F44*Input!$B$42</f>
        <v>1.1778758610529107E-2</v>
      </c>
      <c r="G44" s="30">
        <f>'Incidence rate'!G44*Input!$B$42</f>
        <v>9.4866095169055878E-3</v>
      </c>
      <c r="H44" s="30">
        <f>'Incidence rate'!H44*Input!$B$42</f>
        <v>1.9086897272746695E-2</v>
      </c>
      <c r="I44" s="30">
        <f>'Incidence rate'!I44*Input!$B$42</f>
        <v>1.4091859561760834E-2</v>
      </c>
      <c r="M44" s="2">
        <v>2016</v>
      </c>
      <c r="N44" s="1">
        <f>B44*(Male!C44)</f>
        <v>1038.6902901063315</v>
      </c>
      <c r="O44" s="1">
        <f>C44*(Female!C44)</f>
        <v>937.34510087215756</v>
      </c>
      <c r="P44" s="1">
        <f>D44*Male!D44</f>
        <v>1584.4933698745683</v>
      </c>
      <c r="Q44" s="1">
        <f>E44*Female!D44</f>
        <v>1253.9254855460706</v>
      </c>
      <c r="R44" s="1">
        <f>F44*Male!E44</f>
        <v>1729.121764025673</v>
      </c>
      <c r="S44" s="1">
        <f>G44*Female!E44</f>
        <v>1454.2972389416266</v>
      </c>
      <c r="T44" s="1">
        <f>H44*(Male!F44)</f>
        <v>1714.0033750926532</v>
      </c>
      <c r="U44" s="1">
        <f>I44*(Female!F44)</f>
        <v>1731.8895401404066</v>
      </c>
      <c r="V44" s="1">
        <f t="shared" ref="V44:V58" si="3">SUM(N44:U44)</f>
        <v>11443.766164599487</v>
      </c>
    </row>
    <row r="45" spans="1:37">
      <c r="A45" s="1">
        <v>2017</v>
      </c>
      <c r="B45" s="30">
        <f>'Incidence rate'!B45*Input!$B$42</f>
        <v>1.7015987105249248E-3</v>
      </c>
      <c r="C45" s="30">
        <f>'Incidence rate'!C45*Input!$B$42</f>
        <v>1.6598504508928708E-3</v>
      </c>
      <c r="D45" s="30">
        <f>'Incidence rate'!D45*Input!$B$42</f>
        <v>6.1179915217005887E-3</v>
      </c>
      <c r="E45" s="30">
        <f>'Incidence rate'!E45*Input!$B$42</f>
        <v>5.1737495653371634E-3</v>
      </c>
      <c r="F45" s="30">
        <f>'Incidence rate'!F45*Input!$B$42</f>
        <v>1.2286602763107042E-2</v>
      </c>
      <c r="G45" s="30">
        <f>'Incidence rate'!G45*Input!$B$42</f>
        <v>9.9276080907058049E-3</v>
      </c>
      <c r="H45" s="30">
        <f>'Incidence rate'!H45*Input!$B$42</f>
        <v>1.9971019541485942E-2</v>
      </c>
      <c r="I45" s="30">
        <f>'Incidence rate'!I45*Input!$B$42</f>
        <v>1.463538945041851E-2</v>
      </c>
      <c r="M45" s="1">
        <v>2017</v>
      </c>
      <c r="N45" s="1">
        <f>B45*(Male!C45)</f>
        <v>1072.857986985965</v>
      </c>
      <c r="O45" s="1">
        <f>C45*(Female!C45)</f>
        <v>978.6478258464366</v>
      </c>
      <c r="P45" s="1">
        <f>D45*Male!D45</f>
        <v>1684.8948650763421</v>
      </c>
      <c r="Q45" s="1">
        <f>E45*Female!D45</f>
        <v>1352.9355113356683</v>
      </c>
      <c r="R45" s="1">
        <f>F45*Male!E45</f>
        <v>1906.8807488342129</v>
      </c>
      <c r="S45" s="1">
        <f>G45*Female!E45</f>
        <v>1604.3014674580581</v>
      </c>
      <c r="T45" s="1">
        <f>H45*(Male!F45)</f>
        <v>1859.3019193123412</v>
      </c>
      <c r="U45" s="1">
        <f>I45*(Female!F45)</f>
        <v>1849.9132265328997</v>
      </c>
      <c r="V45" s="1">
        <f t="shared" si="3"/>
        <v>12309.733551381923</v>
      </c>
    </row>
    <row r="46" spans="1:37">
      <c r="A46" s="2">
        <v>2018</v>
      </c>
      <c r="B46" s="30">
        <f>'Incidence rate'!B46*Input!$B$42</f>
        <v>1.718923154080486E-3</v>
      </c>
      <c r="C46" s="30">
        <f>'Incidence rate'!C46*Input!$B$42</f>
        <v>1.6824674320477871E-3</v>
      </c>
      <c r="D46" s="30">
        <f>'Incidence rate'!D46*Input!$B$42</f>
        <v>6.214873835344378E-3</v>
      </c>
      <c r="E46" s="30">
        <f>'Incidence rate'!E46*Input!$B$42</f>
        <v>5.2998292132624856E-3</v>
      </c>
      <c r="F46" s="30">
        <f>'Incidence rate'!F46*Input!$B$42</f>
        <v>1.2527600803715136E-2</v>
      </c>
      <c r="G46" s="30">
        <f>'Incidence rate'!G46*Input!$B$42</f>
        <v>1.0122991282972791E-2</v>
      </c>
      <c r="H46" s="30">
        <f>'Incidence rate'!H46*Input!$B$42</f>
        <v>2.0378553587771686E-2</v>
      </c>
      <c r="I46" s="30">
        <f>'Incidence rate'!I46*Input!$B$42</f>
        <v>1.4899513812949908E-2</v>
      </c>
      <c r="M46" s="2">
        <v>2018</v>
      </c>
      <c r="N46" s="1">
        <f>B46*(Male!C46)</f>
        <v>1100.2827109269192</v>
      </c>
      <c r="O46" s="1">
        <f>C46*(Female!C46)</f>
        <v>1008.134485283034</v>
      </c>
      <c r="P46" s="1">
        <f>D46*Male!D46</f>
        <v>1755.0803711012522</v>
      </c>
      <c r="Q46" s="1">
        <f>E46*Female!D46</f>
        <v>1422.4741608396512</v>
      </c>
      <c r="R46" s="1">
        <f>F46*Male!E46</f>
        <v>2059.5375721307682</v>
      </c>
      <c r="S46" s="1">
        <f>G46*Female!E46</f>
        <v>1725.9700137468608</v>
      </c>
      <c r="T46" s="1">
        <f>H46*(Male!F46)</f>
        <v>1976.7196980138535</v>
      </c>
      <c r="U46" s="1">
        <f>I46*(Female!F46)</f>
        <v>1944.386552589963</v>
      </c>
      <c r="V46" s="1">
        <f t="shared" si="3"/>
        <v>12992.585564632303</v>
      </c>
    </row>
    <row r="47" spans="1:37">
      <c r="A47" s="1">
        <v>2019</v>
      </c>
      <c r="B47" s="30">
        <f>'Incidence rate'!B47*Input!$B$42</f>
        <v>1.7288171595948023E-3</v>
      </c>
      <c r="C47" s="30">
        <f>'Incidence rate'!C47*Input!$B$42</f>
        <v>1.6937325004376968E-3</v>
      </c>
      <c r="D47" s="30">
        <f>'Incidence rate'!D47*Input!$B$42</f>
        <v>6.2653966081714094E-3</v>
      </c>
      <c r="E47" s="30">
        <f>'Incidence rate'!E47*Input!$B$42</f>
        <v>5.369764194694906E-3</v>
      </c>
      <c r="F47" s="30">
        <f>'Incidence rate'!F47*Input!$B$42</f>
        <v>1.2641966707668373E-2</v>
      </c>
      <c r="G47" s="30">
        <f>'Incidence rate'!G47*Input!$B$42</f>
        <v>1.0209555263194952E-2</v>
      </c>
      <c r="H47" s="30">
        <f>'Incidence rate'!H47*Input!$B$42</f>
        <v>2.0566405432199158E-2</v>
      </c>
      <c r="I47" s="30">
        <f>'Incidence rate'!I47*Input!$B$42</f>
        <v>1.5027863109535817E-2</v>
      </c>
      <c r="M47" s="1">
        <v>2019</v>
      </c>
      <c r="N47" s="1">
        <f>B47*(Male!C47)</f>
        <v>1123.904035452581</v>
      </c>
      <c r="O47" s="1">
        <f>C47*(Female!C47)</f>
        <v>1033.1768252669951</v>
      </c>
      <c r="P47" s="1">
        <f>D47*Male!D47</f>
        <v>1805.0607628141831</v>
      </c>
      <c r="Q47" s="1">
        <f>E47*Female!D47</f>
        <v>1466.4826015711787</v>
      </c>
      <c r="R47" s="1">
        <f>F47*Male!E47</f>
        <v>2207.2873871588977</v>
      </c>
      <c r="S47" s="1">
        <f>G47*Female!E47</f>
        <v>1840.78281395405</v>
      </c>
      <c r="T47" s="1">
        <f>H47*(Male!F47)</f>
        <v>2081.3202297385546</v>
      </c>
      <c r="U47" s="1">
        <f>I47*(Female!F47)</f>
        <v>2027.2587334763816</v>
      </c>
      <c r="V47" s="1">
        <f t="shared" si="3"/>
        <v>13585.273389432821</v>
      </c>
    </row>
    <row r="48" spans="1:37">
      <c r="A48" s="2">
        <v>2020</v>
      </c>
      <c r="B48" s="30">
        <f>'Incidence rate'!B48*Input!$B$42</f>
        <v>1.7344676351672683E-3</v>
      </c>
      <c r="C48" s="30">
        <f>'Incidence rate'!C48*Input!$B$42</f>
        <v>1.6993434069048315E-3</v>
      </c>
      <c r="D48" s="30">
        <f>'Incidence rate'!D48*Input!$B$42</f>
        <v>6.2917435282451592E-3</v>
      </c>
      <c r="E48" s="30">
        <f>'Incidence rate'!E48*Input!$B$42</f>
        <v>5.4085563527349516E-3</v>
      </c>
      <c r="F48" s="30">
        <f>'Incidence rate'!F48*Input!$B$42</f>
        <v>1.2696239182058783E-2</v>
      </c>
      <c r="G48" s="30">
        <f>'Incidence rate'!G48*Input!$B$42</f>
        <v>1.0247907194008232E-2</v>
      </c>
      <c r="H48" s="30">
        <f>'Incidence rate'!H48*Input!$B$42</f>
        <v>2.0652995290829073E-2</v>
      </c>
      <c r="I48" s="30">
        <f>'Incidence rate'!I48*Input!$B$42</f>
        <v>1.5090233508753164E-2</v>
      </c>
      <c r="M48" s="2">
        <v>2020</v>
      </c>
      <c r="N48" s="1">
        <f>B48*(Male!C48)</f>
        <v>1146.8300003725979</v>
      </c>
      <c r="O48" s="1">
        <f>C48*(Female!C48)</f>
        <v>1057.1615334354956</v>
      </c>
      <c r="P48" s="1">
        <f>D48*Male!D48</f>
        <v>1831.5265410721659</v>
      </c>
      <c r="Q48" s="1">
        <f>E48*Female!D48</f>
        <v>1492.2206977195731</v>
      </c>
      <c r="R48" s="1">
        <f>F48*Male!E48</f>
        <v>2360.2308639447278</v>
      </c>
      <c r="S48" s="1">
        <f>G48*Female!E48</f>
        <v>1955.3006926167707</v>
      </c>
      <c r="T48" s="1">
        <f>H48*(Male!F48)</f>
        <v>2185.086901769716</v>
      </c>
      <c r="U48" s="1">
        <f>I48*(Female!F48)</f>
        <v>2105.0875744710665</v>
      </c>
      <c r="V48" s="1">
        <f t="shared" si="3"/>
        <v>14133.444805402114</v>
      </c>
    </row>
    <row r="49" spans="1:22">
      <c r="A49" s="1">
        <v>2021</v>
      </c>
      <c r="B49" s="30">
        <f>'Incidence rate'!B49*Input!$B$42</f>
        <v>1.7376946269198916E-3</v>
      </c>
      <c r="C49" s="30">
        <f>'Incidence rate'!C49*Input!$B$42</f>
        <v>1.7021380877974236E-3</v>
      </c>
      <c r="D49" s="30">
        <f>'Incidence rate'!D49*Input!$B$42</f>
        <v>6.3054830789176395E-3</v>
      </c>
      <c r="E49" s="30">
        <f>'Incidence rate'!E49*Input!$B$42</f>
        <v>5.4300739322721567E-3</v>
      </c>
      <c r="F49" s="30">
        <f>'Incidence rate'!F49*Input!$B$42</f>
        <v>1.2721994248688272E-2</v>
      </c>
      <c r="G49" s="30">
        <f>'Incidence rate'!G49*Input!$B$42</f>
        <v>1.0264898910347198E-2</v>
      </c>
      <c r="H49" s="30">
        <f>'Incidence rate'!H49*Input!$B$42</f>
        <v>2.0692908679171972E-2</v>
      </c>
      <c r="I49" s="30">
        <f>'Incidence rate'!I49*Input!$B$42</f>
        <v>1.5120541946757856E-2</v>
      </c>
      <c r="M49" s="1">
        <v>2021</v>
      </c>
      <c r="N49" s="1">
        <f>B49*(Male!C49)</f>
        <v>1171.2061785440069</v>
      </c>
      <c r="O49" s="1">
        <f>C49*(Female!C49)</f>
        <v>1081.8789686040425</v>
      </c>
      <c r="P49" s="1">
        <f>D49*Male!D49</f>
        <v>1841.2010590439506</v>
      </c>
      <c r="Q49" s="1">
        <f>E49*Female!D49</f>
        <v>1500.3294274867969</v>
      </c>
      <c r="R49" s="1">
        <f>F49*Male!E49</f>
        <v>2501.1440692921142</v>
      </c>
      <c r="S49" s="1">
        <f>G49*Female!E49</f>
        <v>2064.2711708708216</v>
      </c>
      <c r="T49" s="1">
        <f>H49*(Male!F49)</f>
        <v>2298.9821542560062</v>
      </c>
      <c r="U49" s="1">
        <f>I49*(Female!F49)</f>
        <v>2195.5026906692406</v>
      </c>
      <c r="V49" s="1">
        <f t="shared" si="3"/>
        <v>14654.515718766977</v>
      </c>
    </row>
    <row r="50" spans="1:22">
      <c r="A50" s="2">
        <v>2022</v>
      </c>
      <c r="B50" s="30">
        <f>'Incidence rate'!B50*Input!$B$42</f>
        <v>1.7395375648527908E-3</v>
      </c>
      <c r="C50" s="30">
        <f>'Incidence rate'!C50*Input!$B$42</f>
        <v>1.7035300627549791E-3</v>
      </c>
      <c r="D50" s="30">
        <f>'Incidence rate'!D50*Input!$B$42</f>
        <v>6.3126480626103766E-3</v>
      </c>
      <c r="E50" s="30">
        <f>'Incidence rate'!E50*Input!$B$42</f>
        <v>5.4420094948325346E-3</v>
      </c>
      <c r="F50" s="30">
        <f>'Incidence rate'!F50*Input!$B$42</f>
        <v>1.2734216345884682E-2</v>
      </c>
      <c r="G50" s="30">
        <f>'Incidence rate'!G50*Input!$B$42</f>
        <v>1.0272427043038858E-2</v>
      </c>
      <c r="H50" s="30">
        <f>'Incidence rate'!H50*Input!$B$42</f>
        <v>2.0711306660115923E-2</v>
      </c>
      <c r="I50" s="30">
        <f>'Incidence rate'!I50*Input!$B$42</f>
        <v>1.5135270109890048E-2</v>
      </c>
      <c r="M50" s="2">
        <v>2022</v>
      </c>
      <c r="N50" s="1">
        <f>B50*(Male!C50)</f>
        <v>1194.8883532973821</v>
      </c>
      <c r="O50" s="1">
        <f>C50*(Female!C50)</f>
        <v>1106.102069746808</v>
      </c>
      <c r="P50" s="1">
        <f>D50*Male!D50</f>
        <v>1839.5056454446637</v>
      </c>
      <c r="Q50" s="1">
        <f>E50*Female!D50</f>
        <v>1500.3620177253297</v>
      </c>
      <c r="R50" s="1">
        <f>F50*Male!E50</f>
        <v>2615.6080374447138</v>
      </c>
      <c r="S50" s="1">
        <f>G50*Female!E50</f>
        <v>2151.046222812337</v>
      </c>
      <c r="T50" s="1">
        <f>H50*(Male!F50)</f>
        <v>2454.2898392237366</v>
      </c>
      <c r="U50" s="1">
        <f>I50*(Female!F50)</f>
        <v>2320.2369078461443</v>
      </c>
      <c r="V50" s="1">
        <f t="shared" si="3"/>
        <v>15182.039093541116</v>
      </c>
    </row>
    <row r="51" spans="1:22">
      <c r="A51" s="1">
        <v>2023</v>
      </c>
      <c r="B51" s="30">
        <f>'Incidence rate'!B51*Input!$B$42</f>
        <v>1.7405900683870261E-3</v>
      </c>
      <c r="C51" s="30">
        <f>'Incidence rate'!C51*Input!$B$42</f>
        <v>1.7042233777905323E-3</v>
      </c>
      <c r="D51" s="30">
        <f>'Incidence rate'!D51*Input!$B$42</f>
        <v>6.3163845014897009E-3</v>
      </c>
      <c r="E51" s="30">
        <f>'Incidence rate'!E51*Input!$B$42</f>
        <v>5.4486300189201453E-3</v>
      </c>
      <c r="F51" s="30">
        <f>'Incidence rate'!F51*Input!$B$42</f>
        <v>1.2740016356501137E-2</v>
      </c>
      <c r="G51" s="30">
        <f>'Incidence rate'!G51*Input!$B$42</f>
        <v>1.027576236130176E-2</v>
      </c>
      <c r="H51" s="30">
        <f>'Incidence rate'!H51*Input!$B$42</f>
        <v>2.071978716545169E-2</v>
      </c>
      <c r="I51" s="30">
        <f>'Incidence rate'!I51*Input!$B$42</f>
        <v>1.5142427152731158E-2</v>
      </c>
      <c r="M51" s="1">
        <v>2023</v>
      </c>
      <c r="N51" s="1">
        <f>B51*(Male!C51)</f>
        <v>1216.8465168093699</v>
      </c>
      <c r="O51" s="1">
        <f>C51*(Female!C51)</f>
        <v>1129.0479877862276</v>
      </c>
      <c r="P51" s="1">
        <f>D51*Male!D51</f>
        <v>1832.3831438821621</v>
      </c>
      <c r="Q51" s="1">
        <f>E51*Female!D51</f>
        <v>1497.283529199256</v>
      </c>
      <c r="R51" s="1">
        <f>F51*Male!E51</f>
        <v>2734.0075101051443</v>
      </c>
      <c r="S51" s="1">
        <f>G51*Female!E51</f>
        <v>2238.0610422915233</v>
      </c>
      <c r="T51" s="1">
        <f>H51*(Male!F51)</f>
        <v>2612.7651615634582</v>
      </c>
      <c r="U51" s="1">
        <f>I51*(Female!F51)</f>
        <v>2443.987742450809</v>
      </c>
      <c r="V51" s="1">
        <f t="shared" si="3"/>
        <v>15704.382634087951</v>
      </c>
    </row>
    <row r="52" spans="1:22">
      <c r="A52" s="2">
        <v>2024</v>
      </c>
      <c r="B52" s="30">
        <f>'Incidence rate'!B52*Input!$B$42</f>
        <v>1.7411911541152948E-3</v>
      </c>
      <c r="C52" s="30">
        <f>'Incidence rate'!C52*Input!$B$42</f>
        <v>1.7045687042175261E-3</v>
      </c>
      <c r="D52" s="30">
        <f>'Incidence rate'!D52*Input!$B$42</f>
        <v>6.3183330021559375E-3</v>
      </c>
      <c r="E52" s="30">
        <f>'Incidence rate'!E52*Input!$B$42</f>
        <v>5.4523023501548799E-3</v>
      </c>
      <c r="F52" s="30">
        <f>'Incidence rate'!F52*Input!$B$42</f>
        <v>1.2742768758368869E-2</v>
      </c>
      <c r="G52" s="30">
        <f>'Incidence rate'!G52*Input!$B$42</f>
        <v>1.0277240064786856E-2</v>
      </c>
      <c r="H52" s="30">
        <f>'Incidence rate'!H52*Input!$B$42</f>
        <v>2.0723696234113645E-2</v>
      </c>
      <c r="I52" s="30">
        <f>'Incidence rate'!I52*Input!$B$42</f>
        <v>1.5145905065201854E-2</v>
      </c>
      <c r="M52" s="2">
        <v>2024</v>
      </c>
      <c r="N52" s="1">
        <f>B52*(Male!C52)</f>
        <v>1239.9022208455015</v>
      </c>
      <c r="O52" s="1">
        <f>C52*(Female!C52)</f>
        <v>1152.117987180626</v>
      </c>
      <c r="P52" s="1">
        <f>D52*Male!D52</f>
        <v>1827.2619042234971</v>
      </c>
      <c r="Q52" s="1">
        <f>E52*Female!D52</f>
        <v>1495.5665346474836</v>
      </c>
      <c r="R52" s="1">
        <f>F52*Male!E52</f>
        <v>2855.6544787504636</v>
      </c>
      <c r="S52" s="1">
        <f>G52*Female!E52</f>
        <v>2328.8225986807015</v>
      </c>
      <c r="T52" s="1">
        <f>H52*(Male!F52)</f>
        <v>2768.685816877583</v>
      </c>
      <c r="U52" s="1">
        <f>I52*(Female!F52)</f>
        <v>2567.230908551714</v>
      </c>
      <c r="V52" s="1">
        <f t="shared" si="3"/>
        <v>16235.242449757568</v>
      </c>
    </row>
    <row r="53" spans="1:22">
      <c r="A53" s="1">
        <v>2025</v>
      </c>
      <c r="B53" s="30">
        <f>'Incidence rate'!B53*Input!$B$42</f>
        <v>1.7415344347228893E-3</v>
      </c>
      <c r="C53" s="30">
        <f>'Incidence rate'!C53*Input!$B$42</f>
        <v>1.7047407044411757E-3</v>
      </c>
      <c r="D53" s="30">
        <f>'Incidence rate'!D53*Input!$B$42</f>
        <v>6.3193491180269581E-3</v>
      </c>
      <c r="E53" s="30">
        <f>'Incidence rate'!E53*Input!$B$42</f>
        <v>5.4543393515340821E-3</v>
      </c>
      <c r="F53" s="30">
        <f>'Incidence rate'!F53*Input!$B$42</f>
        <v>1.2744074913916239E-2</v>
      </c>
      <c r="G53" s="30">
        <f>'Incidence rate'!G53*Input!$B$42</f>
        <v>1.0277894757208321E-2</v>
      </c>
      <c r="H53" s="30">
        <f>'Incidence rate'!H53*Input!$B$42</f>
        <v>2.072549810996873E-2</v>
      </c>
      <c r="I53" s="30">
        <f>'Incidence rate'!I53*Input!$B$42</f>
        <v>1.5147595131256094E-2</v>
      </c>
      <c r="M53" s="1">
        <v>2025</v>
      </c>
      <c r="N53" s="1">
        <f>B53*(Male!C53)</f>
        <v>1263.3090789479838</v>
      </c>
      <c r="O53" s="1">
        <f>C53*(Female!C53)</f>
        <v>1175.5891897826348</v>
      </c>
      <c r="P53" s="1">
        <f>D53*Male!D53</f>
        <v>1822.5002856389747</v>
      </c>
      <c r="Q53" s="1">
        <f>E53*Female!D53</f>
        <v>1492.307246579725</v>
      </c>
      <c r="R53" s="1">
        <f>F53*Male!E53</f>
        <v>2975.741492399442</v>
      </c>
      <c r="S53" s="1">
        <f>G53*Female!E53</f>
        <v>2418.3886363711181</v>
      </c>
      <c r="T53" s="1">
        <f>H53*(Male!F53)</f>
        <v>2930.5854327495786</v>
      </c>
      <c r="U53" s="1">
        <f>I53*(Female!F53)</f>
        <v>2697.7866928767103</v>
      </c>
      <c r="V53" s="1">
        <f t="shared" si="3"/>
        <v>16776.208055346164</v>
      </c>
    </row>
    <row r="54" spans="1:22">
      <c r="A54" s="2">
        <v>2026</v>
      </c>
      <c r="B54" s="30">
        <f>'Incidence rate'!B54*Input!$B$42</f>
        <v>1.7417304825909632E-3</v>
      </c>
      <c r="C54" s="30">
        <f>'Incidence rate'!C54*Input!$B$42</f>
        <v>1.7048263743309441E-3</v>
      </c>
      <c r="D54" s="30">
        <f>'Incidence rate'!D54*Input!$B$42</f>
        <v>6.3198790082554879E-3</v>
      </c>
      <c r="E54" s="30">
        <f>'Incidence rate'!E54*Input!$B$42</f>
        <v>5.4554692535918421E-3</v>
      </c>
      <c r="F54" s="30">
        <f>'Incidence rate'!F54*Input!$B$42</f>
        <v>1.2744694751569285E-2</v>
      </c>
      <c r="G54" s="30">
        <f>'Incidence rate'!G54*Input!$B$42</f>
        <v>1.0278184816865786E-2</v>
      </c>
      <c r="H54" s="30">
        <f>'Incidence rate'!H54*Input!$B$42</f>
        <v>2.0726328680336789E-2</v>
      </c>
      <c r="I54" s="30">
        <f>'Incidence rate'!I54*Input!$B$42</f>
        <v>1.5148416406458315E-2</v>
      </c>
      <c r="M54" s="2">
        <v>2026</v>
      </c>
      <c r="N54" s="1">
        <f>B54*(Male!C54)</f>
        <v>1284.7004039590945</v>
      </c>
      <c r="O54" s="1">
        <f>C54*(Female!C54)</f>
        <v>1196.9585974177558</v>
      </c>
      <c r="P54" s="1">
        <f>D54*Male!D54</f>
        <v>1822.6531059808826</v>
      </c>
      <c r="Q54" s="1">
        <f>E54*Female!D54</f>
        <v>1489.8886531559322</v>
      </c>
      <c r="R54" s="1">
        <f>F54*Male!E54</f>
        <v>3093.1374162058655</v>
      </c>
      <c r="S54" s="1">
        <f>G54*Female!E54</f>
        <v>2507.8770953152516</v>
      </c>
      <c r="T54" s="1">
        <f>H54*(Male!F54)</f>
        <v>3102.7314034464175</v>
      </c>
      <c r="U54" s="1">
        <f>I54*(Female!F54)</f>
        <v>2829.7241847264131</v>
      </c>
      <c r="V54" s="1">
        <f t="shared" si="3"/>
        <v>17327.670860207614</v>
      </c>
    </row>
    <row r="55" spans="1:22">
      <c r="A55" s="1">
        <v>2027</v>
      </c>
      <c r="B55" s="30">
        <f>'Incidence rate'!B55*Input!$B$42</f>
        <v>1.7418424457072092E-3</v>
      </c>
      <c r="C55" s="30">
        <f>'Incidence rate'!C55*Input!$B$42</f>
        <v>1.7048690447987811E-3</v>
      </c>
      <c r="D55" s="30">
        <f>'Incidence rate'!D55*Input!$B$42</f>
        <v>6.320155338605497E-3</v>
      </c>
      <c r="E55" s="30">
        <f>'Incidence rate'!E55*Input!$B$42</f>
        <v>5.4560959977232792E-3</v>
      </c>
      <c r="F55" s="30">
        <f>'Incidence rate'!F55*Input!$B$42</f>
        <v>1.2744988896257406E-2</v>
      </c>
      <c r="G55" s="30">
        <f>'Incidence rate'!G55*Input!$B$42</f>
        <v>1.0278313326990743E-2</v>
      </c>
      <c r="H55" s="30">
        <f>'Incidence rate'!H55*Input!$B$42</f>
        <v>2.072671152976251E-2</v>
      </c>
      <c r="I55" s="30">
        <f>'Incidence rate'!I55*Input!$B$42</f>
        <v>1.5148815499118744E-2</v>
      </c>
      <c r="M55" s="1">
        <v>2027</v>
      </c>
      <c r="N55" s="1">
        <f>B55*(Male!C55)</f>
        <v>1307.4269397478313</v>
      </c>
      <c r="O55" s="1">
        <f>C55*(Female!C55)</f>
        <v>1219.4928277445681</v>
      </c>
      <c r="P55" s="1">
        <f>D55*Male!D55</f>
        <v>1820.8367530522437</v>
      </c>
      <c r="Q55" s="1">
        <f>E55*Female!D55</f>
        <v>1486.7861593795935</v>
      </c>
      <c r="R55" s="1">
        <f>F55*Male!E55</f>
        <v>3193.8942174021058</v>
      </c>
      <c r="S55" s="1">
        <f>G55*Female!E55</f>
        <v>2589.1071270689681</v>
      </c>
      <c r="T55" s="1">
        <f>H55*(Male!F55)</f>
        <v>3281.0384351614052</v>
      </c>
      <c r="U55" s="1">
        <f>I55*(Female!F55)</f>
        <v>2970.6827193771855</v>
      </c>
      <c r="V55" s="1">
        <f t="shared" si="3"/>
        <v>17869.2651789339</v>
      </c>
    </row>
    <row r="56" spans="1:22">
      <c r="A56" s="2">
        <v>2028</v>
      </c>
      <c r="B56" s="30">
        <f>'Incidence rate'!B56*Input!$B$42</f>
        <v>1.741906387945013E-3</v>
      </c>
      <c r="C56" s="30">
        <f>'Incidence rate'!C56*Input!$B$42</f>
        <v>1.7048902981099711E-3</v>
      </c>
      <c r="D56" s="30">
        <f>'Incidence rate'!D56*Input!$B$42</f>
        <v>6.3202994410218594E-3</v>
      </c>
      <c r="E56" s="30">
        <f>'Incidence rate'!E56*Input!$B$42</f>
        <v>5.4564436457371869E-3</v>
      </c>
      <c r="F56" s="30">
        <f>'Incidence rate'!F56*Input!$B$42</f>
        <v>1.2745128482965521E-2</v>
      </c>
      <c r="G56" s="30">
        <f>'Incidence rate'!G56*Input!$B$42</f>
        <v>1.0278370263044385E-2</v>
      </c>
      <c r="H56" s="30">
        <f>'Incidence rate'!H56*Input!$B$42</f>
        <v>2.0726888003290127E-2</v>
      </c>
      <c r="I56" s="30">
        <f>'Incidence rate'!I56*Input!$B$42</f>
        <v>1.5149009435269567E-2</v>
      </c>
      <c r="M56" s="2">
        <v>2028</v>
      </c>
      <c r="N56" s="1">
        <f>B56*(Male!C56)</f>
        <v>1330.9906710287844</v>
      </c>
      <c r="O56" s="1">
        <f>C56*(Female!C56)</f>
        <v>1241.1601370240589</v>
      </c>
      <c r="P56" s="1">
        <f>D56*Male!D56</f>
        <v>1815.8220294055802</v>
      </c>
      <c r="Q56" s="1">
        <f>E56*Female!D56</f>
        <v>1483.6070272759412</v>
      </c>
      <c r="R56" s="1">
        <f>F56*Male!E56</f>
        <v>3283.1450972119183</v>
      </c>
      <c r="S56" s="1">
        <f>G56*Female!E56</f>
        <v>2657.9865500232781</v>
      </c>
      <c r="T56" s="1">
        <f>H56*(Male!F56)</f>
        <v>3484.1898733530707</v>
      </c>
      <c r="U56" s="1">
        <f>I56*(Female!F56)</f>
        <v>3126.7555474396386</v>
      </c>
      <c r="V56" s="1">
        <f t="shared" si="3"/>
        <v>18423.656932762271</v>
      </c>
    </row>
    <row r="57" spans="1:22">
      <c r="A57" s="1">
        <v>2029</v>
      </c>
      <c r="B57" s="30">
        <f>'Incidence rate'!B57*Input!$B$42</f>
        <v>1.7419429054153341E-3</v>
      </c>
      <c r="C57" s="30">
        <f>'Incidence rate'!C57*Input!$B$42</f>
        <v>1.7049008839614781E-3</v>
      </c>
      <c r="D57" s="30">
        <f>'Incidence rate'!D57*Input!$B$42</f>
        <v>6.3203745884184426E-3</v>
      </c>
      <c r="E57" s="30">
        <f>'Incidence rate'!E57*Input!$B$42</f>
        <v>5.456636482232183E-3</v>
      </c>
      <c r="F57" s="30">
        <f>'Incidence rate'!F57*Input!$B$42</f>
        <v>1.2745194724002231E-2</v>
      </c>
      <c r="G57" s="30">
        <f>'Incidence rate'!G57*Input!$B$42</f>
        <v>1.027839548840468E-2</v>
      </c>
      <c r="H57" s="30">
        <f>'Incidence rate'!H57*Input!$B$42</f>
        <v>2.0726969348340778E-2</v>
      </c>
      <c r="I57" s="30">
        <f>'Incidence rate'!I57*Input!$B$42</f>
        <v>1.5149103677119606E-2</v>
      </c>
      <c r="M57" s="1">
        <v>2029</v>
      </c>
      <c r="N57" s="1">
        <f>B57*(Male!C57)</f>
        <v>1354.3606089604223</v>
      </c>
      <c r="O57" s="1">
        <f>C57*(Female!C57)</f>
        <v>1262.6495946618707</v>
      </c>
      <c r="P57" s="1">
        <f>D57*Male!D57</f>
        <v>1813.3154694172513</v>
      </c>
      <c r="Q57" s="1">
        <f>E57*Female!D57</f>
        <v>1485.2964504636002</v>
      </c>
      <c r="R57" s="1">
        <f>F57*Male!E57</f>
        <v>3355.8097708297873</v>
      </c>
      <c r="S57" s="1">
        <f>G57*Female!E57</f>
        <v>2709.3850507434736</v>
      </c>
      <c r="T57" s="1">
        <f>H57*(Male!F57)</f>
        <v>3705.9821194833312</v>
      </c>
      <c r="U57" s="1">
        <f>I57*(Female!F57)</f>
        <v>3297.9598705089384</v>
      </c>
      <c r="V57" s="1">
        <f t="shared" si="3"/>
        <v>18984.758935068672</v>
      </c>
    </row>
    <row r="58" spans="1:22">
      <c r="A58" s="2">
        <v>2030</v>
      </c>
      <c r="B58" s="30">
        <f>'Incidence rate'!B58*Input!$B$42</f>
        <v>1.7419637605759436E-3</v>
      </c>
      <c r="C58" s="30">
        <f>'Incidence rate'!C58*Input!$B$42</f>
        <v>1.7049061565635258E-3</v>
      </c>
      <c r="D58" s="30">
        <f>'Incidence rate'!D58*Input!$B$42</f>
        <v>6.3204137767357308E-3</v>
      </c>
      <c r="E58" s="30">
        <f>'Incidence rate'!E58*Input!$B$42</f>
        <v>5.4567434464958056E-3</v>
      </c>
      <c r="F58" s="30">
        <f>'Incidence rate'!F58*Input!$B$42</f>
        <v>1.2745226158764202E-2</v>
      </c>
      <c r="G58" s="30">
        <f>'Incidence rate'!G58*Input!$B$42</f>
        <v>1.0278406664430438E-2</v>
      </c>
      <c r="H58" s="30">
        <f>'Incidence rate'!H58*Input!$B$42</f>
        <v>2.0727006844147432E-2</v>
      </c>
      <c r="I58" s="30">
        <f>'Incidence rate'!I58*Input!$B$42</f>
        <v>1.5149149473255357E-2</v>
      </c>
      <c r="M58" s="2">
        <v>2030</v>
      </c>
      <c r="N58" s="1">
        <f>B58*(Male!C58)</f>
        <v>1376.8481563592259</v>
      </c>
      <c r="O58" s="1">
        <f>C58*(Female!C58)</f>
        <v>1283.2828640453658</v>
      </c>
      <c r="P58" s="1">
        <f>D58*Male!D58</f>
        <v>1824.0714159659319</v>
      </c>
      <c r="Q58" s="1">
        <f>E58*Female!D58</f>
        <v>1496.7847273737996</v>
      </c>
      <c r="R58" s="1">
        <f>F58*Male!E58</f>
        <v>3399.1518165424127</v>
      </c>
      <c r="S58" s="1">
        <f>G58*Female!E58</f>
        <v>2741.2510574035978</v>
      </c>
      <c r="T58" s="1">
        <f>H58*(Male!F58)</f>
        <v>3950.5675044945006</v>
      </c>
      <c r="U58" s="1">
        <f>I58*(Female!F58)</f>
        <v>3478.2447190594303</v>
      </c>
      <c r="V58" s="1">
        <f t="shared" si="3"/>
        <v>19550.202261244263</v>
      </c>
    </row>
    <row r="61" spans="1:22">
      <c r="A61" s="41" t="s">
        <v>41</v>
      </c>
      <c r="B61" s="2"/>
      <c r="C61" s="2"/>
      <c r="D61" s="2"/>
      <c r="E61" s="2"/>
      <c r="F61" s="2"/>
      <c r="G61" s="2"/>
      <c r="H61" s="2"/>
      <c r="I61" s="2"/>
    </row>
    <row r="62" spans="1:22">
      <c r="A62" s="1" t="s">
        <v>8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 t="s">
        <v>5</v>
      </c>
      <c r="H62" s="1" t="s">
        <v>6</v>
      </c>
      <c r="I62" s="1" t="s">
        <v>7</v>
      </c>
      <c r="M62" s="1" t="s">
        <v>8</v>
      </c>
      <c r="N62" s="1" t="s">
        <v>0</v>
      </c>
      <c r="O62" s="1" t="s">
        <v>1</v>
      </c>
      <c r="P62" s="1" t="s">
        <v>2</v>
      </c>
      <c r="Q62" s="1" t="s">
        <v>3</v>
      </c>
      <c r="R62" s="1" t="s">
        <v>4</v>
      </c>
      <c r="S62" s="1" t="s">
        <v>5</v>
      </c>
      <c r="T62" s="1" t="s">
        <v>6</v>
      </c>
      <c r="U62" s="1" t="s">
        <v>7</v>
      </c>
    </row>
    <row r="63" spans="1:22">
      <c r="A63" s="1">
        <v>2015</v>
      </c>
      <c r="B63" s="30">
        <f>'Incidence rate'!B63*Input!$B$62</f>
        <v>1.6529764288484301E-3</v>
      </c>
      <c r="C63" s="30">
        <f>'Incidence rate'!C63*Input!$B$62</f>
        <v>1.5560632643933591E-3</v>
      </c>
      <c r="D63" s="30">
        <f>'Incidence rate'!D63*Input!$B$62</f>
        <v>5.6959768129426543E-3</v>
      </c>
      <c r="E63" s="30">
        <f>'Incidence rate'!E63*Input!$B$62</f>
        <v>4.63432604039075E-3</v>
      </c>
      <c r="F63" s="30">
        <f>'Incidence rate'!F63*Input!$B$62</f>
        <v>1.0939099806703146E-2</v>
      </c>
      <c r="G63" s="30">
        <f>'Incidence rate'!G63*Input!$B$62</f>
        <v>8.674003587067998E-3</v>
      </c>
      <c r="H63" s="30">
        <f>'Incidence rate'!H63*Input!$B$62</f>
        <v>1.7538395402407314E-2</v>
      </c>
      <c r="I63" s="30">
        <f>'Incidence rate'!I63*Input!$B$62</f>
        <v>1.3252599094819613E-2</v>
      </c>
      <c r="M63" s="1">
        <v>2015</v>
      </c>
      <c r="N63" s="1">
        <f>B63*(Male!C63)</f>
        <v>280.67539761846342</v>
      </c>
      <c r="O63" s="1">
        <f>C63*(Female!C63)</f>
        <v>264.84196759974969</v>
      </c>
      <c r="P63" s="1">
        <f>D63*Male!D63</f>
        <v>464.2221102548263</v>
      </c>
      <c r="Q63" s="1">
        <f>E63*Female!D63</f>
        <v>370.2826506272209</v>
      </c>
      <c r="R63" s="1">
        <f>F63*Male!E63</f>
        <v>569.92709992923392</v>
      </c>
      <c r="S63" s="1">
        <f>G63*Female!E63</f>
        <v>477.07019728873991</v>
      </c>
      <c r="T63" s="1">
        <f>H63*(Male!F63)</f>
        <v>603.32080184281165</v>
      </c>
      <c r="U63" s="1">
        <f>I63*(Female!F63)</f>
        <v>670.58151419787237</v>
      </c>
      <c r="V63" s="1">
        <f>SUM(N63:U63)</f>
        <v>3700.9217393589183</v>
      </c>
    </row>
    <row r="64" spans="1:22">
      <c r="A64" s="2">
        <v>2016</v>
      </c>
      <c r="B64" s="30">
        <f>'Incidence rate'!B64*Input!$B$62</f>
        <v>1.7072367550493288E-3</v>
      </c>
      <c r="C64" s="30">
        <f>'Incidence rate'!C64*Input!$B$62</f>
        <v>1.649192289455902E-3</v>
      </c>
      <c r="D64" s="30">
        <f>'Incidence rate'!D64*Input!$B$62</f>
        <v>6.0598985213628056E-3</v>
      </c>
      <c r="E64" s="30">
        <f>'Incidence rate'!E64*Input!$B$62</f>
        <v>5.0529218222115334E-3</v>
      </c>
      <c r="F64" s="30">
        <f>'Incidence rate'!F64*Input!$B$62</f>
        <v>1.2032291226086386E-2</v>
      </c>
      <c r="G64" s="30">
        <f>'Incidence rate'!G64*Input!$B$62</f>
        <v>9.6908046280475765E-3</v>
      </c>
      <c r="H64" s="30">
        <f>'Incidence rate'!H64*Input!$B$62</f>
        <v>1.9497734369289862E-2</v>
      </c>
      <c r="I64" s="30">
        <f>'Incidence rate'!I64*Input!$B$62</f>
        <v>1.4395180661283612E-2</v>
      </c>
      <c r="M64" s="2">
        <v>2016</v>
      </c>
      <c r="N64" s="1">
        <f>B64*(Male!C64)</f>
        <v>289.20590630535628</v>
      </c>
      <c r="O64" s="1">
        <f>C64*(Female!C64)</f>
        <v>281.35220458117686</v>
      </c>
      <c r="P64" s="1">
        <f>D64*Male!D64</f>
        <v>507.21350623806683</v>
      </c>
      <c r="Q64" s="1">
        <f>E64*Female!D64</f>
        <v>413.32900505690344</v>
      </c>
      <c r="R64" s="1">
        <f>F64*Male!E64</f>
        <v>650.94695533127344</v>
      </c>
      <c r="S64" s="1">
        <f>G64*Female!E64</f>
        <v>551.40678333590711</v>
      </c>
      <c r="T64" s="1">
        <f>H64*(Male!F64)</f>
        <v>686.32024979900314</v>
      </c>
      <c r="U64" s="1">
        <f>I64*(Female!F64)</f>
        <v>738.47276792384923</v>
      </c>
      <c r="V64" s="1">
        <f t="shared" ref="V64:V78" si="4">SUM(N64:U64)</f>
        <v>4118.2473785715365</v>
      </c>
    </row>
    <row r="65" spans="1:22">
      <c r="A65" s="1">
        <v>2017</v>
      </c>
      <c r="B65" s="30">
        <f>'Incidence rate'!B65*Input!$B$62</f>
        <v>1.7382248768275977E-3</v>
      </c>
      <c r="C65" s="30">
        <f>'Incidence rate'!C65*Input!$B$62</f>
        <v>1.6955780042084317E-3</v>
      </c>
      <c r="D65" s="30">
        <f>'Incidence rate'!D65*Input!$B$62</f>
        <v>6.2496786072197249E-3</v>
      </c>
      <c r="E65" s="30">
        <f>'Incidence rate'!E65*Input!$B$62</f>
        <v>5.285112256679333E-3</v>
      </c>
      <c r="F65" s="30">
        <f>'Incidence rate'!F65*Input!$B$62</f>
        <v>1.2551066501421473E-2</v>
      </c>
      <c r="G65" s="30">
        <f>'Incidence rate'!G65*Input!$B$62</f>
        <v>1.0141295502825306E-2</v>
      </c>
      <c r="H65" s="30">
        <f>'Incidence rate'!H65*Input!$B$62</f>
        <v>2.0400886982285042E-2</v>
      </c>
      <c r="I65" s="30">
        <f>'Incidence rate'!I65*Input!$B$62</f>
        <v>1.495040979252376E-2</v>
      </c>
      <c r="M65" s="1">
        <v>2017</v>
      </c>
      <c r="N65" s="1">
        <f>B65*(Male!C65)</f>
        <v>294.62911662227782</v>
      </c>
      <c r="O65" s="1">
        <f>C65*(Female!C65)</f>
        <v>290.11339652006268</v>
      </c>
      <c r="P65" s="1">
        <f>D65*Male!D65</f>
        <v>534.97248877800848</v>
      </c>
      <c r="Q65" s="1">
        <f>E65*Female!D65</f>
        <v>440.77836220705638</v>
      </c>
      <c r="R65" s="1">
        <f>F65*Male!E65</f>
        <v>705.36993737988678</v>
      </c>
      <c r="S65" s="1">
        <f>G65*Female!E65</f>
        <v>597.32230511641046</v>
      </c>
      <c r="T65" s="1">
        <f>H65*(Male!F65)</f>
        <v>736.47202006048997</v>
      </c>
      <c r="U65" s="1">
        <f>I65*(Female!F65)</f>
        <v>775.92626823198316</v>
      </c>
      <c r="V65" s="1">
        <f t="shared" si="4"/>
        <v>4375.5838949161762</v>
      </c>
    </row>
    <row r="66" spans="1:22">
      <c r="A66" s="2">
        <v>2018</v>
      </c>
      <c r="B66" s="30">
        <f>'Incidence rate'!B66*Input!$B$62</f>
        <v>1.7559222214360583E-3</v>
      </c>
      <c r="C66" s="30">
        <f>'Incidence rate'!C66*Input!$B$62</f>
        <v>1.7186818059679479E-3</v>
      </c>
      <c r="D66" s="30">
        <f>'Incidence rate'!D66*Input!$B$62</f>
        <v>6.3486462701937392E-3</v>
      </c>
      <c r="E66" s="30">
        <f>'Incidence rate'!E66*Input!$B$62</f>
        <v>5.4139057137558566E-3</v>
      </c>
      <c r="F66" s="30">
        <f>'Incidence rate'!F66*Input!$B$62</f>
        <v>1.2797251919205709E-2</v>
      </c>
      <c r="G66" s="30">
        <f>'Incidence rate'!G66*Input!$B$62</f>
        <v>1.0340884232654383E-2</v>
      </c>
      <c r="H66" s="30">
        <f>'Incidence rate'!H66*Input!$B$62</f>
        <v>2.0817193020263618E-2</v>
      </c>
      <c r="I66" s="30">
        <f>'Incidence rate'!I66*Input!$B$62</f>
        <v>1.5220219316172656E-2</v>
      </c>
      <c r="M66" s="2">
        <v>2018</v>
      </c>
      <c r="N66" s="1">
        <f>B66*(Male!C66)</f>
        <v>298.15559319984271</v>
      </c>
      <c r="O66" s="1">
        <f>C66*(Female!C66)</f>
        <v>295.09766608469664</v>
      </c>
      <c r="P66" s="1">
        <f>D66*Male!D66</f>
        <v>554.87168401493284</v>
      </c>
      <c r="Q66" s="1">
        <f>E66*Female!D66</f>
        <v>458.55781395512105</v>
      </c>
      <c r="R66" s="1">
        <f>F66*Male!E66</f>
        <v>743.52033650585167</v>
      </c>
      <c r="S66" s="1">
        <f>G66*Female!E66</f>
        <v>629.75984976865197</v>
      </c>
      <c r="T66" s="1">
        <f>H66*(Male!F66)</f>
        <v>776.48129965583291</v>
      </c>
      <c r="U66" s="1">
        <f>I66*(Female!F66)</f>
        <v>800.58353603068167</v>
      </c>
      <c r="V66" s="1">
        <f t="shared" si="4"/>
        <v>4557.0277792156121</v>
      </c>
    </row>
    <row r="67" spans="1:22">
      <c r="A67" s="1">
        <v>2019</v>
      </c>
      <c r="B67" s="30">
        <f>'Incidence rate'!B67*Input!$B$62</f>
        <v>1.7660291910817679E-3</v>
      </c>
      <c r="C67" s="30">
        <f>'Incidence rate'!C67*Input!$B$62</f>
        <v>1.730189350016606E-3</v>
      </c>
      <c r="D67" s="30">
        <f>'Incidence rate'!D67*Input!$B$62</f>
        <v>6.400256523557862E-3</v>
      </c>
      <c r="E67" s="30">
        <f>'Incidence rate'!E67*Input!$B$62</f>
        <v>5.4853460150057366E-3</v>
      </c>
      <c r="F67" s="30">
        <f>'Incidence rate'!F67*Input!$B$62</f>
        <v>1.2914079499106184E-2</v>
      </c>
      <c r="G67" s="30">
        <f>'Incidence rate'!G67*Input!$B$62</f>
        <v>1.0429311464603186E-2</v>
      </c>
      <c r="H67" s="30">
        <f>'Incidence rate'!H67*Input!$B$62</f>
        <v>2.1009088293292504E-2</v>
      </c>
      <c r="I67" s="30">
        <f>'Incidence rate'!I67*Input!$B$62</f>
        <v>1.5351331275102225E-2</v>
      </c>
      <c r="M67" s="1">
        <v>2019</v>
      </c>
      <c r="N67" s="1">
        <f>B67*(Male!C67)</f>
        <v>300.75477124122506</v>
      </c>
      <c r="O67" s="1">
        <f>C67*(Female!C67)</f>
        <v>298.63068181286621</v>
      </c>
      <c r="P67" s="1">
        <f>D67*Male!D67</f>
        <v>566.42270233487079</v>
      </c>
      <c r="Q67" s="1">
        <f>E67*Female!D67</f>
        <v>470.09415348599163</v>
      </c>
      <c r="R67" s="1">
        <f>F67*Male!E67</f>
        <v>777.4275858461923</v>
      </c>
      <c r="S67" s="1">
        <f>G67*Female!E67</f>
        <v>659.13248456292138</v>
      </c>
      <c r="T67" s="1">
        <f>H67*(Male!F67)</f>
        <v>810.95080812109063</v>
      </c>
      <c r="U67" s="1">
        <f>I67*(Female!F67)</f>
        <v>821.29622321796899</v>
      </c>
      <c r="V67" s="1">
        <f t="shared" si="4"/>
        <v>4704.709410623127</v>
      </c>
    </row>
    <row r="68" spans="1:22">
      <c r="A68" s="2">
        <v>2020</v>
      </c>
      <c r="B68" s="30">
        <f>'Incidence rate'!B68*Input!$B$62</f>
        <v>1.7718012906638941E-3</v>
      </c>
      <c r="C68" s="30">
        <f>'Incidence rate'!C68*Input!$B$62</f>
        <v>1.7359210287857545E-3</v>
      </c>
      <c r="D68" s="30">
        <f>'Incidence rate'!D68*Input!$B$62</f>
        <v>6.4271705495363212E-3</v>
      </c>
      <c r="E68" s="30">
        <f>'Incidence rate'!E68*Input!$B$62</f>
        <v>5.5249731572420135E-3</v>
      </c>
      <c r="F68" s="30">
        <f>'Incidence rate'!F68*Input!$B$62</f>
        <v>1.2969520164716053E-2</v>
      </c>
      <c r="G68" s="30">
        <f>'Incidence rate'!G68*Input!$B$62</f>
        <v>1.0468488903914627E-2</v>
      </c>
      <c r="H68" s="30">
        <f>'Incidence rate'!H68*Input!$B$62</f>
        <v>2.1097541960670443E-2</v>
      </c>
      <c r="I68" s="30">
        <f>'Incidence rate'!I68*Input!$B$62</f>
        <v>1.541504416982099E-2</v>
      </c>
      <c r="M68" s="2">
        <v>2020</v>
      </c>
      <c r="N68" s="1">
        <f>B68*(Male!C68)</f>
        <v>303.50956109072507</v>
      </c>
      <c r="O68" s="1">
        <f>C68*(Female!C68)</f>
        <v>301.87666690584268</v>
      </c>
      <c r="P68" s="1">
        <f>D68*Male!D68</f>
        <v>573.30361301863991</v>
      </c>
      <c r="Q68" s="1">
        <f>E68*Female!D68</f>
        <v>477.35768078570999</v>
      </c>
      <c r="R68" s="1">
        <f>F68*Male!E68</f>
        <v>809.2980582782817</v>
      </c>
      <c r="S68" s="1">
        <f>G68*Female!E68</f>
        <v>686.7328720967995</v>
      </c>
      <c r="T68" s="1">
        <f>H68*(Male!F68)</f>
        <v>843.90167842681774</v>
      </c>
      <c r="U68" s="1">
        <f>I68*(Female!F68)</f>
        <v>840.1199072552439</v>
      </c>
      <c r="V68" s="1">
        <f t="shared" si="4"/>
        <v>4836.1000378580602</v>
      </c>
    </row>
    <row r="69" spans="1:22">
      <c r="A69" s="1">
        <v>2021</v>
      </c>
      <c r="B69" s="30">
        <f>'Incidence rate'!B69*Input!$B$62</f>
        <v>1.7750977419993541E-3</v>
      </c>
      <c r="C69" s="30">
        <f>'Incidence rate'!C69*Input!$B$62</f>
        <v>1.7387758639594365E-3</v>
      </c>
      <c r="D69" s="30">
        <f>'Incidence rate'!D69*Input!$B$62</f>
        <v>6.4412058380139267E-3</v>
      </c>
      <c r="E69" s="30">
        <f>'Incidence rate'!E69*Input!$B$62</f>
        <v>5.5469538932459497E-3</v>
      </c>
      <c r="F69" s="30">
        <f>'Incidence rate'!F69*Input!$B$62</f>
        <v>1.2995829597864319E-2</v>
      </c>
      <c r="G69" s="30">
        <f>'Incidence rate'!G69*Input!$B$62</f>
        <v>1.0485846359499016E-2</v>
      </c>
      <c r="H69" s="30">
        <f>'Incidence rate'!H69*Input!$B$62</f>
        <v>2.1138314467200322E-2</v>
      </c>
      <c r="I69" s="30">
        <f>'Incidence rate'!I69*Input!$B$62</f>
        <v>1.5446004983667216E-2</v>
      </c>
      <c r="M69" s="1">
        <v>2021</v>
      </c>
      <c r="N69" s="1">
        <f>B69*(Male!C69)</f>
        <v>306.91439959168832</v>
      </c>
      <c r="O69" s="1">
        <f>C69*(Female!C69)</f>
        <v>305.67679688406895</v>
      </c>
      <c r="P69" s="1">
        <f>D69*Male!D69</f>
        <v>573.91144016704084</v>
      </c>
      <c r="Q69" s="1">
        <f>E69*Female!D69</f>
        <v>480.36620715509923</v>
      </c>
      <c r="R69" s="1">
        <f>F69*Male!E69</f>
        <v>838.23100906224863</v>
      </c>
      <c r="S69" s="1">
        <f>G69*Female!E69</f>
        <v>705.6974599942838</v>
      </c>
      <c r="T69" s="1">
        <f>H69*(Male!F69)</f>
        <v>877.24005038881342</v>
      </c>
      <c r="U69" s="1">
        <f>I69*(Female!F69)</f>
        <v>863.43167858699735</v>
      </c>
      <c r="V69" s="1">
        <f t="shared" si="4"/>
        <v>4951.4690418302398</v>
      </c>
    </row>
    <row r="70" spans="1:22">
      <c r="A70" s="2">
        <v>2022</v>
      </c>
      <c r="B70" s="30">
        <f>'Incidence rate'!B70*Input!$B$62</f>
        <v>1.776980348363358E-3</v>
      </c>
      <c r="C70" s="30">
        <f>'Incidence rate'!C70*Input!$B$62</f>
        <v>1.740197800567744E-3</v>
      </c>
      <c r="D70" s="30">
        <f>'Incidence rate'!D70*Input!$B$62</f>
        <v>6.4485250448396867E-3</v>
      </c>
      <c r="E70" s="30">
        <f>'Incidence rate'!E70*Input!$B$62</f>
        <v>5.5591463635581654E-3</v>
      </c>
      <c r="F70" s="30">
        <f>'Incidence rate'!F70*Input!$B$62</f>
        <v>1.3008314770344998E-2</v>
      </c>
      <c r="G70" s="30">
        <f>'Incidence rate'!G70*Input!$B$62</f>
        <v>1.0493536531946703E-2</v>
      </c>
      <c r="H70" s="30">
        <f>'Incidence rate'!H70*Input!$B$62</f>
        <v>2.1157108456618841E-2</v>
      </c>
      <c r="I70" s="30">
        <f>'Incidence rate'!I70*Input!$B$62</f>
        <v>1.5461050164054344E-2</v>
      </c>
      <c r="M70" s="2">
        <v>2022</v>
      </c>
      <c r="N70" s="1">
        <f>B70*(Male!C70)</f>
        <v>310.97156096358765</v>
      </c>
      <c r="O70" s="1">
        <f>C70*(Female!C70)</f>
        <v>309.58118872100164</v>
      </c>
      <c r="P70" s="1">
        <f>D70*Male!D70</f>
        <v>569.40476145934429</v>
      </c>
      <c r="Q70" s="1">
        <f>E70*Female!D70</f>
        <v>478.0865872660022</v>
      </c>
      <c r="R70" s="1">
        <f>F70*Male!E70</f>
        <v>857.24794336573541</v>
      </c>
      <c r="S70" s="1">
        <f>G70*Female!E70</f>
        <v>720.90595974473854</v>
      </c>
      <c r="T70" s="1">
        <f>H70*(Male!F70)</f>
        <v>928.79706124556708</v>
      </c>
      <c r="U70" s="1">
        <f>I70*(Female!F70)</f>
        <v>895.19480449874652</v>
      </c>
      <c r="V70" s="1">
        <f t="shared" si="4"/>
        <v>5070.1898672647239</v>
      </c>
    </row>
    <row r="71" spans="1:22">
      <c r="A71" s="1">
        <v>2023</v>
      </c>
      <c r="B71" s="30">
        <f>'Incidence rate'!B71*Input!$B$62</f>
        <v>1.7780555065747743E-3</v>
      </c>
      <c r="C71" s="30">
        <f>'Incidence rate'!C71*Input!$B$62</f>
        <v>1.7409060389055042E-3</v>
      </c>
      <c r="D71" s="30">
        <f>'Incidence rate'!D71*Input!$B$62</f>
        <v>6.4523419089279211E-3</v>
      </c>
      <c r="E71" s="30">
        <f>'Incidence rate'!E71*Input!$B$62</f>
        <v>5.5659093915244786E-3</v>
      </c>
      <c r="F71" s="30">
        <f>'Incidence rate'!F71*Input!$B$62</f>
        <v>1.3014239623647382E-2</v>
      </c>
      <c r="G71" s="30">
        <f>'Incidence rate'!G71*Input!$B$62</f>
        <v>1.049694364147309E-2</v>
      </c>
      <c r="H71" s="30">
        <f>'Incidence rate'!H71*Input!$B$62</f>
        <v>2.1165771501114303E-2</v>
      </c>
      <c r="I71" s="30">
        <f>'Incidence rate'!I71*Input!$B$62</f>
        <v>1.5468361259105126E-2</v>
      </c>
      <c r="M71" s="1">
        <v>2023</v>
      </c>
      <c r="N71" s="1">
        <f>B71*(Male!C71)</f>
        <v>314.71582466373502</v>
      </c>
      <c r="O71" s="1">
        <f>C71*(Female!C71)</f>
        <v>313.88535881466242</v>
      </c>
      <c r="P71" s="1">
        <f>D71*Male!D71</f>
        <v>564.57991703119308</v>
      </c>
      <c r="Q71" s="1">
        <f>E71*Female!D71</f>
        <v>474.77207109703801</v>
      </c>
      <c r="R71" s="1">
        <f>F71*Male!E71</f>
        <v>879.76259855856301</v>
      </c>
      <c r="S71" s="1">
        <f>G71*Female!E71</f>
        <v>735.83574926726362</v>
      </c>
      <c r="T71" s="1">
        <f>H71*(Male!F71)</f>
        <v>975.74206620136931</v>
      </c>
      <c r="U71" s="1">
        <f>I71*(Female!F71)</f>
        <v>929.64851167221809</v>
      </c>
      <c r="V71" s="1">
        <f t="shared" si="4"/>
        <v>5188.9420973060423</v>
      </c>
    </row>
    <row r="72" spans="1:22">
      <c r="A72" s="2">
        <v>2024</v>
      </c>
      <c r="B72" s="30">
        <f>'Incidence rate'!B72*Input!$B$62</f>
        <v>1.778669530409842E-3</v>
      </c>
      <c r="C72" s="30">
        <f>'Incidence rate'!C72*Input!$B$62</f>
        <v>1.7412587983324558E-3</v>
      </c>
      <c r="D72" s="30">
        <f>'Incidence rate'!D72*Input!$B$62</f>
        <v>6.4543323502168209E-3</v>
      </c>
      <c r="E72" s="30">
        <f>'Incidence rate'!E72*Input!$B$62</f>
        <v>5.5696607680791755E-3</v>
      </c>
      <c r="F72" s="30">
        <f>'Incidence rate'!F72*Input!$B$62</f>
        <v>1.3017051269758727E-2</v>
      </c>
      <c r="G72" s="30">
        <f>'Incidence rate'!G72*Input!$B$62</f>
        <v>1.0498453151877911E-2</v>
      </c>
      <c r="H72" s="30">
        <f>'Incidence rate'!H72*Input!$B$62</f>
        <v>2.1169764710765565E-2</v>
      </c>
      <c r="I72" s="30">
        <f>'Incidence rate'!I72*Input!$B$62</f>
        <v>1.547191403211712E-2</v>
      </c>
      <c r="M72" s="2">
        <v>2024</v>
      </c>
      <c r="N72" s="1">
        <f>B72*(Male!C72)</f>
        <v>318.55971289640269</v>
      </c>
      <c r="O72" s="1">
        <f>C72*(Female!C72)</f>
        <v>318.12798245533969</v>
      </c>
      <c r="P72" s="1">
        <f>D72*Male!D72</f>
        <v>558.29974829375499</v>
      </c>
      <c r="Q72" s="1">
        <f>E72*Female!D72</f>
        <v>471.75026705630614</v>
      </c>
      <c r="R72" s="1">
        <f>F72*Male!E72</f>
        <v>904.68506324823159</v>
      </c>
      <c r="S72" s="1">
        <f>G72*Female!E72</f>
        <v>751.68924567445845</v>
      </c>
      <c r="T72" s="1">
        <f>H72*(Male!F72)</f>
        <v>1020.3826590589002</v>
      </c>
      <c r="U72" s="1">
        <f>I72*(Female!F72)</f>
        <v>960.80586139447314</v>
      </c>
      <c r="V72" s="1">
        <f t="shared" si="4"/>
        <v>5304.3005400778675</v>
      </c>
    </row>
    <row r="73" spans="1:22">
      <c r="A73" s="1">
        <v>2025</v>
      </c>
      <c r="B73" s="30">
        <f>'Incidence rate'!B73*Input!$B$62</f>
        <v>1.7790201999820288E-3</v>
      </c>
      <c r="C73" s="30">
        <f>'Incidence rate'!C73*Input!$B$62</f>
        <v>1.7414345007855186E-3</v>
      </c>
      <c r="D73" s="30">
        <f>'Incidence rate'!D73*Input!$B$62</f>
        <v>6.4553703375365232E-3</v>
      </c>
      <c r="E73" s="30">
        <f>'Incidence rate'!E73*Input!$B$62</f>
        <v>5.5717416150200903E-3</v>
      </c>
      <c r="F73" s="30">
        <f>'Incidence rate'!F73*Input!$B$62</f>
        <v>1.3018385539731668E-2</v>
      </c>
      <c r="G73" s="30">
        <f>'Incidence rate'!G73*Input!$B$62</f>
        <v>1.0499121936266745E-2</v>
      </c>
      <c r="H73" s="30">
        <f>'Incidence rate'!H73*Input!$B$62</f>
        <v>2.1171605371208529E-2</v>
      </c>
      <c r="I73" s="30">
        <f>'Incidence rate'!I73*Input!$B$62</f>
        <v>1.5473640476102292E-2</v>
      </c>
      <c r="M73" s="1">
        <v>2025</v>
      </c>
      <c r="N73" s="1">
        <f>B73*(Male!C73)</f>
        <v>322.53636225674182</v>
      </c>
      <c r="O73" s="1">
        <f>C73*(Female!C73)</f>
        <v>322.16538264532096</v>
      </c>
      <c r="P73" s="1">
        <f>D73*Male!D73</f>
        <v>551.28862682561908</v>
      </c>
      <c r="Q73" s="1">
        <f>E73*Female!D73</f>
        <v>469.14064398469162</v>
      </c>
      <c r="R73" s="1">
        <f>F73*Male!E73</f>
        <v>930.8145660908142</v>
      </c>
      <c r="S73" s="1">
        <f>G73*Female!E73</f>
        <v>769.58563792835241</v>
      </c>
      <c r="T73" s="1">
        <f>H73*(Male!F73)</f>
        <v>1067.0489107089099</v>
      </c>
      <c r="U73" s="1">
        <f>I73*(Female!F73)</f>
        <v>991.8603545181569</v>
      </c>
      <c r="V73" s="1">
        <f t="shared" si="4"/>
        <v>5424.4404849586062</v>
      </c>
    </row>
    <row r="74" spans="1:22">
      <c r="A74" s="2">
        <v>2026</v>
      </c>
      <c r="B74" s="30">
        <f>'Incidence rate'!B74*Input!$B$62</f>
        <v>1.7792204676945202E-3</v>
      </c>
      <c r="C74" s="30">
        <f>'Incidence rate'!C74*Input!$B$62</f>
        <v>1.7415220146821087E-3</v>
      </c>
      <c r="D74" s="30">
        <f>'Incidence rate'!D74*Input!$B$62</f>
        <v>6.455911633419931E-3</v>
      </c>
      <c r="E74" s="30">
        <f>'Incidence rate'!E74*Input!$B$62</f>
        <v>5.5728958377243218E-3</v>
      </c>
      <c r="F74" s="30">
        <f>'Incidence rate'!F74*Input!$B$62</f>
        <v>1.3019018719118472E-2</v>
      </c>
      <c r="G74" s="30">
        <f>'Incidence rate'!G74*Input!$B$62</f>
        <v>1.0499418239331183E-2</v>
      </c>
      <c r="H74" s="30">
        <f>'Incidence rate'!H74*Input!$B$62</f>
        <v>2.1172453819239656E-2</v>
      </c>
      <c r="I74" s="30">
        <f>'Incidence rate'!I74*Input!$B$62</f>
        <v>1.547447942889321E-2</v>
      </c>
      <c r="M74" s="2">
        <v>2026</v>
      </c>
      <c r="N74" s="1">
        <f>B74*(Male!C74)</f>
        <v>326.30903377517501</v>
      </c>
      <c r="O74" s="1">
        <f>C74*(Female!C74)</f>
        <v>326.3612255514272</v>
      </c>
      <c r="P74" s="1">
        <f>D74*Male!D74</f>
        <v>544.23335069730024</v>
      </c>
      <c r="Q74" s="1">
        <f>E74*Female!D74</f>
        <v>465.33680244998089</v>
      </c>
      <c r="R74" s="1">
        <f>F74*Male!E74</f>
        <v>959.50167959903138</v>
      </c>
      <c r="S74" s="1">
        <f>G74*Female!E74</f>
        <v>787.45636794983875</v>
      </c>
      <c r="T74" s="1">
        <f>H74*(Male!F74)</f>
        <v>1115.7883162739299</v>
      </c>
      <c r="U74" s="1">
        <f>I74*(Female!F74)</f>
        <v>1025.9579861356199</v>
      </c>
      <c r="V74" s="1">
        <f t="shared" si="4"/>
        <v>5550.9447624323029</v>
      </c>
    </row>
    <row r="75" spans="1:22">
      <c r="A75" s="1">
        <v>2027</v>
      </c>
      <c r="B75" s="30">
        <f>'Incidence rate'!B75*Input!$B$62</f>
        <v>1.7793348407677612E-3</v>
      </c>
      <c r="C75" s="30">
        <f>'Incidence rate'!C75*Input!$B$62</f>
        <v>1.7415656036130602E-3</v>
      </c>
      <c r="D75" s="30">
        <f>'Incidence rate'!D75*Input!$B$62</f>
        <v>6.4561939116595871E-3</v>
      </c>
      <c r="E75" s="30">
        <f>'Incidence rate'!E75*Input!$B$62</f>
        <v>5.5735360722484377E-3</v>
      </c>
      <c r="F75" s="30">
        <f>'Incidence rate'!F75*Input!$B$62</f>
        <v>1.3019319195142058E-2</v>
      </c>
      <c r="G75" s="30">
        <f>'Incidence rate'!G75*Input!$B$62</f>
        <v>1.0499549515580242E-2</v>
      </c>
      <c r="H75" s="30">
        <f>'Incidence rate'!H75*Input!$B$62</f>
        <v>2.1172844909331436E-2</v>
      </c>
      <c r="I75" s="30">
        <f>'Incidence rate'!I75*Input!$B$62</f>
        <v>1.5474887111848204E-2</v>
      </c>
      <c r="M75" s="1">
        <v>2027</v>
      </c>
      <c r="N75" s="1">
        <f>B75*(Male!C75)</f>
        <v>330.24454644649649</v>
      </c>
      <c r="O75" s="1">
        <f>C75*(Female!C75)</f>
        <v>330.2008384450362</v>
      </c>
      <c r="P75" s="1">
        <f>D75*Male!D75</f>
        <v>537.80095284124366</v>
      </c>
      <c r="Q75" s="1">
        <f>E75*Female!D75</f>
        <v>462.04614038939548</v>
      </c>
      <c r="R75" s="1">
        <f>F75*Male!E75</f>
        <v>982.95859923322541</v>
      </c>
      <c r="S75" s="1">
        <f>G75*Female!E75</f>
        <v>806.36540279656265</v>
      </c>
      <c r="T75" s="1">
        <f>H75*(Male!F75)</f>
        <v>1162.3891855222957</v>
      </c>
      <c r="U75" s="1">
        <f>I75*(Female!F75)</f>
        <v>1060.029767161602</v>
      </c>
      <c r="V75" s="1">
        <f t="shared" si="4"/>
        <v>5672.0354328358571</v>
      </c>
    </row>
    <row r="76" spans="1:22">
      <c r="A76" s="2">
        <v>2028</v>
      </c>
      <c r="B76" s="30">
        <f>'Incidence rate'!B76*Input!$B$62</f>
        <v>1.7794001593342032E-3</v>
      </c>
      <c r="C76" s="30">
        <f>'Incidence rate'!C76*Input!$B$62</f>
        <v>1.7415873143924565E-3</v>
      </c>
      <c r="D76" s="30">
        <f>'Incidence rate'!D76*Input!$B$62</f>
        <v>6.4563411158172906E-3</v>
      </c>
      <c r="E76" s="30">
        <f>'Incidence rate'!E76*Input!$B$62</f>
        <v>5.5738912032334432E-3</v>
      </c>
      <c r="F76" s="30">
        <f>'Incidence rate'!F76*Input!$B$62</f>
        <v>1.3019461786392876E-2</v>
      </c>
      <c r="G76" s="30">
        <f>'Incidence rate'!G76*Input!$B$62</f>
        <v>1.0499607677157479E-2</v>
      </c>
      <c r="H76" s="30">
        <f>'Incidence rate'!H76*Input!$B$62</f>
        <v>2.1173025181374372E-2</v>
      </c>
      <c r="I76" s="30">
        <f>'Incidence rate'!I76*Input!$B$62</f>
        <v>1.5475085222389657E-2</v>
      </c>
      <c r="M76" s="2">
        <v>2028</v>
      </c>
      <c r="N76" s="1">
        <f>B76*(Male!C76)</f>
        <v>334.70516997076362</v>
      </c>
      <c r="O76" s="1">
        <f>C76*(Female!C76)</f>
        <v>334.03644690047315</v>
      </c>
      <c r="P76" s="1">
        <f>D76*Male!D76</f>
        <v>530.71123972018131</v>
      </c>
      <c r="Q76" s="1">
        <f>E76*Female!D76</f>
        <v>458.17385690578902</v>
      </c>
      <c r="R76" s="1">
        <f>F76*Male!E76</f>
        <v>1005.10244990953</v>
      </c>
      <c r="S76" s="1">
        <f>G76*Female!E76</f>
        <v>818.96939881828337</v>
      </c>
      <c r="T76" s="1">
        <f>H76*(Male!F76)</f>
        <v>1208.9797378564767</v>
      </c>
      <c r="U76" s="1">
        <f>I76*(Female!F76)</f>
        <v>1098.7310507896657</v>
      </c>
      <c r="V76" s="1">
        <f t="shared" si="4"/>
        <v>5789.409350871163</v>
      </c>
    </row>
    <row r="77" spans="1:22">
      <c r="A77" s="1">
        <v>2029</v>
      </c>
      <c r="B77" s="30">
        <f>'Incidence rate'!B77*Input!$B$62</f>
        <v>1.7794374628270645E-3</v>
      </c>
      <c r="C77" s="30">
        <f>'Incidence rate'!C77*Input!$B$62</f>
        <v>1.7415981280997765E-3</v>
      </c>
      <c r="D77" s="30">
        <f>'Incidence rate'!D77*Input!$B$62</f>
        <v>6.4564178807286427E-3</v>
      </c>
      <c r="E77" s="30">
        <f>'Incidence rate'!E77*Input!$B$62</f>
        <v>5.5740881904494596E-3</v>
      </c>
      <c r="F77" s="30">
        <f>'Incidence rate'!F77*Input!$B$62</f>
        <v>1.3019529453238862E-2</v>
      </c>
      <c r="G77" s="30">
        <f>'Incidence rate'!G77*Input!$B$62</f>
        <v>1.0499633445482598E-2</v>
      </c>
      <c r="H77" s="30">
        <f>'Incidence rate'!H77*Input!$B$62</f>
        <v>2.1173108277341576E-2</v>
      </c>
      <c r="I77" s="30">
        <f>'Incidence rate'!I77*Input!$B$62</f>
        <v>1.5475181492754203E-2</v>
      </c>
      <c r="M77" s="1">
        <v>2029</v>
      </c>
      <c r="N77" s="1">
        <f>B77*(Male!C77)</f>
        <v>339.16078041483848</v>
      </c>
      <c r="O77" s="1">
        <f>C77*(Female!C77)</f>
        <v>338.56667610259655</v>
      </c>
      <c r="P77" s="1">
        <f>D77*Male!D77</f>
        <v>524.26113191516583</v>
      </c>
      <c r="Q77" s="1">
        <f>E77*Female!D77</f>
        <v>453.73077870258601</v>
      </c>
      <c r="R77" s="1">
        <f>F77*Male!E77</f>
        <v>1020.7311091339268</v>
      </c>
      <c r="S77" s="1">
        <f>G77*Female!E77</f>
        <v>830.52100553767355</v>
      </c>
      <c r="T77" s="1">
        <f>H77*(Male!F77)</f>
        <v>1264.0345641572922</v>
      </c>
      <c r="U77" s="1">
        <f>I77*(Female!F77)</f>
        <v>1140.5208760159849</v>
      </c>
      <c r="V77" s="1">
        <f t="shared" si="4"/>
        <v>5911.5269219800648</v>
      </c>
    </row>
    <row r="78" spans="1:22">
      <c r="A78" s="2">
        <v>2030</v>
      </c>
      <c r="B78" s="30">
        <f>'Incidence rate'!B78*Input!$B$62</f>
        <v>1.7794587668858637E-3</v>
      </c>
      <c r="C78" s="30">
        <f>'Incidence rate'!C78*Input!$B$62</f>
        <v>1.7416035141922719E-3</v>
      </c>
      <c r="D78" s="30">
        <f>'Incidence rate'!D78*Input!$B$62</f>
        <v>6.4564579125572811E-3</v>
      </c>
      <c r="E78" s="30">
        <f>'Incidence rate'!E78*Input!$B$62</f>
        <v>5.5741974570719666E-3</v>
      </c>
      <c r="F78" s="30">
        <f>'Incidence rate'!F78*Input!$B$62</f>
        <v>1.3019561564620303E-2</v>
      </c>
      <c r="G78" s="30">
        <f>'Incidence rate'!G78*Input!$B$62</f>
        <v>1.0499644862067411E-2</v>
      </c>
      <c r="H78" s="30">
        <f>'Incidence rate'!H78*Input!$B$62</f>
        <v>2.1173146580229032E-2</v>
      </c>
      <c r="I78" s="30">
        <f>'Incidence rate'!I78*Input!$B$62</f>
        <v>1.5475228274631702E-2</v>
      </c>
      <c r="M78" s="2">
        <v>2030</v>
      </c>
      <c r="N78" s="1">
        <f>B78*(Male!C78)</f>
        <v>343.43554200897171</v>
      </c>
      <c r="O78" s="1">
        <f>C78*(Female!C78)</f>
        <v>342.05093018736221</v>
      </c>
      <c r="P78" s="1">
        <f>D78*Male!D78</f>
        <v>520.39050775211683</v>
      </c>
      <c r="Q78" s="1">
        <f>E78*Female!D78</f>
        <v>453.18225325995087</v>
      </c>
      <c r="R78" s="1">
        <f>F78*Male!E78</f>
        <v>1031.149275917928</v>
      </c>
      <c r="S78" s="1">
        <f>G78*Female!E78</f>
        <v>837.8716599929794</v>
      </c>
      <c r="T78" s="1">
        <f>H78*(Male!F78)</f>
        <v>1321.2043466062917</v>
      </c>
      <c r="U78" s="1">
        <f>I78*(Female!F78)</f>
        <v>1182.3074401818619</v>
      </c>
      <c r="V78" s="1">
        <f t="shared" si="4"/>
        <v>6031.5919559074628</v>
      </c>
    </row>
    <row r="81" spans="1:22">
      <c r="A81" s="41" t="s">
        <v>42</v>
      </c>
      <c r="B81" s="2"/>
      <c r="C81" s="2"/>
      <c r="D81" s="2"/>
      <c r="E81" s="2"/>
      <c r="F81" s="2"/>
      <c r="G81" s="2"/>
      <c r="H81" s="2"/>
      <c r="I81" s="2"/>
    </row>
    <row r="82" spans="1:22">
      <c r="A82" s="1" t="s">
        <v>8</v>
      </c>
      <c r="B82" s="1" t="s">
        <v>0</v>
      </c>
      <c r="C82" s="1" t="s">
        <v>1</v>
      </c>
      <c r="D82" s="1" t="s">
        <v>2</v>
      </c>
      <c r="E82" s="1" t="s">
        <v>3</v>
      </c>
      <c r="F82" s="1" t="s">
        <v>4</v>
      </c>
      <c r="G82" s="1" t="s">
        <v>5</v>
      </c>
      <c r="H82" s="1" t="s">
        <v>6</v>
      </c>
      <c r="I82" s="1" t="s">
        <v>7</v>
      </c>
      <c r="M82" s="1" t="s">
        <v>8</v>
      </c>
      <c r="N82" s="1" t="s">
        <v>0</v>
      </c>
      <c r="O82" s="1" t="s">
        <v>1</v>
      </c>
      <c r="P82" s="1" t="s">
        <v>2</v>
      </c>
      <c r="Q82" s="1" t="s">
        <v>3</v>
      </c>
      <c r="R82" s="1" t="s">
        <v>4</v>
      </c>
      <c r="S82" s="1" t="s">
        <v>5</v>
      </c>
      <c r="T82" s="1" t="s">
        <v>6</v>
      </c>
      <c r="U82" s="1" t="s">
        <v>7</v>
      </c>
    </row>
    <row r="83" spans="1:22">
      <c r="A83" s="1">
        <v>2015</v>
      </c>
      <c r="B83" s="30">
        <f>'Incidence rate'!B83*Input!$B$82</f>
        <v>1.6935787829734483E-3</v>
      </c>
      <c r="C83" s="30">
        <f>'Incidence rate'!C83*Input!$B$82</f>
        <v>1.594285123216746E-3</v>
      </c>
      <c r="D83" s="30">
        <f>'Incidence rate'!D83*Input!$B$82</f>
        <v>5.8358881048466218E-3</v>
      </c>
      <c r="E83" s="30">
        <f>'Incidence rate'!E83*Input!$B$82</f>
        <v>4.7481598154759915E-3</v>
      </c>
      <c r="F83" s="30">
        <f>'Incidence rate'!F83*Input!$B$82</f>
        <v>1.1207798861577212E-2</v>
      </c>
      <c r="G83" s="30">
        <f>'Incidence rate'!G83*Input!$B$82</f>
        <v>8.8870646804855066E-3</v>
      </c>
      <c r="H83" s="30">
        <f>'Incidence rate'!H83*Input!$B$82</f>
        <v>1.7969194129167882E-2</v>
      </c>
      <c r="I83" s="30">
        <f>'Incidence rate'!I83*Input!$B$82</f>
        <v>1.3578125044333381E-2</v>
      </c>
      <c r="M83" s="1">
        <v>2015</v>
      </c>
      <c r="N83" s="1">
        <f>B83*(Male!C83)</f>
        <v>1970.478913989607</v>
      </c>
      <c r="O83" s="1">
        <f>C83*(Female!C83)</f>
        <v>1791.6576214709792</v>
      </c>
      <c r="P83" s="1">
        <f>D83*Male!D83</f>
        <v>3440.8396266175682</v>
      </c>
      <c r="Q83" s="1">
        <f>E83*Female!D83</f>
        <v>2784.7957317766691</v>
      </c>
      <c r="R83" s="1">
        <f>F83*Male!E83</f>
        <v>4501.0520228094083</v>
      </c>
      <c r="S83" s="1">
        <f>G83*Female!E83</f>
        <v>3808.1072155880397</v>
      </c>
      <c r="T83" s="1">
        <f>H83*(Male!F83)</f>
        <v>4449.1724663819678</v>
      </c>
      <c r="U83" s="1">
        <f>I83*(Female!F83)</f>
        <v>5017.1172038811837</v>
      </c>
      <c r="V83" s="1">
        <f>SUM(N83:U83)</f>
        <v>27763.220802515425</v>
      </c>
    </row>
    <row r="84" spans="1:22">
      <c r="A84" s="2">
        <v>2016</v>
      </c>
      <c r="B84" s="30">
        <f>'Incidence rate'!B84*Input!$B$82</f>
        <v>1.7491719152210024E-3</v>
      </c>
      <c r="C84" s="30">
        <f>'Incidence rate'!C84*Input!$B$82</f>
        <v>1.6897016930917347E-3</v>
      </c>
      <c r="D84" s="30">
        <f>'Incidence rate'!D84*Input!$B$82</f>
        <v>6.2087488869408906E-3</v>
      </c>
      <c r="E84" s="30">
        <f>'Incidence rate'!E84*Input!$B$82</f>
        <v>5.1770376399636314E-3</v>
      </c>
      <c r="F84" s="30">
        <f>'Incidence rate'!F84*Input!$B$82</f>
        <v>1.2327842536299113E-2</v>
      </c>
      <c r="G84" s="30">
        <f>'Incidence rate'!G84*Input!$B$82</f>
        <v>9.9288415863473811E-3</v>
      </c>
      <c r="H84" s="30">
        <f>'Incidence rate'!H84*Input!$B$82</f>
        <v>1.997666068770625E-2</v>
      </c>
      <c r="I84" s="30">
        <f>'Incidence rate'!I84*Input!$B$82</f>
        <v>1.4748772045106452E-2</v>
      </c>
      <c r="M84" s="2">
        <v>2016</v>
      </c>
      <c r="N84" s="1">
        <f>B84*(Male!C84)</f>
        <v>2029.7390904224512</v>
      </c>
      <c r="O84" s="1">
        <f>C84*(Female!C84)</f>
        <v>1892.1279559241245</v>
      </c>
      <c r="P84" s="1">
        <f>D84*Male!D84</f>
        <v>3724.6284572758404</v>
      </c>
      <c r="Q84" s="1">
        <f>E84*Female!D84</f>
        <v>3089.6560635302953</v>
      </c>
      <c r="R84" s="1">
        <f>F84*Male!E84</f>
        <v>5133.3136321149505</v>
      </c>
      <c r="S84" s="1">
        <f>G84*Female!E84</f>
        <v>4386.5622128482728</v>
      </c>
      <c r="T84" s="1">
        <f>H84*(Male!F84)</f>
        <v>5139.9947949468178</v>
      </c>
      <c r="U84" s="1">
        <f>I84*(Female!F84)</f>
        <v>5585.3599734818135</v>
      </c>
      <c r="V84" s="1">
        <f t="shared" ref="V84:V98" si="5">SUM(N84:U84)</f>
        <v>30981.382180544566</v>
      </c>
    </row>
    <row r="85" spans="1:22">
      <c r="A85" s="1">
        <v>2017</v>
      </c>
      <c r="B85" s="30">
        <f>'Incidence rate'!B85*Input!$B$82</f>
        <v>1.7809212037480234E-3</v>
      </c>
      <c r="C85" s="30">
        <f>'Incidence rate'!C85*Input!$B$82</f>
        <v>1.7372267884088355E-3</v>
      </c>
      <c r="D85" s="30">
        <f>'Incidence rate'!D85*Input!$B$82</f>
        <v>6.4031905748130353E-3</v>
      </c>
      <c r="E85" s="30">
        <f>'Incidence rate'!E85*Input!$B$82</f>
        <v>5.4149314093853785E-3</v>
      </c>
      <c r="F85" s="30">
        <f>'Incidence rate'!F85*Input!$B$82</f>
        <v>1.2859360581024527E-2</v>
      </c>
      <c r="G85" s="30">
        <f>'Incidence rate'!G85*Input!$B$82</f>
        <v>1.0390397948635152E-2</v>
      </c>
      <c r="H85" s="30">
        <f>'Incidence rate'!H85*Input!$B$82</f>
        <v>2.0901997599026428E-2</v>
      </c>
      <c r="I85" s="30">
        <f>'Incidence rate'!I85*Input!$B$82</f>
        <v>1.5317639368285514E-2</v>
      </c>
      <c r="M85" s="1">
        <v>2017</v>
      </c>
      <c r="N85" s="1">
        <f>B85*(Male!C85)</f>
        <v>2061.5943854587117</v>
      </c>
      <c r="O85" s="1">
        <f>C85*(Female!C85)</f>
        <v>1938.3976505065787</v>
      </c>
      <c r="P85" s="1">
        <f>D85*Male!D85</f>
        <v>3896.3414647737318</v>
      </c>
      <c r="Q85" s="1">
        <f>E85*Female!D85</f>
        <v>3277.1164889600309</v>
      </c>
      <c r="R85" s="1">
        <f>F85*Male!E85</f>
        <v>5533.3828580148538</v>
      </c>
      <c r="S85" s="1">
        <f>G85*Female!E85</f>
        <v>4716.2016288854957</v>
      </c>
      <c r="T85" s="1">
        <f>H85*(Male!F85)</f>
        <v>5597.554957019277</v>
      </c>
      <c r="U85" s="1">
        <f>I85*(Female!F85)</f>
        <v>5953.9664224525795</v>
      </c>
      <c r="V85" s="1">
        <f t="shared" si="5"/>
        <v>32974.55585607126</v>
      </c>
    </row>
    <row r="86" spans="1:22">
      <c r="A86" s="2">
        <v>2018</v>
      </c>
      <c r="B86" s="30">
        <f>'Incidence rate'!B86*Input!$B$82</f>
        <v>1.7990532513808737E-3</v>
      </c>
      <c r="C86" s="30">
        <f>'Incidence rate'!C86*Input!$B$82</f>
        <v>1.7608980929616782E-3</v>
      </c>
      <c r="D86" s="30">
        <f>'Incidence rate'!D86*Input!$B$82</f>
        <v>6.5045891981013451E-3</v>
      </c>
      <c r="E86" s="30">
        <f>'Incidence rate'!E86*Input!$B$82</f>
        <v>5.5468884430634451E-3</v>
      </c>
      <c r="F86" s="30">
        <f>'Incidence rate'!F86*Input!$B$82</f>
        <v>1.3111593095027949E-2</v>
      </c>
      <c r="G86" s="30">
        <f>'Incidence rate'!G86*Input!$B$82</f>
        <v>1.0594889211946529E-2</v>
      </c>
      <c r="H86" s="30">
        <f>'Incidence rate'!H86*Input!$B$82</f>
        <v>2.1328529436286464E-2</v>
      </c>
      <c r="I86" s="30">
        <f>'Incidence rate'!I86*Input!$B$82</f>
        <v>1.5594076271269231E-2</v>
      </c>
      <c r="M86" s="2">
        <v>2018</v>
      </c>
      <c r="N86" s="1">
        <f>B86*(Male!C86)</f>
        <v>2073.228966891319</v>
      </c>
      <c r="O86" s="1">
        <f>C86*(Female!C86)</f>
        <v>1955.6534220432397</v>
      </c>
      <c r="P86" s="1">
        <f>D86*Male!D86</f>
        <v>4009.4287817096692</v>
      </c>
      <c r="Q86" s="1">
        <f>E86*Female!D86</f>
        <v>3399.1332379092792</v>
      </c>
      <c r="R86" s="1">
        <f>F86*Male!E86</f>
        <v>5808.4357410973817</v>
      </c>
      <c r="S86" s="1">
        <f>G86*Female!E86</f>
        <v>4931.9209281611093</v>
      </c>
      <c r="T86" s="1">
        <f>H86*(Male!F86)</f>
        <v>5969.855389216581</v>
      </c>
      <c r="U86" s="1">
        <f>I86*(Female!F86)</f>
        <v>6236.0711008805656</v>
      </c>
      <c r="V86" s="1">
        <f t="shared" si="5"/>
        <v>34383.727567909147</v>
      </c>
    </row>
    <row r="87" spans="1:22">
      <c r="A87" s="1">
        <v>2019</v>
      </c>
      <c r="B87" s="30">
        <f>'Incidence rate'!B87*Input!$B$82</f>
        <v>1.8094084803202575E-3</v>
      </c>
      <c r="C87" s="30">
        <f>'Incidence rate'!C87*Input!$B$82</f>
        <v>1.7726882988622649E-3</v>
      </c>
      <c r="D87" s="30">
        <f>'Incidence rate'!D87*Input!$B$82</f>
        <v>6.5574671633015233E-3</v>
      </c>
      <c r="E87" s="30">
        <f>'Incidence rate'!E87*Input!$B$82</f>
        <v>5.6200835451438291E-3</v>
      </c>
      <c r="F87" s="30">
        <f>'Incidence rate'!F87*Input!$B$82</f>
        <v>1.3231290331559878E-2</v>
      </c>
      <c r="G87" s="30">
        <f>'Incidence rate'!G87*Input!$B$82</f>
        <v>1.0685488497726965E-2</v>
      </c>
      <c r="H87" s="30">
        <f>'Incidence rate'!H87*Input!$B$82</f>
        <v>2.152513826704942E-2</v>
      </c>
      <c r="I87" s="30">
        <f>'Incidence rate'!I87*Input!$B$82</f>
        <v>1.5728408756573876E-2</v>
      </c>
      <c r="M87" s="1">
        <v>2019</v>
      </c>
      <c r="N87" s="1">
        <f>B87*(Male!C87)</f>
        <v>2077.2009354076558</v>
      </c>
      <c r="O87" s="1">
        <f>C87*(Female!C87)</f>
        <v>1961.1250650313236</v>
      </c>
      <c r="P87" s="1">
        <f>D87*Male!D87</f>
        <v>4073.4986018429063</v>
      </c>
      <c r="Q87" s="1">
        <f>E87*Female!D87</f>
        <v>3468.153555708257</v>
      </c>
      <c r="R87" s="1">
        <f>F87*Male!E87</f>
        <v>6045.376552489708</v>
      </c>
      <c r="S87" s="1">
        <f>G87*Female!E87</f>
        <v>5104.4578553641713</v>
      </c>
      <c r="T87" s="1">
        <f>H87*(Male!F87)</f>
        <v>6296.102943111955</v>
      </c>
      <c r="U87" s="1">
        <f>I87*(Female!F87)</f>
        <v>6483.2500894597515</v>
      </c>
      <c r="V87" s="1">
        <f t="shared" si="5"/>
        <v>35509.165598415726</v>
      </c>
    </row>
    <row r="88" spans="1:22">
      <c r="A88" s="2">
        <v>2020</v>
      </c>
      <c r="B88" s="30">
        <f>'Incidence rate'!B88*Input!$B$82</f>
        <v>1.8153223610114112E-3</v>
      </c>
      <c r="C88" s="30">
        <f>'Incidence rate'!C88*Input!$B$82</f>
        <v>1.7785607658768199E-3</v>
      </c>
      <c r="D88" s="30">
        <f>'Incidence rate'!D88*Input!$B$82</f>
        <v>6.5850422832887277E-3</v>
      </c>
      <c r="E88" s="30">
        <f>'Incidence rate'!E88*Input!$B$82</f>
        <v>5.6606840559254518E-3</v>
      </c>
      <c r="F88" s="30">
        <f>'Incidence rate'!F88*Input!$B$82</f>
        <v>1.3288092796103318E-2</v>
      </c>
      <c r="G88" s="30">
        <f>'Incidence rate'!G88*Input!$B$82</f>
        <v>1.0725628259450797E-2</v>
      </c>
      <c r="H88" s="30">
        <f>'Incidence rate'!H88*Input!$B$82</f>
        <v>2.1615764637597144E-2</v>
      </c>
      <c r="I88" s="30">
        <f>'Incidence rate'!I88*Input!$B$82</f>
        <v>1.5793686642461634E-2</v>
      </c>
      <c r="M88" s="2">
        <v>2020</v>
      </c>
      <c r="N88" s="1">
        <f>B88*(Male!C88)</f>
        <v>2077.6364421775602</v>
      </c>
      <c r="O88" s="1">
        <f>C88*(Female!C88)</f>
        <v>1961.5746686855446</v>
      </c>
      <c r="P88" s="1">
        <f>D88*Male!D88</f>
        <v>4100.5058298038912</v>
      </c>
      <c r="Q88" s="1">
        <f>E88*Female!D88</f>
        <v>3500.0009517787066</v>
      </c>
      <c r="R88" s="1">
        <f>F88*Male!E88</f>
        <v>6256.0340884054422</v>
      </c>
      <c r="S88" s="1">
        <f>G88*Female!E88</f>
        <v>5259.8480984346706</v>
      </c>
      <c r="T88" s="1">
        <f>H88*(Male!F88)</f>
        <v>6620.9087084960056</v>
      </c>
      <c r="U88" s="1">
        <f>I88*(Female!F88)</f>
        <v>6715.4755603746862</v>
      </c>
      <c r="V88" s="1">
        <f t="shared" si="5"/>
        <v>36491.984348156511</v>
      </c>
    </row>
    <row r="89" spans="1:22">
      <c r="A89" s="1">
        <v>2021</v>
      </c>
      <c r="B89" s="30">
        <f>'Incidence rate'!B89*Input!$B$82</f>
        <v>1.8186997836675397E-3</v>
      </c>
      <c r="C89" s="30">
        <f>'Incidence rate'!C89*Input!$B$82</f>
        <v>1.7814857248748151E-3</v>
      </c>
      <c r="D89" s="30">
        <f>'Incidence rate'!D89*Input!$B$82</f>
        <v>6.5994223230544146E-3</v>
      </c>
      <c r="E89" s="30">
        <f>'Incidence rate'!E89*Input!$B$82</f>
        <v>5.6832047086587401E-3</v>
      </c>
      <c r="F89" s="30">
        <f>'Incidence rate'!F89*Input!$B$82</f>
        <v>1.3315048472539068E-2</v>
      </c>
      <c r="G89" s="30">
        <f>'Incidence rate'!G89*Input!$B$82</f>
        <v>1.0743412069305002E-2</v>
      </c>
      <c r="H89" s="30">
        <f>'Incidence rate'!H89*Input!$B$82</f>
        <v>2.16575386464593E-2</v>
      </c>
      <c r="I89" s="30">
        <f>'Incidence rate'!I89*Input!$B$82</f>
        <v>1.582540795228702E-2</v>
      </c>
      <c r="M89" s="1">
        <v>2021</v>
      </c>
      <c r="N89" s="1">
        <f>B89*(Male!C89)</f>
        <v>2082.4112522993328</v>
      </c>
      <c r="O89" s="1">
        <f>C89*(Female!C89)</f>
        <v>1966.9383888342834</v>
      </c>
      <c r="P89" s="1">
        <f>D89*Male!D89</f>
        <v>4089.0020713645154</v>
      </c>
      <c r="Q89" s="1">
        <f>E89*Female!D89</f>
        <v>3495.1708958251252</v>
      </c>
      <c r="R89" s="1">
        <f>F89*Male!E89</f>
        <v>6431.1684122363695</v>
      </c>
      <c r="S89" s="1">
        <f>G89*Female!E89</f>
        <v>5383.5237879287361</v>
      </c>
      <c r="T89" s="1">
        <f>H89*(Male!F89)</f>
        <v>6960.7329209720192</v>
      </c>
      <c r="U89" s="1">
        <f>I89*(Female!F89)</f>
        <v>6956.8493358253736</v>
      </c>
      <c r="V89" s="1">
        <f t="shared" si="5"/>
        <v>37365.797065285762</v>
      </c>
    </row>
    <row r="90" spans="1:22">
      <c r="A90" s="2">
        <v>2022</v>
      </c>
      <c r="B90" s="30">
        <f>'Incidence rate'!B90*Input!$B$82</f>
        <v>1.8206286328266224E-3</v>
      </c>
      <c r="C90" s="30">
        <f>'Incidence rate'!C90*Input!$B$82</f>
        <v>1.7829425887650283E-3</v>
      </c>
      <c r="D90" s="30">
        <f>'Incidence rate'!D90*Input!$B$82</f>
        <v>6.6069213128596939E-3</v>
      </c>
      <c r="E90" s="30">
        <f>'Incidence rate'!E90*Input!$B$82</f>
        <v>5.6956966647885611E-3</v>
      </c>
      <c r="F90" s="30">
        <f>'Incidence rate'!F90*Input!$B$82</f>
        <v>1.3327840320532795E-2</v>
      </c>
      <c r="G90" s="30">
        <f>'Incidence rate'!G90*Input!$B$82</f>
        <v>1.0751291136826784E-2</v>
      </c>
      <c r="H90" s="30">
        <f>'Incidence rate'!H90*Input!$B$82</f>
        <v>2.1676794275983798E-2</v>
      </c>
      <c r="I90" s="30">
        <f>'Incidence rate'!I90*Input!$B$82</f>
        <v>1.5840822690116885E-2</v>
      </c>
      <c r="M90" s="2">
        <v>2022</v>
      </c>
      <c r="N90" s="1">
        <f>B90*(Male!C90)</f>
        <v>2088.9892933052665</v>
      </c>
      <c r="O90" s="1">
        <f>C90*(Female!C90)</f>
        <v>1974.4306227983923</v>
      </c>
      <c r="P90" s="1">
        <f>D90*Male!D90</f>
        <v>4039.4716906824169</v>
      </c>
      <c r="Q90" s="1">
        <f>E90*Female!D90</f>
        <v>3453.8704575277834</v>
      </c>
      <c r="R90" s="1">
        <f>F90*Male!E90</f>
        <v>6589.284254471414</v>
      </c>
      <c r="S90" s="1">
        <f>G90*Female!E90</f>
        <v>5496.0600291458522</v>
      </c>
      <c r="T90" s="1">
        <f>H90*(Male!F90)</f>
        <v>7341.930221275712</v>
      </c>
      <c r="U90" s="1">
        <f>I90*(Female!F90)</f>
        <v>7228.1673935003346</v>
      </c>
      <c r="V90" s="1">
        <f t="shared" si="5"/>
        <v>38212.203962707172</v>
      </c>
    </row>
    <row r="91" spans="1:22">
      <c r="A91" s="1">
        <v>2023</v>
      </c>
      <c r="B91" s="30">
        <f>'Incidence rate'!B91*Input!$B$82</f>
        <v>1.8217302003404818E-3</v>
      </c>
      <c r="C91" s="30">
        <f>'Incidence rate'!C91*Input!$B$82</f>
        <v>1.783668223687091E-3</v>
      </c>
      <c r="D91" s="30">
        <f>'Incidence rate'!D91*Input!$B$82</f>
        <v>6.6108319312596373E-3</v>
      </c>
      <c r="E91" s="30">
        <f>'Incidence rate'!E91*Input!$B$82</f>
        <v>5.7026258142141113E-3</v>
      </c>
      <c r="F91" s="30">
        <f>'Incidence rate'!F91*Input!$B$82</f>
        <v>1.3333910707061015E-2</v>
      </c>
      <c r="G91" s="30">
        <f>'Incidence rate'!G91*Input!$B$82</f>
        <v>1.0754781935790672E-2</v>
      </c>
      <c r="H91" s="30">
        <f>'Incidence rate'!H91*Input!$B$82</f>
        <v>2.1685670112382562E-2</v>
      </c>
      <c r="I91" s="30">
        <f>'Incidence rate'!I91*Input!$B$82</f>
        <v>1.5848313368896215E-2</v>
      </c>
      <c r="M91" s="1">
        <v>2023</v>
      </c>
      <c r="N91" s="1">
        <f>B91*(Male!C91)</f>
        <v>2098.997536832303</v>
      </c>
      <c r="O91" s="1">
        <f>C91*(Female!C91)</f>
        <v>1984.3308988518886</v>
      </c>
      <c r="P91" s="1">
        <f>D91*Male!D91</f>
        <v>3968.4824083351605</v>
      </c>
      <c r="Q91" s="1">
        <f>E91*Female!D91</f>
        <v>3393.6326220388178</v>
      </c>
      <c r="R91" s="1">
        <f>F91*Male!E91</f>
        <v>6754.9591641971101</v>
      </c>
      <c r="S91" s="1">
        <f>G91*Female!E91</f>
        <v>5618.2980832570474</v>
      </c>
      <c r="T91" s="1">
        <f>H91*(Male!F91)</f>
        <v>7709.2557249520005</v>
      </c>
      <c r="U91" s="1">
        <f>I91*(Female!F91)</f>
        <v>7493.0825608141304</v>
      </c>
      <c r="V91" s="1">
        <f t="shared" si="5"/>
        <v>39021.038999278455</v>
      </c>
    </row>
    <row r="92" spans="1:22">
      <c r="A92" s="2">
        <v>2024</v>
      </c>
      <c r="B92" s="30">
        <f>'Incidence rate'!B92*Input!$B$82</f>
        <v>1.8223593065522594E-3</v>
      </c>
      <c r="C92" s="30">
        <f>'Incidence rate'!C92*Input!$B$82</f>
        <v>1.7840296480066112E-3</v>
      </c>
      <c r="D92" s="30">
        <f>'Incidence rate'!D92*Input!$B$82</f>
        <v>6.6128712641120623E-3</v>
      </c>
      <c r="E92" s="30">
        <f>'Incidence rate'!E92*Input!$B$82</f>
        <v>5.7064693364985795E-3</v>
      </c>
      <c r="F92" s="30">
        <f>'Incidence rate'!F92*Input!$B$82</f>
        <v>1.3336791416136052E-2</v>
      </c>
      <c r="G92" s="30">
        <f>'Incidence rate'!G92*Input!$B$82</f>
        <v>1.0756328524568145E-2</v>
      </c>
      <c r="H92" s="30">
        <f>'Incidence rate'!H92*Input!$B$82</f>
        <v>2.1689761407952972E-2</v>
      </c>
      <c r="I92" s="30">
        <f>'Incidence rate'!I92*Input!$B$82</f>
        <v>1.5851953409303822E-2</v>
      </c>
      <c r="M92" s="2">
        <v>2024</v>
      </c>
      <c r="N92" s="1">
        <f>B92*(Male!C92)</f>
        <v>2113.2078518779999</v>
      </c>
      <c r="O92" s="1">
        <f>C92*(Female!C92)</f>
        <v>1998.8268176266072</v>
      </c>
      <c r="P92" s="1">
        <f>D92*Male!D92</f>
        <v>3896.303748814827</v>
      </c>
      <c r="Q92" s="1">
        <f>E92*Female!D92</f>
        <v>3324.5890354440726</v>
      </c>
      <c r="R92" s="1">
        <f>F92*Male!E92</f>
        <v>6908.4579535584744</v>
      </c>
      <c r="S92" s="1">
        <f>G92*Female!E92</f>
        <v>5738.5012678571056</v>
      </c>
      <c r="T92" s="1">
        <f>H92*(Male!F92)</f>
        <v>8079.4361244624824</v>
      </c>
      <c r="U92" s="1">
        <f>I92*(Female!F92)</f>
        <v>7757.9459985132908</v>
      </c>
      <c r="V92" s="1">
        <f t="shared" si="5"/>
        <v>39817.268798154859</v>
      </c>
    </row>
    <row r="93" spans="1:22">
      <c r="A93" s="1">
        <v>2025</v>
      </c>
      <c r="B93" s="30">
        <f>'Incidence rate'!B93*Input!$B$82</f>
        <v>1.8227185896835401E-3</v>
      </c>
      <c r="C93" s="30">
        <f>'Incidence rate'!C93*Input!$B$82</f>
        <v>1.7842096662702899E-3</v>
      </c>
      <c r="D93" s="30">
        <f>'Incidence rate'!D93*Input!$B$82</f>
        <v>6.613934747698981E-3</v>
      </c>
      <c r="E93" s="30">
        <f>'Incidence rate'!E93*Input!$B$82</f>
        <v>5.7086012956531354E-3</v>
      </c>
      <c r="F93" s="30">
        <f>'Incidence rate'!F93*Input!$B$82</f>
        <v>1.3338158460019735E-2</v>
      </c>
      <c r="G93" s="30">
        <f>'Incidence rate'!G93*Input!$B$82</f>
        <v>1.0757013736426914E-2</v>
      </c>
      <c r="H93" s="30">
        <f>'Incidence rate'!H93*Input!$B$82</f>
        <v>2.1691647280865894E-2</v>
      </c>
      <c r="I93" s="30">
        <f>'Incidence rate'!I93*Input!$B$82</f>
        <v>1.5853722260239778E-2</v>
      </c>
      <c r="M93" s="1">
        <v>2025</v>
      </c>
      <c r="N93" s="1">
        <f>B93*(Male!C93)</f>
        <v>2130.5757594810902</v>
      </c>
      <c r="O93" s="1">
        <f>C93*(Female!C93)</f>
        <v>2019.1900793180871</v>
      </c>
      <c r="P93" s="1">
        <f>D93*Male!D93</f>
        <v>3827.4840384934005</v>
      </c>
      <c r="Q93" s="1">
        <f>E93*Female!D93</f>
        <v>3255.6153189109832</v>
      </c>
      <c r="R93" s="1">
        <f>F93*Male!E93</f>
        <v>7058.5534570424434</v>
      </c>
      <c r="S93" s="1">
        <f>G93*Female!E93</f>
        <v>5859.3453822317397</v>
      </c>
      <c r="T93" s="1">
        <f>H93*(Male!F93)</f>
        <v>8438.0507922568322</v>
      </c>
      <c r="U93" s="1">
        <f>I93*(Female!F93)</f>
        <v>8010.88585809916</v>
      </c>
      <c r="V93" s="1">
        <f t="shared" si="5"/>
        <v>40599.700685833734</v>
      </c>
    </row>
    <row r="94" spans="1:22">
      <c r="A94" s="2">
        <v>2026</v>
      </c>
      <c r="B94" s="30">
        <f>'Incidence rate'!B94*Input!$B$82</f>
        <v>1.8229237766074857E-3</v>
      </c>
      <c r="C94" s="30">
        <f>'Incidence rate'!C94*Input!$B$82</f>
        <v>1.7842993297862927E-3</v>
      </c>
      <c r="D94" s="30">
        <f>'Incidence rate'!D94*Input!$B$82</f>
        <v>6.6144893395294821E-3</v>
      </c>
      <c r="E94" s="30">
        <f>'Incidence rate'!E94*Input!$B$82</f>
        <v>5.7097838697350136E-3</v>
      </c>
      <c r="F94" s="30">
        <f>'Incidence rate'!F94*Input!$B$82</f>
        <v>1.3338807192304474E-2</v>
      </c>
      <c r="G94" s="30">
        <f>'Incidence rate'!G94*Input!$B$82</f>
        <v>1.0757317317636243E-2</v>
      </c>
      <c r="H94" s="30">
        <f>'Incidence rate'!H94*Input!$B$82</f>
        <v>2.1692516569476968E-2</v>
      </c>
      <c r="I94" s="30">
        <f>'Incidence rate'!I94*Input!$B$82</f>
        <v>1.585458182037737E-2</v>
      </c>
      <c r="M94" s="2">
        <v>2026</v>
      </c>
      <c r="N94" s="1">
        <f>B94*(Male!C94)</f>
        <v>2150.3208868861902</v>
      </c>
      <c r="O94" s="1">
        <f>C94*(Female!C94)</f>
        <v>2041.9521530074335</v>
      </c>
      <c r="P94" s="1">
        <f>D94*Male!D94</f>
        <v>3753.0612512490279</v>
      </c>
      <c r="Q94" s="1">
        <f>E94*Female!D94</f>
        <v>3183.7754857642435</v>
      </c>
      <c r="R94" s="1">
        <f>F94*Male!E94</f>
        <v>7200.2881224059547</v>
      </c>
      <c r="S94" s="1">
        <f>G94*Female!E94</f>
        <v>5969.2353795563513</v>
      </c>
      <c r="T94" s="1">
        <f>H94*(Male!F94)</f>
        <v>8804.9924755507018</v>
      </c>
      <c r="U94" s="1">
        <f>I94*(Female!F94)</f>
        <v>8269.7498775088352</v>
      </c>
      <c r="V94" s="1">
        <f t="shared" si="5"/>
        <v>41373.375631928735</v>
      </c>
    </row>
    <row r="95" spans="1:22">
      <c r="A95" s="1">
        <v>2027</v>
      </c>
      <c r="B95" s="30">
        <f>'Incidence rate'!B95*Input!$B$82</f>
        <v>1.8230409590468744E-3</v>
      </c>
      <c r="C95" s="30">
        <f>'Incidence rate'!C95*Input!$B$82</f>
        <v>1.7843439893999106E-3</v>
      </c>
      <c r="D95" s="30">
        <f>'Incidence rate'!D95*Input!$B$82</f>
        <v>6.6147785514197631E-3</v>
      </c>
      <c r="E95" s="30">
        <f>'Incidence rate'!E95*Input!$B$82</f>
        <v>5.7104398304536584E-3</v>
      </c>
      <c r="F95" s="30">
        <f>'Incidence rate'!F95*Input!$B$82</f>
        <v>1.3339115048974091E-2</v>
      </c>
      <c r="G95" s="30">
        <f>'Incidence rate'!G95*Input!$B$82</f>
        <v>1.0757451818447165E-2</v>
      </c>
      <c r="H95" s="30">
        <f>'Incidence rate'!H95*Input!$B$82</f>
        <v>2.1692917265984255E-2</v>
      </c>
      <c r="I95" s="30">
        <f>'Incidence rate'!I95*Input!$B$82</f>
        <v>1.5854999517321323E-2</v>
      </c>
      <c r="M95" s="1">
        <v>2027</v>
      </c>
      <c r="N95" s="1">
        <f>B95*(Male!C95)</f>
        <v>2171.4240863207319</v>
      </c>
      <c r="O95" s="1">
        <f>C95*(Female!C95)</f>
        <v>2066.9840773208566</v>
      </c>
      <c r="P95" s="1">
        <f>D95*Male!D95</f>
        <v>3675.8324410239625</v>
      </c>
      <c r="Q95" s="1">
        <f>E95*Female!D95</f>
        <v>3113.9028395463797</v>
      </c>
      <c r="R95" s="1">
        <f>F95*Male!E95</f>
        <v>7317.8385158671863</v>
      </c>
      <c r="S95" s="1">
        <f>G95*Female!E95</f>
        <v>6057.5211189675993</v>
      </c>
      <c r="T95" s="1">
        <f>H95*(Male!F95)</f>
        <v>9165.2575448783482</v>
      </c>
      <c r="U95" s="1">
        <f>I95*(Female!F95)</f>
        <v>8528.4042403671392</v>
      </c>
      <c r="V95" s="1">
        <f t="shared" si="5"/>
        <v>42097.164864292201</v>
      </c>
    </row>
    <row r="96" spans="1:22">
      <c r="A96" s="2">
        <v>2028</v>
      </c>
      <c r="B96" s="30">
        <f>'Incidence rate'!B96*Input!$B$82</f>
        <v>1.8231078820448855E-3</v>
      </c>
      <c r="C96" s="30">
        <f>'Incidence rate'!C96*Input!$B$82</f>
        <v>1.7843662334650443E-3</v>
      </c>
      <c r="D96" s="30">
        <f>'Incidence rate'!D96*Input!$B$82</f>
        <v>6.6149293713793833E-3</v>
      </c>
      <c r="E96" s="30">
        <f>'Incidence rate'!E96*Input!$B$82</f>
        <v>5.7108036845842352E-3</v>
      </c>
      <c r="F96" s="30">
        <f>'Incidence rate'!F96*Input!$B$82</f>
        <v>1.3339261142719171E-2</v>
      </c>
      <c r="G96" s="30">
        <f>'Incidence rate'!G96*Input!$B$82</f>
        <v>1.0757511408657572E-2</v>
      </c>
      <c r="H96" s="30">
        <f>'Incidence rate'!H96*Input!$B$82</f>
        <v>2.1693101966081457E-2</v>
      </c>
      <c r="I96" s="30">
        <f>'Incidence rate'!I96*Input!$B$82</f>
        <v>1.5855202494087253E-2</v>
      </c>
      <c r="M96" s="2">
        <v>2028</v>
      </c>
      <c r="N96" s="1">
        <f>B96*(Male!C96)</f>
        <v>2190.8287418533391</v>
      </c>
      <c r="O96" s="1">
        <f>C96*(Female!C96)</f>
        <v>2089.6712960109135</v>
      </c>
      <c r="P96" s="1">
        <f>D96*Male!D96</f>
        <v>3595.8756062818329</v>
      </c>
      <c r="Q96" s="1">
        <f>E96*Female!D96</f>
        <v>3039.8608013041885</v>
      </c>
      <c r="R96" s="1">
        <f>F96*Male!E96</f>
        <v>7428.6345303803064</v>
      </c>
      <c r="S96" s="1">
        <f>G96*Female!E96</f>
        <v>6141.4632632026078</v>
      </c>
      <c r="T96" s="1">
        <f>H96*(Male!F96)</f>
        <v>9531.9490038961922</v>
      </c>
      <c r="U96" s="1">
        <f>I96*(Female!F96)</f>
        <v>8790.1242627219726</v>
      </c>
      <c r="V96" s="1">
        <f t="shared" si="5"/>
        <v>42808.407505651354</v>
      </c>
    </row>
    <row r="97" spans="1:22">
      <c r="A97" s="1">
        <v>2029</v>
      </c>
      <c r="B97" s="30">
        <f>'Incidence rate'!B97*Input!$B$82</f>
        <v>1.8231461018300792E-3</v>
      </c>
      <c r="C97" s="30">
        <f>'Incidence rate'!C97*Input!$B$82</f>
        <v>1.7843773127913811E-3</v>
      </c>
      <c r="D97" s="30">
        <f>'Incidence rate'!D97*Input!$B$82</f>
        <v>6.6150080218809106E-3</v>
      </c>
      <c r="E97" s="30">
        <f>'Incidence rate'!E97*Input!$B$82</f>
        <v>5.7110055104322866E-3</v>
      </c>
      <c r="F97" s="30">
        <f>'Incidence rate'!F97*Input!$B$82</f>
        <v>1.3339330471677933E-2</v>
      </c>
      <c r="G97" s="30">
        <f>'Incidence rate'!G97*Input!$B$82</f>
        <v>1.0757537809934646E-2</v>
      </c>
      <c r="H97" s="30">
        <f>'Incidence rate'!H97*Input!$B$82</f>
        <v>2.1693187103149689E-2</v>
      </c>
      <c r="I97" s="30">
        <f>'Incidence rate'!I97*Input!$B$82</f>
        <v>1.5855301129157895E-2</v>
      </c>
      <c r="M97" s="1">
        <v>2029</v>
      </c>
      <c r="N97" s="1">
        <f>B97*(Male!C97)</f>
        <v>2206.5537270449449</v>
      </c>
      <c r="O97" s="1">
        <f>C97*(Female!C97)</f>
        <v>2106.9927309440627</v>
      </c>
      <c r="P97" s="1">
        <f>D97*Male!D97</f>
        <v>3528.4452788712779</v>
      </c>
      <c r="Q97" s="1">
        <f>E97*Female!D97</f>
        <v>2981.1448764456536</v>
      </c>
      <c r="R97" s="1">
        <f>F97*Male!E97</f>
        <v>7502.0394572716696</v>
      </c>
      <c r="S97" s="1">
        <f>G97*Female!E97</f>
        <v>6189.8872558363955</v>
      </c>
      <c r="T97" s="1">
        <f>H97*(Male!F97)</f>
        <v>9924.6330996909837</v>
      </c>
      <c r="U97" s="1">
        <f>I97*(Female!F97)</f>
        <v>9080.3309566687258</v>
      </c>
      <c r="V97" s="1">
        <f t="shared" si="5"/>
        <v>43520.027382773711</v>
      </c>
    </row>
    <row r="98" spans="1:22">
      <c r="A98" s="2">
        <v>2030</v>
      </c>
      <c r="B98" s="30">
        <f>'Incidence rate'!B98*Input!$B$82</f>
        <v>1.823167929184265E-3</v>
      </c>
      <c r="C98" s="30">
        <f>'Incidence rate'!C98*Input!$B$82</f>
        <v>1.7843828311834248E-3</v>
      </c>
      <c r="D98" s="30">
        <f>'Incidence rate'!D98*Input!$B$82</f>
        <v>6.6150490370184781E-3</v>
      </c>
      <c r="E98" s="30">
        <f>'Incidence rate'!E98*Input!$B$82</f>
        <v>5.7111174609902832E-3</v>
      </c>
      <c r="F98" s="30">
        <f>'Incidence rate'!F98*Input!$B$82</f>
        <v>1.333936337181695E-2</v>
      </c>
      <c r="G98" s="30">
        <f>'Incidence rate'!G98*Input!$B$82</f>
        <v>1.0757549506947062E-2</v>
      </c>
      <c r="H98" s="30">
        <f>'Incidence rate'!H98*Input!$B$82</f>
        <v>2.1693226346877783E-2</v>
      </c>
      <c r="I98" s="30">
        <f>'Incidence rate'!I98*Input!$B$82</f>
        <v>1.5855349060146972E-2</v>
      </c>
      <c r="M98" s="2">
        <v>2030</v>
      </c>
      <c r="N98" s="1">
        <f>B98*(Male!C98)</f>
        <v>2215.5136675447188</v>
      </c>
      <c r="O98" s="1">
        <f>C98*(Female!C98)</f>
        <v>2118.4192971809621</v>
      </c>
      <c r="P98" s="1">
        <f>D98*Male!D98</f>
        <v>3489.4383670272473</v>
      </c>
      <c r="Q98" s="1">
        <f>E98*Female!D98</f>
        <v>2942.9388276482928</v>
      </c>
      <c r="R98" s="1">
        <f>F98*Male!E98</f>
        <v>7535.4063687393955</v>
      </c>
      <c r="S98" s="1">
        <f>G98*Female!E98</f>
        <v>6208.18182045915</v>
      </c>
      <c r="T98" s="1">
        <f>H98*(Male!F98)</f>
        <v>10338.991676921951</v>
      </c>
      <c r="U98" s="1">
        <f>I98*(Female!F98)</f>
        <v>9387.9521785130219</v>
      </c>
      <c r="V98" s="1">
        <f t="shared" si="5"/>
        <v>44236.842204034736</v>
      </c>
    </row>
    <row r="101" spans="1:22">
      <c r="A101" s="29" t="s">
        <v>43</v>
      </c>
      <c r="B101" s="2"/>
      <c r="C101" s="2"/>
      <c r="D101" s="2"/>
      <c r="E101" s="2"/>
      <c r="F101" s="2"/>
      <c r="G101" s="2"/>
      <c r="H101" s="2"/>
      <c r="I101" s="2"/>
    </row>
    <row r="102" spans="1:22">
      <c r="A102" s="1" t="s">
        <v>8</v>
      </c>
      <c r="B102" s="1" t="s">
        <v>0</v>
      </c>
      <c r="C102" s="1" t="s">
        <v>1</v>
      </c>
      <c r="D102" s="1" t="s">
        <v>2</v>
      </c>
      <c r="E102" s="1" t="s">
        <v>3</v>
      </c>
      <c r="F102" s="1" t="s">
        <v>4</v>
      </c>
      <c r="G102" s="1" t="s">
        <v>5</v>
      </c>
      <c r="H102" s="1" t="s">
        <v>6</v>
      </c>
      <c r="I102" s="1" t="s">
        <v>7</v>
      </c>
      <c r="M102" s="1" t="s">
        <v>8</v>
      </c>
      <c r="N102" s="1" t="s">
        <v>0</v>
      </c>
      <c r="O102" s="1" t="s">
        <v>1</v>
      </c>
      <c r="P102" s="1" t="s">
        <v>2</v>
      </c>
      <c r="Q102" s="1" t="s">
        <v>3</v>
      </c>
      <c r="R102" s="1" t="s">
        <v>4</v>
      </c>
      <c r="S102" s="1" t="s">
        <v>5</v>
      </c>
      <c r="T102" s="1" t="s">
        <v>6</v>
      </c>
      <c r="U102" s="1" t="s">
        <v>7</v>
      </c>
    </row>
    <row r="103" spans="1:22">
      <c r="A103" s="1">
        <v>2015</v>
      </c>
      <c r="B103" s="30">
        <f>'Incidence rate'!B103*Input!$B$102</f>
        <v>2.1027969246950984E-3</v>
      </c>
      <c r="C103" s="30">
        <f>'Incidence rate'!C103*Input!$B$102</f>
        <v>1.9795110141267508E-3</v>
      </c>
      <c r="D103" s="30">
        <f>'Incidence rate'!D103*Input!$B$102</f>
        <v>7.2460092693122594E-3</v>
      </c>
      <c r="E103" s="30">
        <f>'Incidence rate'!E103*Input!$B$102</f>
        <v>5.8954540280753472E-3</v>
      </c>
      <c r="F103" s="30">
        <f>'Incidence rate'!F103*Input!$B$102</f>
        <v>1.3915930699927335E-2</v>
      </c>
      <c r="G103" s="30">
        <f>'Incidence rate'!G103*Input!$B$102</f>
        <v>1.1034439299529374E-2</v>
      </c>
      <c r="H103" s="30">
        <f>'Incidence rate'!H103*Input!$B$102</f>
        <v>2.2311076717507407E-2</v>
      </c>
      <c r="I103" s="30">
        <f>'Incidence rate'!I103*Input!$B$102</f>
        <v>1.6858996979296333E-2</v>
      </c>
      <c r="M103" s="1">
        <v>2015</v>
      </c>
      <c r="N103" s="1">
        <f>B103*(Male!C103)</f>
        <v>307.63919008289287</v>
      </c>
      <c r="O103" s="1">
        <f>C103*(Female!C103)</f>
        <v>274.95407986220567</v>
      </c>
      <c r="P103" s="1">
        <f>D103*Male!D103</f>
        <v>531.85708036751987</v>
      </c>
      <c r="Q103" s="1">
        <f>E103*Female!D103</f>
        <v>417.3981451877346</v>
      </c>
      <c r="R103" s="1">
        <f>F103*Male!E103</f>
        <v>606.73457851683179</v>
      </c>
      <c r="S103" s="1">
        <f>G103*Female!E103</f>
        <v>499.86010026868064</v>
      </c>
      <c r="T103" s="1">
        <f>H103*(Male!F103)</f>
        <v>722.87888564723994</v>
      </c>
      <c r="U103" s="1">
        <f>I103*(Female!F103)</f>
        <v>773.8279613497017</v>
      </c>
      <c r="V103" s="1">
        <f>SUM(N103:U103)</f>
        <v>4135.1500212828068</v>
      </c>
    </row>
    <row r="104" spans="1:22">
      <c r="A104" s="2">
        <v>2016</v>
      </c>
      <c r="B104" s="30">
        <f>'Incidence rate'!B104*Input!$B$102</f>
        <v>2.1718229828269079E-3</v>
      </c>
      <c r="C104" s="30">
        <f>'Incidence rate'!C104*Input!$B$102</f>
        <v>2.0979830165604439E-3</v>
      </c>
      <c r="D104" s="30">
        <f>'Incidence rate'!D104*Input!$B$102</f>
        <v>7.7089641160603189E-3</v>
      </c>
      <c r="E104" s="30">
        <f>'Incidence rate'!E104*Input!$B$102</f>
        <v>6.4279612721842684E-3</v>
      </c>
      <c r="F104" s="30">
        <f>'Incidence rate'!F104*Input!$B$102</f>
        <v>1.5306609668279961E-2</v>
      </c>
      <c r="G104" s="30">
        <f>'Incidence rate'!G104*Input!$B$102</f>
        <v>1.2327939959722206E-2</v>
      </c>
      <c r="H104" s="30">
        <f>'Incidence rate'!H104*Input!$B$102</f>
        <v>2.4803605880107878E-2</v>
      </c>
      <c r="I104" s="30">
        <f>'Incidence rate'!I104*Input!$B$102</f>
        <v>1.8312506516542201E-2</v>
      </c>
      <c r="M104" s="2">
        <v>2016</v>
      </c>
      <c r="N104" s="1">
        <f>B104*(Male!C104)</f>
        <v>317.95488468585933</v>
      </c>
      <c r="O104" s="1">
        <f>C104*(Female!C104)</f>
        <v>291.40984100024565</v>
      </c>
      <c r="P104" s="1">
        <f>D104*Male!D104</f>
        <v>579.71410152773603</v>
      </c>
      <c r="Q104" s="1">
        <f>E104*Female!D104</f>
        <v>464.09880385170419</v>
      </c>
      <c r="R104" s="1">
        <f>F104*Male!E104</f>
        <v>694.92007893991024</v>
      </c>
      <c r="S104" s="1">
        <f>G104*Female!E104</f>
        <v>580.64597210291595</v>
      </c>
      <c r="T104" s="1">
        <f>H104*(Male!F104)</f>
        <v>816.03863345554919</v>
      </c>
      <c r="U104" s="1">
        <f>I104*(Female!F104)</f>
        <v>844.20655041259545</v>
      </c>
      <c r="V104" s="1">
        <f t="shared" ref="V104:V118" si="6">SUM(N104:U104)</f>
        <v>4588.9888659765165</v>
      </c>
    </row>
    <row r="105" spans="1:22">
      <c r="A105" s="1">
        <v>2017</v>
      </c>
      <c r="B105" s="30">
        <f>'Incidence rate'!B105*Input!$B$102</f>
        <v>2.211243827577136E-3</v>
      </c>
      <c r="C105" s="30">
        <f>'Incidence rate'!C105*Input!$B$102</f>
        <v>2.1569915641894959E-3</v>
      </c>
      <c r="D105" s="30">
        <f>'Incidence rate'!D105*Input!$B$102</f>
        <v>7.9503885997635245E-3</v>
      </c>
      <c r="E105" s="30">
        <f>'Incidence rate'!E105*Input!$B$102</f>
        <v>6.7233371305579137E-3</v>
      </c>
      <c r="F105" s="30">
        <f>'Incidence rate'!F105*Input!$B$102</f>
        <v>1.596655801027928E-2</v>
      </c>
      <c r="G105" s="30">
        <f>'Incidence rate'!G105*Input!$B$102</f>
        <v>1.2901021831643244E-2</v>
      </c>
      <c r="H105" s="30">
        <f>'Incidence rate'!H105*Input!$B$102</f>
        <v>2.5952531239230921E-2</v>
      </c>
      <c r="I105" s="30">
        <f>'Incidence rate'!I105*Input!$B$102</f>
        <v>1.9018828814487059E-2</v>
      </c>
      <c r="M105" s="1">
        <v>2017</v>
      </c>
      <c r="N105" s="1">
        <f>B105*(Male!C105)</f>
        <v>323.94722074005045</v>
      </c>
      <c r="O105" s="1">
        <f>C105*(Female!C105)</f>
        <v>300.0375265787589</v>
      </c>
      <c r="P105" s="1">
        <f>D105*Male!D105</f>
        <v>608.99976674188599</v>
      </c>
      <c r="Q105" s="1">
        <f>E105*Female!D105</f>
        <v>494.83761280906242</v>
      </c>
      <c r="R105" s="1">
        <f>F105*Male!E105</f>
        <v>760.00816128929375</v>
      </c>
      <c r="S105" s="1">
        <f>G105*Female!E105</f>
        <v>630.8599675673546</v>
      </c>
      <c r="T105" s="1">
        <f>H105*(Male!F105)</f>
        <v>859.02878401854343</v>
      </c>
      <c r="U105" s="1">
        <f>I105*(Female!F105)</f>
        <v>878.66989122930215</v>
      </c>
      <c r="V105" s="1">
        <f t="shared" si="6"/>
        <v>4856.3889309742517</v>
      </c>
    </row>
    <row r="106" spans="1:22">
      <c r="A106" s="2">
        <v>2018</v>
      </c>
      <c r="B106" s="30">
        <f>'Incidence rate'!B106*Input!$B$102</f>
        <v>2.2337571079654515E-3</v>
      </c>
      <c r="C106" s="30">
        <f>'Incidence rate'!C106*Input!$B$102</f>
        <v>2.1863825478967E-3</v>
      </c>
      <c r="D106" s="30">
        <f>'Incidence rate'!D106*Input!$B$102</f>
        <v>8.0762880945863275E-3</v>
      </c>
      <c r="E106" s="30">
        <f>'Incidence rate'!E106*Input!$B$102</f>
        <v>6.8871788410232223E-3</v>
      </c>
      <c r="F106" s="30">
        <f>'Incidence rate'!F106*Input!$B$102</f>
        <v>1.6279737273084689E-2</v>
      </c>
      <c r="G106" s="30">
        <f>'Incidence rate'!G106*Input!$B$102</f>
        <v>1.3154924161987285E-2</v>
      </c>
      <c r="H106" s="30">
        <f>'Incidence rate'!H106*Input!$B$102</f>
        <v>2.6482125637018683E-2</v>
      </c>
      <c r="I106" s="30">
        <f>'Incidence rate'!I106*Input!$B$102</f>
        <v>1.9362060954208258E-2</v>
      </c>
      <c r="M106" s="2">
        <v>2018</v>
      </c>
      <c r="N106" s="1">
        <f>B106*(Male!C106)</f>
        <v>327.46879202773522</v>
      </c>
      <c r="O106" s="1">
        <f>C106*(Female!C106)</f>
        <v>305.87491845074834</v>
      </c>
      <c r="P106" s="1">
        <f>D106*Male!D106</f>
        <v>627.52758494935767</v>
      </c>
      <c r="Q106" s="1">
        <f>E106*Female!D106</f>
        <v>514.4722594244347</v>
      </c>
      <c r="R106" s="1">
        <f>F106*Male!E106</f>
        <v>812.35888992692594</v>
      </c>
      <c r="S106" s="1">
        <f>G106*Female!E106</f>
        <v>669.58563984515274</v>
      </c>
      <c r="T106" s="1">
        <f>H106*(Male!F106)</f>
        <v>892.44763396752967</v>
      </c>
      <c r="U106" s="1">
        <f>I106*(Female!F106)</f>
        <v>900.33583437068398</v>
      </c>
      <c r="V106" s="1">
        <f t="shared" si="6"/>
        <v>5050.0715529625686</v>
      </c>
    </row>
    <row r="107" spans="1:22">
      <c r="A107" s="1">
        <v>2019</v>
      </c>
      <c r="B107" s="30">
        <f>'Incidence rate'!B107*Input!$B$102</f>
        <v>2.2466144629271255E-3</v>
      </c>
      <c r="C107" s="30">
        <f>'Incidence rate'!C107*Input!$B$102</f>
        <v>2.2010216122015486E-3</v>
      </c>
      <c r="D107" s="30">
        <f>'Incidence rate'!D107*Input!$B$102</f>
        <v>8.1419429219406533E-3</v>
      </c>
      <c r="E107" s="30">
        <f>'Incidence rate'!E107*Input!$B$102</f>
        <v>6.9780600194512751E-3</v>
      </c>
      <c r="F107" s="30">
        <f>'Incidence rate'!F107*Input!$B$102</f>
        <v>1.6428356861027293E-2</v>
      </c>
      <c r="G107" s="30">
        <f>'Incidence rate'!G107*Input!$B$102</f>
        <v>1.3267414883667316E-2</v>
      </c>
      <c r="H107" s="30">
        <f>'Incidence rate'!H107*Input!$B$102</f>
        <v>2.6726240908686399E-2</v>
      </c>
      <c r="I107" s="30">
        <f>'Incidence rate'!I107*Input!$B$102</f>
        <v>1.9528852094853812E-2</v>
      </c>
      <c r="M107" s="1">
        <v>2019</v>
      </c>
      <c r="N107" s="1">
        <f>B107*(Male!C107)</f>
        <v>331.15097183545828</v>
      </c>
      <c r="O107" s="1">
        <f>C107*(Female!C107)</f>
        <v>310.12394515919823</v>
      </c>
      <c r="P107" s="1">
        <f>D107*Male!D107</f>
        <v>635.071547911371</v>
      </c>
      <c r="Q107" s="1">
        <f>E107*Female!D107</f>
        <v>524.75011346273584</v>
      </c>
      <c r="R107" s="1">
        <f>F107*Male!E107</f>
        <v>860.84589951783016</v>
      </c>
      <c r="S107" s="1">
        <f>G107*Female!E107</f>
        <v>708.47995478783469</v>
      </c>
      <c r="T107" s="1">
        <f>H107*(Male!F107)</f>
        <v>922.05531134968078</v>
      </c>
      <c r="U107" s="1">
        <f>I107*(Female!F107)</f>
        <v>917.85604845812918</v>
      </c>
      <c r="V107" s="1">
        <f t="shared" si="6"/>
        <v>5210.3337924822381</v>
      </c>
    </row>
    <row r="108" spans="1:22">
      <c r="A108" s="2">
        <v>2020</v>
      </c>
      <c r="B108" s="30">
        <f>'Incidence rate'!B108*Input!$B$102</f>
        <v>2.2539573100715245E-3</v>
      </c>
      <c r="C108" s="30">
        <f>'Incidence rate'!C108*Input!$B$102</f>
        <v>2.2083130389144523E-3</v>
      </c>
      <c r="D108" s="30">
        <f>'Incidence rate'!D108*Input!$B$102</f>
        <v>8.1761809970099363E-3</v>
      </c>
      <c r="E108" s="30">
        <f>'Incidence rate'!E108*Input!$B$102</f>
        <v>7.0284708004972876E-3</v>
      </c>
      <c r="F108" s="30">
        <f>'Incidence rate'!F108*Input!$B$102</f>
        <v>1.649888446148963E-2</v>
      </c>
      <c r="G108" s="30">
        <f>'Incidence rate'!G108*Input!$B$102</f>
        <v>1.3317253585214271E-2</v>
      </c>
      <c r="H108" s="30">
        <f>'Incidence rate'!H108*Input!$B$102</f>
        <v>2.6838765259605254E-2</v>
      </c>
      <c r="I108" s="30">
        <f>'Incidence rate'!I108*Input!$B$102</f>
        <v>1.9609903026216083E-2</v>
      </c>
      <c r="M108" s="2">
        <v>2020</v>
      </c>
      <c r="N108" s="1">
        <f>B108*(Male!C108)</f>
        <v>335.16345200763567</v>
      </c>
      <c r="O108" s="1">
        <f>C108*(Female!C108)</f>
        <v>314.02211413363511</v>
      </c>
      <c r="P108" s="1">
        <f>D108*Male!D108</f>
        <v>636.10688156737308</v>
      </c>
      <c r="Q108" s="1">
        <f>E108*Female!D108</f>
        <v>527.13531003729656</v>
      </c>
      <c r="R108" s="1">
        <f>F108*Male!E108</f>
        <v>909.08853382807854</v>
      </c>
      <c r="S108" s="1">
        <f>G108*Female!E108</f>
        <v>745.76620077199914</v>
      </c>
      <c r="T108" s="1">
        <f>H108*(Male!F108)</f>
        <v>944.72453713810501</v>
      </c>
      <c r="U108" s="1">
        <f>I108*(Female!F108)</f>
        <v>927.54841314002067</v>
      </c>
      <c r="V108" s="1">
        <f t="shared" si="6"/>
        <v>5339.5554426241442</v>
      </c>
    </row>
    <row r="109" spans="1:22">
      <c r="A109" s="1">
        <v>2021</v>
      </c>
      <c r="B109" s="30">
        <f>'Incidence rate'!B109*Input!$B$102</f>
        <v>2.2581508167723078E-3</v>
      </c>
      <c r="C109" s="30">
        <f>'Incidence rate'!C109*Input!$B$102</f>
        <v>2.2119447535105959E-3</v>
      </c>
      <c r="D109" s="30">
        <f>'Incidence rate'!D109*Input!$B$102</f>
        <v>8.1940356747493386E-3</v>
      </c>
      <c r="E109" s="30">
        <f>'Incidence rate'!E109*Input!$B$102</f>
        <v>7.0564331012687581E-3</v>
      </c>
      <c r="F109" s="30">
        <f>'Incidence rate'!F109*Input!$B$102</f>
        <v>1.6532353417337466E-2</v>
      </c>
      <c r="G109" s="30">
        <f>'Incidence rate'!G109*Input!$B$102</f>
        <v>1.3339334483396715E-2</v>
      </c>
      <c r="H109" s="30">
        <f>'Incidence rate'!H109*Input!$B$102</f>
        <v>2.6890633090172485E-2</v>
      </c>
      <c r="I109" s="30">
        <f>'Incidence rate'!I109*Input!$B$102</f>
        <v>1.964928913179247E-2</v>
      </c>
      <c r="M109" s="1">
        <v>2021</v>
      </c>
      <c r="N109" s="1">
        <f>B109*(Male!C109)</f>
        <v>339.40006776087785</v>
      </c>
      <c r="O109" s="1">
        <f>C109*(Female!C109)</f>
        <v>318.74123898087686</v>
      </c>
      <c r="P109" s="1">
        <f>D109*Male!D109</f>
        <v>630.94074695569907</v>
      </c>
      <c r="Q109" s="1">
        <f>E109*Female!D109</f>
        <v>522.88169280401496</v>
      </c>
      <c r="R109" s="1">
        <f>F109*Male!E109</f>
        <v>948.9570861551706</v>
      </c>
      <c r="S109" s="1">
        <f>G109*Female!E109</f>
        <v>777.68320038202842</v>
      </c>
      <c r="T109" s="1">
        <f>H109*(Male!F109)</f>
        <v>973.44091786424394</v>
      </c>
      <c r="U109" s="1">
        <f>I109*(Female!F109)</f>
        <v>941.20094941285925</v>
      </c>
      <c r="V109" s="1">
        <f t="shared" si="6"/>
        <v>5453.245900315771</v>
      </c>
    </row>
    <row r="110" spans="1:22">
      <c r="A110" s="2">
        <v>2022</v>
      </c>
      <c r="B110" s="30">
        <f>'Incidence rate'!B110*Input!$B$102</f>
        <v>2.2605457322735509E-3</v>
      </c>
      <c r="C110" s="30">
        <f>'Incidence rate'!C110*Input!$B$102</f>
        <v>2.2137536383046419E-3</v>
      </c>
      <c r="D110" s="30">
        <f>'Incidence rate'!D110*Input!$B$102</f>
        <v>8.2033466397067392E-3</v>
      </c>
      <c r="E110" s="30">
        <f>'Incidence rate'!E110*Input!$B$102</f>
        <v>7.0719434791722269E-3</v>
      </c>
      <c r="F110" s="30">
        <f>'Incidence rate'!F110*Input!$B$102</f>
        <v>1.6548236149745786E-2</v>
      </c>
      <c r="G110" s="30">
        <f>'Incidence rate'!G110*Input!$B$102</f>
        <v>1.3349117363957594E-2</v>
      </c>
      <c r="H110" s="30">
        <f>'Incidence rate'!H110*Input!$B$102</f>
        <v>2.6914541442682717E-2</v>
      </c>
      <c r="I110" s="30">
        <f>'Incidence rate'!I110*Input!$B$102</f>
        <v>1.9668428520895297E-2</v>
      </c>
      <c r="M110" s="2">
        <v>2022</v>
      </c>
      <c r="N110" s="1">
        <f>B110*(Male!C110)</f>
        <v>344.05506045203447</v>
      </c>
      <c r="O110" s="1">
        <f>C110*(Female!C110)</f>
        <v>323.8721572839691</v>
      </c>
      <c r="P110" s="1">
        <f>D110*Male!D110</f>
        <v>621.8136752897708</v>
      </c>
      <c r="Q110" s="1">
        <f>E110*Female!D110</f>
        <v>515.5446796316553</v>
      </c>
      <c r="R110" s="1">
        <f>F110*Male!E110</f>
        <v>979.65558006495053</v>
      </c>
      <c r="S110" s="1">
        <f>G110*Female!E110</f>
        <v>798.27721836466412</v>
      </c>
      <c r="T110" s="1">
        <f>H110*(Male!F110)</f>
        <v>1014.6782123891385</v>
      </c>
      <c r="U110" s="1">
        <f>I110*(Female!F110)</f>
        <v>973.58721178431722</v>
      </c>
      <c r="V110" s="1">
        <f t="shared" si="6"/>
        <v>5571.4837952604994</v>
      </c>
    </row>
    <row r="111" spans="1:22">
      <c r="A111" s="1">
        <v>2023</v>
      </c>
      <c r="B111" s="30">
        <f>'Incidence rate'!B111*Input!$B$102</f>
        <v>2.2619134707004699E-3</v>
      </c>
      <c r="C111" s="30">
        <f>'Incidence rate'!C111*Input!$B$102</f>
        <v>2.2146546078360891E-3</v>
      </c>
      <c r="D111" s="30">
        <f>'Incidence rate'!D111*Input!$B$102</f>
        <v>8.2082021778297539E-3</v>
      </c>
      <c r="E111" s="30">
        <f>'Incidence rate'!E111*Input!$B$102</f>
        <v>7.0805469136562237E-3</v>
      </c>
      <c r="F111" s="30">
        <f>'Incidence rate'!F111*Input!$B$102</f>
        <v>1.6555773319112566E-2</v>
      </c>
      <c r="G111" s="30">
        <f>'Incidence rate'!G111*Input!$B$102</f>
        <v>1.3353451641996378E-2</v>
      </c>
      <c r="H111" s="30">
        <f>'Incidence rate'!H111*Input!$B$102</f>
        <v>2.692556194061943E-2</v>
      </c>
      <c r="I111" s="30">
        <f>'Incidence rate'!I111*Input!$B$102</f>
        <v>1.9677729166639926E-2</v>
      </c>
      <c r="M111" s="1">
        <v>2023</v>
      </c>
      <c r="N111" s="1">
        <f>B111*(Male!C111)</f>
        <v>348.10848314080232</v>
      </c>
      <c r="O111" s="1">
        <f>C111*(Female!C111)</f>
        <v>328.43327834209202</v>
      </c>
      <c r="P111" s="1">
        <f>D111*Male!D111</f>
        <v>609.86942181275072</v>
      </c>
      <c r="Q111" s="1">
        <f>E111*Female!D111</f>
        <v>506.9671590177856</v>
      </c>
      <c r="R111" s="1">
        <f>F111*Male!E111</f>
        <v>1014.8689044616003</v>
      </c>
      <c r="S111" s="1">
        <f>G111*Female!E111</f>
        <v>821.23727598277731</v>
      </c>
      <c r="T111" s="1">
        <f>H111*(Male!F111)</f>
        <v>1063.5596966544674</v>
      </c>
      <c r="U111" s="1">
        <f>I111*(Female!F111)</f>
        <v>1001.5964145819722</v>
      </c>
      <c r="V111" s="1">
        <f t="shared" si="6"/>
        <v>5694.6406339942487</v>
      </c>
    </row>
    <row r="112" spans="1:22">
      <c r="A112" s="2">
        <v>2024</v>
      </c>
      <c r="B112" s="30">
        <f>'Incidence rate'!B112*Input!$B$102</f>
        <v>2.2626945873634396E-3</v>
      </c>
      <c r="C112" s="30">
        <f>'Incidence rate'!C112*Input!$B$102</f>
        <v>2.2151033628365871E-3</v>
      </c>
      <c r="D112" s="30">
        <f>'Incidence rate'!D112*Input!$B$102</f>
        <v>8.2107342731143791E-3</v>
      </c>
      <c r="E112" s="30">
        <f>'Incidence rate'!E112*Input!$B$102</f>
        <v>7.0853191432808695E-3</v>
      </c>
      <c r="F112" s="30">
        <f>'Incidence rate'!F112*Input!$B$102</f>
        <v>1.655935009171082E-2</v>
      </c>
      <c r="G112" s="30">
        <f>'Incidence rate'!G112*Input!$B$102</f>
        <v>1.3355371931833339E-2</v>
      </c>
      <c r="H112" s="30">
        <f>'Incidence rate'!H112*Input!$B$102</f>
        <v>2.6930641812798965E-2</v>
      </c>
      <c r="I112" s="30">
        <f>'Incidence rate'!I112*Input!$B$102</f>
        <v>1.968224874721795E-2</v>
      </c>
      <c r="M112" s="2">
        <v>2024</v>
      </c>
      <c r="N112" s="1">
        <f>B112*(Male!C112)</f>
        <v>351.84900833501484</v>
      </c>
      <c r="O112" s="1">
        <f>C112*(Female!C112)</f>
        <v>332.70852509805536</v>
      </c>
      <c r="P112" s="1">
        <f>D112*Male!D112</f>
        <v>597.74145508272682</v>
      </c>
      <c r="Q112" s="1">
        <f>E112*Female!D112</f>
        <v>498.09793577264514</v>
      </c>
      <c r="R112" s="1">
        <f>F112*Male!E112</f>
        <v>1048.2068608052948</v>
      </c>
      <c r="S112" s="1">
        <f>G112*Female!E112</f>
        <v>844.05950609186709</v>
      </c>
      <c r="T112" s="1">
        <f>H112*(Male!F112)</f>
        <v>1106.8493785060375</v>
      </c>
      <c r="U112" s="1">
        <f>I112*(Female!F112)</f>
        <v>1029.3816094794988</v>
      </c>
      <c r="V112" s="1">
        <f t="shared" si="6"/>
        <v>5808.8942791711397</v>
      </c>
    </row>
    <row r="113" spans="1:22">
      <c r="A113" s="1">
        <v>2025</v>
      </c>
      <c r="B113" s="30">
        <f>'Incidence rate'!B113*Input!$B$102</f>
        <v>2.263140683802027E-3</v>
      </c>
      <c r="C113" s="30">
        <f>'Incidence rate'!C113*Input!$B$102</f>
        <v>2.2153268787751777E-3</v>
      </c>
      <c r="D113" s="30">
        <f>'Incidence rate'!D113*Input!$B$102</f>
        <v>8.212054725424316E-3</v>
      </c>
      <c r="E113" s="30">
        <f>'Incidence rate'!E113*Input!$B$102</f>
        <v>7.0879662460899308E-3</v>
      </c>
      <c r="F113" s="30">
        <f>'Incidence rate'!F113*Input!$B$102</f>
        <v>1.6561047453359085E-2</v>
      </c>
      <c r="G113" s="30">
        <f>'Incidence rate'!G113*Input!$B$102</f>
        <v>1.3356222710907729E-2</v>
      </c>
      <c r="H113" s="30">
        <f>'Incidence rate'!H113*Input!$B$102</f>
        <v>2.6932983367736665E-2</v>
      </c>
      <c r="I113" s="30">
        <f>'Incidence rate'!I113*Input!$B$102</f>
        <v>1.968444500424819E-2</v>
      </c>
      <c r="M113" s="1">
        <v>2025</v>
      </c>
      <c r="N113" s="1">
        <f>B113*(Male!C113)</f>
        <v>355.99202956205886</v>
      </c>
      <c r="O113" s="1">
        <f>C113*(Female!C113)</f>
        <v>337.17275094958205</v>
      </c>
      <c r="P113" s="1">
        <f>D113*Male!D113</f>
        <v>585.51950192275376</v>
      </c>
      <c r="Q113" s="1">
        <f>E113*Female!D113</f>
        <v>489.77846760481424</v>
      </c>
      <c r="R113" s="1">
        <f>F113*Male!E113</f>
        <v>1074.8119797230047</v>
      </c>
      <c r="S113" s="1">
        <f>G113*Female!E113</f>
        <v>866.81885393791163</v>
      </c>
      <c r="T113" s="1">
        <f>H113*(Male!F113)</f>
        <v>1160.8115831494501</v>
      </c>
      <c r="U113" s="1">
        <f>I113*(Female!F113)</f>
        <v>1060.9915857289775</v>
      </c>
      <c r="V113" s="1">
        <f t="shared" si="6"/>
        <v>5931.8967525785538</v>
      </c>
    </row>
    <row r="114" spans="1:22">
      <c r="A114" s="2">
        <v>2026</v>
      </c>
      <c r="B114" s="30">
        <f>'Incidence rate'!B114*Input!$B$102</f>
        <v>2.2633954498849506E-3</v>
      </c>
      <c r="C114" s="30">
        <f>'Incidence rate'!C114*Input!$B$102</f>
        <v>2.2154382076177469E-3</v>
      </c>
      <c r="D114" s="30">
        <f>'Incidence rate'!D114*Input!$B$102</f>
        <v>8.2127433228532404E-3</v>
      </c>
      <c r="E114" s="30">
        <f>'Incidence rate'!E114*Input!$B$102</f>
        <v>7.0894345646397364E-3</v>
      </c>
      <c r="F114" s="30">
        <f>'Incidence rate'!F114*Input!$B$102</f>
        <v>1.6561852938327966E-2</v>
      </c>
      <c r="G114" s="30">
        <f>'Incidence rate'!G114*Input!$B$102</f>
        <v>1.3356599646211708E-2</v>
      </c>
      <c r="H114" s="30">
        <f>'Incidence rate'!H114*Input!$B$102</f>
        <v>2.6934062701887765E-2</v>
      </c>
      <c r="I114" s="30">
        <f>'Incidence rate'!I114*Input!$B$102</f>
        <v>1.9685512259242224E-2</v>
      </c>
      <c r="M114" s="2">
        <v>2026</v>
      </c>
      <c r="N114" s="1">
        <f>B114*(Male!C114)</f>
        <v>359.42719744173013</v>
      </c>
      <c r="O114" s="1">
        <f>C114*(Female!C114)</f>
        <v>340.95594015237123</v>
      </c>
      <c r="P114" s="1">
        <f>D114*Male!D114</f>
        <v>574.07075826744153</v>
      </c>
      <c r="Q114" s="1">
        <f>E114*Female!D114</f>
        <v>481.37260693903812</v>
      </c>
      <c r="R114" s="1">
        <f>F114*Male!E114</f>
        <v>1106.3317762803081</v>
      </c>
      <c r="S114" s="1">
        <f>G114*Female!E114</f>
        <v>884.20689657921503</v>
      </c>
      <c r="T114" s="1">
        <f>H114*(Male!F114)</f>
        <v>1209.3394153147606</v>
      </c>
      <c r="U114" s="1">
        <f>I114*(Female!F114)</f>
        <v>1096.4830328397918</v>
      </c>
      <c r="V114" s="1">
        <f t="shared" si="6"/>
        <v>6052.1876238146569</v>
      </c>
    </row>
    <row r="115" spans="1:22">
      <c r="A115" s="1">
        <v>2027</v>
      </c>
      <c r="B115" s="30">
        <f>'Incidence rate'!B115*Input!$B$102</f>
        <v>2.2635409470272462E-3</v>
      </c>
      <c r="C115" s="30">
        <f>'Incidence rate'!C115*Input!$B$102</f>
        <v>2.2154936582995323E-3</v>
      </c>
      <c r="D115" s="30">
        <f>'Incidence rate'!D115*Input!$B$102</f>
        <v>8.2131024167906366E-3</v>
      </c>
      <c r="E115" s="30">
        <f>'Incidence rate'!E115*Input!$B$102</f>
        <v>7.0902490246434607E-3</v>
      </c>
      <c r="F115" s="30">
        <f>'Incidence rate'!F115*Input!$B$102</f>
        <v>1.6562235182168421E-2</v>
      </c>
      <c r="G115" s="30">
        <f>'Incidence rate'!G115*Input!$B$102</f>
        <v>1.3356766646350359E-2</v>
      </c>
      <c r="H115" s="30">
        <f>'Incidence rate'!H115*Input!$B$102</f>
        <v>2.6934560218384626E-2</v>
      </c>
      <c r="I115" s="30">
        <f>'Incidence rate'!I115*Input!$B$102</f>
        <v>1.9686030883978214E-2</v>
      </c>
      <c r="M115" s="1">
        <v>2027</v>
      </c>
      <c r="N115" s="1">
        <f>B115*(Male!C115)</f>
        <v>362.61925971376485</v>
      </c>
      <c r="O115" s="1">
        <f>C115*(Female!C115)</f>
        <v>343.62306640225745</v>
      </c>
      <c r="P115" s="1">
        <f>D115*Male!D115</f>
        <v>563.41882579183766</v>
      </c>
      <c r="Q115" s="1">
        <f>E115*Female!D115</f>
        <v>472.91960994371885</v>
      </c>
      <c r="R115" s="1">
        <f>F115*Male!E115</f>
        <v>1127.8882159056695</v>
      </c>
      <c r="S115" s="1">
        <f>G115*Female!E115</f>
        <v>901.58174862864928</v>
      </c>
      <c r="T115" s="1">
        <f>H115*(Male!F115)</f>
        <v>1263.230874242239</v>
      </c>
      <c r="U115" s="1">
        <f>I115*(Female!F115)</f>
        <v>1131.9467758287474</v>
      </c>
      <c r="V115" s="1">
        <f t="shared" si="6"/>
        <v>6167.2283764568838</v>
      </c>
    </row>
    <row r="116" spans="1:22">
      <c r="A116" s="2">
        <v>2028</v>
      </c>
      <c r="B116" s="30">
        <f>'Incidence rate'!B116*Input!$B$102</f>
        <v>2.2636240405779118E-3</v>
      </c>
      <c r="C116" s="30">
        <f>'Incidence rate'!C116*Input!$B$102</f>
        <v>2.2155212771810548E-3</v>
      </c>
      <c r="D116" s="30">
        <f>'Incidence rate'!D116*Input!$B$102</f>
        <v>8.2132896792613645E-3</v>
      </c>
      <c r="E116" s="30">
        <f>'Incidence rate'!E116*Input!$B$102</f>
        <v>7.0907007965683956E-3</v>
      </c>
      <c r="F116" s="30">
        <f>'Incidence rate'!F116*Input!$B$102</f>
        <v>1.6562416576433016E-2</v>
      </c>
      <c r="G116" s="30">
        <f>'Incidence rate'!G116*Input!$B$102</f>
        <v>1.335684063529758E-2</v>
      </c>
      <c r="H116" s="30">
        <f>'Incidence rate'!H116*Input!$B$102</f>
        <v>2.6934789547424582E-2</v>
      </c>
      <c r="I116" s="30">
        <f>'Incidence rate'!I116*Input!$B$102</f>
        <v>1.9686282905864338E-2</v>
      </c>
      <c r="M116" s="2">
        <v>2028</v>
      </c>
      <c r="N116" s="1">
        <f>B116*(Male!C116)</f>
        <v>365.80164495739052</v>
      </c>
      <c r="O116" s="1">
        <f>C116*(Female!C116)</f>
        <v>346.72907987883508</v>
      </c>
      <c r="P116" s="1">
        <f>D116*Male!D116</f>
        <v>551.93306644636368</v>
      </c>
      <c r="Q116" s="1">
        <f>E116*Female!D116</f>
        <v>464.44090217522989</v>
      </c>
      <c r="R116" s="1">
        <f>F116*Male!E116</f>
        <v>1147.775468746808</v>
      </c>
      <c r="S116" s="1">
        <f>G116*Female!E116</f>
        <v>916.27926758141405</v>
      </c>
      <c r="T116" s="1">
        <f>H116*(Male!F116)</f>
        <v>1325.1916457332895</v>
      </c>
      <c r="U116" s="1">
        <f>I116*(Female!F116)</f>
        <v>1169.3652046083416</v>
      </c>
      <c r="V116" s="1">
        <f t="shared" si="6"/>
        <v>6287.516280127672</v>
      </c>
    </row>
    <row r="117" spans="1:22">
      <c r="A117" s="1">
        <v>2029</v>
      </c>
      <c r="B117" s="30">
        <f>'Incidence rate'!B117*Input!$B$102</f>
        <v>2.2636714953804728E-3</v>
      </c>
      <c r="C117" s="30">
        <f>'Incidence rate'!C117*Input!$B$102</f>
        <v>2.2155350335965125E-3</v>
      </c>
      <c r="D117" s="30">
        <f>'Incidence rate'!D117*Input!$B$102</f>
        <v>8.2133873340232214E-3</v>
      </c>
      <c r="E117" s="30">
        <f>'Incidence rate'!E117*Input!$B$102</f>
        <v>7.0909513894412369E-3</v>
      </c>
      <c r="F117" s="30">
        <f>'Incidence rate'!F117*Input!$B$102</f>
        <v>1.6562502657294885E-2</v>
      </c>
      <c r="G117" s="30">
        <f>'Incidence rate'!G117*Input!$B$102</f>
        <v>1.3356873415894973E-2</v>
      </c>
      <c r="H117" s="30">
        <f>'Incidence rate'!H117*Input!$B$102</f>
        <v>2.6934895256097276E-2</v>
      </c>
      <c r="I117" s="30">
        <f>'Incidence rate'!I117*Input!$B$102</f>
        <v>1.9686405374051408E-2</v>
      </c>
      <c r="M117" s="1">
        <v>2029</v>
      </c>
      <c r="N117" s="1">
        <f>B117*(Male!C117)</f>
        <v>368.29935229840294</v>
      </c>
      <c r="O117" s="1">
        <f>C117*(Female!C117)</f>
        <v>349.16832129481037</v>
      </c>
      <c r="P117" s="1">
        <f>D117*Male!D117</f>
        <v>545.36891897914188</v>
      </c>
      <c r="Q117" s="1">
        <f>E117*Female!D117</f>
        <v>455.94817434107154</v>
      </c>
      <c r="R117" s="1">
        <f>F117*Male!E117</f>
        <v>1156.0626854791831</v>
      </c>
      <c r="S117" s="1">
        <f>G117*Female!E117</f>
        <v>922.95995303834263</v>
      </c>
      <c r="T117" s="1">
        <f>H117*(Male!F117)</f>
        <v>1392.5340847402292</v>
      </c>
      <c r="U117" s="1">
        <f>I117*(Female!F117)</f>
        <v>1218.5884926537822</v>
      </c>
      <c r="V117" s="1">
        <f t="shared" si="6"/>
        <v>6408.9299828249632</v>
      </c>
    </row>
    <row r="118" spans="1:22">
      <c r="A118" s="2">
        <v>2030</v>
      </c>
      <c r="B118" s="30">
        <f>'Incidence rate'!B118*Input!$B$102</f>
        <v>2.2636985968615009E-3</v>
      </c>
      <c r="C118" s="30">
        <f>'Incidence rate'!C118*Input!$B$102</f>
        <v>2.2155418853933911E-3</v>
      </c>
      <c r="D118" s="30">
        <f>'Incidence rate'!D118*Input!$B$102</f>
        <v>8.2134382596170067E-3</v>
      </c>
      <c r="E118" s="30">
        <f>'Incidence rate'!E118*Input!$B$102</f>
        <v>7.091090390526654E-3</v>
      </c>
      <c r="F118" s="30">
        <f>'Incidence rate'!F118*Input!$B$102</f>
        <v>1.6562543507069243E-2</v>
      </c>
      <c r="G118" s="30">
        <f>'Incidence rate'!G118*Input!$B$102</f>
        <v>1.3356887939247525E-2</v>
      </c>
      <c r="H118" s="30">
        <f>'Incidence rate'!H118*Input!$B$102</f>
        <v>2.6934943982257278E-2</v>
      </c>
      <c r="I118" s="30">
        <f>'Incidence rate'!I118*Input!$B$102</f>
        <v>1.9686464886568597E-2</v>
      </c>
      <c r="M118" s="2">
        <v>2030</v>
      </c>
      <c r="N118" s="1">
        <f>B118*(Male!C118)</f>
        <v>370.5674603062277</v>
      </c>
      <c r="O118" s="1">
        <f>C118*(Female!C118)</f>
        <v>351.60649721193118</v>
      </c>
      <c r="P118" s="1">
        <f>D118*Male!D118</f>
        <v>541.26558130876072</v>
      </c>
      <c r="Q118" s="1">
        <f>E118*Female!D118</f>
        <v>452.41156691560053</v>
      </c>
      <c r="R118" s="1">
        <f>F118*Male!E118</f>
        <v>1154.4092824427262</v>
      </c>
      <c r="S118" s="1">
        <f>G118*Female!E118</f>
        <v>921.62526780807923</v>
      </c>
      <c r="T118" s="1">
        <f>H118*(Male!F118)</f>
        <v>1465.260952634796</v>
      </c>
      <c r="U118" s="1">
        <f>I118*(Female!F118)</f>
        <v>1271.7456316723315</v>
      </c>
      <c r="V118" s="1">
        <f t="shared" si="6"/>
        <v>6528.8922403004526</v>
      </c>
    </row>
    <row r="121" spans="1:22">
      <c r="A121" s="29" t="s">
        <v>45</v>
      </c>
      <c r="B121" s="2"/>
      <c r="C121" s="2"/>
      <c r="D121" s="2"/>
      <c r="E121" s="2"/>
      <c r="F121" s="2"/>
      <c r="G121" s="2"/>
      <c r="H121" s="2"/>
      <c r="I121" s="2"/>
    </row>
    <row r="122" spans="1:22">
      <c r="A122" s="1" t="s">
        <v>8</v>
      </c>
      <c r="B122" s="1" t="s">
        <v>0</v>
      </c>
      <c r="C122" s="1" t="s">
        <v>1</v>
      </c>
      <c r="D122" s="1" t="s">
        <v>2</v>
      </c>
      <c r="E122" s="1" t="s">
        <v>3</v>
      </c>
      <c r="F122" s="1" t="s">
        <v>4</v>
      </c>
      <c r="G122" s="1" t="s">
        <v>5</v>
      </c>
      <c r="H122" s="1" t="s">
        <v>6</v>
      </c>
      <c r="I122" s="1" t="s">
        <v>7</v>
      </c>
      <c r="M122" s="1" t="s">
        <v>8</v>
      </c>
      <c r="N122" s="1" t="s">
        <v>0</v>
      </c>
      <c r="O122" s="1" t="s">
        <v>1</v>
      </c>
      <c r="P122" s="1" t="s">
        <v>2</v>
      </c>
      <c r="Q122" s="1" t="s">
        <v>3</v>
      </c>
      <c r="R122" s="1" t="s">
        <v>4</v>
      </c>
      <c r="S122" s="1" t="s">
        <v>5</v>
      </c>
      <c r="T122" s="1" t="s">
        <v>6</v>
      </c>
      <c r="U122" s="1" t="s">
        <v>7</v>
      </c>
    </row>
    <row r="123" spans="1:22">
      <c r="A123" s="1">
        <v>2015</v>
      </c>
      <c r="B123" s="30">
        <f>'Incidence rate'!B123*Input!$B$122</f>
        <v>2.2465343712120374E-3</v>
      </c>
      <c r="C123" s="30">
        <f>'Incidence rate'!C123*Input!$B$122</f>
        <v>2.1148212075083549E-3</v>
      </c>
      <c r="D123" s="30">
        <f>'Incidence rate'!D123*Input!$B$122</f>
        <v>7.7413128611985918E-3</v>
      </c>
      <c r="E123" s="30">
        <f>'Incidence rate'!E123*Input!$B$122</f>
        <v>6.2984399265716678E-3</v>
      </c>
      <c r="F123" s="30">
        <f>'Incidence rate'!F123*Input!$B$122</f>
        <v>1.4867159190526476E-2</v>
      </c>
      <c r="G123" s="30">
        <f>'Incidence rate'!G123*Input!$B$122</f>
        <v>1.1788702400275772E-2</v>
      </c>
      <c r="H123" s="30">
        <f>'Incidence rate'!H123*Input!$B$122</f>
        <v>2.3836158459237197E-2</v>
      </c>
      <c r="I123" s="30">
        <f>'Incidence rate'!I123*Input!$B$122</f>
        <v>1.8011399832934812E-2</v>
      </c>
      <c r="M123" s="1">
        <v>2015</v>
      </c>
      <c r="N123" s="1">
        <f>B123*(Male!C123)</f>
        <v>44.481380549998342</v>
      </c>
      <c r="O123" s="1">
        <f>C123*(Female!C123)</f>
        <v>43.776798995422944</v>
      </c>
      <c r="P123" s="1">
        <f>D123*Male!D123</f>
        <v>81.283785042585208</v>
      </c>
      <c r="Q123" s="1">
        <f>E123*Female!D123</f>
        <v>70.542527177602679</v>
      </c>
      <c r="R123" s="1">
        <f>F123*Male!E123</f>
        <v>115.96384168610652</v>
      </c>
      <c r="S123" s="1">
        <f>G123*Female!E123</f>
        <v>99.025100162316491</v>
      </c>
      <c r="T123" s="1">
        <f>H123*(Male!F123)</f>
        <v>112.02994475841483</v>
      </c>
      <c r="U123" s="1">
        <f>I123*(Female!F123)</f>
        <v>117.07409891407627</v>
      </c>
      <c r="V123" s="1">
        <f>SUM(N123:U123)</f>
        <v>684.1774772865233</v>
      </c>
    </row>
    <row r="124" spans="1:22">
      <c r="A124" s="2">
        <v>2016</v>
      </c>
      <c r="B124" s="30">
        <f>'Incidence rate'!B124*Input!$B$122</f>
        <v>2.3202787305846742E-3</v>
      </c>
      <c r="C124" s="30">
        <f>'Incidence rate'!C124*Input!$B$122</f>
        <v>2.2413914066407312E-3</v>
      </c>
      <c r="D124" s="30">
        <f>'Incidence rate'!D124*Input!$B$122</f>
        <v>8.2359131544197366E-3</v>
      </c>
      <c r="E124" s="30">
        <f>'Incidence rate'!E124*Input!$B$122</f>
        <v>6.8673468965034174E-3</v>
      </c>
      <c r="F124" s="30">
        <f>'Incidence rate'!F124*Input!$B$122</f>
        <v>1.6352898524189845E-2</v>
      </c>
      <c r="G124" s="30">
        <f>'Incidence rate'!G124*Input!$B$122</f>
        <v>1.3170620767276431E-2</v>
      </c>
      <c r="H124" s="30">
        <f>'Incidence rate'!H124*Input!$B$122</f>
        <v>2.6499065356840844E-2</v>
      </c>
      <c r="I124" s="30">
        <f>'Incidence rate'!I124*Input!$B$122</f>
        <v>1.9564264541818106E-2</v>
      </c>
      <c r="M124" s="2">
        <v>2016</v>
      </c>
      <c r="N124" s="1">
        <f>B124*(Male!C124)</f>
        <v>45.709490992518084</v>
      </c>
      <c r="O124" s="1">
        <f>C124*(Female!C124)</f>
        <v>46.17266297679906</v>
      </c>
      <c r="P124" s="1">
        <f>D124*Male!D124</f>
        <v>88.947862067733155</v>
      </c>
      <c r="Q124" s="1">
        <f>E124*Female!D124</f>
        <v>78.287754620138955</v>
      </c>
      <c r="R124" s="1">
        <f>F124*Male!E124</f>
        <v>132.45847804593774</v>
      </c>
      <c r="S124" s="1">
        <f>G124*Female!E124</f>
        <v>114.58440067530495</v>
      </c>
      <c r="T124" s="1">
        <f>H124*(Male!F124)</f>
        <v>124.54560717715196</v>
      </c>
      <c r="U124" s="1">
        <f>I124*(Female!F124)</f>
        <v>131.08057243018132</v>
      </c>
      <c r="V124" s="1">
        <f t="shared" ref="V124:V138" si="7">SUM(N124:U124)</f>
        <v>761.78682898576517</v>
      </c>
    </row>
    <row r="125" spans="1:22">
      <c r="A125" s="1">
        <v>2017</v>
      </c>
      <c r="B125" s="30">
        <f>'Incidence rate'!B125*Input!$B$122</f>
        <v>2.3623942014765874E-3</v>
      </c>
      <c r="C125" s="30">
        <f>'Incidence rate'!C125*Input!$B$122</f>
        <v>2.3044335049466295E-3</v>
      </c>
      <c r="D125" s="30">
        <f>'Incidence rate'!D125*Input!$B$122</f>
        <v>8.4938402962762977E-3</v>
      </c>
      <c r="E125" s="30">
        <f>'Incidence rate'!E125*Input!$B$122</f>
        <v>7.1829132788153328E-3</v>
      </c>
      <c r="F125" s="30">
        <f>'Incidence rate'!F125*Input!$B$122</f>
        <v>1.7057957874483901E-2</v>
      </c>
      <c r="G125" s="30">
        <f>'Incidence rate'!G125*Input!$B$122</f>
        <v>1.3782875858421681E-2</v>
      </c>
      <c r="H125" s="30">
        <f>'Incidence rate'!H125*Input!$B$122</f>
        <v>2.7726525925626536E-2</v>
      </c>
      <c r="I125" s="30">
        <f>'Incidence rate'!I125*Input!$B$122</f>
        <v>2.0318867756637188E-2</v>
      </c>
      <c r="M125" s="1">
        <v>2017</v>
      </c>
      <c r="N125" s="1">
        <f>B125*(Male!C125)</f>
        <v>46.302926348941114</v>
      </c>
      <c r="O125" s="1">
        <f>C125*(Female!C125)</f>
        <v>47.240886851405904</v>
      </c>
      <c r="P125" s="1">
        <f>D125*Male!D125</f>
        <v>93.432243259039268</v>
      </c>
      <c r="Q125" s="1">
        <f>E125*Female!D125</f>
        <v>83.321794034257863</v>
      </c>
      <c r="R125" s="1">
        <f>F125*Male!E125</f>
        <v>143.28684614566475</v>
      </c>
      <c r="S125" s="1">
        <f>G125*Female!E125</f>
        <v>124.04588272579512</v>
      </c>
      <c r="T125" s="1">
        <f>H125*(Male!F125)</f>
        <v>135.85997703557001</v>
      </c>
      <c r="U125" s="1">
        <f>I125*(Female!F125)</f>
        <v>140.20018752079659</v>
      </c>
      <c r="V125" s="1">
        <f t="shared" si="7"/>
        <v>813.69074392147058</v>
      </c>
    </row>
    <row r="126" spans="1:22">
      <c r="A126" s="2">
        <v>2018</v>
      </c>
      <c r="B126" s="30">
        <f>'Incidence rate'!B126*Input!$B$122</f>
        <v>2.3864463853118939E-3</v>
      </c>
      <c r="C126" s="30">
        <f>'Incidence rate'!C126*Input!$B$122</f>
        <v>2.3358335200058772E-3</v>
      </c>
      <c r="D126" s="30">
        <f>'Incidence rate'!D126*Input!$B$122</f>
        <v>8.6283456967341521E-3</v>
      </c>
      <c r="E126" s="30">
        <f>'Incidence rate'!E126*Input!$B$122</f>
        <v>7.3579544488283893E-3</v>
      </c>
      <c r="F126" s="30">
        <f>'Incidence rate'!F126*Input!$B$122</f>
        <v>1.7392544619395187E-2</v>
      </c>
      <c r="G126" s="30">
        <f>'Incidence rate'!G126*Input!$B$122</f>
        <v>1.4054133774652191E-2</v>
      </c>
      <c r="H126" s="30">
        <f>'Incidence rate'!H126*Input!$B$122</f>
        <v>2.8292320940570291E-2</v>
      </c>
      <c r="I126" s="30">
        <f>'Incidence rate'!I126*Input!$B$122</f>
        <v>2.068556165376666E-2</v>
      </c>
      <c r="M126" s="2">
        <v>2018</v>
      </c>
      <c r="N126" s="1">
        <f>B126*(Male!C126)</f>
        <v>46.058415236519551</v>
      </c>
      <c r="O126" s="1">
        <f>C126*(Female!C126)</f>
        <v>47.651003808119896</v>
      </c>
      <c r="P126" s="1">
        <f>D126*Male!D126</f>
        <v>97.500306373095924</v>
      </c>
      <c r="Q126" s="1">
        <f>E126*Female!D126</f>
        <v>86.823862496174996</v>
      </c>
      <c r="R126" s="1">
        <f>F126*Male!E126</f>
        <v>151.31513818873813</v>
      </c>
      <c r="S126" s="1">
        <f>G126*Female!E126</f>
        <v>130.70344410426537</v>
      </c>
      <c r="T126" s="1">
        <f>H126*(Male!F126)</f>
        <v>144.29083679690848</v>
      </c>
      <c r="U126" s="1">
        <f>I126*(Female!F126)</f>
        <v>144.79893157636661</v>
      </c>
      <c r="V126" s="1">
        <f t="shared" si="7"/>
        <v>849.14193858018893</v>
      </c>
    </row>
    <row r="127" spans="1:22">
      <c r="A127" s="1">
        <v>2019</v>
      </c>
      <c r="B127" s="30">
        <f>'Incidence rate'!B127*Input!$B$122</f>
        <v>2.4001826094356112E-3</v>
      </c>
      <c r="C127" s="30">
        <f>'Incidence rate'!C127*Input!$B$122</f>
        <v>2.3514732428611853E-3</v>
      </c>
      <c r="D127" s="30">
        <f>'Incidence rate'!D127*Input!$B$122</f>
        <v>8.6984883836266919E-3</v>
      </c>
      <c r="E127" s="30">
        <f>'Incidence rate'!E127*Input!$B$122</f>
        <v>7.4550478431724384E-3</v>
      </c>
      <c r="F127" s="30">
        <f>'Incidence rate'!F127*Input!$B$122</f>
        <v>1.7551323153179109E-2</v>
      </c>
      <c r="G127" s="30">
        <f>'Incidence rate'!G127*Input!$B$122</f>
        <v>1.4174313840415453E-2</v>
      </c>
      <c r="H127" s="30">
        <f>'Incidence rate'!H127*Input!$B$122</f>
        <v>2.8553122800178684E-2</v>
      </c>
      <c r="I127" s="30">
        <f>'Incidence rate'!I127*Input!$B$122</f>
        <v>2.0863753863329757E-2</v>
      </c>
      <c r="M127" s="1">
        <v>2019</v>
      </c>
      <c r="N127" s="1">
        <f>B127*(Male!C127)</f>
        <v>46.083506101163735</v>
      </c>
      <c r="O127" s="1">
        <f>C127*(Female!C127)</f>
        <v>47.499759505795943</v>
      </c>
      <c r="P127" s="1">
        <f>D127*Male!D127</f>
        <v>100.03261641170695</v>
      </c>
      <c r="Q127" s="1">
        <f>E127*Female!D127</f>
        <v>89.46057411806926</v>
      </c>
      <c r="R127" s="1">
        <f>F127*Male!E127</f>
        <v>156.20677606329406</v>
      </c>
      <c r="S127" s="1">
        <f>G127*Female!E127</f>
        <v>136.07341286798834</v>
      </c>
      <c r="T127" s="1">
        <f>H127*(Male!F127)</f>
        <v>151.33155084094702</v>
      </c>
      <c r="U127" s="1">
        <f>I127*(Female!F127)</f>
        <v>154.39177858864019</v>
      </c>
      <c r="V127" s="1">
        <f t="shared" si="7"/>
        <v>881.07997449760546</v>
      </c>
    </row>
    <row r="128" spans="1:22">
      <c r="A128" s="2">
        <v>2020</v>
      </c>
      <c r="B128" s="30">
        <f>'Incidence rate'!B128*Input!$B$122</f>
        <v>2.4080273795599729E-3</v>
      </c>
      <c r="C128" s="30">
        <f>'Incidence rate'!C128*Input!$B$122</f>
        <v>2.359263077691806E-3</v>
      </c>
      <c r="D128" s="30">
        <f>'Incidence rate'!D128*Input!$B$122</f>
        <v>8.7350668147362174E-3</v>
      </c>
      <c r="E128" s="30">
        <f>'Incidence rate'!E128*Input!$B$122</f>
        <v>7.5089044714419188E-3</v>
      </c>
      <c r="F128" s="30">
        <f>'Incidence rate'!F128*Input!$B$122</f>
        <v>1.762667169335292E-2</v>
      </c>
      <c r="G128" s="30">
        <f>'Incidence rate'!G128*Input!$B$122</f>
        <v>1.4227559284484209E-2</v>
      </c>
      <c r="H128" s="30">
        <f>'Incidence rate'!H128*Input!$B$122</f>
        <v>2.8673338793919586E-2</v>
      </c>
      <c r="I128" s="30">
        <f>'Incidence rate'!I128*Input!$B$122</f>
        <v>2.0950345060504201E-2</v>
      </c>
      <c r="M128" s="2">
        <v>2020</v>
      </c>
      <c r="N128" s="1">
        <f>B128*(Male!C128)</f>
        <v>45.993322949595481</v>
      </c>
      <c r="O128" s="1">
        <f>C128*(Female!C128)</f>
        <v>47.185261553836121</v>
      </c>
      <c r="P128" s="1">
        <f>D128*Male!D128</f>
        <v>102.20028173241374</v>
      </c>
      <c r="Q128" s="1">
        <f>E128*Female!D128</f>
        <v>90.857744104447221</v>
      </c>
      <c r="R128" s="1">
        <f>F128*Male!E128</f>
        <v>162.16537957884685</v>
      </c>
      <c r="S128" s="1">
        <f>G128*Female!E128</f>
        <v>142.27559284484209</v>
      </c>
      <c r="T128" s="1">
        <f>H128*(Male!F128)</f>
        <v>160.57069724594967</v>
      </c>
      <c r="U128" s="1">
        <f>I128*(Female!F128)</f>
        <v>159.22262245983194</v>
      </c>
      <c r="V128" s="1">
        <f t="shared" si="7"/>
        <v>910.47090246976313</v>
      </c>
    </row>
    <row r="129" spans="1:22">
      <c r="A129" s="1">
        <v>2021</v>
      </c>
      <c r="B129" s="30">
        <f>'Incidence rate'!B129*Input!$B$122</f>
        <v>2.4125075349323627E-3</v>
      </c>
      <c r="C129" s="30">
        <f>'Incidence rate'!C129*Input!$B$122</f>
        <v>2.3631430394564692E-3</v>
      </c>
      <c r="D129" s="30">
        <f>'Incidence rate'!D129*Input!$B$122</f>
        <v>8.7541419554487705E-3</v>
      </c>
      <c r="E129" s="30">
        <f>'Incidence rate'!E129*Input!$B$122</f>
        <v>7.5387781454251471E-3</v>
      </c>
      <c r="F129" s="30">
        <f>'Incidence rate'!F129*Input!$B$122</f>
        <v>1.7662428431817642E-2</v>
      </c>
      <c r="G129" s="30">
        <f>'Incidence rate'!G129*Input!$B$122</f>
        <v>1.425114953047113E-2</v>
      </c>
      <c r="H129" s="30">
        <f>'Incidence rate'!H129*Input!$B$122</f>
        <v>2.8728752068858811E-2</v>
      </c>
      <c r="I129" s="30">
        <f>'Incidence rate'!I129*Input!$B$122</f>
        <v>2.0992423417613443E-2</v>
      </c>
      <c r="M129" s="1">
        <v>2021</v>
      </c>
      <c r="N129" s="1">
        <f>B129*(Male!C129)</f>
        <v>46.078893917208127</v>
      </c>
      <c r="O129" s="1">
        <f>C129*(Female!C129)</f>
        <v>47.499175093075031</v>
      </c>
      <c r="P129" s="1">
        <f>D129*Male!D129</f>
        <v>103.29887507429549</v>
      </c>
      <c r="Q129" s="1">
        <f>E129*Female!D129</f>
        <v>90.465337745101763</v>
      </c>
      <c r="R129" s="1">
        <f>F129*Male!E129</f>
        <v>167.79307010226759</v>
      </c>
      <c r="S129" s="1">
        <f>G129*Female!E129</f>
        <v>146.78684016385264</v>
      </c>
      <c r="T129" s="1">
        <f>H129*(Male!F129)</f>
        <v>169.49963720626698</v>
      </c>
      <c r="U129" s="1">
        <f>I129*(Female!F129)</f>
        <v>167.93938734090756</v>
      </c>
      <c r="V129" s="1">
        <f t="shared" si="7"/>
        <v>939.36121664297525</v>
      </c>
    </row>
    <row r="130" spans="1:22">
      <c r="A130" s="2">
        <v>2022</v>
      </c>
      <c r="B130" s="30">
        <f>'Incidence rate'!B130*Input!$B$122</f>
        <v>2.4150661557513805E-3</v>
      </c>
      <c r="C130" s="30">
        <f>'Incidence rate'!C130*Input!$B$122</f>
        <v>2.3650755712267338E-3</v>
      </c>
      <c r="D130" s="30">
        <f>'Incidence rate'!D130*Input!$B$122</f>
        <v>8.7640893747931194E-3</v>
      </c>
      <c r="E130" s="30">
        <f>'Incidence rate'!E130*Input!$B$122</f>
        <v>7.5553487408361536E-3</v>
      </c>
      <c r="F130" s="30">
        <f>'Incidence rate'!F130*Input!$B$122</f>
        <v>1.7679396834160737E-2</v>
      </c>
      <c r="G130" s="30">
        <f>'Incidence rate'!G130*Input!$B$122</f>
        <v>1.4261601123381209E-2</v>
      </c>
      <c r="H130" s="30">
        <f>'Incidence rate'!H130*Input!$B$122</f>
        <v>2.8754294685476953E-2</v>
      </c>
      <c r="I130" s="30">
        <f>'Incidence rate'!I130*Input!$B$122</f>
        <v>2.101287108660066E-2</v>
      </c>
      <c r="M130" s="2">
        <v>2022</v>
      </c>
      <c r="N130" s="1">
        <f>B130*(Male!C130)</f>
        <v>45.886256959276231</v>
      </c>
      <c r="O130" s="1">
        <f>C130*(Female!C130)</f>
        <v>48.011034095902694</v>
      </c>
      <c r="P130" s="1">
        <f>D130*Male!D130</f>
        <v>104.29266356003812</v>
      </c>
      <c r="Q130" s="1">
        <f>E130*Female!D130</f>
        <v>89.908650015950229</v>
      </c>
      <c r="R130" s="1">
        <f>F130*Male!E130</f>
        <v>166.18633024111094</v>
      </c>
      <c r="S130" s="1">
        <f>G130*Female!E130</f>
        <v>148.32065168316456</v>
      </c>
      <c r="T130" s="1">
        <f>H130*(Male!F130)</f>
        <v>184.0274859870525</v>
      </c>
      <c r="U130" s="1">
        <f>I130*(Female!F130)</f>
        <v>176.50811712744553</v>
      </c>
      <c r="V130" s="1">
        <f t="shared" si="7"/>
        <v>963.14118966994079</v>
      </c>
    </row>
    <row r="131" spans="1:22">
      <c r="A131" s="1">
        <v>2023</v>
      </c>
      <c r="B131" s="30">
        <f>'Incidence rate'!B131*Input!$B$122</f>
        <v>2.4165273864345796E-3</v>
      </c>
      <c r="C131" s="30">
        <f>'Incidence rate'!C131*Input!$B$122</f>
        <v>2.3660381268573042E-3</v>
      </c>
      <c r="D131" s="30">
        <f>'Incidence rate'!D131*Input!$B$122</f>
        <v>8.7692768149857398E-3</v>
      </c>
      <c r="E131" s="30">
        <f>'Incidence rate'!E131*Input!$B$122</f>
        <v>7.5645402662049537E-3</v>
      </c>
      <c r="F131" s="30">
        <f>'Incidence rate'!F131*Input!$B$122</f>
        <v>1.7687449209473474E-2</v>
      </c>
      <c r="G131" s="30">
        <f>'Incidence rate'!G131*Input!$B$122</f>
        <v>1.4266231672567468E-2</v>
      </c>
      <c r="H131" s="30">
        <f>'Incidence rate'!H131*Input!$B$122</f>
        <v>2.8766068493547497E-2</v>
      </c>
      <c r="I131" s="30">
        <f>'Incidence rate'!I131*Input!$B$122</f>
        <v>2.1022807481358707E-2</v>
      </c>
      <c r="M131" s="1">
        <v>2023</v>
      </c>
      <c r="N131" s="1">
        <f>B131*(Male!C131)</f>
        <v>46.15567308090047</v>
      </c>
      <c r="O131" s="1">
        <f>C131*(Female!C131)</f>
        <v>47.793970162517546</v>
      </c>
      <c r="P131" s="1">
        <f>D131*Male!D131</f>
        <v>103.47746641683173</v>
      </c>
      <c r="Q131" s="1">
        <f>E131*Female!D131</f>
        <v>90.774483194459449</v>
      </c>
      <c r="R131" s="1">
        <f>F131*Male!E131</f>
        <v>169.79951241094534</v>
      </c>
      <c r="S131" s="1">
        <f>G131*Female!E131</f>
        <v>151.22205572921516</v>
      </c>
      <c r="T131" s="1">
        <f>H131*(Male!F131)</f>
        <v>195.60926575612297</v>
      </c>
      <c r="U131" s="1">
        <f>I131*(Female!F131)</f>
        <v>187.10298658409249</v>
      </c>
      <c r="V131" s="1">
        <f t="shared" si="7"/>
        <v>991.93541333508517</v>
      </c>
    </row>
    <row r="132" spans="1:22">
      <c r="A132" s="2">
        <v>2024</v>
      </c>
      <c r="B132" s="30">
        <f>'Incidence rate'!B132*Input!$B$122</f>
        <v>2.4173618966103743E-3</v>
      </c>
      <c r="C132" s="30">
        <f>'Incidence rate'!C132*Input!$B$122</f>
        <v>2.3665175566686342E-3</v>
      </c>
      <c r="D132" s="30">
        <f>'Incidence rate'!D132*Input!$B$122</f>
        <v>8.7719819925619925E-3</v>
      </c>
      <c r="E132" s="30">
        <f>'Incidence rate'!E132*Input!$B$122</f>
        <v>7.5696387033165813E-3</v>
      </c>
      <c r="F132" s="30">
        <f>'Incidence rate'!F132*Input!$B$122</f>
        <v>1.7691270473660058E-2</v>
      </c>
      <c r="G132" s="30">
        <f>'Incidence rate'!G132*Input!$B$122</f>
        <v>1.4268283224512764E-2</v>
      </c>
      <c r="H132" s="30">
        <f>'Incidence rate'!H132*Input!$B$122</f>
        <v>2.8771495602232442E-2</v>
      </c>
      <c r="I132" s="30">
        <f>'Incidence rate'!I132*Input!$B$122</f>
        <v>2.1027635999506491E-2</v>
      </c>
      <c r="M132" s="2">
        <v>2024</v>
      </c>
      <c r="N132" s="1">
        <f>B132*(Male!C132)</f>
        <v>46.171612225258151</v>
      </c>
      <c r="O132" s="1">
        <f>C132*(Female!C132)</f>
        <v>48.040306400373275</v>
      </c>
      <c r="P132" s="1">
        <f>D132*Male!D132</f>
        <v>104.38658571148771</v>
      </c>
      <c r="Q132" s="1">
        <f>E132*Female!D132</f>
        <v>90.078700569467316</v>
      </c>
      <c r="R132" s="1">
        <f>F132*Male!E132</f>
        <v>171.60532359450255</v>
      </c>
      <c r="S132" s="1">
        <f>G132*Female!E132</f>
        <v>152.67063050228657</v>
      </c>
      <c r="T132" s="1">
        <f>H132*(Male!F132)</f>
        <v>207.15476833607357</v>
      </c>
      <c r="U132" s="1">
        <f>I132*(Female!F132)</f>
        <v>197.659778395361</v>
      </c>
      <c r="V132" s="1">
        <f t="shared" si="7"/>
        <v>1017.7677057348101</v>
      </c>
    </row>
    <row r="133" spans="1:22">
      <c r="A133" s="1">
        <v>2025</v>
      </c>
      <c r="B133" s="30">
        <f>'Incidence rate'!B133*Input!$B$122</f>
        <v>2.41783848613283E-3</v>
      </c>
      <c r="C133" s="30">
        <f>'Incidence rate'!C133*Input!$B$122</f>
        <v>2.3667563511202807E-3</v>
      </c>
      <c r="D133" s="30">
        <f>'Incidence rate'!D133*Input!$B$122</f>
        <v>8.7733927048685295E-3</v>
      </c>
      <c r="E133" s="30">
        <f>'Incidence rate'!E133*Input!$B$122</f>
        <v>7.5724667497983171E-3</v>
      </c>
      <c r="F133" s="30">
        <f>'Incidence rate'!F133*Input!$B$122</f>
        <v>1.7693083859079455E-2</v>
      </c>
      <c r="G133" s="30">
        <f>'Incidence rate'!G133*Input!$B$122</f>
        <v>1.4269192158899381E-2</v>
      </c>
      <c r="H133" s="30">
        <f>'Incidence rate'!H133*Input!$B$122</f>
        <v>2.8773997215007244E-2</v>
      </c>
      <c r="I133" s="30">
        <f>'Incidence rate'!I133*Input!$B$122</f>
        <v>2.1029982382482663E-2</v>
      </c>
      <c r="M133" s="1">
        <v>2025</v>
      </c>
      <c r="N133" s="1">
        <f>B133*(Male!C133)</f>
        <v>46.180715085137052</v>
      </c>
      <c r="O133" s="1">
        <f>C133*(Female!C133)</f>
        <v>48.518505197965752</v>
      </c>
      <c r="P133" s="1">
        <f>D133*Male!D133</f>
        <v>104.4033731879355</v>
      </c>
      <c r="Q133" s="1">
        <f>E133*Female!D133</f>
        <v>89.355107647620144</v>
      </c>
      <c r="R133" s="1">
        <f>F133*Male!E133</f>
        <v>175.16153020488662</v>
      </c>
      <c r="S133" s="1">
        <f>G133*Female!E133</f>
        <v>154.10727531611332</v>
      </c>
      <c r="T133" s="1">
        <f>H133*(Male!F133)</f>
        <v>215.80497911255432</v>
      </c>
      <c r="U133" s="1">
        <f>I133*(Female!F133)</f>
        <v>206.09382734833011</v>
      </c>
      <c r="V133" s="1">
        <f t="shared" si="7"/>
        <v>1039.6253131005426</v>
      </c>
    </row>
    <row r="134" spans="1:22">
      <c r="A134" s="2">
        <v>2026</v>
      </c>
      <c r="B134" s="30">
        <f>'Incidence rate'!B134*Input!$B$122</f>
        <v>2.418110666843761E-3</v>
      </c>
      <c r="C134" s="30">
        <f>'Incidence rate'!C134*Input!$B$122</f>
        <v>2.3668752898862652E-3</v>
      </c>
      <c r="D134" s="30">
        <f>'Incidence rate'!D134*Input!$B$122</f>
        <v>8.7741283716244785E-3</v>
      </c>
      <c r="E134" s="30">
        <f>'Incidence rate'!E134*Input!$B$122</f>
        <v>7.5740354357951853E-3</v>
      </c>
      <c r="F134" s="30">
        <f>'Incidence rate'!F134*Input!$B$122</f>
        <v>1.7693944403265553E-2</v>
      </c>
      <c r="G134" s="30">
        <f>'Incidence rate'!G134*Input!$B$122</f>
        <v>1.4269594859752785E-2</v>
      </c>
      <c r="H134" s="30">
        <f>'Incidence rate'!H134*Input!$B$122</f>
        <v>2.8775150327435738E-2</v>
      </c>
      <c r="I134" s="30">
        <f>'Incidence rate'!I134*Input!$B$122</f>
        <v>2.1031122590078929E-2</v>
      </c>
      <c r="M134" s="2">
        <v>2026</v>
      </c>
      <c r="N134" s="1">
        <f>B134*(Male!C134)</f>
        <v>46.669535870084587</v>
      </c>
      <c r="O134" s="1">
        <f>C134*(Female!C134)</f>
        <v>48.757630971657065</v>
      </c>
      <c r="P134" s="1">
        <f>D134*Male!D134</f>
        <v>103.53471478516884</v>
      </c>
      <c r="Q134" s="1">
        <f>E134*Female!D134</f>
        <v>90.131021685962708</v>
      </c>
      <c r="R134" s="1">
        <f>F134*Male!E134</f>
        <v>180.47823291330863</v>
      </c>
      <c r="S134" s="1">
        <f>G134*Female!E134</f>
        <v>158.39250294325592</v>
      </c>
      <c r="T134" s="1">
        <f>H134*(Male!F134)</f>
        <v>224.44617255399876</v>
      </c>
      <c r="U134" s="1">
        <f>I134*(Female!F134)</f>
        <v>214.51745041880508</v>
      </c>
      <c r="V134" s="1">
        <f t="shared" si="7"/>
        <v>1066.9272621422415</v>
      </c>
    </row>
    <row r="135" spans="1:22">
      <c r="A135" s="1">
        <v>2027</v>
      </c>
      <c r="B135" s="30">
        <f>'Incidence rate'!B135*Input!$B$122</f>
        <v>2.4182661094959931E-3</v>
      </c>
      <c r="C135" s="30">
        <f>'Incidence rate'!C135*Input!$B$122</f>
        <v>2.3669345309195173E-3</v>
      </c>
      <c r="D135" s="30">
        <f>'Incidence rate'!D135*Input!$B$122</f>
        <v>8.7745120115582161E-3</v>
      </c>
      <c r="E135" s="30">
        <f>'Incidence rate'!E135*Input!$B$122</f>
        <v>7.5749055685078864E-3</v>
      </c>
      <c r="F135" s="30">
        <f>'Incidence rate'!F135*Input!$B$122</f>
        <v>1.7694352775522369E-2</v>
      </c>
      <c r="G135" s="30">
        <f>'Incidence rate'!G135*Input!$B$122</f>
        <v>1.426977327524649E-2</v>
      </c>
      <c r="H135" s="30">
        <f>'Incidence rate'!H135*Input!$B$122</f>
        <v>2.87756818518532E-2</v>
      </c>
      <c r="I135" s="30">
        <f>'Incidence rate'!I135*Input!$B$122</f>
        <v>2.1031676665596865E-2</v>
      </c>
      <c r="M135" s="1">
        <v>2027</v>
      </c>
      <c r="N135" s="1">
        <f>B135*(Male!C135)</f>
        <v>46.672535913272668</v>
      </c>
      <c r="O135" s="1">
        <f>C135*(Female!C135)</f>
        <v>49.232238243125963</v>
      </c>
      <c r="P135" s="1">
        <f>D135*Male!D135</f>
        <v>102.66179053523113</v>
      </c>
      <c r="Q135" s="1">
        <f>E135*Female!D135</f>
        <v>89.383885708393066</v>
      </c>
      <c r="R135" s="1">
        <f>F135*Male!E135</f>
        <v>182.25183358788038</v>
      </c>
      <c r="S135" s="1">
        <f>G135*Female!E135</f>
        <v>161.24843801028533</v>
      </c>
      <c r="T135" s="1">
        <f>H135*(Male!F135)</f>
        <v>238.83815937038156</v>
      </c>
      <c r="U135" s="1">
        <f>I135*(Female!F135)</f>
        <v>222.93577265532676</v>
      </c>
      <c r="V135" s="1">
        <f t="shared" si="7"/>
        <v>1093.2246540238968</v>
      </c>
    </row>
    <row r="136" spans="1:22">
      <c r="A136" s="2">
        <v>2028</v>
      </c>
      <c r="B136" s="30">
        <f>'Incidence rate'!B136*Input!$B$122</f>
        <v>2.4183548829364541E-3</v>
      </c>
      <c r="C136" s="30">
        <f>'Incidence rate'!C136*Input!$B$122</f>
        <v>2.3669640376997045E-3</v>
      </c>
      <c r="D136" s="30">
        <f>'Incidence rate'!D136*Input!$B$122</f>
        <v>8.774712074423055E-3</v>
      </c>
      <c r="E136" s="30">
        <f>'Incidence rate'!E136*Input!$B$122</f>
        <v>7.5753882214666174E-3</v>
      </c>
      <c r="F136" s="30">
        <f>'Incidence rate'!F136*Input!$B$122</f>
        <v>1.7694546569057716E-2</v>
      </c>
      <c r="G136" s="30">
        <f>'Incidence rate'!G136*Input!$B$122</f>
        <v>1.4269852321735036E-2</v>
      </c>
      <c r="H136" s="30">
        <f>'Incidence rate'!H136*Input!$B$122</f>
        <v>2.8775926856762866E-2</v>
      </c>
      <c r="I136" s="30">
        <f>'Incidence rate'!I136*Input!$B$122</f>
        <v>2.1031945914530427E-2</v>
      </c>
      <c r="M136" s="2">
        <v>2028</v>
      </c>
      <c r="N136" s="1">
        <f>B136*(Male!C136)</f>
        <v>46.916084728967213</v>
      </c>
      <c r="O136" s="1">
        <f>C136*(Female!C136)</f>
        <v>49.469548387923822</v>
      </c>
      <c r="P136" s="1">
        <f>D136*Male!D136</f>
        <v>101.78666006330744</v>
      </c>
      <c r="Q136" s="1">
        <f>E136*Female!D136</f>
        <v>87.1169645468661</v>
      </c>
      <c r="R136" s="1">
        <f>F136*Male!E136</f>
        <v>189.33164828891756</v>
      </c>
      <c r="S136" s="1">
        <f>G136*Female!E136</f>
        <v>164.10330169995291</v>
      </c>
      <c r="T136" s="1">
        <f>H136*(Male!F136)</f>
        <v>244.59537828248435</v>
      </c>
      <c r="U136" s="1">
        <f>I136*(Female!F136)</f>
        <v>231.35140505983469</v>
      </c>
      <c r="V136" s="1">
        <f t="shared" si="7"/>
        <v>1114.6709910582542</v>
      </c>
    </row>
    <row r="137" spans="1:22">
      <c r="A137" s="1">
        <v>2029</v>
      </c>
      <c r="B137" s="30">
        <f>'Incidence rate'!B137*Input!$B$122</f>
        <v>2.4184055815292568E-3</v>
      </c>
      <c r="C137" s="30">
        <f>'Incidence rate'!C137*Input!$B$122</f>
        <v>2.3669787344399304E-3</v>
      </c>
      <c r="D137" s="30">
        <f>'Incidence rate'!D137*Input!$B$122</f>
        <v>8.7748164044115801E-3</v>
      </c>
      <c r="E137" s="30">
        <f>'Incidence rate'!E137*Input!$B$122</f>
        <v>7.5756559437061772E-3</v>
      </c>
      <c r="F137" s="30">
        <f>'Incidence rate'!F137*Input!$B$122</f>
        <v>1.7694638534008121E-2</v>
      </c>
      <c r="G137" s="30">
        <f>'Incidence rate'!G137*Input!$B$122</f>
        <v>1.4269887343062053E-2</v>
      </c>
      <c r="H137" s="30">
        <f>'Incidence rate'!H137*Input!$B$122</f>
        <v>2.8776039791190224E-2</v>
      </c>
      <c r="I137" s="30">
        <f>'Incidence rate'!I137*Input!$B$122</f>
        <v>2.1032076754074848E-2</v>
      </c>
      <c r="M137" s="1">
        <v>2029</v>
      </c>
      <c r="N137" s="1">
        <f>B137*(Male!C137)</f>
        <v>47.158908839820505</v>
      </c>
      <c r="O137" s="1">
        <f>C137*(Female!C137)</f>
        <v>49.706553423238539</v>
      </c>
      <c r="P137" s="1">
        <f>D137*Male!D137</f>
        <v>100.03290701029201</v>
      </c>
      <c r="Q137" s="1">
        <f>E137*Female!D137</f>
        <v>85.604912163879803</v>
      </c>
      <c r="R137" s="1">
        <f>F137*Male!E137</f>
        <v>192.87156002068852</v>
      </c>
      <c r="S137" s="1">
        <f>G137*Female!E137</f>
        <v>166.95768191382601</v>
      </c>
      <c r="T137" s="1">
        <f>H137*(Male!F137)</f>
        <v>250.35154618335494</v>
      </c>
      <c r="U137" s="1">
        <f>I137*(Female!F137)</f>
        <v>239.76567499645327</v>
      </c>
      <c r="V137" s="1">
        <f t="shared" si="7"/>
        <v>1132.4497445515535</v>
      </c>
    </row>
    <row r="138" spans="1:22">
      <c r="A138" s="2">
        <v>2030</v>
      </c>
      <c r="B138" s="30">
        <f>'Incidence rate'!B138*Input!$B$122</f>
        <v>2.418434535541851E-3</v>
      </c>
      <c r="C138" s="30">
        <f>'Incidence rate'!C138*Input!$B$122</f>
        <v>2.3669860545938695E-3</v>
      </c>
      <c r="D138" s="30">
        <f>'Incidence rate'!D138*Input!$B$122</f>
        <v>8.7748708110427995E-3</v>
      </c>
      <c r="E138" s="30">
        <f>'Incidence rate'!E138*Input!$B$122</f>
        <v>7.5758044462612062E-3</v>
      </c>
      <c r="F138" s="30">
        <f>'Incidence rate'!F138*Input!$B$122</f>
        <v>1.7694682176083627E-2</v>
      </c>
      <c r="G138" s="30">
        <f>'Incidence rate'!G138*Input!$B$122</f>
        <v>1.4269902859163635E-2</v>
      </c>
      <c r="H138" s="30">
        <f>'Incidence rate'!H138*Input!$B$122</f>
        <v>2.8776091848044565E-2</v>
      </c>
      <c r="I138" s="30">
        <f>'Incidence rate'!I138*Input!$B$122</f>
        <v>2.1032140334591734E-2</v>
      </c>
      <c r="M138" s="2">
        <v>2030</v>
      </c>
      <c r="N138" s="1">
        <f>B138*(Male!C138)</f>
        <v>47.643160350174462</v>
      </c>
      <c r="O138" s="1">
        <f>C138*(Female!C138)</f>
        <v>50.416802962849424</v>
      </c>
      <c r="P138" s="1">
        <f>D138*Male!D138</f>
        <v>98.278553083679355</v>
      </c>
      <c r="Q138" s="1">
        <f>E138*Female!D138</f>
        <v>84.849009798125508</v>
      </c>
      <c r="R138" s="1">
        <f>F138*Male!E138</f>
        <v>196.41097215452825</v>
      </c>
      <c r="S138" s="1">
        <f>G138*Female!E138</f>
        <v>168.38485373813089</v>
      </c>
      <c r="T138" s="1">
        <f>H138*(Male!F138)</f>
        <v>261.86243581720555</v>
      </c>
      <c r="U138" s="1">
        <f>I138*(Female!F138)</f>
        <v>250.28246998164164</v>
      </c>
      <c r="V138" s="1">
        <f t="shared" si="7"/>
        <v>1158.1282578863352</v>
      </c>
    </row>
    <row r="141" spans="1:22">
      <c r="A141" s="29" t="s">
        <v>46</v>
      </c>
      <c r="B141" s="2"/>
      <c r="C141" s="2"/>
      <c r="D141" s="2"/>
      <c r="E141" s="2"/>
      <c r="F141" s="2"/>
      <c r="G141" s="2"/>
      <c r="H141" s="2"/>
      <c r="I141" s="2"/>
    </row>
    <row r="142" spans="1:22">
      <c r="A142" s="1" t="s">
        <v>8</v>
      </c>
      <c r="B142" s="1" t="s">
        <v>0</v>
      </c>
      <c r="C142" s="1" t="s">
        <v>1</v>
      </c>
      <c r="D142" s="1" t="s">
        <v>2</v>
      </c>
      <c r="E142" s="1" t="s">
        <v>3</v>
      </c>
      <c r="F142" s="1" t="s">
        <v>4</v>
      </c>
      <c r="G142" s="1" t="s">
        <v>5</v>
      </c>
      <c r="H142" s="1" t="s">
        <v>6</v>
      </c>
      <c r="I142" s="1" t="s">
        <v>7</v>
      </c>
      <c r="M142" s="1" t="s">
        <v>8</v>
      </c>
      <c r="N142" s="1" t="s">
        <v>0</v>
      </c>
      <c r="O142" s="1" t="s">
        <v>1</v>
      </c>
      <c r="P142" s="1" t="s">
        <v>2</v>
      </c>
      <c r="Q142" s="1" t="s">
        <v>3</v>
      </c>
      <c r="R142" s="1" t="s">
        <v>4</v>
      </c>
      <c r="S142" s="1" t="s">
        <v>5</v>
      </c>
      <c r="T142" s="1" t="s">
        <v>6</v>
      </c>
      <c r="U142" s="1" t="s">
        <v>7</v>
      </c>
    </row>
    <row r="143" spans="1:22">
      <c r="A143" s="1">
        <v>2015</v>
      </c>
      <c r="B143" s="30">
        <f>'Incidence rate'!B143*Input!$B$142</f>
        <v>1.6586530704771154E-3</v>
      </c>
      <c r="C143" s="30">
        <f>'Incidence rate'!C143*Input!$B$142</f>
        <v>1.5614070874203317E-3</v>
      </c>
      <c r="D143" s="30">
        <f>'Incidence rate'!D143*Input!$B$142</f>
        <v>5.7155379019745789E-3</v>
      </c>
      <c r="E143" s="30">
        <f>'Incidence rate'!E143*Input!$B$142</f>
        <v>4.6502412147771807E-3</v>
      </c>
      <c r="F143" s="30">
        <f>'Incidence rate'!F143*Input!$B$142</f>
        <v>1.0976666796927161E-2</v>
      </c>
      <c r="G143" s="30">
        <f>'Incidence rate'!G143*Input!$B$142</f>
        <v>8.7037917975895593E-3</v>
      </c>
      <c r="H143" s="30">
        <f>'Incidence rate'!H143*Input!$B$142</f>
        <v>1.7598625653549495E-2</v>
      </c>
      <c r="I143" s="30">
        <f>'Incidence rate'!I143*Input!$B$142</f>
        <v>1.3298111090270353E-2</v>
      </c>
      <c r="M143" s="1">
        <v>2015</v>
      </c>
      <c r="N143" s="1">
        <f>B143*(Male!C143)</f>
        <v>210.64893995059367</v>
      </c>
      <c r="O143" s="1">
        <f>C143*(Female!C143)</f>
        <v>207.19872050067801</v>
      </c>
      <c r="P143" s="1">
        <f>D143*Male!D143</f>
        <v>398.94454555782562</v>
      </c>
      <c r="Q143" s="1">
        <f>E143*Female!D143</f>
        <v>344.5828740149891</v>
      </c>
      <c r="R143" s="1">
        <f>F143*Male!E143</f>
        <v>555.41933992451436</v>
      </c>
      <c r="S143" s="1">
        <f>G143*Female!E143</f>
        <v>471.7455154293541</v>
      </c>
      <c r="T143" s="1">
        <f>H143*(Male!F143)</f>
        <v>529.71863217183977</v>
      </c>
      <c r="U143" s="1">
        <f>I143*(Female!F143)</f>
        <v>575.80821020870633</v>
      </c>
      <c r="V143" s="1">
        <f>SUM(N143:U143)</f>
        <v>3294.0667777585013</v>
      </c>
    </row>
    <row r="144" spans="1:22">
      <c r="A144" s="2">
        <v>2016</v>
      </c>
      <c r="B144" s="30">
        <f>'Incidence rate'!B144*Input!$B$142</f>
        <v>1.7130997371612314E-3</v>
      </c>
      <c r="C144" s="30">
        <f>'Incidence rate'!C144*Input!$B$142</f>
        <v>1.6548559356160317E-3</v>
      </c>
      <c r="D144" s="30">
        <f>'Incidence rate'!D144*Input!$B$142</f>
        <v>6.0807093881190492E-3</v>
      </c>
      <c r="E144" s="30">
        <f>'Incidence rate'!E144*Input!$B$142</f>
        <v>5.0702745356936254E-3</v>
      </c>
      <c r="F144" s="30">
        <f>'Incidence rate'!F144*Input!$B$142</f>
        <v>1.2073612447653986E-2</v>
      </c>
      <c r="G144" s="30">
        <f>'Incidence rate'!G144*Input!$B$142</f>
        <v>9.7240847305384241E-3</v>
      </c>
      <c r="H144" s="30">
        <f>'Incidence rate'!H144*Input!$B$142</f>
        <v>1.9564693370431135E-2</v>
      </c>
      <c r="I144" s="30">
        <f>'Incidence rate'!I144*Input!$B$142</f>
        <v>1.4444616503421553E-2</v>
      </c>
      <c r="M144" s="2">
        <v>2016</v>
      </c>
      <c r="N144" s="1">
        <f>B144*(Male!C144)</f>
        <v>213.79484719772168</v>
      </c>
      <c r="O144" s="1">
        <f>C144*(Female!C144)</f>
        <v>215.95869959789215</v>
      </c>
      <c r="P144" s="1">
        <f>D144*Male!D144</f>
        <v>431.12229561764059</v>
      </c>
      <c r="Q144" s="1">
        <f>E144*Female!D144</f>
        <v>381.79167253772999</v>
      </c>
      <c r="R144" s="1">
        <f>F144*Male!E144</f>
        <v>631.44993101230352</v>
      </c>
      <c r="S144" s="1">
        <f>G144*Female!E144</f>
        <v>547.46597032931322</v>
      </c>
      <c r="T144" s="1">
        <f>H144*(Male!F144)</f>
        <v>614.33137183153758</v>
      </c>
      <c r="U144" s="1">
        <f>I144*(Female!F144)</f>
        <v>638.4520494512326</v>
      </c>
      <c r="V144" s="1">
        <f t="shared" ref="V144:V158" si="8">SUM(N144:U144)</f>
        <v>3674.3668375753714</v>
      </c>
    </row>
    <row r="145" spans="1:22">
      <c r="A145" s="1">
        <v>2017</v>
      </c>
      <c r="B145" s="30">
        <f>'Incidence rate'!B145*Input!$B$142</f>
        <v>1.7441942781594062E-3</v>
      </c>
      <c r="C145" s="30">
        <f>'Incidence rate'!C145*Input!$B$142</f>
        <v>1.7014009479088923E-3</v>
      </c>
      <c r="D145" s="30">
        <f>'Incidence rate'!D145*Input!$B$142</f>
        <v>6.2711412155960359E-3</v>
      </c>
      <c r="E145" s="30">
        <f>'Incidence rate'!E145*Input!$B$142</f>
        <v>5.3032623571435253E-3</v>
      </c>
      <c r="F145" s="30">
        <f>'Incidence rate'!F145*Input!$B$142</f>
        <v>1.2594169297893896E-2</v>
      </c>
      <c r="G145" s="30">
        <f>'Incidence rate'!G145*Input!$B$142</f>
        <v>1.0176122678346644E-2</v>
      </c>
      <c r="H145" s="30">
        <f>'Incidence rate'!H145*Input!$B$142</f>
        <v>2.0470947584653353E-2</v>
      </c>
      <c r="I145" s="30">
        <f>'Incidence rate'!I145*Input!$B$142</f>
        <v>1.5001752399177424E-2</v>
      </c>
      <c r="M145" s="1">
        <v>2017</v>
      </c>
      <c r="N145" s="1">
        <f>B145*(Male!C145)</f>
        <v>213.66379907452728</v>
      </c>
      <c r="O145" s="1">
        <f>C145*(Female!C145)</f>
        <v>218.11960152191998</v>
      </c>
      <c r="P145" s="1">
        <f>D145*Male!D145</f>
        <v>452.77639576603377</v>
      </c>
      <c r="Q145" s="1">
        <f>E145*Female!D145</f>
        <v>406.22989655719402</v>
      </c>
      <c r="R145" s="1">
        <f>F145*Male!E145</f>
        <v>676.30689129690222</v>
      </c>
      <c r="S145" s="1">
        <f>G145*Female!E145</f>
        <v>590.21511534410536</v>
      </c>
      <c r="T145" s="1">
        <f>H145*(Male!F145)</f>
        <v>667.35289125969928</v>
      </c>
      <c r="U145" s="1">
        <f>I145*(Female!F145)</f>
        <v>679.57938368273733</v>
      </c>
      <c r="V145" s="1">
        <f t="shared" si="8"/>
        <v>3904.2439745031193</v>
      </c>
    </row>
    <row r="146" spans="1:22">
      <c r="A146" s="2">
        <v>2018</v>
      </c>
      <c r="B146" s="30">
        <f>'Incidence rate'!B146*Input!$B$142</f>
        <v>1.7619523988814086E-3</v>
      </c>
      <c r="C146" s="30">
        <f>'Incidence rate'!C146*Input!$B$142</f>
        <v>1.724584092604315E-3</v>
      </c>
      <c r="D146" s="30">
        <f>'Incidence rate'!D146*Input!$B$142</f>
        <v>6.3704487527181186E-3</v>
      </c>
      <c r="E146" s="30">
        <f>'Incidence rate'!E146*Input!$B$142</f>
        <v>5.4324981159293677E-3</v>
      </c>
      <c r="F146" s="30">
        <f>'Incidence rate'!F146*Input!$B$142</f>
        <v>1.2841200164147077E-2</v>
      </c>
      <c r="G146" s="30">
        <f>'Incidence rate'!G146*Input!$B$142</f>
        <v>1.037639683458144E-2</v>
      </c>
      <c r="H146" s="30">
        <f>'Incidence rate'!H146*Input!$B$142</f>
        <v>2.0888683298303172E-2</v>
      </c>
      <c r="I146" s="30">
        <f>'Incidence rate'!I146*Input!$B$142</f>
        <v>1.5272488501056372E-2</v>
      </c>
      <c r="M146" s="2">
        <v>2018</v>
      </c>
      <c r="N146" s="1">
        <f>B146*(Male!C146)</f>
        <v>212.31526406520973</v>
      </c>
      <c r="O146" s="1">
        <f>C146*(Female!C146)</f>
        <v>217.47005407740411</v>
      </c>
      <c r="P146" s="1">
        <f>D146*Male!D146</f>
        <v>465.6798038236945</v>
      </c>
      <c r="Q146" s="1">
        <f>E146*Female!D146</f>
        <v>421.01860398452601</v>
      </c>
      <c r="R146" s="1">
        <f>F146*Male!E146</f>
        <v>707.55012904450393</v>
      </c>
      <c r="S146" s="1">
        <f>G146*Female!E146</f>
        <v>619.47089102451196</v>
      </c>
      <c r="T146" s="1">
        <f>H146*(Male!F146)</f>
        <v>710.21523214230785</v>
      </c>
      <c r="U146" s="1">
        <f>I146*(Female!F146)</f>
        <v>714.75246184943819</v>
      </c>
      <c r="V146" s="1">
        <f t="shared" si="8"/>
        <v>4068.4724400115961</v>
      </c>
    </row>
    <row r="147" spans="1:22">
      <c r="A147" s="1">
        <v>2019</v>
      </c>
      <c r="B147" s="30">
        <f>'Incidence rate'!B147*Input!$B$142</f>
        <v>1.7720940778209893E-3</v>
      </c>
      <c r="C147" s="30">
        <f>'Incidence rate'!C147*Input!$B$142</f>
        <v>1.7361311557909658E-3</v>
      </c>
      <c r="D147" s="30">
        <f>'Incidence rate'!D147*Input!$B$142</f>
        <v>6.422236245701392E-3</v>
      </c>
      <c r="E147" s="30">
        <f>'Incidence rate'!E147*Input!$B$142</f>
        <v>5.5041837570286023E-3</v>
      </c>
      <c r="F147" s="30">
        <f>'Incidence rate'!F147*Input!$B$142</f>
        <v>1.2958428952614029E-2</v>
      </c>
      <c r="G147" s="30">
        <f>'Incidence rate'!G147*Input!$B$142</f>
        <v>1.0465127742793999E-2</v>
      </c>
      <c r="H147" s="30">
        <f>'Incidence rate'!H147*Input!$B$142</f>
        <v>2.1081237576915084E-2</v>
      </c>
      <c r="I147" s="30">
        <f>'Incidence rate'!I147*Input!$B$142</f>
        <v>1.5404050723880265E-2</v>
      </c>
      <c r="M147" s="1">
        <v>2019</v>
      </c>
      <c r="N147" s="1">
        <f>B147*(Male!C147)</f>
        <v>209.99314822178724</v>
      </c>
      <c r="O147" s="1">
        <f>C147*(Female!C147)</f>
        <v>215.10665020250065</v>
      </c>
      <c r="P147" s="1">
        <f>D147*Male!D147</f>
        <v>473.31881130819261</v>
      </c>
      <c r="Q147" s="1">
        <f>E147*Female!D147</f>
        <v>429.32633304823099</v>
      </c>
      <c r="R147" s="1">
        <f>F147*Male!E147</f>
        <v>733.44707871795401</v>
      </c>
      <c r="S147" s="1">
        <f>G147*Female!E147</f>
        <v>644.65186895611032</v>
      </c>
      <c r="T147" s="1">
        <f>H147*(Male!F147)</f>
        <v>748.38393398048549</v>
      </c>
      <c r="U147" s="1">
        <f>I147*(Female!F147)</f>
        <v>742.47524489102875</v>
      </c>
      <c r="V147" s="1">
        <f t="shared" si="8"/>
        <v>4196.7030693262896</v>
      </c>
    </row>
    <row r="148" spans="1:22">
      <c r="A148" s="2">
        <v>2020</v>
      </c>
      <c r="B148" s="30">
        <f>'Incidence rate'!B148*Input!$B$142</f>
        <v>1.7778859999124997E-3</v>
      </c>
      <c r="C148" s="30">
        <f>'Incidence rate'!C148*Input!$B$142</f>
        <v>1.7418825182565878E-3</v>
      </c>
      <c r="D148" s="30">
        <f>'Incidence rate'!D148*Input!$B$142</f>
        <v>6.4492426996646665E-3</v>
      </c>
      <c r="E148" s="30">
        <f>'Incidence rate'!E148*Input!$B$142</f>
        <v>5.5439469865564573E-3</v>
      </c>
      <c r="F148" s="30">
        <f>'Incidence rate'!F148*Input!$B$142</f>
        <v>1.3014060012221558E-2</v>
      </c>
      <c r="G148" s="30">
        <f>'Incidence rate'!G148*Input!$B$142</f>
        <v>1.0504439725029959E-2</v>
      </c>
      <c r="H148" s="30">
        <f>'Incidence rate'!H148*Input!$B$142</f>
        <v>2.1169995011341172E-2</v>
      </c>
      <c r="I148" s="30">
        <f>'Incidence rate'!I148*Input!$B$142</f>
        <v>1.5467982421035734E-2</v>
      </c>
      <c r="M148" s="2">
        <v>2020</v>
      </c>
      <c r="N148" s="1">
        <f>B148*(Male!C148)</f>
        <v>208.01266198976245</v>
      </c>
      <c r="O148" s="1">
        <f>C148*(Female!C148)</f>
        <v>212.68385547912936</v>
      </c>
      <c r="P148" s="1">
        <f>D148*Male!D148</f>
        <v>475.3091869652859</v>
      </c>
      <c r="Q148" s="1">
        <f>E148*Female!D148</f>
        <v>432.98225965005929</v>
      </c>
      <c r="R148" s="1">
        <f>F148*Male!E148</f>
        <v>758.71969871251679</v>
      </c>
      <c r="S148" s="1">
        <f>G148*Female!E148</f>
        <v>668.08236651190543</v>
      </c>
      <c r="T148" s="1">
        <f>H148*(Male!F148)</f>
        <v>781.17281591848928</v>
      </c>
      <c r="U148" s="1">
        <f>I148*(Female!F148)</f>
        <v>767.21192808337241</v>
      </c>
      <c r="V148" s="1">
        <f t="shared" si="8"/>
        <v>4304.1747733105203</v>
      </c>
    </row>
    <row r="149" spans="1:22">
      <c r="A149" s="1">
        <v>2021</v>
      </c>
      <c r="B149" s="30">
        <f>'Incidence rate'!B149*Input!$B$142</f>
        <v>1.7811937719011469E-3</v>
      </c>
      <c r="C149" s="30">
        <f>'Incidence rate'!C149*Input!$B$142</f>
        <v>1.7447471574879121E-3</v>
      </c>
      <c r="D149" s="30">
        <f>'Incidence rate'!D149*Input!$B$142</f>
        <v>6.463326188044855E-3</v>
      </c>
      <c r="E149" s="30">
        <f>'Incidence rate'!E149*Input!$B$142</f>
        <v>5.5660032086706918E-3</v>
      </c>
      <c r="F149" s="30">
        <f>'Incidence rate'!F149*Input!$B$142</f>
        <v>1.3040459797065605E-2</v>
      </c>
      <c r="G149" s="30">
        <f>'Incidence rate'!G149*Input!$B$142</f>
        <v>1.0521856789483064E-2</v>
      </c>
      <c r="H149" s="30">
        <f>'Incidence rate'!H149*Input!$B$142</f>
        <v>2.1210907538565742E-2</v>
      </c>
      <c r="I149" s="30">
        <f>'Incidence rate'!I149*Input!$B$142</f>
        <v>1.5499049560321132E-2</v>
      </c>
      <c r="M149" s="1">
        <v>2021</v>
      </c>
      <c r="N149" s="1">
        <f>B149*(Male!C149)</f>
        <v>206.79659691772315</v>
      </c>
      <c r="O149" s="1">
        <f>C149*(Female!C149)</f>
        <v>211.11440605603735</v>
      </c>
      <c r="P149" s="1">
        <f>D149*Male!D149</f>
        <v>472.46914434607891</v>
      </c>
      <c r="Q149" s="1">
        <f>E149*Female!D149</f>
        <v>431.9218489928457</v>
      </c>
      <c r="R149" s="1">
        <f>F149*Male!E149</f>
        <v>777.21140390511005</v>
      </c>
      <c r="S149" s="1">
        <f>G149*Female!E149</f>
        <v>687.07724835324404</v>
      </c>
      <c r="T149" s="1">
        <f>H149*(Male!F149)</f>
        <v>822.9832124963508</v>
      </c>
      <c r="U149" s="1">
        <f>I149*(Female!F149)</f>
        <v>795.10124244447411</v>
      </c>
      <c r="V149" s="1">
        <f t="shared" si="8"/>
        <v>4404.6751035118641</v>
      </c>
    </row>
    <row r="150" spans="1:22">
      <c r="A150" s="2">
        <v>2022</v>
      </c>
      <c r="B150" s="30">
        <f>'Incidence rate'!B150*Input!$B$142</f>
        <v>1.7830828435005104E-3</v>
      </c>
      <c r="C150" s="30">
        <f>'Incidence rate'!C150*Input!$B$142</f>
        <v>1.7461739773022976E-3</v>
      </c>
      <c r="D150" s="30">
        <f>'Incidence rate'!D150*Input!$B$142</f>
        <v>6.470670530446314E-3</v>
      </c>
      <c r="E150" s="30">
        <f>'Incidence rate'!E150*Input!$B$142</f>
        <v>5.5782375502905221E-3</v>
      </c>
      <c r="F150" s="30">
        <f>'Incidence rate'!F150*Input!$B$142</f>
        <v>1.3052987846049911E-2</v>
      </c>
      <c r="G150" s="30">
        <f>'Incidence rate'!G150*Input!$B$142</f>
        <v>1.0529573371474341E-2</v>
      </c>
      <c r="H150" s="30">
        <f>'Incidence rate'!H150*Input!$B$142</f>
        <v>2.1229766070188758E-2</v>
      </c>
      <c r="I150" s="30">
        <f>'Incidence rate'!I150*Input!$B$142</f>
        <v>1.5514146408775515E-2</v>
      </c>
      <c r="M150" s="2">
        <v>2022</v>
      </c>
      <c r="N150" s="1">
        <f>B150*(Male!C150)</f>
        <v>205.58945185560884</v>
      </c>
      <c r="O150" s="1">
        <f>C150*(Female!C150)</f>
        <v>210.06472946946641</v>
      </c>
      <c r="P150" s="1">
        <f>D150*Male!D150</f>
        <v>466.53534524517926</v>
      </c>
      <c r="Q150" s="1">
        <f>E150*Female!D150</f>
        <v>426.73517259722496</v>
      </c>
      <c r="R150" s="1">
        <f>F150*Male!E150</f>
        <v>788.40046590141458</v>
      </c>
      <c r="S150" s="1">
        <f>G150*Female!E150</f>
        <v>694.95184251730655</v>
      </c>
      <c r="T150" s="1">
        <f>H150*(Male!F150)</f>
        <v>872.54338548475801</v>
      </c>
      <c r="U150" s="1">
        <f>I150*(Female!F150)</f>
        <v>837.76390607387782</v>
      </c>
      <c r="V150" s="1">
        <f t="shared" si="8"/>
        <v>4502.5842991448362</v>
      </c>
    </row>
    <row r="151" spans="1:22">
      <c r="A151" s="1">
        <v>2023</v>
      </c>
      <c r="B151" s="30">
        <f>'Incidence rate'!B151*Input!$B$142</f>
        <v>1.7841616940137369E-3</v>
      </c>
      <c r="C151" s="30">
        <f>'Incidence rate'!C151*Input!$B$142</f>
        <v>1.7468846478678626E-3</v>
      </c>
      <c r="D151" s="30">
        <f>'Incidence rate'!D151*Input!$B$142</f>
        <v>6.4745005023860557E-3</v>
      </c>
      <c r="E151" s="30">
        <f>'Incidence rate'!E151*Input!$B$142</f>
        <v>5.5850238038064673E-3</v>
      </c>
      <c r="F151" s="30">
        <f>'Incidence rate'!F151*Input!$B$142</f>
        <v>1.305893304644758E-2</v>
      </c>
      <c r="G151" s="30">
        <f>'Incidence rate'!G151*Input!$B$142</f>
        <v>1.0532992181675603E-2</v>
      </c>
      <c r="H151" s="30">
        <f>'Incidence rate'!H151*Input!$B$142</f>
        <v>2.1238458865259099E-2</v>
      </c>
      <c r="I151" s="30">
        <f>'Incidence rate'!I151*Input!$B$142</f>
        <v>1.5521482611544587E-2</v>
      </c>
      <c r="M151" s="1">
        <v>2023</v>
      </c>
      <c r="N151" s="1">
        <f>B151*(Male!C151)</f>
        <v>204.82176247277701</v>
      </c>
      <c r="O151" s="1">
        <f>C151*(Female!C151)</f>
        <v>209.27678081456995</v>
      </c>
      <c r="P151" s="1">
        <f>D151*Male!D151</f>
        <v>459.04208561917136</v>
      </c>
      <c r="Q151" s="1">
        <f>E151*Female!D151</f>
        <v>419.4352876658657</v>
      </c>
      <c r="R151" s="1">
        <f>F151*Male!E151</f>
        <v>799.2067024425919</v>
      </c>
      <c r="S151" s="1">
        <f>G151*Female!E151</f>
        <v>704.65717695409785</v>
      </c>
      <c r="T151" s="1">
        <f>H151*(Male!F151)</f>
        <v>925.99680652529673</v>
      </c>
      <c r="U151" s="1">
        <f>I151*(Female!F151)</f>
        <v>880.06806407457805</v>
      </c>
      <c r="V151" s="1">
        <f t="shared" si="8"/>
        <v>4602.5046665689479</v>
      </c>
    </row>
    <row r="152" spans="1:22">
      <c r="A152" s="2">
        <v>2024</v>
      </c>
      <c r="B152" s="30">
        <f>'Incidence rate'!B152*Input!$B$142</f>
        <v>1.7847778265257359E-3</v>
      </c>
      <c r="C152" s="30">
        <f>'Incidence rate'!C152*Input!$B$142</f>
        <v>1.7472386187390994E-3</v>
      </c>
      <c r="D152" s="30">
        <f>'Incidence rate'!D152*Input!$B$142</f>
        <v>6.4764977792363607E-3</v>
      </c>
      <c r="E152" s="30">
        <f>'Incidence rate'!E152*Input!$B$142</f>
        <v>5.5887880633157814E-3</v>
      </c>
      <c r="F152" s="30">
        <f>'Incidence rate'!F152*Input!$B$142</f>
        <v>1.3061754348296952E-2</v>
      </c>
      <c r="G152" s="30">
        <f>'Incidence rate'!G152*Input!$B$142</f>
        <v>1.0534506876031902E-2</v>
      </c>
      <c r="H152" s="30">
        <f>'Incidence rate'!H152*Input!$B$142</f>
        <v>2.1242465788366728E-2</v>
      </c>
      <c r="I152" s="30">
        <f>'Incidence rate'!I152*Input!$B$142</f>
        <v>1.5525047585468115E-2</v>
      </c>
      <c r="M152" s="2">
        <v>2024</v>
      </c>
      <c r="N152" s="1">
        <f>B152*(Male!C152)</f>
        <v>203.82162778923905</v>
      </c>
      <c r="O152" s="1">
        <f>C152*(Female!C152)</f>
        <v>208.62029107744846</v>
      </c>
      <c r="P152" s="1">
        <f>D152*Male!D152</f>
        <v>451.41189521277431</v>
      </c>
      <c r="Q152" s="1">
        <f>E152*Female!D152</f>
        <v>411.33480146004149</v>
      </c>
      <c r="R152" s="1">
        <f>F152*Male!E152</f>
        <v>811.13494502924073</v>
      </c>
      <c r="S152" s="1">
        <f>G152*Female!E152</f>
        <v>717.39991825777258</v>
      </c>
      <c r="T152" s="1">
        <f>H152*(Male!F152)</f>
        <v>968.65643994952279</v>
      </c>
      <c r="U152" s="1">
        <f>I152*(Female!F152)</f>
        <v>914.42530278407196</v>
      </c>
      <c r="V152" s="1">
        <f t="shared" si="8"/>
        <v>4686.8052215601119</v>
      </c>
    </row>
    <row r="153" spans="1:22">
      <c r="A153" s="1">
        <v>2025</v>
      </c>
      <c r="B153" s="30">
        <f>'Incidence rate'!B153*Input!$B$142</f>
        <v>1.7851297003652409E-3</v>
      </c>
      <c r="C153" s="30">
        <f>'Incidence rate'!C153*Input!$B$142</f>
        <v>1.747414924588461E-3</v>
      </c>
      <c r="D153" s="30">
        <f>'Incidence rate'!D153*Input!$B$142</f>
        <v>6.4775393312058215E-3</v>
      </c>
      <c r="E153" s="30">
        <f>'Incidence rate'!E153*Input!$B$142</f>
        <v>5.5908760562886428E-3</v>
      </c>
      <c r="F153" s="30">
        <f>'Incidence rate'!F153*Input!$B$142</f>
        <v>1.3063093200411741E-2</v>
      </c>
      <c r="G153" s="30">
        <f>'Incidence rate'!G153*Input!$B$142</f>
        <v>1.053517795715603E-2</v>
      </c>
      <c r="H153" s="30">
        <f>'Incidence rate'!H153*Input!$B$142</f>
        <v>2.1244312769994625E-2</v>
      </c>
      <c r="I153" s="30">
        <f>'Incidence rate'!I153*Input!$B$142</f>
        <v>1.5526779958396752E-2</v>
      </c>
      <c r="M153" s="1">
        <v>2025</v>
      </c>
      <c r="N153" s="1">
        <f>B153*(Male!C153)</f>
        <v>203.68329881167398</v>
      </c>
      <c r="O153" s="1">
        <f>C153*(Female!C153)</f>
        <v>208.29185901094456</v>
      </c>
      <c r="P153" s="1">
        <f>D153*Male!D153</f>
        <v>443.71144418759877</v>
      </c>
      <c r="Q153" s="1">
        <f>E153*Female!D153</f>
        <v>403.10216365841114</v>
      </c>
      <c r="R153" s="1">
        <f>F153*Male!E153</f>
        <v>822.97487162593961</v>
      </c>
      <c r="S153" s="1">
        <f>G153*Female!E153</f>
        <v>730.08783243091284</v>
      </c>
      <c r="T153" s="1">
        <f>H153*(Male!F153)</f>
        <v>1017.6025816827425</v>
      </c>
      <c r="U153" s="1">
        <f>I153*(Female!F153)</f>
        <v>948.6862554580415</v>
      </c>
      <c r="V153" s="1">
        <f t="shared" si="8"/>
        <v>4778.1403068662648</v>
      </c>
    </row>
    <row r="154" spans="1:22">
      <c r="A154" s="2">
        <v>2026</v>
      </c>
      <c r="B154" s="30">
        <f>'Incidence rate'!B154*Input!$B$142</f>
        <v>1.7853306558358961E-3</v>
      </c>
      <c r="C154" s="30">
        <f>'Incidence rate'!C154*Input!$B$142</f>
        <v>1.7475027390247441E-3</v>
      </c>
      <c r="D154" s="30">
        <f>'Incidence rate'!D154*Input!$B$142</f>
        <v>6.4780824860042694E-3</v>
      </c>
      <c r="E154" s="30">
        <f>'Incidence rate'!E154*Input!$B$142</f>
        <v>5.5920342428174858E-3</v>
      </c>
      <c r="F154" s="30">
        <f>'Incidence rate'!F154*Input!$B$142</f>
        <v>1.3063728554259356E-2</v>
      </c>
      <c r="G154" s="30">
        <f>'Incidence rate'!G154*Input!$B$142</f>
        <v>1.0535475277782655E-2</v>
      </c>
      <c r="H154" s="30">
        <f>'Incidence rate'!H154*Input!$B$142</f>
        <v>2.1245164131760835E-2</v>
      </c>
      <c r="I154" s="30">
        <f>'Incidence rate'!I154*Input!$B$142</f>
        <v>1.5527621792314259E-2</v>
      </c>
      <c r="M154" s="2">
        <v>2026</v>
      </c>
      <c r="N154" s="1">
        <f>B154*(Male!C154)</f>
        <v>202.81356250295781</v>
      </c>
      <c r="O154" s="1">
        <f>C154*(Female!C154)</f>
        <v>207.42857512223713</v>
      </c>
      <c r="P154" s="1">
        <f>D154*Male!D154</f>
        <v>434.67933481088647</v>
      </c>
      <c r="Q154" s="1">
        <f>E154*Female!D154</f>
        <v>394.79761754291451</v>
      </c>
      <c r="R154" s="1">
        <f>F154*Male!E154</f>
        <v>838.69137318345065</v>
      </c>
      <c r="S154" s="1">
        <f>G154*Female!E154</f>
        <v>742.75100708367722</v>
      </c>
      <c r="T154" s="1">
        <f>H154*(Male!F154)</f>
        <v>1053.7601409353374</v>
      </c>
      <c r="U154" s="1">
        <f>I154*(Female!F154)</f>
        <v>986.00398381195544</v>
      </c>
      <c r="V154" s="1">
        <f t="shared" si="8"/>
        <v>4860.9255949934168</v>
      </c>
    </row>
    <row r="155" spans="1:22">
      <c r="A155" s="1">
        <v>2027</v>
      </c>
      <c r="B155" s="30">
        <f>'Incidence rate'!B155*Input!$B$142</f>
        <v>1.7854454216884518E-3</v>
      </c>
      <c r="C155" s="30">
        <f>'Incidence rate'!C155*Input!$B$142</f>
        <v>1.7475464776485379E-3</v>
      </c>
      <c r="D155" s="30">
        <f>'Incidence rate'!D155*Input!$B$142</f>
        <v>6.4783657336421451E-3</v>
      </c>
      <c r="E155" s="30">
        <f>'Incidence rate'!E155*Input!$B$142</f>
        <v>5.592676676031123E-3</v>
      </c>
      <c r="F155" s="30">
        <f>'Incidence rate'!F155*Input!$B$142</f>
        <v>1.3064030062175882E-2</v>
      </c>
      <c r="G155" s="30">
        <f>'Incidence rate'!G155*Input!$B$142</f>
        <v>1.0535607004859813E-2</v>
      </c>
      <c r="H155" s="30">
        <f>'Incidence rate'!H155*Input!$B$142</f>
        <v>2.1245556564931836E-2</v>
      </c>
      <c r="I155" s="30">
        <f>'Incidence rate'!I155*Input!$B$142</f>
        <v>1.5528030875331583E-2</v>
      </c>
      <c r="M155" s="1">
        <v>2027</v>
      </c>
      <c r="N155" s="1">
        <f>B155*(Male!C155)</f>
        <v>202.29096627730158</v>
      </c>
      <c r="O155" s="1">
        <f>C155*(Female!C155)</f>
        <v>206.73474830582202</v>
      </c>
      <c r="P155" s="1">
        <f>D155*Male!D155</f>
        <v>424.98079212692471</v>
      </c>
      <c r="Q155" s="1">
        <f>E155*Female!D155</f>
        <v>385.89469064614747</v>
      </c>
      <c r="R155" s="1">
        <f>F155*Male!E155</f>
        <v>854.38756606630261</v>
      </c>
      <c r="S155" s="1">
        <f>G155*Female!E155</f>
        <v>755.40302224844856</v>
      </c>
      <c r="T155" s="1">
        <f>H155*(Male!F155)</f>
        <v>1096.2707187504827</v>
      </c>
      <c r="U155" s="1">
        <f>I155*(Female!F155)</f>
        <v>1018.6388254217519</v>
      </c>
      <c r="V155" s="1">
        <f t="shared" si="8"/>
        <v>4944.6013298431817</v>
      </c>
    </row>
    <row r="156" spans="1:22">
      <c r="A156" s="2">
        <v>2028</v>
      </c>
      <c r="B156" s="30">
        <f>'Incidence rate'!B156*Input!$B$142</f>
        <v>1.7855109645715185E-3</v>
      </c>
      <c r="C156" s="30">
        <f>'Incidence rate'!C156*Input!$B$142</f>
        <v>1.7475682629869613E-3</v>
      </c>
      <c r="D156" s="30">
        <f>'Incidence rate'!D156*Input!$B$142</f>
        <v>6.4785134433274745E-3</v>
      </c>
      <c r="E156" s="30">
        <f>'Incidence rate'!E156*Input!$B$142</f>
        <v>5.5930330266048033E-3</v>
      </c>
      <c r="F156" s="30">
        <f>'Incidence rate'!F156*Input!$B$142</f>
        <v>1.3064173143112708E-2</v>
      </c>
      <c r="G156" s="30">
        <f>'Incidence rate'!G156*Input!$B$142</f>
        <v>1.0535665366175187E-2</v>
      </c>
      <c r="H156" s="30">
        <f>'Incidence rate'!H156*Input!$B$142</f>
        <v>2.124573745606393E-2</v>
      </c>
      <c r="I156" s="30">
        <f>'Incidence rate'!I156*Input!$B$142</f>
        <v>1.5528229666223057E-2</v>
      </c>
      <c r="M156" s="2">
        <v>2028</v>
      </c>
      <c r="N156" s="1">
        <f>B156*(Male!C156)</f>
        <v>201.58418790012445</v>
      </c>
      <c r="O156" s="1">
        <f>C156*(Female!C156)</f>
        <v>206.21305503246143</v>
      </c>
      <c r="P156" s="1">
        <f>D156*Male!D156</f>
        <v>412.68130633996014</v>
      </c>
      <c r="Q156" s="1">
        <f>E156*Female!D156</f>
        <v>375.29251608518229</v>
      </c>
      <c r="R156" s="1">
        <f>F156*Male!E156</f>
        <v>867.46109670268379</v>
      </c>
      <c r="S156" s="1">
        <f>G156*Female!E156</f>
        <v>765.94287212093604</v>
      </c>
      <c r="T156" s="1">
        <f>H156*(Male!F156)</f>
        <v>1134.5223801538139</v>
      </c>
      <c r="U156" s="1">
        <f>I156*(Female!F156)</f>
        <v>1054.3667943365456</v>
      </c>
      <c r="V156" s="1">
        <f t="shared" si="8"/>
        <v>5018.0642086717071</v>
      </c>
    </row>
    <row r="157" spans="1:22">
      <c r="A157" s="1">
        <v>2029</v>
      </c>
      <c r="B157" s="30">
        <f>'Incidence rate'!B157*Input!$B$142</f>
        <v>1.7855483961718088E-3</v>
      </c>
      <c r="C157" s="30">
        <f>'Incidence rate'!C157*Input!$B$142</f>
        <v>1.7475791138306493E-3</v>
      </c>
      <c r="D157" s="30">
        <f>'Incidence rate'!D157*Input!$B$142</f>
        <v>6.4785904718644193E-3</v>
      </c>
      <c r="E157" s="30">
        <f>'Incidence rate'!E157*Input!$B$142</f>
        <v>5.5932306903131229E-3</v>
      </c>
      <c r="F157" s="30">
        <f>'Incidence rate'!F157*Input!$B$142</f>
        <v>1.3064241042339764E-2</v>
      </c>
      <c r="G157" s="30">
        <f>'Incidence rate'!G157*Input!$B$142</f>
        <v>1.0535691222993731E-2</v>
      </c>
      <c r="H157" s="30">
        <f>'Incidence rate'!H157*Input!$B$142</f>
        <v>2.1245820837398802E-2</v>
      </c>
      <c r="I157" s="30">
        <f>'Incidence rate'!I157*Input!$B$142</f>
        <v>1.5528326267198706E-2</v>
      </c>
      <c r="M157" s="1">
        <v>2029</v>
      </c>
      <c r="N157" s="1">
        <f>B157*(Male!C157)</f>
        <v>201.23130424856285</v>
      </c>
      <c r="O157" s="1">
        <f>C157*(Female!C157)</f>
        <v>205.69006169786743</v>
      </c>
      <c r="P157" s="1">
        <f>D157*Male!D157</f>
        <v>401.02475020840757</v>
      </c>
      <c r="Q157" s="1">
        <f>E157*Female!D157</f>
        <v>365.23796407744692</v>
      </c>
      <c r="R157" s="1">
        <f>F157*Male!E157</f>
        <v>876.61057394099817</v>
      </c>
      <c r="S157" s="1">
        <f>G157*Female!E157</f>
        <v>772.26616664544042</v>
      </c>
      <c r="T157" s="1">
        <f>H157*(Male!F157)</f>
        <v>1179.1430564756336</v>
      </c>
      <c r="U157" s="1">
        <f>I157*(Female!F157)</f>
        <v>1096.2998344642288</v>
      </c>
      <c r="V157" s="1">
        <f t="shared" si="8"/>
        <v>5097.5037117585853</v>
      </c>
    </row>
    <row r="158" spans="1:22">
      <c r="A158" s="2">
        <v>2030</v>
      </c>
      <c r="B158" s="30">
        <f>'Incidence rate'!B158*Input!$B$142</f>
        <v>1.7855697733928774E-3</v>
      </c>
      <c r="C158" s="30">
        <f>'Incidence rate'!C158*Input!$B$142</f>
        <v>1.747584518420031E-3</v>
      </c>
      <c r="D158" s="30">
        <f>'Incidence rate'!D158*Input!$B$142</f>
        <v>6.4786306411701213E-3</v>
      </c>
      <c r="E158" s="30">
        <f>'Incidence rate'!E158*Input!$B$142</f>
        <v>5.5933403321784016E-3</v>
      </c>
      <c r="F158" s="30">
        <f>'Incidence rate'!F158*Input!$B$142</f>
        <v>1.3064273263997917E-2</v>
      </c>
      <c r="G158" s="30">
        <f>'Incidence rate'!G158*Input!$B$142</f>
        <v>1.053570267878531E-2</v>
      </c>
      <c r="H158" s="30">
        <f>'Incidence rate'!H158*Input!$B$142</f>
        <v>2.12458592718258E-2</v>
      </c>
      <c r="I158" s="30">
        <f>'Incidence rate'!I158*Input!$B$142</f>
        <v>1.5528373209734244E-2</v>
      </c>
      <c r="M158" s="2">
        <v>2030</v>
      </c>
      <c r="N158" s="1">
        <f>B158*(Male!C158)</f>
        <v>201.05515648403801</v>
      </c>
      <c r="O158" s="1">
        <f>C158*(Female!C158)</f>
        <v>205.16642246251163</v>
      </c>
      <c r="P158" s="1">
        <f>D158*Male!D158</f>
        <v>391.30929072667533</v>
      </c>
      <c r="Q158" s="1">
        <f>E158*Female!D158</f>
        <v>356.29577915976415</v>
      </c>
      <c r="R158" s="1">
        <f>F158*Male!E158</f>
        <v>879.22559066705981</v>
      </c>
      <c r="S158" s="1">
        <f>G158*Female!E158</f>
        <v>774.37414689072034</v>
      </c>
      <c r="T158" s="1">
        <f>H158*(Male!F158)</f>
        <v>1221.6369081299836</v>
      </c>
      <c r="U158" s="1">
        <f>I158*(Female!F158)</f>
        <v>1133.5712443105997</v>
      </c>
      <c r="V158" s="1">
        <f t="shared" si="8"/>
        <v>5162.6345388313521</v>
      </c>
    </row>
    <row r="161" spans="1:22">
      <c r="A161" s="29" t="s">
        <v>49</v>
      </c>
      <c r="B161" s="2"/>
      <c r="C161" s="2"/>
      <c r="D161" s="2"/>
      <c r="E161" s="2"/>
      <c r="F161" s="2"/>
      <c r="G161" s="2"/>
      <c r="H161" s="2"/>
      <c r="I161" s="2"/>
    </row>
    <row r="162" spans="1:22">
      <c r="A162" s="1" t="s">
        <v>8</v>
      </c>
      <c r="B162" s="1" t="s">
        <v>0</v>
      </c>
      <c r="C162" s="1" t="s">
        <v>1</v>
      </c>
      <c r="D162" s="1" t="s">
        <v>2</v>
      </c>
      <c r="E162" s="1" t="s">
        <v>3</v>
      </c>
      <c r="F162" s="1" t="s">
        <v>4</v>
      </c>
      <c r="G162" s="1" t="s">
        <v>5</v>
      </c>
      <c r="H162" s="1" t="s">
        <v>6</v>
      </c>
      <c r="I162" s="1" t="s">
        <v>7</v>
      </c>
      <c r="M162" s="1" t="s">
        <v>8</v>
      </c>
      <c r="N162" s="1" t="s">
        <v>0</v>
      </c>
      <c r="O162" s="1" t="s">
        <v>1</v>
      </c>
      <c r="P162" s="1" t="s">
        <v>2</v>
      </c>
      <c r="Q162" s="1" t="s">
        <v>3</v>
      </c>
      <c r="R162" s="1" t="s">
        <v>4</v>
      </c>
      <c r="S162" s="1" t="s">
        <v>5</v>
      </c>
      <c r="T162" s="1" t="s">
        <v>6</v>
      </c>
      <c r="U162" s="1" t="s">
        <v>7</v>
      </c>
    </row>
    <row r="163" spans="1:22">
      <c r="A163" s="1">
        <v>2015</v>
      </c>
      <c r="B163" s="30">
        <f>'Incidence rate'!B163*Input!$B$162</f>
        <v>1.9276145854385353E-3</v>
      </c>
      <c r="C163" s="30">
        <f>'Incidence rate'!C163*Input!$B$162</f>
        <v>1.814599526019483E-3</v>
      </c>
      <c r="D163" s="30">
        <f>'Incidence rate'!D163*Input!$B$162</f>
        <v>6.6423500004758659E-3</v>
      </c>
      <c r="E163" s="30">
        <f>'Incidence rate'!E163*Input!$B$162</f>
        <v>5.4043084421707471E-3</v>
      </c>
      <c r="F163" s="30">
        <f>'Incidence rate'!F163*Input!$B$162</f>
        <v>1.2756605581882963E-2</v>
      </c>
      <c r="G163" s="30">
        <f>'Incidence rate'!G163*Input!$B$162</f>
        <v>1.0115168938148001E-2</v>
      </c>
      <c r="H163" s="30">
        <f>'Incidence rate'!H163*Input!$B$162</f>
        <v>2.045235866213822E-2</v>
      </c>
      <c r="I163" s="30">
        <f>'Incidence rate'!I163*Input!$B$162</f>
        <v>1.5454487350397816E-2</v>
      </c>
      <c r="M163" s="1">
        <v>2015</v>
      </c>
      <c r="N163" s="1">
        <f>B163*(Male!C163)</f>
        <v>141.29414911264465</v>
      </c>
      <c r="O163" s="1">
        <f>C163*(Female!C163)</f>
        <v>138.45394383528657</v>
      </c>
      <c r="P163" s="1">
        <f>D163*Male!D163</f>
        <v>274.32905501965325</v>
      </c>
      <c r="Q163" s="1">
        <f>E163*Female!D163</f>
        <v>228.06181625960554</v>
      </c>
      <c r="R163" s="1">
        <f>F163*Male!E163</f>
        <v>377.59552522373571</v>
      </c>
      <c r="S163" s="1">
        <f>G163*Female!E163</f>
        <v>313.57023708258805</v>
      </c>
      <c r="T163" s="1">
        <f>H163*(Male!F163)</f>
        <v>321.10203099557003</v>
      </c>
      <c r="U163" s="1">
        <f>I163*(Female!F163)</f>
        <v>327.63513182843371</v>
      </c>
      <c r="V163" s="1">
        <f>SUM(N163:U163)</f>
        <v>2122.0418893575179</v>
      </c>
    </row>
    <row r="164" spans="1:22">
      <c r="A164" s="2">
        <v>2016</v>
      </c>
      <c r="B164" s="30">
        <f>'Incidence rate'!B164*Input!$B$162</f>
        <v>1.9908901375698938E-3</v>
      </c>
      <c r="C164" s="30">
        <f>'Incidence rate'!C164*Input!$B$162</f>
        <v>1.9232017201616534E-3</v>
      </c>
      <c r="D164" s="30">
        <f>'Incidence rate'!D164*Input!$B$162</f>
        <v>7.0667364471701504E-3</v>
      </c>
      <c r="E164" s="30">
        <f>'Incidence rate'!E164*Input!$B$162</f>
        <v>5.892452931322914E-3</v>
      </c>
      <c r="F164" s="30">
        <f>'Incidence rate'!F164*Input!$B$162</f>
        <v>1.4031428191511723E-2</v>
      </c>
      <c r="G164" s="30">
        <f>'Incidence rate'!G164*Input!$B$162</f>
        <v>1.1300909087175282E-2</v>
      </c>
      <c r="H164" s="30">
        <f>'Incidence rate'!H164*Input!$B$162</f>
        <v>2.2737237202730638E-2</v>
      </c>
      <c r="I164" s="30">
        <f>'Incidence rate'!I164*Input!$B$162</f>
        <v>1.6786906164200012E-2</v>
      </c>
      <c r="M164" s="2">
        <v>2016</v>
      </c>
      <c r="N164" s="1">
        <f>B164*(Male!C164)</f>
        <v>142.54773385000439</v>
      </c>
      <c r="O164" s="1">
        <f>C164*(Female!C164)</f>
        <v>143.85548866809168</v>
      </c>
      <c r="P164" s="1">
        <f>D164*Male!D164</f>
        <v>292.56288891284424</v>
      </c>
      <c r="Q164" s="1">
        <f>E164*Female!D164</f>
        <v>249.25075899495926</v>
      </c>
      <c r="R164" s="1">
        <f>F164*Male!E164</f>
        <v>434.97427393686343</v>
      </c>
      <c r="S164" s="1">
        <f>G164*Female!E164</f>
        <v>366.14945442447913</v>
      </c>
      <c r="T164" s="1">
        <f>H164*(Male!F164)</f>
        <v>375.16441384505555</v>
      </c>
      <c r="U164" s="1">
        <f>I164*(Female!F164)</f>
        <v>364.27586376314025</v>
      </c>
      <c r="V164" s="1">
        <f t="shared" ref="V164:V178" si="9">SUM(N164:U164)</f>
        <v>2368.7808763954381</v>
      </c>
    </row>
    <row r="165" spans="1:22">
      <c r="A165" s="1">
        <v>2017</v>
      </c>
      <c r="B165" s="30">
        <f>'Incidence rate'!B165*Input!$B$162</f>
        <v>2.0270268630988536E-3</v>
      </c>
      <c r="C165" s="30">
        <f>'Incidence rate'!C165*Input!$B$162</f>
        <v>1.9772943126224298E-3</v>
      </c>
      <c r="D165" s="30">
        <f>'Incidence rate'!D165*Input!$B$162</f>
        <v>7.2880480491622195E-3</v>
      </c>
      <c r="E165" s="30">
        <f>'Incidence rate'!E165*Input!$B$162</f>
        <v>6.1632212618739123E-3</v>
      </c>
      <c r="F165" s="30">
        <f>'Incidence rate'!F165*Input!$B$162</f>
        <v>1.463639676205418E-2</v>
      </c>
      <c r="G165" s="30">
        <f>'Incidence rate'!G165*Input!$B$162</f>
        <v>1.1826247964169118E-2</v>
      </c>
      <c r="H165" s="30">
        <f>'Incidence rate'!H165*Input!$B$162</f>
        <v>2.3790446504026772E-2</v>
      </c>
      <c r="I165" s="30">
        <f>'Incidence rate'!I165*Input!$B$162</f>
        <v>1.7434385313303481E-2</v>
      </c>
      <c r="M165" s="1">
        <v>2017</v>
      </c>
      <c r="N165" s="1">
        <f>B165*(Male!C165)</f>
        <v>142.49998847584942</v>
      </c>
      <c r="O165" s="1">
        <f>C165*(Female!C165)</f>
        <v>145.33113197774858</v>
      </c>
      <c r="P165" s="1">
        <f>D165*Male!D165</f>
        <v>302.45399404023209</v>
      </c>
      <c r="Q165" s="1">
        <f>E165*Female!D165</f>
        <v>261.32058150345387</v>
      </c>
      <c r="R165" s="1">
        <f>F165*Male!E165</f>
        <v>471.29197573814457</v>
      </c>
      <c r="S165" s="1">
        <f>G165*Female!E165</f>
        <v>399.72718118891618</v>
      </c>
      <c r="T165" s="1">
        <f>H165*(Male!F165)</f>
        <v>404.43759056845511</v>
      </c>
      <c r="U165" s="1">
        <f>I165*(Female!F165)</f>
        <v>390.53023101799795</v>
      </c>
      <c r="V165" s="1">
        <f t="shared" si="9"/>
        <v>2517.5926745107981</v>
      </c>
    </row>
    <row r="166" spans="1:22">
      <c r="A166" s="2">
        <v>2018</v>
      </c>
      <c r="B166" s="30">
        <f>'Incidence rate'!B166*Input!$B$162</f>
        <v>2.0476645800048153E-3</v>
      </c>
      <c r="C166" s="30">
        <f>'Incidence rate'!C166*Input!$B$162</f>
        <v>2.0042367568542268E-3</v>
      </c>
      <c r="D166" s="30">
        <f>'Incidence rate'!D166*Input!$B$162</f>
        <v>7.4034589572103031E-3</v>
      </c>
      <c r="E166" s="30">
        <f>'Incidence rate'!E166*Input!$B$162</f>
        <v>6.3134134497581131E-3</v>
      </c>
      <c r="F166" s="30">
        <f>'Incidence rate'!F166*Input!$B$162</f>
        <v>1.4923485309574349E-2</v>
      </c>
      <c r="G166" s="30">
        <f>'Incidence rate'!G166*Input!$B$162</f>
        <v>1.2058997893323105E-2</v>
      </c>
      <c r="H166" s="30">
        <f>'Incidence rate'!H166*Input!$B$162</f>
        <v>2.4275920813767952E-2</v>
      </c>
      <c r="I166" s="30">
        <f>'Incidence rate'!I166*Input!$B$162</f>
        <v>1.7749023056467285E-2</v>
      </c>
      <c r="M166" s="2">
        <v>2018</v>
      </c>
      <c r="N166" s="1">
        <f>B166*(Male!C166)</f>
        <v>140.87932310433129</v>
      </c>
      <c r="O166" s="1">
        <f>C166*(Female!C166)</f>
        <v>144.50547016918975</v>
      </c>
      <c r="P166" s="1">
        <f>D166*Male!D166</f>
        <v>307.2435467242276</v>
      </c>
      <c r="Q166" s="1">
        <f>E166*Female!D166</f>
        <v>267.68873026974398</v>
      </c>
      <c r="R166" s="1">
        <f>F166*Male!E166</f>
        <v>495.45971227786839</v>
      </c>
      <c r="S166" s="1">
        <f>G166*Female!E166</f>
        <v>422.06492626630865</v>
      </c>
      <c r="T166" s="1">
        <f>H166*(Male!F166)</f>
        <v>434.53898256644635</v>
      </c>
      <c r="U166" s="1">
        <f>I166*(Female!F166)</f>
        <v>413.55223721568774</v>
      </c>
      <c r="V166" s="1">
        <f t="shared" si="9"/>
        <v>2625.9329285938043</v>
      </c>
    </row>
    <row r="167" spans="1:22">
      <c r="A167" s="1">
        <v>2019</v>
      </c>
      <c r="B167" s="30">
        <f>'Incidence rate'!B167*Input!$B$162</f>
        <v>2.0594507989512203E-3</v>
      </c>
      <c r="C167" s="30">
        <f>'Incidence rate'!C167*Input!$B$162</f>
        <v>2.0176562523555775E-3</v>
      </c>
      <c r="D167" s="30">
        <f>'Incidence rate'!D167*Input!$B$162</f>
        <v>7.4636441331188113E-3</v>
      </c>
      <c r="E167" s="30">
        <f>'Incidence rate'!E167*Input!$B$162</f>
        <v>6.3967233894971385E-3</v>
      </c>
      <c r="F167" s="30">
        <f>'Incidence rate'!F167*Input!$B$162</f>
        <v>1.5059723517855714E-2</v>
      </c>
      <c r="G167" s="30">
        <f>'Incidence rate'!G167*Input!$B$162</f>
        <v>1.2162117102453763E-2</v>
      </c>
      <c r="H167" s="30">
        <f>'Incidence rate'!H167*Input!$B$162</f>
        <v>2.449969903631943E-2</v>
      </c>
      <c r="I167" s="30">
        <f>'Incidence rate'!I167*Input!$B$162</f>
        <v>1.7901918959849359E-2</v>
      </c>
      <c r="M167" s="1">
        <v>2019</v>
      </c>
      <c r="N167" s="1">
        <f>B167*(Male!C167)</f>
        <v>139.21887400910248</v>
      </c>
      <c r="O167" s="1">
        <f>C167*(Female!C167)</f>
        <v>142.85006266677487</v>
      </c>
      <c r="P167" s="1">
        <f>D167*Male!D167</f>
        <v>308.99486711111877</v>
      </c>
      <c r="Q167" s="1">
        <f>E167*Female!D167</f>
        <v>271.22107171467866</v>
      </c>
      <c r="R167" s="1">
        <f>F167*Male!E167</f>
        <v>516.54851666245099</v>
      </c>
      <c r="S167" s="1">
        <f>G167*Female!E167</f>
        <v>439.05242739858085</v>
      </c>
      <c r="T167" s="1">
        <f>H167*(Male!F167)</f>
        <v>460.59434188280528</v>
      </c>
      <c r="U167" s="1">
        <f>I167*(Female!F167)</f>
        <v>433.2264388283545</v>
      </c>
      <c r="V167" s="1">
        <f t="shared" si="9"/>
        <v>2711.7066002738666</v>
      </c>
    </row>
    <row r="168" spans="1:22">
      <c r="A168" s="2">
        <v>2020</v>
      </c>
      <c r="B168" s="30">
        <f>'Incidence rate'!B168*Input!$B$162</f>
        <v>2.066181919340433E-3</v>
      </c>
      <c r="C168" s="30">
        <f>'Incidence rate'!C168*Input!$B$162</f>
        <v>2.0243402361085436E-3</v>
      </c>
      <c r="D168" s="30">
        <f>'Incidence rate'!D168*Input!$B$162</f>
        <v>7.4950298613866333E-3</v>
      </c>
      <c r="E168" s="30">
        <f>'Incidence rate'!E168*Input!$B$162</f>
        <v>6.4429344884703466E-3</v>
      </c>
      <c r="F168" s="30">
        <f>'Incidence rate'!F168*Input!$B$162</f>
        <v>1.5124375520020354E-2</v>
      </c>
      <c r="G168" s="30">
        <f>'Incidence rate'!G168*Input!$B$162</f>
        <v>1.2207803781415951E-2</v>
      </c>
      <c r="H168" s="30">
        <f>'Incidence rate'!H168*Input!$B$162</f>
        <v>2.4602849073063773E-2</v>
      </c>
      <c r="I168" s="30">
        <f>'Incidence rate'!I168*Input!$B$162</f>
        <v>1.7976217602586792E-2</v>
      </c>
      <c r="M168" s="2">
        <v>2020</v>
      </c>
      <c r="N168" s="1">
        <f>B168*(Male!C168)</f>
        <v>136.78124306033666</v>
      </c>
      <c r="O168" s="1">
        <f>C168*(Female!C168)</f>
        <v>140.48921238593292</v>
      </c>
      <c r="P168" s="1">
        <f>D168*Male!D168</f>
        <v>308.79523028912928</v>
      </c>
      <c r="Q168" s="1">
        <f>E168*Female!D168</f>
        <v>273.18042231114271</v>
      </c>
      <c r="R168" s="1">
        <f>F168*Male!E168</f>
        <v>530.86558075271444</v>
      </c>
      <c r="S168" s="1">
        <f>G168*Female!E168</f>
        <v>454.13030066867339</v>
      </c>
      <c r="T168" s="1">
        <f>H168*(Male!F168)</f>
        <v>489.59669655396908</v>
      </c>
      <c r="U168" s="1">
        <f>I168*(Female!F168)</f>
        <v>453.00068358518718</v>
      </c>
      <c r="V168" s="1">
        <f t="shared" si="9"/>
        <v>2786.8393696070857</v>
      </c>
    </row>
    <row r="169" spans="1:22">
      <c r="A169" s="1">
        <v>2021</v>
      </c>
      <c r="B169" s="30">
        <f>'Incidence rate'!B169*Input!$B$162</f>
        <v>2.0700260683334396E-3</v>
      </c>
      <c r="C169" s="30">
        <f>'Incidence rate'!C169*Input!$B$162</f>
        <v>2.0276693954503051E-3</v>
      </c>
      <c r="D169" s="30">
        <f>'Incidence rate'!D169*Input!$B$162</f>
        <v>7.5113970801249652E-3</v>
      </c>
      <c r="E169" s="30">
        <f>'Incidence rate'!E169*Input!$B$162</f>
        <v>6.4685672722054289E-3</v>
      </c>
      <c r="F169" s="30">
        <f>'Incidence rate'!F169*Input!$B$162</f>
        <v>1.5155056203777318E-2</v>
      </c>
      <c r="G169" s="30">
        <f>'Incidence rate'!G169*Input!$B$162</f>
        <v>1.2228045137533703E-2</v>
      </c>
      <c r="H169" s="30">
        <f>'Incidence rate'!H169*Input!$B$162</f>
        <v>2.4650395835921504E-2</v>
      </c>
      <c r="I169" s="30">
        <f>'Incidence rate'!I169*Input!$B$162</f>
        <v>1.8012322483034849E-2</v>
      </c>
      <c r="M169" s="1">
        <v>2021</v>
      </c>
      <c r="N169" s="1">
        <f>B169*(Male!C169)</f>
        <v>134.55169444167356</v>
      </c>
      <c r="O169" s="1">
        <f>C169*(Female!C169)</f>
        <v>138.08428583016578</v>
      </c>
      <c r="P169" s="1">
        <f>D169*Male!D169</f>
        <v>307.96728028512359</v>
      </c>
      <c r="Q169" s="1">
        <f>E169*Female!D169</f>
        <v>272.97353888706908</v>
      </c>
      <c r="R169" s="1">
        <f>F169*Male!E169</f>
        <v>538.00449523409475</v>
      </c>
      <c r="S169" s="1">
        <f>G169*Female!E169</f>
        <v>459.77449717126723</v>
      </c>
      <c r="T169" s="1">
        <f>H169*(Male!F169)</f>
        <v>520.1233521379437</v>
      </c>
      <c r="U169" s="1">
        <f>I169*(Female!F169)</f>
        <v>479.12777804872701</v>
      </c>
      <c r="V169" s="1">
        <f t="shared" si="9"/>
        <v>2850.606922036065</v>
      </c>
    </row>
    <row r="170" spans="1:22">
      <c r="A170" s="2">
        <v>2022</v>
      </c>
      <c r="B170" s="30">
        <f>'Incidence rate'!B170*Input!$B$162</f>
        <v>2.0722214653291614E-3</v>
      </c>
      <c r="C170" s="30">
        <f>'Incidence rate'!C170*Input!$B$162</f>
        <v>2.0293275834909245E-3</v>
      </c>
      <c r="D170" s="30">
        <f>'Incidence rate'!D170*Input!$B$162</f>
        <v>7.5199323559975951E-3</v>
      </c>
      <c r="E170" s="30">
        <f>'Incidence rate'!E170*Input!$B$162</f>
        <v>6.4827854928625308E-3</v>
      </c>
      <c r="F170" s="30">
        <f>'Incidence rate'!F170*Input!$B$162</f>
        <v>1.516961575838164E-2</v>
      </c>
      <c r="G170" s="30">
        <f>'Incidence rate'!G170*Input!$B$162</f>
        <v>1.2237013014096243E-2</v>
      </c>
      <c r="H170" s="30">
        <f>'Incidence rate'!H170*Input!$B$162</f>
        <v>2.4672312402600531E-2</v>
      </c>
      <c r="I170" s="30">
        <f>'Incidence rate'!I170*Input!$B$162</f>
        <v>1.8029867384854764E-2</v>
      </c>
      <c r="M170" s="2">
        <v>2022</v>
      </c>
      <c r="N170" s="1">
        <f>B170*(Male!C170)</f>
        <v>132.41495163453342</v>
      </c>
      <c r="O170" s="1">
        <f>C170*(Female!C170)</f>
        <v>135.35614981884467</v>
      </c>
      <c r="P170" s="1">
        <f>D170*Male!D170</f>
        <v>305.30925365350237</v>
      </c>
      <c r="Q170" s="1">
        <f>E170*Female!D170</f>
        <v>271.62871215094003</v>
      </c>
      <c r="R170" s="1">
        <f>F170*Male!E170</f>
        <v>544.58920572590091</v>
      </c>
      <c r="S170" s="1">
        <f>G170*Female!E170</f>
        <v>465.00649453565723</v>
      </c>
      <c r="T170" s="1">
        <f>H170*(Male!F170)</f>
        <v>555.12702905851199</v>
      </c>
      <c r="U170" s="1">
        <f>I170*(Female!F170)</f>
        <v>504.83628677593339</v>
      </c>
      <c r="V170" s="1">
        <f t="shared" si="9"/>
        <v>2914.2680833538238</v>
      </c>
    </row>
    <row r="171" spans="1:22">
      <c r="A171" s="1">
        <v>2023</v>
      </c>
      <c r="B171" s="30">
        <f>'Incidence rate'!B171*Input!$B$162</f>
        <v>2.073475258555617E-3</v>
      </c>
      <c r="C171" s="30">
        <f>'Incidence rate'!C171*Input!$B$162</f>
        <v>2.0301534939673278E-3</v>
      </c>
      <c r="D171" s="30">
        <f>'Incidence rate'!D171*Input!$B$162</f>
        <v>7.5243833831016189E-3</v>
      </c>
      <c r="E171" s="30">
        <f>'Incidence rate'!E171*Input!$B$162</f>
        <v>6.4906721820627358E-3</v>
      </c>
      <c r="F171" s="30">
        <f>'Incidence rate'!F171*Input!$B$162</f>
        <v>1.5176525012163445E-2</v>
      </c>
      <c r="G171" s="30">
        <f>'Incidence rate'!G171*Input!$B$162</f>
        <v>1.2240986206879047E-2</v>
      </c>
      <c r="H171" s="30">
        <f>'Incidence rate'!H171*Input!$B$162</f>
        <v>2.468241479161971E-2</v>
      </c>
      <c r="I171" s="30">
        <f>'Incidence rate'!I171*Input!$B$162</f>
        <v>1.8038393201200032E-2</v>
      </c>
      <c r="M171" s="1">
        <v>2023</v>
      </c>
      <c r="N171" s="1">
        <f>B171*(Male!C171)</f>
        <v>130.00689871143717</v>
      </c>
      <c r="O171" s="1">
        <f>C171*(Female!C171)</f>
        <v>133.1780692042567</v>
      </c>
      <c r="P171" s="1">
        <f>D171*Male!D171</f>
        <v>302.48021200068507</v>
      </c>
      <c r="Q171" s="1">
        <f>E171*Female!D171</f>
        <v>268.06476111919096</v>
      </c>
      <c r="R171" s="1">
        <f>F171*Male!E171</f>
        <v>549.39020544031678</v>
      </c>
      <c r="S171" s="1">
        <f>G171*Female!E171</f>
        <v>471.27796896484335</v>
      </c>
      <c r="T171" s="1">
        <f>H171*(Male!F171)</f>
        <v>587.44147204054912</v>
      </c>
      <c r="U171" s="1">
        <f>I171*(Female!F171)</f>
        <v>532.13259943540095</v>
      </c>
      <c r="V171" s="1">
        <f t="shared" si="9"/>
        <v>2973.9721869166806</v>
      </c>
    </row>
    <row r="172" spans="1:22">
      <c r="A172" s="2">
        <v>2024</v>
      </c>
      <c r="B172" s="30">
        <f>'Incidence rate'!B172*Input!$B$162</f>
        <v>2.0741913010106855E-3</v>
      </c>
      <c r="C172" s="30">
        <f>'Incidence rate'!C172*Input!$B$162</f>
        <v>2.0305648635456689E-3</v>
      </c>
      <c r="D172" s="30">
        <f>'Incidence rate'!D172*Input!$B$162</f>
        <v>7.5267045315420816E-3</v>
      </c>
      <c r="E172" s="30">
        <f>'Incidence rate'!E172*Input!$B$162</f>
        <v>6.4950468410331268E-3</v>
      </c>
      <c r="F172" s="30">
        <f>'Incidence rate'!F172*Input!$B$162</f>
        <v>1.5179803806681463E-2</v>
      </c>
      <c r="G172" s="30">
        <f>'Incidence rate'!G172*Input!$B$162</f>
        <v>1.2242746518897068E-2</v>
      </c>
      <c r="H172" s="30">
        <f>'Incidence rate'!H172*Input!$B$162</f>
        <v>2.4687071463688436E-2</v>
      </c>
      <c r="I172" s="30">
        <f>'Incidence rate'!I172*Input!$B$162</f>
        <v>1.8042536259114922E-2</v>
      </c>
      <c r="M172" s="2">
        <v>2024</v>
      </c>
      <c r="N172" s="1">
        <f>B172*(Male!C172)</f>
        <v>127.56276501215716</v>
      </c>
      <c r="O172" s="1">
        <f>C172*(Female!C172)</f>
        <v>131.37754667140479</v>
      </c>
      <c r="P172" s="1">
        <f>D172*Male!D172</f>
        <v>298.05749944906643</v>
      </c>
      <c r="Q172" s="1">
        <f>E172*Female!D172</f>
        <v>264.34840643004827</v>
      </c>
      <c r="R172" s="1">
        <f>F172*Male!E172</f>
        <v>554.06283894387343</v>
      </c>
      <c r="S172" s="1">
        <f>G172*Female!E172</f>
        <v>475.01856493320622</v>
      </c>
      <c r="T172" s="1">
        <f>H172*(Male!F172)</f>
        <v>617.17678659221087</v>
      </c>
      <c r="U172" s="1">
        <f>I172*(Female!F172)</f>
        <v>559.31862403256252</v>
      </c>
      <c r="V172" s="1">
        <f t="shared" si="9"/>
        <v>3026.9230320645297</v>
      </c>
    </row>
    <row r="173" spans="1:22">
      <c r="A173" s="1">
        <v>2025</v>
      </c>
      <c r="B173" s="30">
        <f>'Incidence rate'!B173*Input!$B$162</f>
        <v>2.0746002335097942E-3</v>
      </c>
      <c r="C173" s="30">
        <f>'Incidence rate'!C173*Input!$B$162</f>
        <v>2.030769758549197E-3</v>
      </c>
      <c r="D173" s="30">
        <f>'Incidence rate'!D173*Input!$B$162</f>
        <v>7.5279149780203489E-3</v>
      </c>
      <c r="E173" s="30">
        <f>'Incidence rate'!E173*Input!$B$162</f>
        <v>6.4974734158126397E-3</v>
      </c>
      <c r="F173" s="30">
        <f>'Incidence rate'!F173*Input!$B$162</f>
        <v>1.5181359762480872E-2</v>
      </c>
      <c r="G173" s="30">
        <f>'Incidence rate'!G173*Input!$B$162</f>
        <v>1.224352642024347E-2</v>
      </c>
      <c r="H173" s="30">
        <f>'Incidence rate'!H173*Input!$B$162</f>
        <v>2.4689217945546724E-2</v>
      </c>
      <c r="I173" s="30">
        <f>'Incidence rate'!I173*Input!$B$162</f>
        <v>1.8044549547718849E-2</v>
      </c>
      <c r="M173" s="1">
        <v>2025</v>
      </c>
      <c r="N173" s="1">
        <f>B173*(Male!C173)</f>
        <v>125.9282341740445</v>
      </c>
      <c r="O173" s="1">
        <f>C173*(Female!C173)</f>
        <v>129.15695664372893</v>
      </c>
      <c r="P173" s="1">
        <f>D173*Male!D173</f>
        <v>292.83589264499159</v>
      </c>
      <c r="Q173" s="1">
        <f>E173*Female!D173</f>
        <v>260.54868397408683</v>
      </c>
      <c r="R173" s="1">
        <f>F173*Male!E173</f>
        <v>557.15590328304802</v>
      </c>
      <c r="S173" s="1">
        <f>G173*Female!E173</f>
        <v>478.72188303151967</v>
      </c>
      <c r="T173" s="1">
        <f>H173*(Male!F173)</f>
        <v>654.2642755569882</v>
      </c>
      <c r="U173" s="1">
        <f>I173*(Female!F173)</f>
        <v>588.25231525563447</v>
      </c>
      <c r="V173" s="1">
        <f t="shared" si="9"/>
        <v>3086.8641445640419</v>
      </c>
    </row>
    <row r="174" spans="1:22">
      <c r="A174" s="2">
        <v>2026</v>
      </c>
      <c r="B174" s="30">
        <f>'Incidence rate'!B174*Input!$B$162</f>
        <v>2.0748337752329871E-3</v>
      </c>
      <c r="C174" s="30">
        <f>'Incidence rate'!C174*Input!$B$162</f>
        <v>2.0308718126744413E-3</v>
      </c>
      <c r="D174" s="30">
        <f>'Incidence rate'!D174*Input!$B$162</f>
        <v>7.5285462089451725E-3</v>
      </c>
      <c r="E174" s="30">
        <f>'Incidence rate'!E174*Input!$B$162</f>
        <v>6.4988194099119441E-3</v>
      </c>
      <c r="F174" s="30">
        <f>'Incidence rate'!F174*Input!$B$162</f>
        <v>1.5182098143137668E-2</v>
      </c>
      <c r="G174" s="30">
        <f>'Incidence rate'!G174*Input!$B$162</f>
        <v>1.2243871953367085E-2</v>
      </c>
      <c r="H174" s="30">
        <f>'Incidence rate'!H174*Input!$B$162</f>
        <v>2.4690207361228185E-2</v>
      </c>
      <c r="I174" s="30">
        <f>'Incidence rate'!I174*Input!$B$162</f>
        <v>1.8045527890548214E-2</v>
      </c>
      <c r="M174" s="2">
        <v>2026</v>
      </c>
      <c r="N174" s="1">
        <f>B174*(Male!C174)</f>
        <v>123.86757638140932</v>
      </c>
      <c r="O174" s="1">
        <f>C174*(Female!C174)</f>
        <v>127.33566265468747</v>
      </c>
      <c r="P174" s="1">
        <f>D174*Male!D174</f>
        <v>286.83761056081107</v>
      </c>
      <c r="Q174" s="1">
        <f>E174*Female!D174</f>
        <v>256.05348475053057</v>
      </c>
      <c r="R174" s="1">
        <f>F174*Male!E174</f>
        <v>560.21942148177993</v>
      </c>
      <c r="S174" s="1">
        <f>G174*Female!E174</f>
        <v>479.95978057198971</v>
      </c>
      <c r="T174" s="1">
        <f>H174*(Male!F174)</f>
        <v>688.85678537826641</v>
      </c>
      <c r="U174" s="1">
        <f>I174*(Female!F174)</f>
        <v>613.5479482786393</v>
      </c>
      <c r="V174" s="1">
        <f t="shared" si="9"/>
        <v>3136.6782700581134</v>
      </c>
    </row>
    <row r="175" spans="1:22">
      <c r="A175" s="1">
        <v>2027</v>
      </c>
      <c r="B175" s="30">
        <f>'Incidence rate'!B175*Input!$B$162</f>
        <v>2.0749671511240851E-3</v>
      </c>
      <c r="C175" s="30">
        <f>'Incidence rate'!C175*Input!$B$162</f>
        <v>2.0309226438040323E-3</v>
      </c>
      <c r="D175" s="30">
        <f>'Incidence rate'!D175*Input!$B$162</f>
        <v>7.5288753870522635E-3</v>
      </c>
      <c r="E175" s="30">
        <f>'Incidence rate'!E175*Input!$B$162</f>
        <v>6.4995660179005699E-3</v>
      </c>
      <c r="F175" s="30">
        <f>'Incidence rate'!F175*Input!$B$162</f>
        <v>1.5182448542547806E-2</v>
      </c>
      <c r="G175" s="30">
        <f>'Incidence rate'!G175*Input!$B$162</f>
        <v>1.2244025040857016E-2</v>
      </c>
      <c r="H175" s="30">
        <f>'Incidence rate'!H175*Input!$B$162</f>
        <v>2.4690663430021409E-2</v>
      </c>
      <c r="I175" s="30">
        <f>'Incidence rate'!I175*Input!$B$162</f>
        <v>1.8046003309069959E-2</v>
      </c>
      <c r="M175" s="1">
        <v>2027</v>
      </c>
      <c r="N175" s="1">
        <f>B175*(Male!C175)</f>
        <v>122.00806848609621</v>
      </c>
      <c r="O175" s="1">
        <f>C175*(Female!C175)</f>
        <v>125.30792712270879</v>
      </c>
      <c r="P175" s="1">
        <f>D175*Male!D175</f>
        <v>281.57993947575466</v>
      </c>
      <c r="Q175" s="1">
        <f>E175*Female!D175</f>
        <v>252.18316149454211</v>
      </c>
      <c r="R175" s="1">
        <f>F175*Male!E175</f>
        <v>564.78708578277838</v>
      </c>
      <c r="S175" s="1">
        <f>G175*Female!E175</f>
        <v>481.19018410568071</v>
      </c>
      <c r="T175" s="1">
        <f>H175*(Male!F175)</f>
        <v>720.96737215662517</v>
      </c>
      <c r="U175" s="1">
        <f>I175*(Female!F175)</f>
        <v>638.82851714107653</v>
      </c>
      <c r="V175" s="1">
        <f t="shared" si="9"/>
        <v>3186.8522557652623</v>
      </c>
    </row>
    <row r="176" spans="1:22">
      <c r="A176" s="2">
        <v>2028</v>
      </c>
      <c r="B176" s="30">
        <f>'Incidence rate'!B176*Input!$B$162</f>
        <v>2.0750433222171362E-3</v>
      </c>
      <c r="C176" s="30">
        <f>'Incidence rate'!C176*Input!$B$162</f>
        <v>2.0309479617785027E-3</v>
      </c>
      <c r="D176" s="30">
        <f>'Incidence rate'!D176*Input!$B$162</f>
        <v>7.5290470488355013E-3</v>
      </c>
      <c r="E176" s="30">
        <f>'Incidence rate'!E176*Input!$B$162</f>
        <v>6.4999801530657726E-3</v>
      </c>
      <c r="F176" s="30">
        <f>'Incidence rate'!F176*Input!$B$162</f>
        <v>1.5182614825000499E-2</v>
      </c>
      <c r="G176" s="30">
        <f>'Incidence rate'!G176*Input!$B$162</f>
        <v>1.2244092865843893E-2</v>
      </c>
      <c r="H176" s="30">
        <f>'Incidence rate'!H176*Input!$B$162</f>
        <v>2.4690873653841452E-2</v>
      </c>
      <c r="I176" s="30">
        <f>'Incidence rate'!I176*Input!$B$162</f>
        <v>1.8046234335213202E-2</v>
      </c>
      <c r="M176" s="2">
        <v>2028</v>
      </c>
      <c r="N176" s="1">
        <f>B176*(Male!C176)</f>
        <v>120.14500835637219</v>
      </c>
      <c r="O176" s="1">
        <f>C176*(Female!C176)</f>
        <v>123.07544648377727</v>
      </c>
      <c r="P176" s="1">
        <f>D176*Male!D176</f>
        <v>274.05731257761227</v>
      </c>
      <c r="Q176" s="1">
        <f>E176*Female!D176</f>
        <v>246.34924780119277</v>
      </c>
      <c r="R176" s="1">
        <f>F176*Male!E176</f>
        <v>566.31153297251865</v>
      </c>
      <c r="S176" s="1">
        <f>G176*Female!E176</f>
        <v>483.64166820083375</v>
      </c>
      <c r="T176" s="1">
        <f>H176*(Male!F176)</f>
        <v>748.13347171139594</v>
      </c>
      <c r="U176" s="1">
        <f>I176*(Female!F176)</f>
        <v>665.90604696936714</v>
      </c>
      <c r="V176" s="1">
        <f t="shared" si="9"/>
        <v>3227.6197350730699</v>
      </c>
    </row>
    <row r="177" spans="1:22">
      <c r="A177" s="1">
        <v>2029</v>
      </c>
      <c r="B177" s="30">
        <f>'Incidence rate'!B177*Input!$B$162</f>
        <v>2.0750868235978408E-3</v>
      </c>
      <c r="C177" s="30">
        <f>'Incidence rate'!C177*Input!$B$162</f>
        <v>2.0309605721579305E-3</v>
      </c>
      <c r="D177" s="30">
        <f>'Incidence rate'!D177*Input!$B$162</f>
        <v>7.5291365680568208E-3</v>
      </c>
      <c r="E177" s="30">
        <f>'Incidence rate'!E177*Input!$B$162</f>
        <v>6.5002098692456961E-3</v>
      </c>
      <c r="F177" s="30">
        <f>'Incidence rate'!F177*Input!$B$162</f>
        <v>1.5182693734534231E-2</v>
      </c>
      <c r="G177" s="30">
        <f>'Incidence rate'!G177*Input!$B$162</f>
        <v>1.224412291551579E-2</v>
      </c>
      <c r="H177" s="30">
        <f>'Incidence rate'!H177*Input!$B$162</f>
        <v>2.4690970556008707E-2</v>
      </c>
      <c r="I177" s="30">
        <f>'Incidence rate'!I177*Input!$B$162</f>
        <v>1.8046346600673016E-2</v>
      </c>
      <c r="M177" s="1">
        <v>2029</v>
      </c>
      <c r="N177" s="1">
        <f>B177*(Male!C177)</f>
        <v>118.90247499215629</v>
      </c>
      <c r="O177" s="1">
        <f>C177*(Female!C177)</f>
        <v>121.24834615782845</v>
      </c>
      <c r="P177" s="1">
        <f>D177*Male!D177</f>
        <v>265.77852085240579</v>
      </c>
      <c r="Q177" s="1">
        <f>E177*Female!D177</f>
        <v>241.15778614901532</v>
      </c>
      <c r="R177" s="1">
        <f>F177*Male!E177</f>
        <v>566.31447629812681</v>
      </c>
      <c r="S177" s="1">
        <f>G177*Female!E177</f>
        <v>483.64285516287367</v>
      </c>
      <c r="T177" s="1">
        <f>H177*(Male!F177)</f>
        <v>780.23466956987511</v>
      </c>
      <c r="U177" s="1">
        <f>I177*(Female!F177)</f>
        <v>689.37044014570927</v>
      </c>
      <c r="V177" s="1">
        <f t="shared" si="9"/>
        <v>3266.6495693279908</v>
      </c>
    </row>
    <row r="178" spans="1:22">
      <c r="A178" s="2">
        <v>2030</v>
      </c>
      <c r="B178" s="30">
        <f>'Incidence rate'!B178*Input!$B$162</f>
        <v>2.0751116672760406E-3</v>
      </c>
      <c r="C178" s="30">
        <f>'Incidence rate'!C178*Input!$B$162</f>
        <v>2.0309668531370605E-3</v>
      </c>
      <c r="D178" s="30">
        <f>'Incidence rate'!D178*Input!$B$162</f>
        <v>7.5291832510798939E-3</v>
      </c>
      <c r="E178" s="30">
        <f>'Incidence rate'!E178*Input!$B$162</f>
        <v>6.5003372902612466E-3</v>
      </c>
      <c r="F178" s="30">
        <f>'Incidence rate'!F178*Input!$B$162</f>
        <v>1.5182731181146382E-2</v>
      </c>
      <c r="G178" s="30">
        <f>'Incidence rate'!G178*Input!$B$162</f>
        <v>1.2244136228939393E-2</v>
      </c>
      <c r="H178" s="30">
        <f>'Incidence rate'!H178*Input!$B$162</f>
        <v>2.4691015222831073E-2</v>
      </c>
      <c r="I178" s="30">
        <f>'Incidence rate'!I178*Input!$B$162</f>
        <v>1.8046401155249733E-2</v>
      </c>
      <c r="M178" s="2">
        <v>2030</v>
      </c>
      <c r="N178" s="1">
        <f>B178*(Male!C178)</f>
        <v>117.2438092010963</v>
      </c>
      <c r="O178" s="1">
        <f>C178*(Female!C178)</f>
        <v>119.42085096445916</v>
      </c>
      <c r="P178" s="1">
        <f>D178*Male!D178</f>
        <v>259.00390383714836</v>
      </c>
      <c r="Q178" s="1">
        <f>E178*Female!D178</f>
        <v>234.662176178431</v>
      </c>
      <c r="R178" s="1">
        <f>F178*Male!E178</f>
        <v>564.79759993864548</v>
      </c>
      <c r="S178" s="1">
        <f>G178*Female!E178</f>
        <v>483.64338104310599</v>
      </c>
      <c r="T178" s="1">
        <f>H178*(Male!F178)</f>
        <v>809.86529930885922</v>
      </c>
      <c r="U178" s="1">
        <f>I178*(Female!F178)</f>
        <v>716.44212586341439</v>
      </c>
      <c r="V178" s="1">
        <f t="shared" si="9"/>
        <v>3305.0791463351597</v>
      </c>
    </row>
    <row r="181" spans="1:22">
      <c r="A181" s="29" t="s">
        <v>50</v>
      </c>
      <c r="B181" s="2"/>
      <c r="C181" s="2"/>
      <c r="D181" s="2"/>
      <c r="E181" s="2"/>
      <c r="F181" s="2"/>
      <c r="G181" s="2"/>
      <c r="H181" s="2"/>
      <c r="I181" s="2"/>
    </row>
    <row r="182" spans="1:22">
      <c r="A182" s="1" t="s">
        <v>8</v>
      </c>
      <c r="B182" s="1" t="s">
        <v>0</v>
      </c>
      <c r="C182" s="1" t="s">
        <v>1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6</v>
      </c>
      <c r="I182" s="1" t="s">
        <v>7</v>
      </c>
      <c r="M182" s="1" t="s">
        <v>8</v>
      </c>
      <c r="N182" s="1" t="s">
        <v>0</v>
      </c>
      <c r="O182" s="1" t="s">
        <v>1</v>
      </c>
      <c r="P182" s="1" t="s">
        <v>2</v>
      </c>
      <c r="Q182" s="1" t="s">
        <v>3</v>
      </c>
      <c r="R182" s="1" t="s">
        <v>4</v>
      </c>
      <c r="S182" s="1" t="s">
        <v>5</v>
      </c>
      <c r="T182" s="1" t="s">
        <v>6</v>
      </c>
      <c r="U182" s="1" t="s">
        <v>7</v>
      </c>
    </row>
    <row r="183" spans="1:22">
      <c r="A183" s="1">
        <v>2015</v>
      </c>
      <c r="B183" s="30">
        <f>'Incidence rate'!B183*Input!$B$182</f>
        <v>2.3748264141392433E-3</v>
      </c>
      <c r="C183" s="30">
        <f>'Incidence rate'!C183*Input!$B$182</f>
        <v>2.2355915534303934E-3</v>
      </c>
      <c r="D183" s="30">
        <f>'Incidence rate'!D183*Input!$B$182</f>
        <v>8.1833932738681753E-3</v>
      </c>
      <c r="E183" s="30">
        <f>'Incidence rate'!E183*Input!$B$182</f>
        <v>6.6581227054281567E-3</v>
      </c>
      <c r="F183" s="30">
        <f>'Incidence rate'!F183*Input!$B$182</f>
        <v>1.5716172786542634E-2</v>
      </c>
      <c r="G183" s="30">
        <f>'Incidence rate'!G183*Input!$B$182</f>
        <v>1.246191565433174E-2</v>
      </c>
      <c r="H183" s="30">
        <f>'Incidence rate'!H183*Input!$B$182</f>
        <v>2.5197361520921186E-2</v>
      </c>
      <c r="I183" s="30">
        <f>'Incidence rate'!I183*Input!$B$182</f>
        <v>1.9039970466064843E-2</v>
      </c>
      <c r="M183" s="1">
        <v>2015</v>
      </c>
      <c r="N183" s="1">
        <f>B183*(Male!C183)</f>
        <v>247.21942971189523</v>
      </c>
      <c r="O183" s="1">
        <f>C183*(Female!C183)</f>
        <v>240.32609199376728</v>
      </c>
      <c r="P183" s="1">
        <f>D183*Male!D183</f>
        <v>469.72677392003328</v>
      </c>
      <c r="Q183" s="1">
        <f>E183*Female!D183</f>
        <v>392.82923962026126</v>
      </c>
      <c r="R183" s="1">
        <f>F183*Male!E183</f>
        <v>647.50631880555648</v>
      </c>
      <c r="S183" s="1">
        <f>G183*Female!E183</f>
        <v>530.87760687453215</v>
      </c>
      <c r="T183" s="1">
        <f>H183*(Male!F183)</f>
        <v>614.81562111047697</v>
      </c>
      <c r="U183" s="1">
        <f>I183*(Female!F183)</f>
        <v>662.59097221905654</v>
      </c>
      <c r="V183" s="1">
        <f>SUM(N183:U183)</f>
        <v>3805.8920542555788</v>
      </c>
    </row>
    <row r="184" spans="1:22">
      <c r="A184" s="2">
        <v>2016</v>
      </c>
      <c r="B184" s="30">
        <f>'Incidence rate'!B184*Input!$B$182</f>
        <v>2.4527820665325912E-3</v>
      </c>
      <c r="C184" s="30">
        <f>'Incidence rate'!C184*Input!$B$182</f>
        <v>2.3693897521110852E-3</v>
      </c>
      <c r="D184" s="30">
        <f>'Incidence rate'!D184*Input!$B$182</f>
        <v>8.7062385309157591E-3</v>
      </c>
      <c r="E184" s="30">
        <f>'Incidence rate'!E184*Input!$B$182</f>
        <v>7.2595180442641813E-3</v>
      </c>
      <c r="F184" s="30">
        <f>'Incidence rate'!F184*Input!$B$182</f>
        <v>1.7286757710291561E-2</v>
      </c>
      <c r="G184" s="30">
        <f>'Incidence rate'!G184*Input!$B$182</f>
        <v>1.3922750744233679E-2</v>
      </c>
      <c r="H184" s="30">
        <f>'Incidence rate'!H184*Input!$B$182</f>
        <v>2.8012338099895524E-2</v>
      </c>
      <c r="I184" s="30">
        <f>'Incidence rate'!I184*Input!$B$182</f>
        <v>2.068151407006992E-2</v>
      </c>
      <c r="M184" s="2">
        <v>2016</v>
      </c>
      <c r="N184" s="1">
        <f>B184*(Male!C184)</f>
        <v>251.4101618195906</v>
      </c>
      <c r="O184" s="1">
        <f>C184*(Female!C184)</f>
        <v>250.2075578229306</v>
      </c>
      <c r="P184" s="1">
        <f>D184*Male!D184</f>
        <v>505.83245864620562</v>
      </c>
      <c r="Q184" s="1">
        <f>E184*Female!D184</f>
        <v>434.84513085142447</v>
      </c>
      <c r="R184" s="1">
        <f>F184*Male!E184</f>
        <v>736.41587845842048</v>
      </c>
      <c r="S184" s="1">
        <f>G184*Female!E184</f>
        <v>613.99330782070524</v>
      </c>
      <c r="T184" s="1">
        <f>H184*(Male!F184)</f>
        <v>708.71215392735678</v>
      </c>
      <c r="U184" s="1">
        <f>I184*(Female!F184)</f>
        <v>738.33005230149615</v>
      </c>
      <c r="V184" s="1">
        <f t="shared" ref="V184:V198" si="10">SUM(N184:U184)</f>
        <v>4239.7467016481296</v>
      </c>
    </row>
    <row r="185" spans="1:22">
      <c r="A185" s="1">
        <v>2017</v>
      </c>
      <c r="B185" s="30">
        <f>'Incidence rate'!B185*Input!$B$182</f>
        <v>2.4973026107092946E-3</v>
      </c>
      <c r="C185" s="30">
        <f>'Incidence rate'!C185*Input!$B$182</f>
        <v>2.4360319732042069E-3</v>
      </c>
      <c r="D185" s="30">
        <f>'Incidence rate'!D185*Input!$B$182</f>
        <v>8.9788950267404508E-3</v>
      </c>
      <c r="E185" s="30">
        <f>'Incidence rate'!E185*Input!$B$182</f>
        <v>7.5931053642411192E-3</v>
      </c>
      <c r="F185" s="30">
        <f>'Incidence rate'!F185*Input!$B$182</f>
        <v>1.8032080635269031E-2</v>
      </c>
      <c r="G185" s="30">
        <f>'Incidence rate'!G185*Input!$B$182</f>
        <v>1.4569969670093476E-2</v>
      </c>
      <c r="H185" s="30">
        <f>'Incidence rate'!H185*Input!$B$182</f>
        <v>2.9309894824787273E-2</v>
      </c>
      <c r="I185" s="30">
        <f>'Incidence rate'!I185*Input!$B$182</f>
        <v>2.1479210143502309E-2</v>
      </c>
      <c r="M185" s="1">
        <v>2017</v>
      </c>
      <c r="N185" s="1">
        <f>B185*(Male!C185)</f>
        <v>252.72702420378062</v>
      </c>
      <c r="O185" s="1">
        <f>C185*(Female!C185)</f>
        <v>252.86011881859667</v>
      </c>
      <c r="P185" s="1">
        <f>D185*Male!D185</f>
        <v>526.16324856699043</v>
      </c>
      <c r="Q185" s="1">
        <f>E185*Female!D185</f>
        <v>461.66080614586002</v>
      </c>
      <c r="R185" s="1">
        <f>F185*Male!E185</f>
        <v>795.21475601536429</v>
      </c>
      <c r="S185" s="1">
        <f>G185*Female!E185</f>
        <v>665.84761392327187</v>
      </c>
      <c r="T185" s="1">
        <f>H185*(Male!F185)</f>
        <v>776.71221285686272</v>
      </c>
      <c r="U185" s="1">
        <f>I185*(Female!F185)</f>
        <v>788.2870122665347</v>
      </c>
      <c r="V185" s="1">
        <f t="shared" si="10"/>
        <v>4519.4727927972608</v>
      </c>
    </row>
    <row r="186" spans="1:22">
      <c r="A186" s="2">
        <v>2018</v>
      </c>
      <c r="B186" s="30">
        <f>'Incidence rate'!B186*Input!$B$182</f>
        <v>2.5227283340909503E-3</v>
      </c>
      <c r="C186" s="30">
        <f>'Incidence rate'!C186*Input!$B$182</f>
        <v>2.469225137805931E-3</v>
      </c>
      <c r="D186" s="30">
        <f>'Incidence rate'!D186*Input!$B$182</f>
        <v>9.1210815794791709E-3</v>
      </c>
      <c r="E186" s="30">
        <f>'Incidence rate'!E186*Input!$B$182</f>
        <v>7.7781425483749063E-3</v>
      </c>
      <c r="F186" s="30">
        <f>'Incidence rate'!F186*Input!$B$182</f>
        <v>1.8385774506957941E-2</v>
      </c>
      <c r="G186" s="30">
        <f>'Incidence rate'!G186*Input!$B$182</f>
        <v>1.4856718216104388E-2</v>
      </c>
      <c r="H186" s="30">
        <f>'Incidence rate'!H186*Input!$B$182</f>
        <v>2.9908000495323626E-2</v>
      </c>
      <c r="I186" s="30">
        <f>'Incidence rate'!I186*Input!$B$182</f>
        <v>2.1866844699183249E-2</v>
      </c>
      <c r="M186" s="2">
        <v>2018</v>
      </c>
      <c r="N186" s="1">
        <f>B186*(Male!C186)</f>
        <v>251.01146924204957</v>
      </c>
      <c r="O186" s="1">
        <f>C186*(Female!C186)</f>
        <v>252.10788656998554</v>
      </c>
      <c r="P186" s="1">
        <f>D186*Male!D186</f>
        <v>539.9680295051669</v>
      </c>
      <c r="Q186" s="1">
        <f>E186*Female!D186</f>
        <v>475.24450970570678</v>
      </c>
      <c r="R186" s="1">
        <f>F186*Male!E186</f>
        <v>834.71416261589059</v>
      </c>
      <c r="S186" s="1">
        <f>G186*Female!E186</f>
        <v>705.69411526495844</v>
      </c>
      <c r="T186" s="1">
        <f>H186*(Male!F186)</f>
        <v>828.45161372046448</v>
      </c>
      <c r="U186" s="1">
        <f>I186*(Female!F186)</f>
        <v>817.81999174945349</v>
      </c>
      <c r="V186" s="1">
        <f t="shared" si="10"/>
        <v>4705.011778373676</v>
      </c>
    </row>
    <row r="187" spans="1:22">
      <c r="A187" s="1">
        <v>2019</v>
      </c>
      <c r="B187" s="30">
        <f>'Incidence rate'!B187*Input!$B$182</f>
        <v>2.5372489879022428E-3</v>
      </c>
      <c r="C187" s="30">
        <f>'Incidence rate'!C187*Input!$B$182</f>
        <v>2.4857579927769257E-3</v>
      </c>
      <c r="D187" s="30">
        <f>'Incidence rate'!D187*Input!$B$182</f>
        <v>9.1952298799573111E-3</v>
      </c>
      <c r="E187" s="30">
        <f>'Incidence rate'!E187*Input!$B$182</f>
        <v>7.8807806208128026E-3</v>
      </c>
      <c r="F187" s="30">
        <f>'Incidence rate'!F187*Input!$B$182</f>
        <v>1.8553620350253416E-2</v>
      </c>
      <c r="G187" s="30">
        <f>'Incidence rate'!G187*Input!$B$182</f>
        <v>1.4983761362332149E-2</v>
      </c>
      <c r="H187" s="30">
        <f>'Incidence rate'!H187*Input!$B$182</f>
        <v>3.0183695874388978E-2</v>
      </c>
      <c r="I187" s="30">
        <f>'Incidence rate'!I187*Input!$B$182</f>
        <v>2.2055212868167001E-2</v>
      </c>
      <c r="M187" s="1">
        <v>2019</v>
      </c>
      <c r="N187" s="1">
        <f>B187*(Male!C187)</f>
        <v>248.14295101683936</v>
      </c>
      <c r="O187" s="1">
        <f>C187*(Female!C187)</f>
        <v>249.57010247480335</v>
      </c>
      <c r="P187" s="1">
        <f>D187*Male!D187</f>
        <v>546.19665486946428</v>
      </c>
      <c r="Q187" s="1">
        <f>E187*Female!D187</f>
        <v>484.66800817998734</v>
      </c>
      <c r="R187" s="1">
        <f>F187*Male!E187</f>
        <v>870.16479442688524</v>
      </c>
      <c r="S187" s="1">
        <f>G187*Female!E187</f>
        <v>734.20430675427531</v>
      </c>
      <c r="T187" s="1">
        <f>H187*(Male!F187)</f>
        <v>872.30881076984144</v>
      </c>
      <c r="U187" s="1">
        <f>I187*(Female!F187)</f>
        <v>851.33121671124627</v>
      </c>
      <c r="V187" s="1">
        <f t="shared" si="10"/>
        <v>4856.5868452033428</v>
      </c>
    </row>
    <row r="188" spans="1:22">
      <c r="A188" s="2">
        <v>2020</v>
      </c>
      <c r="B188" s="30">
        <f>'Incidence rate'!B188*Input!$B$182</f>
        <v>2.5455417465365723E-3</v>
      </c>
      <c r="C188" s="30">
        <f>'Incidence rate'!C188*Input!$B$182</f>
        <v>2.4939926789471442E-3</v>
      </c>
      <c r="D188" s="30">
        <f>'Incidence rate'!D188*Input!$B$182</f>
        <v>9.233897182581224E-3</v>
      </c>
      <c r="E188" s="30">
        <f>'Incidence rate'!E188*Input!$B$182</f>
        <v>7.9377128204843519E-3</v>
      </c>
      <c r="F188" s="30">
        <f>'Incidence rate'!F188*Input!$B$182</f>
        <v>1.8633271792832973E-2</v>
      </c>
      <c r="G188" s="30">
        <f>'Incidence rate'!G188*Input!$B$182</f>
        <v>1.5040047475123219E-2</v>
      </c>
      <c r="H188" s="30">
        <f>'Incidence rate'!H188*Input!$B$182</f>
        <v>3.0310777000320678E-2</v>
      </c>
      <c r="I188" s="30">
        <f>'Incidence rate'!I188*Input!$B$182</f>
        <v>2.2146748998179942E-2</v>
      </c>
      <c r="M188" s="2">
        <v>2020</v>
      </c>
      <c r="N188" s="1">
        <f>B188*(Male!C188)</f>
        <v>245.64477854077921</v>
      </c>
      <c r="O188" s="1">
        <f>C188*(Female!C188)</f>
        <v>246.15707741208314</v>
      </c>
      <c r="P188" s="1">
        <f>D188*Male!D188</f>
        <v>546.64671320880848</v>
      </c>
      <c r="Q188" s="1">
        <f>E188*Female!D188</f>
        <v>489.75688102388449</v>
      </c>
      <c r="R188" s="1">
        <f>F188*Male!E188</f>
        <v>901.8503547731159</v>
      </c>
      <c r="S188" s="1">
        <f>G188*Female!E188</f>
        <v>762.53040698874725</v>
      </c>
      <c r="T188" s="1">
        <f>H188*(Male!F188)</f>
        <v>915.38546540968446</v>
      </c>
      <c r="U188" s="1">
        <f>I188*(Female!F188)</f>
        <v>879.22593522774366</v>
      </c>
      <c r="V188" s="1">
        <f t="shared" si="10"/>
        <v>4987.1976125848469</v>
      </c>
    </row>
    <row r="189" spans="1:22">
      <c r="A189" s="1">
        <v>2021</v>
      </c>
      <c r="B189" s="30">
        <f>'Incidence rate'!B189*Input!$B$182</f>
        <v>2.5502777485555657E-3</v>
      </c>
      <c r="C189" s="30">
        <f>'Incidence rate'!C189*Input!$B$182</f>
        <v>2.4980942123145598E-3</v>
      </c>
      <c r="D189" s="30">
        <f>'Incidence rate'!D189*Input!$B$182</f>
        <v>9.2540616406006897E-3</v>
      </c>
      <c r="E189" s="30">
        <f>'Incidence rate'!E189*Input!$B$182</f>
        <v>7.9692924797906458E-3</v>
      </c>
      <c r="F189" s="30">
        <f>'Incidence rate'!F189*Input!$B$182</f>
        <v>1.8671070478701143E-2</v>
      </c>
      <c r="G189" s="30">
        <f>'Incidence rate'!G189*Input!$B$182</f>
        <v>1.5064984880935335E-2</v>
      </c>
      <c r="H189" s="30">
        <f>'Incidence rate'!H189*Input!$B$182</f>
        <v>3.0369354741532194E-2</v>
      </c>
      <c r="I189" s="30">
        <f>'Incidence rate'!I189*Input!$B$182</f>
        <v>2.2191230309130328E-2</v>
      </c>
      <c r="M189" s="1">
        <v>2021</v>
      </c>
      <c r="N189" s="1">
        <f>B189*(Male!C189)</f>
        <v>243.29649721220096</v>
      </c>
      <c r="O189" s="1">
        <f>C189*(Female!C189)</f>
        <v>243.31437627943814</v>
      </c>
      <c r="P189" s="1">
        <f>D189*Male!D189</f>
        <v>545.06423063138061</v>
      </c>
      <c r="Q189" s="1">
        <f>E189*Female!D189</f>
        <v>489.31455825914566</v>
      </c>
      <c r="R189" s="1">
        <f>F189*Male!E189</f>
        <v>926.08509574357663</v>
      </c>
      <c r="S189" s="1">
        <f>G189*Female!E189</f>
        <v>783.37921380863747</v>
      </c>
      <c r="T189" s="1">
        <f>H189*(Male!F189)</f>
        <v>962.70854530657061</v>
      </c>
      <c r="U189" s="1">
        <f>I189*(Female!F189)</f>
        <v>914.27868873616956</v>
      </c>
      <c r="V189" s="1">
        <f t="shared" si="10"/>
        <v>5107.4412059771194</v>
      </c>
    </row>
    <row r="190" spans="1:22">
      <c r="A190" s="2">
        <v>2022</v>
      </c>
      <c r="B190" s="30">
        <f>'Incidence rate'!B190*Input!$B$182</f>
        <v>2.5529824836277881E-3</v>
      </c>
      <c r="C190" s="30">
        <f>'Incidence rate'!C190*Input!$B$182</f>
        <v>2.5001371044923947E-3</v>
      </c>
      <c r="D190" s="30">
        <f>'Incidence rate'!D190*Input!$B$182</f>
        <v>9.2645771236995467E-3</v>
      </c>
      <c r="E190" s="30">
        <f>'Incidence rate'!E190*Input!$B$182</f>
        <v>7.986809366326791E-3</v>
      </c>
      <c r="F190" s="30">
        <f>'Incidence rate'!F190*Input!$B$182</f>
        <v>1.8689007889589004E-2</v>
      </c>
      <c r="G190" s="30">
        <f>'Incidence rate'!G190*Input!$B$182</f>
        <v>1.507603332926123E-2</v>
      </c>
      <c r="H190" s="30">
        <f>'Incidence rate'!H190*Input!$B$182</f>
        <v>3.0396356011313911E-2</v>
      </c>
      <c r="I190" s="30">
        <f>'Incidence rate'!I190*Input!$B$182</f>
        <v>2.2212845675910683E-2</v>
      </c>
      <c r="M190" s="2">
        <v>2022</v>
      </c>
      <c r="N190" s="1">
        <f>B190*(Male!C190)</f>
        <v>241.51214295118876</v>
      </c>
      <c r="O190" s="1">
        <f>C190*(Female!C190)</f>
        <v>241.26323058351608</v>
      </c>
      <c r="P190" s="1">
        <f>D190*Male!D190</f>
        <v>536.41901546220379</v>
      </c>
      <c r="Q190" s="1">
        <f>E190*Female!D190</f>
        <v>484.00064759940352</v>
      </c>
      <c r="R190" s="1">
        <f>F190*Male!E190</f>
        <v>941.92599763528574</v>
      </c>
      <c r="S190" s="1">
        <f>G190*Female!E190</f>
        <v>794.50695645206679</v>
      </c>
      <c r="T190" s="1">
        <f>H190*(Male!F190)</f>
        <v>1027.3968331824101</v>
      </c>
      <c r="U190" s="1">
        <f>I190*(Female!F190)</f>
        <v>959.59493319934154</v>
      </c>
      <c r="V190" s="1">
        <f t="shared" si="10"/>
        <v>5226.6197570654167</v>
      </c>
    </row>
    <row r="191" spans="1:22">
      <c r="A191" s="1">
        <v>2023</v>
      </c>
      <c r="B191" s="30">
        <f>'Incidence rate'!B191*Input!$B$182</f>
        <v>2.5545271602942479E-3</v>
      </c>
      <c r="C191" s="30">
        <f>'Incidence rate'!C191*Input!$B$182</f>
        <v>2.5011546284465572E-3</v>
      </c>
      <c r="D191" s="30">
        <f>'Incidence rate'!D191*Input!$B$182</f>
        <v>9.2700608012025783E-3</v>
      </c>
      <c r="E191" s="30">
        <f>'Incidence rate'!E191*Input!$B$182</f>
        <v>7.9965257888804687E-3</v>
      </c>
      <c r="F191" s="30">
        <f>'Incidence rate'!F191*Input!$B$182</f>
        <v>1.8697520109047693E-2</v>
      </c>
      <c r="G191" s="30">
        <f>'Incidence rate'!G191*Input!$B$182</f>
        <v>1.5080928313580376E-2</v>
      </c>
      <c r="H191" s="30">
        <f>'Incidence rate'!H191*Input!$B$182</f>
        <v>3.04088021820733E-2</v>
      </c>
      <c r="I191" s="30">
        <f>'Incidence rate'!I191*Input!$B$182</f>
        <v>2.2223349504846088E-2</v>
      </c>
      <c r="M191" s="1">
        <v>2023</v>
      </c>
      <c r="N191" s="1">
        <f>B191*(Male!C191)</f>
        <v>240.38100578368872</v>
      </c>
      <c r="O191" s="1">
        <f>C191*(Female!C191)</f>
        <v>239.11038247949085</v>
      </c>
      <c r="P191" s="1">
        <f>D191*Male!D191</f>
        <v>527.46645958842669</v>
      </c>
      <c r="Q191" s="1">
        <f>E191*Female!D191</f>
        <v>476.59293701727591</v>
      </c>
      <c r="R191" s="1">
        <f>F191*Male!E191</f>
        <v>953.57352556143235</v>
      </c>
      <c r="S191" s="1">
        <f>G191*Female!E191</f>
        <v>808.33775760790809</v>
      </c>
      <c r="T191" s="1">
        <f>H191*(Male!F191)</f>
        <v>1091.6759983364313</v>
      </c>
      <c r="U191" s="1">
        <f>I191*(Female!F191)</f>
        <v>1004.4953976190432</v>
      </c>
      <c r="V191" s="1">
        <f t="shared" si="10"/>
        <v>5341.6334639936958</v>
      </c>
    </row>
    <row r="192" spans="1:22">
      <c r="A192" s="2">
        <v>2024</v>
      </c>
      <c r="B192" s="30">
        <f>'Incidence rate'!B192*Input!$B$182</f>
        <v>2.5554093265471845E-3</v>
      </c>
      <c r="C192" s="30">
        <f>'Incidence rate'!C192*Input!$B$182</f>
        <v>2.5016614368863757E-3</v>
      </c>
      <c r="D192" s="30">
        <f>'Incidence rate'!D192*Input!$B$182</f>
        <v>9.2729204623968799E-3</v>
      </c>
      <c r="E192" s="30">
        <f>'Incidence rate'!E192*Input!$B$182</f>
        <v>8.0019153806350739E-3</v>
      </c>
      <c r="F192" s="30">
        <f>'Incidence rate'!F192*Input!$B$182</f>
        <v>1.870155959281522E-2</v>
      </c>
      <c r="G192" s="30">
        <f>'Incidence rate'!G192*Input!$B$182</f>
        <v>1.5083097022776238E-2</v>
      </c>
      <c r="H192" s="30">
        <f>'Incidence rate'!H192*Input!$B$182</f>
        <v>3.0414539214732389E-2</v>
      </c>
      <c r="I192" s="30">
        <f>'Incidence rate'!I192*Input!$B$182</f>
        <v>2.222845376347015E-2</v>
      </c>
      <c r="M192" s="2">
        <v>2024</v>
      </c>
      <c r="N192" s="1">
        <f>B192*(Male!C192)</f>
        <v>238.93077203216174</v>
      </c>
      <c r="O192" s="1">
        <f>C192*(Female!C192)</f>
        <v>237.90800264789434</v>
      </c>
      <c r="P192" s="1">
        <f>D192*Male!D192</f>
        <v>518.35625384798561</v>
      </c>
      <c r="Q192" s="1">
        <f>E192*Female!D192</f>
        <v>468.91224130521533</v>
      </c>
      <c r="R192" s="1">
        <f>F192*Male!E192</f>
        <v>965.0004749892654</v>
      </c>
      <c r="S192" s="1">
        <f>G192*Female!E192</f>
        <v>819.01216833674971</v>
      </c>
      <c r="T192" s="1">
        <f>H192*(Male!F192)</f>
        <v>1152.7110362383576</v>
      </c>
      <c r="U192" s="1">
        <f>I192*(Female!F192)</f>
        <v>1046.9601722594441</v>
      </c>
      <c r="V192" s="1">
        <f t="shared" si="10"/>
        <v>5447.7911216570737</v>
      </c>
    </row>
    <row r="193" spans="1:22">
      <c r="A193" s="1">
        <v>2025</v>
      </c>
      <c r="B193" s="30">
        <f>'Incidence rate'!B193*Input!$B$182</f>
        <v>2.5559131324987576E-3</v>
      </c>
      <c r="C193" s="30">
        <f>'Incidence rate'!C193*Input!$B$182</f>
        <v>2.5019138680882247E-3</v>
      </c>
      <c r="D193" s="30">
        <f>'Incidence rate'!D193*Input!$B$182</f>
        <v>9.2744117357516295E-3</v>
      </c>
      <c r="E193" s="30">
        <f>'Incidence rate'!E193*Input!$B$182</f>
        <v>8.0049049273659429E-3</v>
      </c>
      <c r="F193" s="30">
        <f>'Incidence rate'!F193*Input!$B$182</f>
        <v>1.8703476534593717E-2</v>
      </c>
      <c r="G193" s="30">
        <f>'Incidence rate'!G193*Input!$B$182</f>
        <v>1.5084057863357052E-2</v>
      </c>
      <c r="H193" s="30">
        <f>'Incidence rate'!H193*Input!$B$182</f>
        <v>3.0417183686222194E-2</v>
      </c>
      <c r="I193" s="30">
        <f>'Incidence rate'!I193*Input!$B$182</f>
        <v>2.2230934140508179E-2</v>
      </c>
      <c r="M193" s="1">
        <v>2025</v>
      </c>
      <c r="N193" s="1">
        <f>B193*(Male!C193)</f>
        <v>238.46669526213407</v>
      </c>
      <c r="O193" s="1">
        <f>C193*(Female!C193)</f>
        <v>236.93124330795487</v>
      </c>
      <c r="P193" s="1">
        <f>D193*Male!D193</f>
        <v>509.16520429276449</v>
      </c>
      <c r="Q193" s="1">
        <f>E193*Female!D193</f>
        <v>459.4815428308051</v>
      </c>
      <c r="R193" s="1">
        <f>F193*Male!E193</f>
        <v>978.19182275925141</v>
      </c>
      <c r="S193" s="1">
        <f>G193*Female!E193</f>
        <v>834.14839984364494</v>
      </c>
      <c r="T193" s="1">
        <f>H193*(Male!F193)</f>
        <v>1207.562192343021</v>
      </c>
      <c r="U193" s="1">
        <f>I193*(Female!F193)</f>
        <v>1091.5388662989517</v>
      </c>
      <c r="V193" s="1">
        <f t="shared" si="10"/>
        <v>5555.4859669385278</v>
      </c>
    </row>
    <row r="194" spans="1:22">
      <c r="A194" s="2">
        <v>2026</v>
      </c>
      <c r="B194" s="30">
        <f>'Incidence rate'!B194*Input!$B$182</f>
        <v>2.5562008565371791E-3</v>
      </c>
      <c r="C194" s="30">
        <f>'Incidence rate'!C194*Input!$B$182</f>
        <v>2.5020395990482066E-3</v>
      </c>
      <c r="D194" s="30">
        <f>'Incidence rate'!D194*Input!$B$182</f>
        <v>9.2751894139685397E-3</v>
      </c>
      <c r="E194" s="30">
        <f>'Incidence rate'!E194*Input!$B$182</f>
        <v>8.0065631957586241E-3</v>
      </c>
      <c r="F194" s="30">
        <f>'Incidence rate'!F194*Input!$B$182</f>
        <v>1.8704386221571962E-2</v>
      </c>
      <c r="G194" s="30">
        <f>'Incidence rate'!G194*Input!$B$182</f>
        <v>1.5084483561105512E-2</v>
      </c>
      <c r="H194" s="30">
        <f>'Incidence rate'!H194*Input!$B$182</f>
        <v>3.0418402649033872E-2</v>
      </c>
      <c r="I194" s="30">
        <f>'Incidence rate'!I194*Input!$B$182</f>
        <v>2.2232139461535946E-2</v>
      </c>
      <c r="M194" s="2">
        <v>2026</v>
      </c>
      <c r="N194" s="1">
        <f>B194*(Male!C194)</f>
        <v>237.21543948665021</v>
      </c>
      <c r="O194" s="1">
        <f>C194*(Female!C194)</f>
        <v>235.19172231053142</v>
      </c>
      <c r="P194" s="1">
        <f>D194*Male!D194</f>
        <v>500.86022835430111</v>
      </c>
      <c r="Q194" s="1">
        <f>E194*Female!D194</f>
        <v>452.37082056036229</v>
      </c>
      <c r="R194" s="1">
        <f>F194*Male!E194</f>
        <v>991.33246974331394</v>
      </c>
      <c r="S194" s="1">
        <f>G194*Female!E194</f>
        <v>847.74797613412977</v>
      </c>
      <c r="T194" s="1">
        <f>H194*(Male!F194)</f>
        <v>1256.280029405099</v>
      </c>
      <c r="U194" s="1">
        <f>I194*(Female!F194)</f>
        <v>1131.6158985921797</v>
      </c>
      <c r="V194" s="1">
        <f t="shared" si="10"/>
        <v>5652.6145845865667</v>
      </c>
    </row>
    <row r="195" spans="1:22">
      <c r="A195" s="1">
        <v>2027</v>
      </c>
      <c r="B195" s="30">
        <f>'Incidence rate'!B195*Input!$B$182</f>
        <v>2.556365175997916E-3</v>
      </c>
      <c r="C195" s="30">
        <f>'Incidence rate'!C195*Input!$B$182</f>
        <v>2.5021022231381698E-3</v>
      </c>
      <c r="D195" s="30">
        <f>'Incidence rate'!D195*Input!$B$182</f>
        <v>9.2755949622921399E-3</v>
      </c>
      <c r="E195" s="30">
        <f>'Incidence rate'!E195*Input!$B$182</f>
        <v>8.0074830188320689E-3</v>
      </c>
      <c r="F195" s="30">
        <f>'Incidence rate'!F195*Input!$B$182</f>
        <v>1.8704817914598659E-2</v>
      </c>
      <c r="G195" s="30">
        <f>'Incidence rate'!G195*Input!$B$182</f>
        <v>1.5084672165309645E-2</v>
      </c>
      <c r="H195" s="30">
        <f>'Incidence rate'!H195*Input!$B$182</f>
        <v>3.0418964527028049E-2</v>
      </c>
      <c r="I195" s="30">
        <f>'Incidence rate'!I195*Input!$B$182</f>
        <v>2.2232725178448307E-2</v>
      </c>
      <c r="M195" s="1">
        <v>2027</v>
      </c>
      <c r="N195" s="1">
        <f>B195*(Male!C195)</f>
        <v>235.95250574460763</v>
      </c>
      <c r="O195" s="1">
        <f>C195*(Female!C195)</f>
        <v>234.19676808573269</v>
      </c>
      <c r="P195" s="1">
        <f>D195*Male!D195</f>
        <v>491.6065330014834</v>
      </c>
      <c r="Q195" s="1">
        <f>E195*Female!D195</f>
        <v>442.81381094141341</v>
      </c>
      <c r="R195" s="1">
        <f>F195*Male!E195</f>
        <v>1002.5782402224881</v>
      </c>
      <c r="S195" s="1">
        <f>G195*Female!E195</f>
        <v>858.31784620611882</v>
      </c>
      <c r="T195" s="1">
        <f>H195*(Male!F195)</f>
        <v>1314.0992675676118</v>
      </c>
      <c r="U195" s="1">
        <f>I195*(Female!F195)</f>
        <v>1176.1111619399155</v>
      </c>
      <c r="V195" s="1">
        <f t="shared" si="10"/>
        <v>5755.6761337093712</v>
      </c>
    </row>
    <row r="196" spans="1:22">
      <c r="A196" s="2">
        <v>2028</v>
      </c>
      <c r="B196" s="30">
        <f>'Incidence rate'!B196*Input!$B$182</f>
        <v>2.5564590189918104E-3</v>
      </c>
      <c r="C196" s="30">
        <f>'Incidence rate'!C196*Input!$B$182</f>
        <v>2.5021334149516058E-3</v>
      </c>
      <c r="D196" s="30">
        <f>'Incidence rate'!D196*Input!$B$182</f>
        <v>9.2758064500761666E-3</v>
      </c>
      <c r="E196" s="30">
        <f>'Incidence rate'!E196*Input!$B$182</f>
        <v>8.0079932344824262E-3</v>
      </c>
      <c r="F196" s="30">
        <f>'Incidence rate'!F196*Input!$B$182</f>
        <v>1.8705022775032817E-2</v>
      </c>
      <c r="G196" s="30">
        <f>'Incidence rate'!G196*Input!$B$182</f>
        <v>1.5084755725878024E-2</v>
      </c>
      <c r="H196" s="30">
        <f>'Incidence rate'!H196*Input!$B$182</f>
        <v>3.0419223523346348E-2</v>
      </c>
      <c r="I196" s="30">
        <f>'Incidence rate'!I196*Input!$B$182</f>
        <v>2.2233009803285388E-2</v>
      </c>
      <c r="M196" s="2">
        <v>2028</v>
      </c>
      <c r="N196" s="1">
        <f>B196*(Male!C196)</f>
        <v>234.93858384534738</v>
      </c>
      <c r="O196" s="1">
        <f>C196*(Female!C196)</f>
        <v>233.44904761498481</v>
      </c>
      <c r="P196" s="1">
        <f>D196*Male!D196</f>
        <v>481.41435475895304</v>
      </c>
      <c r="Q196" s="1">
        <f>E196*Female!D196</f>
        <v>433.23243398549926</v>
      </c>
      <c r="R196" s="1">
        <f>F196*Male!E196</f>
        <v>1015.682736684282</v>
      </c>
      <c r="S196" s="1">
        <f>G196*Female!E196</f>
        <v>865.86497866539855</v>
      </c>
      <c r="T196" s="1">
        <f>H196*(Male!F196)</f>
        <v>1365.8231361982509</v>
      </c>
      <c r="U196" s="1">
        <f>I196*(Female!F196)</f>
        <v>1220.5922382003678</v>
      </c>
      <c r="V196" s="1">
        <f t="shared" si="10"/>
        <v>5850.9975099530839</v>
      </c>
    </row>
    <row r="197" spans="1:22">
      <c r="A197" s="1">
        <v>2029</v>
      </c>
      <c r="B197" s="30">
        <f>'Incidence rate'!B197*Input!$B$182</f>
        <v>2.5565126128112019E-3</v>
      </c>
      <c r="C197" s="30">
        <f>'Incidence rate'!C197*Input!$B$182</f>
        <v>2.5021489509733721E-3</v>
      </c>
      <c r="D197" s="30">
        <f>'Incidence rate'!D197*Input!$B$182</f>
        <v>9.2759167380004077E-3</v>
      </c>
      <c r="E197" s="30">
        <f>'Incidence rate'!E197*Input!$B$182</f>
        <v>8.0082762454411309E-3</v>
      </c>
      <c r="F197" s="30">
        <f>'Incidence rate'!F197*Input!$B$182</f>
        <v>1.8705119991793081E-2</v>
      </c>
      <c r="G197" s="30">
        <f>'Incidence rate'!G197*Input!$B$182</f>
        <v>1.5084792747155564E-2</v>
      </c>
      <c r="H197" s="30">
        <f>'Incidence rate'!H197*Input!$B$182</f>
        <v>3.0419342907080062E-2</v>
      </c>
      <c r="I197" s="30">
        <f>'Incidence rate'!I197*Input!$B$182</f>
        <v>2.2233148114637346E-2</v>
      </c>
      <c r="M197" s="1">
        <v>2029</v>
      </c>
      <c r="N197" s="1">
        <f>B197*(Male!C197)</f>
        <v>234.68785785606832</v>
      </c>
      <c r="O197" s="1">
        <f>C197*(Female!C197)</f>
        <v>232.19942265032893</v>
      </c>
      <c r="P197" s="1">
        <f>D197*Male!D197</f>
        <v>468.43379526902061</v>
      </c>
      <c r="Q197" s="1">
        <f>E197*Female!D197</f>
        <v>424.43864100837993</v>
      </c>
      <c r="R197" s="1">
        <f>F197*Male!E197</f>
        <v>1021.2995515519023</v>
      </c>
      <c r="S197" s="1">
        <f>G197*Female!E197</f>
        <v>871.90102078559164</v>
      </c>
      <c r="T197" s="1">
        <f>H197*(Male!F197)</f>
        <v>1426.667182342055</v>
      </c>
      <c r="U197" s="1">
        <f>I197*(Female!F197)</f>
        <v>1267.2894425343288</v>
      </c>
      <c r="V197" s="1">
        <f t="shared" si="10"/>
        <v>5946.9169139976748</v>
      </c>
    </row>
    <row r="198" spans="1:22">
      <c r="A198" s="2">
        <v>2030</v>
      </c>
      <c r="B198" s="30">
        <f>'Incidence rate'!B198*Input!$B$182</f>
        <v>2.5565432202903421E-3</v>
      </c>
      <c r="C198" s="30">
        <f>'Incidence rate'!C198*Input!$B$182</f>
        <v>2.5021566891567509E-3</v>
      </c>
      <c r="D198" s="30">
        <f>'Incidence rate'!D198*Input!$B$182</f>
        <v>9.2759742516118539E-3</v>
      </c>
      <c r="E198" s="30">
        <f>'Incidence rate'!E198*Input!$B$182</f>
        <v>8.0084332284789898E-3</v>
      </c>
      <c r="F198" s="30">
        <f>'Incidence rate'!F198*Input!$B$182</f>
        <v>1.870516612612114E-2</v>
      </c>
      <c r="G198" s="30">
        <f>'Incidence rate'!G198*Input!$B$182</f>
        <v>1.5084809149329668E-2</v>
      </c>
      <c r="H198" s="30">
        <f>'Incidence rate'!H198*Input!$B$182</f>
        <v>3.0419397936726756E-2</v>
      </c>
      <c r="I198" s="30">
        <f>'Incidence rate'!I198*Input!$B$182</f>
        <v>2.2233215326024298E-2</v>
      </c>
      <c r="M198" s="2">
        <v>2030</v>
      </c>
      <c r="N198" s="1">
        <f>B198*(Male!C198)</f>
        <v>233.92370465656629</v>
      </c>
      <c r="O198" s="1">
        <f>C198*(Female!C198)</f>
        <v>230.44863107133676</v>
      </c>
      <c r="P198" s="1">
        <f>D198*Male!D198</f>
        <v>458.23312802962556</v>
      </c>
      <c r="Q198" s="1">
        <f>E198*Female!D198</f>
        <v>415.63768455805956</v>
      </c>
      <c r="R198" s="1">
        <f>F198*Male!E198</f>
        <v>1021.3020704862142</v>
      </c>
      <c r="S198" s="1">
        <f>G198*Female!E198</f>
        <v>874.91893066112073</v>
      </c>
      <c r="T198" s="1">
        <f>H198*(Male!F198)</f>
        <v>1481.4246795185929</v>
      </c>
      <c r="U198" s="1">
        <f>I198*(Female!F198)</f>
        <v>1313.983025768036</v>
      </c>
      <c r="V198" s="1">
        <f t="shared" si="10"/>
        <v>6029.8718547495519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32</vt:i4>
      </vt:variant>
    </vt:vector>
  </HeadingPairs>
  <TitlesOfParts>
    <vt:vector size="46" baseType="lpstr">
      <vt:lpstr>Graph-Prevalence</vt:lpstr>
      <vt:lpstr>Cost2</vt:lpstr>
      <vt:lpstr>Cost_msp_pharm_hosp</vt:lpstr>
      <vt:lpstr>Cost</vt:lpstr>
      <vt:lpstr>Prevalence</vt:lpstr>
      <vt:lpstr>Number of COPD</vt:lpstr>
      <vt:lpstr>Prev&amp;Death</vt:lpstr>
      <vt:lpstr>Death</vt:lpstr>
      <vt:lpstr>INCIDENCE</vt:lpstr>
      <vt:lpstr>Incidence rate</vt:lpstr>
      <vt:lpstr>Mortality Rate</vt:lpstr>
      <vt:lpstr>Female</vt:lpstr>
      <vt:lpstr>Male</vt:lpstr>
      <vt:lpstr>Input</vt:lpstr>
      <vt:lpstr>AB_cost_hosp</vt:lpstr>
      <vt:lpstr>AB_cost_MSP</vt:lpstr>
      <vt:lpstr>AB_cost_pharm</vt:lpstr>
      <vt:lpstr>BC_cost_hosp</vt:lpstr>
      <vt:lpstr>BC_cost_MSP</vt:lpstr>
      <vt:lpstr>BC_cost_pharm</vt:lpstr>
      <vt:lpstr>MB_cost_hosp</vt:lpstr>
      <vt:lpstr>MB_cost_MSP</vt:lpstr>
      <vt:lpstr>MB_cost_pharm</vt:lpstr>
      <vt:lpstr>MN_cost_hosp</vt:lpstr>
      <vt:lpstr>NB_cost_hosp</vt:lpstr>
      <vt:lpstr>NB_cost_MSP</vt:lpstr>
      <vt:lpstr>NB_cost_pharm</vt:lpstr>
      <vt:lpstr>NL_cost_hosp</vt:lpstr>
      <vt:lpstr>NL_cost_MSP</vt:lpstr>
      <vt:lpstr>NL_cost_pharm</vt:lpstr>
      <vt:lpstr>NS_cost_hosp</vt:lpstr>
      <vt:lpstr>NS_cost_MSP</vt:lpstr>
      <vt:lpstr>NS_cost_pharm</vt:lpstr>
      <vt:lpstr>ON_cost_hosp</vt:lpstr>
      <vt:lpstr>ON_cost_MSP</vt:lpstr>
      <vt:lpstr>ON_cost_pharm</vt:lpstr>
      <vt:lpstr>PE_cost_hosp</vt:lpstr>
      <vt:lpstr>PE_cost_MSP</vt:lpstr>
      <vt:lpstr>PE_cost_pharm</vt:lpstr>
      <vt:lpstr>QC_cost_hosp</vt:lpstr>
      <vt:lpstr>QC_cost_MSP</vt:lpstr>
      <vt:lpstr>QC_cost_pharm</vt:lpstr>
      <vt:lpstr>SK_cost_hosp</vt:lpstr>
      <vt:lpstr>SK_cost_MSP</vt:lpstr>
      <vt:lpstr>SK_cost_pharm</vt:lpstr>
      <vt:lpstr>xyz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Khakban, Amir</dc:creator>
  <cp:lastModifiedBy>%username%</cp:lastModifiedBy>
  <dcterms:created xsi:type="dcterms:W3CDTF">2015-04-27T16:18:54Z</dcterms:created>
  <dcterms:modified xsi:type="dcterms:W3CDTF">2018-05-26T02:17:34Z</dcterms:modified>
</cp:coreProperties>
</file>