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AHLA/"/>
    </mc:Choice>
  </mc:AlternateContent>
  <xr:revisionPtr revIDLastSave="0" documentId="13_ncr:1_{C3C1E55D-70CB-AF44-B196-65FF5171CE8F}" xr6:coauthVersionLast="40" xr6:coauthVersionMax="40" xr10:uidLastSave="{00000000-0000-0000-0000-000000000000}"/>
  <bookViews>
    <workbookView xWindow="940" yWindow="460" windowWidth="27860" windowHeight="17540" xr2:uid="{24476C8D-6C18-674C-8EC8-8D7EED355823}"/>
  </bookViews>
  <sheets>
    <sheet name="Data" sheetId="1" r:id="rId1"/>
    <sheet name="Dictionary" sheetId="3" r:id="rId2"/>
    <sheet name="Technical Notes" sheetId="2" r:id="rId3"/>
  </sheets>
  <externalReferences>
    <externalReference r:id="rId4"/>
  </externalReferences>
  <definedNames>
    <definedName name="_xlnm._FilterDatabase" localSheetId="1" hidden="1">Dictionary!$A$1:$D$1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4" i="1" l="1"/>
  <c r="S84" i="1"/>
  <c r="W84" i="1" s="1"/>
  <c r="R84" i="1"/>
  <c r="V84" i="1" s="1"/>
  <c r="Q84" i="1"/>
  <c r="U84" i="1" s="1"/>
  <c r="P84" i="1"/>
  <c r="O84" i="1"/>
  <c r="N84" i="1"/>
  <c r="D84" i="1"/>
  <c r="T83" i="1"/>
  <c r="S83" i="1"/>
  <c r="W83" i="1" s="1"/>
  <c r="R83" i="1"/>
  <c r="Q83" i="1"/>
  <c r="U83" i="1" s="1"/>
  <c r="P83" i="1"/>
  <c r="O83" i="1"/>
  <c r="N83" i="1"/>
  <c r="D83" i="1"/>
  <c r="T82" i="1"/>
  <c r="S82" i="1"/>
  <c r="W82" i="1" s="1"/>
  <c r="R82" i="1"/>
  <c r="Q82" i="1"/>
  <c r="U82" i="1" s="1"/>
  <c r="P82" i="1"/>
  <c r="O82" i="1"/>
  <c r="N82" i="1"/>
  <c r="D82" i="1"/>
  <c r="T81" i="1"/>
  <c r="S81" i="1"/>
  <c r="W81" i="1" s="1"/>
  <c r="R81" i="1"/>
  <c r="V81" i="1" s="1"/>
  <c r="Q81" i="1"/>
  <c r="U81" i="1" s="1"/>
  <c r="P81" i="1"/>
  <c r="O81" i="1"/>
  <c r="N81" i="1"/>
  <c r="D81" i="1"/>
  <c r="T80" i="1"/>
  <c r="S80" i="1"/>
  <c r="R80" i="1"/>
  <c r="V80" i="1" s="1"/>
  <c r="Q80" i="1"/>
  <c r="U80" i="1" s="1"/>
  <c r="P80" i="1"/>
  <c r="O80" i="1"/>
  <c r="N80" i="1"/>
  <c r="D80" i="1"/>
  <c r="T79" i="1"/>
  <c r="S79" i="1"/>
  <c r="W79" i="1" s="1"/>
  <c r="R79" i="1"/>
  <c r="Q79" i="1"/>
  <c r="U79" i="1" s="1"/>
  <c r="P79" i="1"/>
  <c r="O79" i="1"/>
  <c r="N79" i="1"/>
  <c r="D79" i="1"/>
  <c r="T78" i="1"/>
  <c r="S78" i="1"/>
  <c r="W78" i="1" s="1"/>
  <c r="R78" i="1"/>
  <c r="V78" i="1" s="1"/>
  <c r="Q78" i="1"/>
  <c r="P78" i="1"/>
  <c r="O78" i="1"/>
  <c r="N78" i="1"/>
  <c r="D78" i="1"/>
  <c r="T77" i="1"/>
  <c r="S77" i="1"/>
  <c r="W77" i="1" s="1"/>
  <c r="R77" i="1"/>
  <c r="V77" i="1" s="1"/>
  <c r="Q77" i="1"/>
  <c r="P77" i="1"/>
  <c r="O77" i="1"/>
  <c r="N77" i="1"/>
  <c r="D77" i="1"/>
  <c r="T76" i="1"/>
  <c r="S76" i="1"/>
  <c r="R76" i="1"/>
  <c r="V76" i="1" s="1"/>
  <c r="Q76" i="1"/>
  <c r="P76" i="1"/>
  <c r="O76" i="1"/>
  <c r="N76" i="1"/>
  <c r="T75" i="1"/>
  <c r="S75" i="1"/>
  <c r="W75" i="1" s="1"/>
  <c r="R75" i="1"/>
  <c r="V75" i="1" s="1"/>
  <c r="Q75" i="1"/>
  <c r="P75" i="1"/>
  <c r="O75" i="1"/>
  <c r="N75" i="1"/>
  <c r="T74" i="1"/>
  <c r="S74" i="1"/>
  <c r="R74" i="1"/>
  <c r="V74" i="1" s="1"/>
  <c r="Q74" i="1"/>
  <c r="U74" i="1" s="1"/>
  <c r="P74" i="1"/>
  <c r="O74" i="1"/>
  <c r="N74" i="1"/>
  <c r="W72" i="1"/>
  <c r="T72" i="1"/>
  <c r="S72" i="1"/>
  <c r="R72" i="1"/>
  <c r="V72" i="1" s="1"/>
  <c r="Q72" i="1"/>
  <c r="P72" i="1"/>
  <c r="O72" i="1"/>
  <c r="N72" i="1"/>
  <c r="D72" i="1"/>
  <c r="T71" i="1"/>
  <c r="S71" i="1"/>
  <c r="W71" i="1" s="1"/>
  <c r="R71" i="1"/>
  <c r="V71" i="1" s="1"/>
  <c r="Q71" i="1"/>
  <c r="U71" i="1" s="1"/>
  <c r="P71" i="1"/>
  <c r="O71" i="1"/>
  <c r="N71" i="1"/>
  <c r="D71" i="1"/>
  <c r="T70" i="1"/>
  <c r="S70" i="1"/>
  <c r="R70" i="1"/>
  <c r="V70" i="1" s="1"/>
  <c r="Q70" i="1"/>
  <c r="U70" i="1" s="1"/>
  <c r="P70" i="1"/>
  <c r="O70" i="1"/>
  <c r="N70" i="1"/>
  <c r="D70" i="1"/>
  <c r="T69" i="1"/>
  <c r="S69" i="1"/>
  <c r="R69" i="1"/>
  <c r="V69" i="1" s="1"/>
  <c r="Q69" i="1"/>
  <c r="U69" i="1" s="1"/>
  <c r="P69" i="1"/>
  <c r="W69" i="1" s="1"/>
  <c r="O69" i="1"/>
  <c r="N69" i="1"/>
  <c r="D69" i="1"/>
  <c r="T68" i="1"/>
  <c r="S68" i="1"/>
  <c r="R68" i="1"/>
  <c r="V68" i="1" s="1"/>
  <c r="Q68" i="1"/>
  <c r="P68" i="1"/>
  <c r="O68" i="1"/>
  <c r="N68" i="1"/>
  <c r="D68" i="1"/>
  <c r="T67" i="1"/>
  <c r="S67" i="1"/>
  <c r="W67" i="1" s="1"/>
  <c r="R67" i="1"/>
  <c r="V67" i="1" s="1"/>
  <c r="Q67" i="1"/>
  <c r="U67" i="1" s="1"/>
  <c r="P67" i="1"/>
  <c r="O67" i="1"/>
  <c r="N67" i="1"/>
  <c r="D67" i="1"/>
  <c r="T66" i="1"/>
  <c r="S66" i="1"/>
  <c r="W66" i="1" s="1"/>
  <c r="R66" i="1"/>
  <c r="V66" i="1" s="1"/>
  <c r="Q66" i="1"/>
  <c r="U66" i="1" s="1"/>
  <c r="P66" i="1"/>
  <c r="O66" i="1"/>
  <c r="N66" i="1"/>
  <c r="D66" i="1"/>
  <c r="T65" i="1"/>
  <c r="S65" i="1"/>
  <c r="W65" i="1" s="1"/>
  <c r="R65" i="1"/>
  <c r="V65" i="1" s="1"/>
  <c r="Q65" i="1"/>
  <c r="U65" i="1" s="1"/>
  <c r="P65" i="1"/>
  <c r="O65" i="1"/>
  <c r="N65" i="1"/>
  <c r="D65" i="1"/>
  <c r="T64" i="1"/>
  <c r="S64" i="1"/>
  <c r="W64" i="1" s="1"/>
  <c r="R64" i="1"/>
  <c r="V64" i="1" s="1"/>
  <c r="Q64" i="1"/>
  <c r="P64" i="1"/>
  <c r="O64" i="1"/>
  <c r="N64" i="1"/>
  <c r="T63" i="1"/>
  <c r="S63" i="1"/>
  <c r="R63" i="1"/>
  <c r="V63" i="1" s="1"/>
  <c r="Q63" i="1"/>
  <c r="U63" i="1" s="1"/>
  <c r="P63" i="1"/>
  <c r="O63" i="1"/>
  <c r="N63" i="1"/>
  <c r="T62" i="1"/>
  <c r="S62" i="1"/>
  <c r="R62" i="1"/>
  <c r="Q62" i="1"/>
  <c r="U62" i="1" s="1"/>
  <c r="P62" i="1"/>
  <c r="O62" i="1"/>
  <c r="V62" i="1" s="1"/>
  <c r="N62" i="1"/>
  <c r="T60" i="1"/>
  <c r="S60" i="1"/>
  <c r="W60" i="1" s="1"/>
  <c r="R60" i="1"/>
  <c r="Q60" i="1"/>
  <c r="P60" i="1"/>
  <c r="O60" i="1"/>
  <c r="N60" i="1"/>
  <c r="D60" i="1"/>
  <c r="T59" i="1"/>
  <c r="S59" i="1"/>
  <c r="W59" i="1" s="1"/>
  <c r="R59" i="1"/>
  <c r="Q59" i="1"/>
  <c r="U59" i="1" s="1"/>
  <c r="P59" i="1"/>
  <c r="O59" i="1"/>
  <c r="N59" i="1"/>
  <c r="D59" i="1"/>
  <c r="T58" i="1"/>
  <c r="S58" i="1"/>
  <c r="R58" i="1"/>
  <c r="V58" i="1" s="1"/>
  <c r="Q58" i="1"/>
  <c r="P58" i="1"/>
  <c r="W58" i="1" s="1"/>
  <c r="O58" i="1"/>
  <c r="N58" i="1"/>
  <c r="D58" i="1"/>
  <c r="T57" i="1"/>
  <c r="S57" i="1"/>
  <c r="R57" i="1"/>
  <c r="Q57" i="1"/>
  <c r="U57" i="1" s="1"/>
  <c r="P57" i="1"/>
  <c r="O57" i="1"/>
  <c r="N57" i="1"/>
  <c r="D57" i="1"/>
  <c r="T56" i="1"/>
  <c r="S56" i="1"/>
  <c r="R56" i="1"/>
  <c r="Q56" i="1"/>
  <c r="U56" i="1" s="1"/>
  <c r="P56" i="1"/>
  <c r="O56" i="1"/>
  <c r="N56" i="1"/>
  <c r="D56" i="1"/>
  <c r="T55" i="1"/>
  <c r="S55" i="1"/>
  <c r="R55" i="1"/>
  <c r="Q55" i="1"/>
  <c r="U55" i="1" s="1"/>
  <c r="P55" i="1"/>
  <c r="W55" i="1" s="1"/>
  <c r="O55" i="1"/>
  <c r="N55" i="1"/>
  <c r="D55" i="1"/>
  <c r="W54" i="1"/>
  <c r="T54" i="1"/>
  <c r="S54" i="1"/>
  <c r="R54" i="1"/>
  <c r="V54" i="1" s="1"/>
  <c r="Q54" i="1"/>
  <c r="P54" i="1"/>
  <c r="O54" i="1"/>
  <c r="N54" i="1"/>
  <c r="D54" i="1"/>
  <c r="T53" i="1"/>
  <c r="S53" i="1"/>
  <c r="W53" i="1" s="1"/>
  <c r="R53" i="1"/>
  <c r="V53" i="1" s="1"/>
  <c r="Q53" i="1"/>
  <c r="U53" i="1" s="1"/>
  <c r="P53" i="1"/>
  <c r="O53" i="1"/>
  <c r="N53" i="1"/>
  <c r="D53" i="1"/>
  <c r="S52" i="1"/>
  <c r="R52" i="1"/>
  <c r="Q52" i="1"/>
  <c r="U52" i="1" s="1"/>
  <c r="P52" i="1"/>
  <c r="O52" i="1"/>
  <c r="N52" i="1"/>
  <c r="G52" i="1"/>
  <c r="T52" i="1" s="1"/>
  <c r="T51" i="1"/>
  <c r="S51" i="1"/>
  <c r="R51" i="1"/>
  <c r="Q51" i="1"/>
  <c r="U51" i="1" s="1"/>
  <c r="P51" i="1"/>
  <c r="O51" i="1"/>
  <c r="N51" i="1"/>
  <c r="G51" i="1"/>
  <c r="W50" i="1"/>
  <c r="S50" i="1"/>
  <c r="R50" i="1"/>
  <c r="V50" i="1" s="1"/>
  <c r="Q50" i="1"/>
  <c r="P50" i="1"/>
  <c r="O50" i="1"/>
  <c r="N50" i="1"/>
  <c r="G50" i="1"/>
  <c r="T50" i="1" s="1"/>
  <c r="T48" i="1"/>
  <c r="S48" i="1"/>
  <c r="R48" i="1"/>
  <c r="V48" i="1" s="1"/>
  <c r="Q48" i="1"/>
  <c r="U48" i="1" s="1"/>
  <c r="P48" i="1"/>
  <c r="O48" i="1"/>
  <c r="N48" i="1"/>
  <c r="D48" i="1"/>
  <c r="T47" i="1"/>
  <c r="S47" i="1"/>
  <c r="R47" i="1"/>
  <c r="V47" i="1" s="1"/>
  <c r="Q47" i="1"/>
  <c r="U47" i="1" s="1"/>
  <c r="P47" i="1"/>
  <c r="O47" i="1"/>
  <c r="N47" i="1"/>
  <c r="D47" i="1"/>
  <c r="T46" i="1"/>
  <c r="S46" i="1"/>
  <c r="R46" i="1"/>
  <c r="V46" i="1" s="1"/>
  <c r="Q46" i="1"/>
  <c r="U46" i="1" s="1"/>
  <c r="P46" i="1"/>
  <c r="W46" i="1" s="1"/>
  <c r="O46" i="1"/>
  <c r="N46" i="1"/>
  <c r="D46" i="1"/>
  <c r="T45" i="1"/>
  <c r="S45" i="1"/>
  <c r="W45" i="1" s="1"/>
  <c r="R45" i="1"/>
  <c r="V45" i="1" s="1"/>
  <c r="Q45" i="1"/>
  <c r="P45" i="1"/>
  <c r="O45" i="1"/>
  <c r="N45" i="1"/>
  <c r="D45" i="1"/>
  <c r="T44" i="1"/>
  <c r="S44" i="1"/>
  <c r="W44" i="1" s="1"/>
  <c r="R44" i="1"/>
  <c r="V44" i="1" s="1"/>
  <c r="Q44" i="1"/>
  <c r="P44" i="1"/>
  <c r="O44" i="1"/>
  <c r="N44" i="1"/>
  <c r="D44" i="1"/>
  <c r="T43" i="1"/>
  <c r="S43" i="1"/>
  <c r="W43" i="1" s="1"/>
  <c r="R43" i="1"/>
  <c r="V43" i="1" s="1"/>
  <c r="Q43" i="1"/>
  <c r="P43" i="1"/>
  <c r="O43" i="1"/>
  <c r="N43" i="1"/>
  <c r="D43" i="1"/>
  <c r="T42" i="1"/>
  <c r="S42" i="1"/>
  <c r="W42" i="1" s="1"/>
  <c r="R42" i="1"/>
  <c r="Q42" i="1"/>
  <c r="P42" i="1"/>
  <c r="O42" i="1"/>
  <c r="N42" i="1"/>
  <c r="D42" i="1"/>
  <c r="T41" i="1"/>
  <c r="S41" i="1"/>
  <c r="W41" i="1" s="1"/>
  <c r="R41" i="1"/>
  <c r="Q41" i="1"/>
  <c r="P41" i="1"/>
  <c r="O41" i="1"/>
  <c r="N41" i="1"/>
  <c r="D41" i="1"/>
  <c r="S40" i="1"/>
  <c r="R40" i="1"/>
  <c r="V40" i="1" s="1"/>
  <c r="Q40" i="1"/>
  <c r="P40" i="1"/>
  <c r="O40" i="1"/>
  <c r="N40" i="1"/>
  <c r="S39" i="1"/>
  <c r="W39" i="1" s="1"/>
  <c r="R39" i="1"/>
  <c r="Q39" i="1"/>
  <c r="U39" i="1" s="1"/>
  <c r="P39" i="1"/>
  <c r="O39" i="1"/>
  <c r="N39" i="1"/>
  <c r="W38" i="1"/>
  <c r="S38" i="1"/>
  <c r="R38" i="1"/>
  <c r="Q38" i="1"/>
  <c r="U38" i="1" s="1"/>
  <c r="P38" i="1"/>
  <c r="O38" i="1"/>
  <c r="N38" i="1"/>
  <c r="T36" i="1"/>
  <c r="S36" i="1"/>
  <c r="R36" i="1"/>
  <c r="Q36" i="1"/>
  <c r="U36" i="1" s="1"/>
  <c r="P36" i="1"/>
  <c r="O36" i="1"/>
  <c r="N36" i="1"/>
  <c r="D36" i="1"/>
  <c r="T35" i="1"/>
  <c r="S35" i="1"/>
  <c r="R35" i="1"/>
  <c r="Q35" i="1"/>
  <c r="U35" i="1" s="1"/>
  <c r="P35" i="1"/>
  <c r="W35" i="1" s="1"/>
  <c r="O35" i="1"/>
  <c r="N35" i="1"/>
  <c r="D35" i="1"/>
  <c r="W34" i="1"/>
  <c r="T34" i="1"/>
  <c r="S34" i="1"/>
  <c r="R34" i="1"/>
  <c r="V34" i="1" s="1"/>
  <c r="Q34" i="1"/>
  <c r="P34" i="1"/>
  <c r="O34" i="1"/>
  <c r="N34" i="1"/>
  <c r="D34" i="1"/>
  <c r="T33" i="1"/>
  <c r="S33" i="1"/>
  <c r="R33" i="1"/>
  <c r="V33" i="1" s="1"/>
  <c r="Q33" i="1"/>
  <c r="U33" i="1" s="1"/>
  <c r="P33" i="1"/>
  <c r="O33" i="1"/>
  <c r="N33" i="1"/>
  <c r="D33" i="1"/>
  <c r="T32" i="1"/>
  <c r="S32" i="1"/>
  <c r="R32" i="1"/>
  <c r="V32" i="1" s="1"/>
  <c r="Q32" i="1"/>
  <c r="U32" i="1" s="1"/>
  <c r="P32" i="1"/>
  <c r="O32" i="1"/>
  <c r="N32" i="1"/>
  <c r="D32" i="1"/>
  <c r="T31" i="1"/>
  <c r="S31" i="1"/>
  <c r="R31" i="1"/>
  <c r="Q31" i="1"/>
  <c r="U31" i="1" s="1"/>
  <c r="P31" i="1"/>
  <c r="O31" i="1"/>
  <c r="N31" i="1"/>
  <c r="D31" i="1"/>
  <c r="T30" i="1"/>
  <c r="S30" i="1"/>
  <c r="W30" i="1" s="1"/>
  <c r="R30" i="1"/>
  <c r="Q30" i="1"/>
  <c r="U30" i="1" s="1"/>
  <c r="P30" i="1"/>
  <c r="O30" i="1"/>
  <c r="N30" i="1"/>
  <c r="D30" i="1"/>
  <c r="T29" i="1"/>
  <c r="S29" i="1"/>
  <c r="W29" i="1" s="1"/>
  <c r="R29" i="1"/>
  <c r="V29" i="1" s="1"/>
  <c r="Q29" i="1"/>
  <c r="U29" i="1" s="1"/>
  <c r="P29" i="1"/>
  <c r="O29" i="1"/>
  <c r="N29" i="1"/>
  <c r="D29" i="1"/>
  <c r="T28" i="1"/>
  <c r="S28" i="1"/>
  <c r="R28" i="1"/>
  <c r="V28" i="1" s="1"/>
  <c r="Q28" i="1"/>
  <c r="U28" i="1" s="1"/>
  <c r="P28" i="1"/>
  <c r="O28" i="1"/>
  <c r="N28" i="1"/>
  <c r="V27" i="1"/>
  <c r="T27" i="1"/>
  <c r="S27" i="1"/>
  <c r="W27" i="1" s="1"/>
  <c r="R27" i="1"/>
  <c r="Q27" i="1"/>
  <c r="U27" i="1" s="1"/>
  <c r="P27" i="1"/>
  <c r="O27" i="1"/>
  <c r="N27" i="1"/>
  <c r="T26" i="1"/>
  <c r="S26" i="1"/>
  <c r="R26" i="1"/>
  <c r="V26" i="1" s="1"/>
  <c r="Q26" i="1"/>
  <c r="U26" i="1" s="1"/>
  <c r="P26" i="1"/>
  <c r="O26" i="1"/>
  <c r="N26" i="1"/>
  <c r="T24" i="1"/>
  <c r="S24" i="1"/>
  <c r="W24" i="1" s="1"/>
  <c r="R24" i="1"/>
  <c r="Q24" i="1"/>
  <c r="P24" i="1"/>
  <c r="O24" i="1"/>
  <c r="V24" i="1" s="1"/>
  <c r="N24" i="1"/>
  <c r="D24" i="1"/>
  <c r="T23" i="1"/>
  <c r="S23" i="1"/>
  <c r="W23" i="1" s="1"/>
  <c r="R23" i="1"/>
  <c r="Q23" i="1"/>
  <c r="P23" i="1"/>
  <c r="O23" i="1"/>
  <c r="N23" i="1"/>
  <c r="D23" i="1"/>
  <c r="T22" i="1"/>
  <c r="S22" i="1"/>
  <c r="R22" i="1"/>
  <c r="Q22" i="1"/>
  <c r="P22" i="1"/>
  <c r="O22" i="1"/>
  <c r="N22" i="1"/>
  <c r="D22" i="1"/>
  <c r="T21" i="1"/>
  <c r="S21" i="1"/>
  <c r="R21" i="1"/>
  <c r="Q21" i="1"/>
  <c r="U21" i="1" s="1"/>
  <c r="P21" i="1"/>
  <c r="W21" i="1" s="1"/>
  <c r="O21" i="1"/>
  <c r="N21" i="1"/>
  <c r="D21" i="1"/>
  <c r="T20" i="1"/>
  <c r="S20" i="1"/>
  <c r="R20" i="1"/>
  <c r="Q20" i="1"/>
  <c r="P20" i="1"/>
  <c r="W20" i="1" s="1"/>
  <c r="O20" i="1"/>
  <c r="N20" i="1"/>
  <c r="D20" i="1"/>
  <c r="T19" i="1"/>
  <c r="S19" i="1"/>
  <c r="R19" i="1"/>
  <c r="Q19" i="1"/>
  <c r="U19" i="1" s="1"/>
  <c r="P19" i="1"/>
  <c r="O19" i="1"/>
  <c r="N19" i="1"/>
  <c r="D19" i="1"/>
  <c r="T18" i="1"/>
  <c r="S18" i="1"/>
  <c r="R18" i="1"/>
  <c r="Q18" i="1"/>
  <c r="U18" i="1" s="1"/>
  <c r="P18" i="1"/>
  <c r="O18" i="1"/>
  <c r="N18" i="1"/>
  <c r="D18" i="1"/>
  <c r="T17" i="1"/>
  <c r="S17" i="1"/>
  <c r="R17" i="1"/>
  <c r="Q17" i="1"/>
  <c r="U17" i="1" s="1"/>
  <c r="P17" i="1"/>
  <c r="O17" i="1"/>
  <c r="N17" i="1"/>
  <c r="D17" i="1"/>
  <c r="V16" i="1"/>
  <c r="T16" i="1"/>
  <c r="S16" i="1"/>
  <c r="R16" i="1"/>
  <c r="Q16" i="1"/>
  <c r="U16" i="1" s="1"/>
  <c r="P16" i="1"/>
  <c r="O16" i="1"/>
  <c r="N16" i="1"/>
  <c r="T15" i="1"/>
  <c r="S15" i="1"/>
  <c r="R15" i="1"/>
  <c r="Q15" i="1"/>
  <c r="U15" i="1" s="1"/>
  <c r="P15" i="1"/>
  <c r="O15" i="1"/>
  <c r="N15" i="1"/>
  <c r="T14" i="1"/>
  <c r="S14" i="1"/>
  <c r="W14" i="1" s="1"/>
  <c r="R14" i="1"/>
  <c r="Q14" i="1"/>
  <c r="P14" i="1"/>
  <c r="O14" i="1"/>
  <c r="V14" i="1" s="1"/>
  <c r="N14" i="1"/>
  <c r="T12" i="1"/>
  <c r="S12" i="1"/>
  <c r="R12" i="1"/>
  <c r="V12" i="1" s="1"/>
  <c r="Q12" i="1"/>
  <c r="P12" i="1"/>
  <c r="O12" i="1"/>
  <c r="N12" i="1"/>
  <c r="D12" i="1"/>
  <c r="T11" i="1"/>
  <c r="S11" i="1"/>
  <c r="W11" i="1" s="1"/>
  <c r="R11" i="1"/>
  <c r="Q11" i="1"/>
  <c r="P11" i="1"/>
  <c r="O11" i="1"/>
  <c r="N11" i="1"/>
  <c r="D11" i="1"/>
  <c r="T10" i="1"/>
  <c r="S10" i="1"/>
  <c r="R10" i="1"/>
  <c r="Q10" i="1"/>
  <c r="P10" i="1"/>
  <c r="O10" i="1"/>
  <c r="N10" i="1"/>
  <c r="D10" i="1"/>
  <c r="T9" i="1"/>
  <c r="S9" i="1"/>
  <c r="W9" i="1" s="1"/>
  <c r="R9" i="1"/>
  <c r="Q9" i="1"/>
  <c r="P9" i="1"/>
  <c r="O9" i="1"/>
  <c r="N9" i="1"/>
  <c r="D9" i="1"/>
  <c r="T8" i="1"/>
  <c r="S8" i="1"/>
  <c r="W8" i="1" s="1"/>
  <c r="R8" i="1"/>
  <c r="Q8" i="1"/>
  <c r="P8" i="1"/>
  <c r="O8" i="1"/>
  <c r="N8" i="1"/>
  <c r="D8" i="1"/>
  <c r="T7" i="1"/>
  <c r="S7" i="1"/>
  <c r="W7" i="1" s="1"/>
  <c r="R7" i="1"/>
  <c r="Q7" i="1"/>
  <c r="U7" i="1" s="1"/>
  <c r="P7" i="1"/>
  <c r="O7" i="1"/>
  <c r="N7" i="1"/>
  <c r="D7" i="1"/>
  <c r="V6" i="1"/>
  <c r="T6" i="1"/>
  <c r="S6" i="1"/>
  <c r="R6" i="1"/>
  <c r="Q6" i="1"/>
  <c r="U6" i="1" s="1"/>
  <c r="P6" i="1"/>
  <c r="O6" i="1"/>
  <c r="N6" i="1"/>
  <c r="D6" i="1"/>
  <c r="T5" i="1"/>
  <c r="S5" i="1"/>
  <c r="R5" i="1"/>
  <c r="Q5" i="1"/>
  <c r="U5" i="1" s="1"/>
  <c r="P5" i="1"/>
  <c r="O5" i="1"/>
  <c r="N5" i="1"/>
  <c r="D5" i="1"/>
  <c r="T4" i="1"/>
  <c r="S4" i="1"/>
  <c r="R4" i="1"/>
  <c r="V4" i="1" s="1"/>
  <c r="Q4" i="1"/>
  <c r="U4" i="1" s="1"/>
  <c r="P4" i="1"/>
  <c r="O4" i="1"/>
  <c r="N4" i="1"/>
  <c r="T3" i="1"/>
  <c r="S3" i="1"/>
  <c r="W3" i="1" s="1"/>
  <c r="R3" i="1"/>
  <c r="Q3" i="1"/>
  <c r="P3" i="1"/>
  <c r="O3" i="1"/>
  <c r="V3" i="1" s="1"/>
  <c r="N3" i="1"/>
  <c r="V2" i="1"/>
  <c r="T2" i="1"/>
  <c r="S2" i="1"/>
  <c r="R2" i="1"/>
  <c r="Q2" i="1"/>
  <c r="P2" i="1"/>
  <c r="O2" i="1"/>
  <c r="N2" i="1"/>
  <c r="W10" i="1" l="1"/>
  <c r="V41" i="1"/>
  <c r="U2" i="1"/>
  <c r="U3" i="1"/>
  <c r="V5" i="1"/>
  <c r="U8" i="1"/>
  <c r="U9" i="1"/>
  <c r="U11" i="1"/>
  <c r="U14" i="1"/>
  <c r="V15" i="1"/>
  <c r="W16" i="1"/>
  <c r="V18" i="1"/>
  <c r="V19" i="1"/>
  <c r="V20" i="1"/>
  <c r="V21" i="1"/>
  <c r="U22" i="1"/>
  <c r="U23" i="1"/>
  <c r="U24" i="1"/>
  <c r="V30" i="1"/>
  <c r="W31" i="1"/>
  <c r="W32" i="1"/>
  <c r="W33" i="1"/>
  <c r="V35" i="1"/>
  <c r="V36" i="1"/>
  <c r="V39" i="1"/>
  <c r="W40" i="1"/>
  <c r="W48" i="1"/>
  <c r="V51" i="1"/>
  <c r="V52" i="1"/>
  <c r="V55" i="1"/>
  <c r="V56" i="1"/>
  <c r="V57" i="1"/>
  <c r="U60" i="1"/>
  <c r="W68" i="1"/>
  <c r="W70" i="1"/>
  <c r="W74" i="1"/>
  <c r="V82" i="1"/>
  <c r="W5" i="1"/>
  <c r="W6" i="1"/>
  <c r="V8" i="1"/>
  <c r="V9" i="1"/>
  <c r="V10" i="1"/>
  <c r="V11" i="1"/>
  <c r="U12" i="1"/>
  <c r="W17" i="1"/>
  <c r="W18" i="1"/>
  <c r="W19" i="1"/>
  <c r="V22" i="1"/>
  <c r="V23" i="1"/>
  <c r="U40" i="1"/>
  <c r="U41" i="1"/>
  <c r="U42" i="1"/>
  <c r="U43" i="1"/>
  <c r="U44" i="1"/>
  <c r="W51" i="1"/>
  <c r="W52" i="1"/>
  <c r="W56" i="1"/>
  <c r="W57" i="1"/>
  <c r="V59" i="1"/>
  <c r="V60" i="1"/>
  <c r="W62" i="1"/>
  <c r="U75" i="1"/>
  <c r="U76" i="1"/>
  <c r="U77" i="1"/>
  <c r="U78" i="1"/>
  <c r="W4" i="1"/>
  <c r="U10" i="1"/>
  <c r="W15" i="1"/>
  <c r="U20" i="1"/>
  <c r="W26" i="1"/>
  <c r="V31" i="1"/>
  <c r="W36" i="1"/>
  <c r="V38" i="1"/>
  <c r="V42" i="1"/>
  <c r="W47" i="1"/>
  <c r="U54" i="1"/>
  <c r="W63" i="1"/>
  <c r="U68" i="1"/>
  <c r="W80" i="1"/>
  <c r="V83" i="1"/>
  <c r="W2" i="1"/>
  <c r="V7" i="1"/>
  <c r="W12" i="1"/>
  <c r="V17" i="1"/>
  <c r="W22" i="1"/>
  <c r="W28" i="1"/>
  <c r="U34" i="1"/>
  <c r="U45" i="1"/>
  <c r="U50" i="1"/>
  <c r="U58" i="1"/>
  <c r="U64" i="1"/>
  <c r="U72" i="1"/>
  <c r="W76" i="1"/>
  <c r="V79" i="1"/>
</calcChain>
</file>

<file path=xl/sharedStrings.xml><?xml version="1.0" encoding="utf-8"?>
<sst xmlns="http://schemas.openxmlformats.org/spreadsheetml/2006/main" count="224" uniqueCount="80">
  <si>
    <t>year</t>
  </si>
  <si>
    <t>coc</t>
  </si>
  <si>
    <t>homeless</t>
  </si>
  <si>
    <t>homeless_pct</t>
  </si>
  <si>
    <t>adultpop</t>
  </si>
  <si>
    <t>totalpop</t>
  </si>
  <si>
    <t>mktunits</t>
  </si>
  <si>
    <t>n_medhhi</t>
  </si>
  <si>
    <t>n_p10hhi</t>
  </si>
  <si>
    <t>n_p20hhi</t>
  </si>
  <si>
    <t>n_medrent</t>
  </si>
  <si>
    <t>n_p10rent</t>
  </si>
  <si>
    <t>n_p20rent</t>
  </si>
  <si>
    <t>r_medhhi</t>
  </si>
  <si>
    <t>r_p10hhi</t>
  </si>
  <si>
    <t>r_p20hhi</t>
  </si>
  <si>
    <t>r_medrent</t>
  </si>
  <si>
    <t>r_p10rent</t>
  </si>
  <si>
    <t>r_p20rent</t>
  </si>
  <si>
    <t>scarcity</t>
  </si>
  <si>
    <t>ratio_p50</t>
  </si>
  <si>
    <t>ratio_p10</t>
  </si>
  <si>
    <t>ratio_p20</t>
  </si>
  <si>
    <t>cpi_local</t>
  </si>
  <si>
    <t>cpi_housing_local</t>
  </si>
  <si>
    <t>LA</t>
  </si>
  <si>
    <t>SF</t>
  </si>
  <si>
    <t>NYC</t>
  </si>
  <si>
    <t>SD</t>
  </si>
  <si>
    <t>MIA</t>
  </si>
  <si>
    <t>HON</t>
  </si>
  <si>
    <t>DC</t>
  </si>
  <si>
    <t>Type</t>
  </si>
  <si>
    <t>Code</t>
  </si>
  <si>
    <t>Description</t>
  </si>
  <si>
    <t>Notes</t>
  </si>
  <si>
    <t>Name</t>
  </si>
  <si>
    <t>Year</t>
  </si>
  <si>
    <t>HUD Continuum of Care</t>
  </si>
  <si>
    <t>Value (coc)</t>
  </si>
  <si>
    <t>Los Angeles</t>
  </si>
  <si>
    <t>Los Angeles County, excluding Glendale, Long Beach, and Pasadena</t>
  </si>
  <si>
    <t>San Francisco</t>
  </si>
  <si>
    <t>San Diego</t>
  </si>
  <si>
    <t>Washington, D.C.</t>
  </si>
  <si>
    <t>Honolulu</t>
  </si>
  <si>
    <t>Miami</t>
  </si>
  <si>
    <t>New York City</t>
  </si>
  <si>
    <t>Number of homeless</t>
  </si>
  <si>
    <t>Homeless as percentage of total population</t>
  </si>
  <si>
    <t>In percentage points (e.g. 0.5 means 0.5%, not 50%)</t>
  </si>
  <si>
    <t>18+ population in COC</t>
  </si>
  <si>
    <t>Total population of COC</t>
  </si>
  <si>
    <t>Number of market units</t>
  </si>
  <si>
    <t>Sum of occupied, vacant, and for-sale units</t>
  </si>
  <si>
    <t>Median household income in COC (nominal)</t>
  </si>
  <si>
    <t>10th percentile household income in COC (nominal)</t>
  </si>
  <si>
    <t>20th percentile household income in COC (nominal)</t>
  </si>
  <si>
    <t>Median gross rent in COC (nominal)</t>
  </si>
  <si>
    <t>10th percentile gross rent in COC (nominal)</t>
  </si>
  <si>
    <t>20th percentile gross rent in COC (nominal)</t>
  </si>
  <si>
    <t>Median household income in COC (real)</t>
  </si>
  <si>
    <t>Calculated using local CPI</t>
  </si>
  <si>
    <t>10th percentile household income in COC (real)</t>
  </si>
  <si>
    <t>20th percentile household income in COC (real)</t>
  </si>
  <si>
    <t>Median gross rent in COC (real)</t>
  </si>
  <si>
    <t>Calculated using local CPI-Housing</t>
  </si>
  <si>
    <t>10th percentile gross rent in COC (real)</t>
  </si>
  <si>
    <t>20th percentile gross rent in COC (real)</t>
  </si>
  <si>
    <t>Ratio of adults in COC to market units in COC</t>
  </si>
  <si>
    <t>Ratio of median gross rent (real) to median household income (real)</t>
  </si>
  <si>
    <t>Ratio of 10th percentile gross rent (real) to 10th percentile household income (real)</t>
  </si>
  <si>
    <t>Ratio of 20th percentile gross rent (real) to 20th percentile household income (real)</t>
  </si>
  <si>
    <t>Consumer Price Index for the COC</t>
  </si>
  <si>
    <t>From Bureau of Labor Statistics</t>
  </si>
  <si>
    <t>Consumer Price Index-Housing for the COC</t>
  </si>
  <si>
    <t>Technical Notes</t>
  </si>
  <si>
    <t>We exclude pre-2011 homeless counts for SD, SF, and LA because of uncertainty about the true collection year.</t>
  </si>
  <si>
    <t>Because a 2018 local CPI for DC is unavailable, we use the 2017 CPI instead.</t>
  </si>
  <si>
    <t>Due to missing data, 4 years of Glendale data and 3 years of Pasadena data on for sale/for rent units are filled in using linear interpolation to calculate the LA CoC market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</si>
</sst>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#0.000"/>
    <numFmt numFmtId="167" formatCode="#,##0.0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ourier"/>
      <family val="1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1"/>
      <color rgb="FF000000"/>
      <name val="Lucida Grande"/>
      <family val="2"/>
    </font>
    <font>
      <sz val="12"/>
      <color indexed="8"/>
      <name val="Courier"/>
      <family val="1"/>
    </font>
    <font>
      <b/>
      <sz val="12"/>
      <color rgb="FF000000"/>
      <name val="Courier"/>
      <family val="1"/>
    </font>
    <font>
      <sz val="12"/>
      <color indexed="8"/>
      <name val="Arial"/>
      <family val="2"/>
    </font>
    <font>
      <b/>
      <sz val="11"/>
      <color rgb="FF000000"/>
      <name val="Lucida Grande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0" xfId="0" applyFont="1" applyFill="1"/>
    <xf numFmtId="164" fontId="3" fillId="2" borderId="0" xfId="1" applyNumberFormat="1" applyFont="1" applyFill="1"/>
    <xf numFmtId="0" fontId="3" fillId="3" borderId="0" xfId="0" applyFont="1" applyFill="1"/>
    <xf numFmtId="3" fontId="4" fillId="0" borderId="0" xfId="0" applyNumberFormat="1" applyFont="1"/>
    <xf numFmtId="0" fontId="4" fillId="0" borderId="0" xfId="0" applyNumberFormat="1" applyFont="1"/>
    <xf numFmtId="164" fontId="4" fillId="0" borderId="0" xfId="1" applyNumberFormat="1" applyFont="1"/>
    <xf numFmtId="164" fontId="5" fillId="0" borderId="0" xfId="1" applyNumberFormat="1" applyFont="1"/>
    <xf numFmtId="43" fontId="4" fillId="3" borderId="0" xfId="1" applyNumberFormat="1" applyFont="1" applyFill="1"/>
    <xf numFmtId="165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166" fontId="5" fillId="4" borderId="0" xfId="0" applyNumberFormat="1" applyFont="1" applyFill="1" applyAlignment="1">
      <alignment horizontal="right"/>
    </xf>
    <xf numFmtId="0" fontId="4" fillId="0" borderId="0" xfId="0" applyFont="1"/>
    <xf numFmtId="0" fontId="6" fillId="0" borderId="0" xfId="0" applyFont="1"/>
    <xf numFmtId="166" fontId="5" fillId="5" borderId="0" xfId="0" applyNumberFormat="1" applyFont="1" applyFill="1" applyAlignment="1">
      <alignment horizontal="right"/>
    </xf>
    <xf numFmtId="167" fontId="4" fillId="0" borderId="0" xfId="0" applyNumberFormat="1" applyFont="1"/>
    <xf numFmtId="0" fontId="4" fillId="5" borderId="0" xfId="0" applyFont="1" applyFill="1"/>
    <xf numFmtId="0" fontId="4" fillId="0" borderId="0" xfId="0" applyFont="1" applyFill="1"/>
    <xf numFmtId="166" fontId="7" fillId="5" borderId="0" xfId="0" applyNumberFormat="1" applyFont="1" applyFill="1" applyAlignment="1">
      <alignment horizontal="right"/>
    </xf>
    <xf numFmtId="164" fontId="8" fillId="0" borderId="0" xfId="1" applyNumberFormat="1" applyFont="1"/>
    <xf numFmtId="166" fontId="9" fillId="4" borderId="0" xfId="0" applyNumberFormat="1" applyFont="1" applyFill="1" applyAlignment="1">
      <alignment horizontal="right"/>
    </xf>
    <xf numFmtId="0" fontId="10" fillId="0" borderId="0" xfId="0" applyFont="1"/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0" fontId="11" fillId="0" borderId="0" xfId="1" applyNumberFormat="1" applyFont="1" applyFill="1"/>
    <xf numFmtId="0" fontId="11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arcity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Sheet1"/>
      <sheetName val="Sheet2"/>
    </sheetNames>
    <sheetDataSet>
      <sheetData sheetId="0" refreshError="1"/>
      <sheetData sheetId="1" refreshError="1"/>
      <sheetData sheetId="2" refreshError="1"/>
      <sheetData sheetId="3">
        <row r="11">
          <cell r="D11">
            <v>32786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27A3-1AFB-0E42-BCC2-4E7C9C7FFB8B}">
  <dimension ref="A1:Y97"/>
  <sheetViews>
    <sheetView showGridLines="0" tabSelected="1" zoomScale="84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cols>
    <col min="1" max="1" width="11" style="10" bestFit="1" customWidth="1"/>
    <col min="2" max="2" width="11" style="10" customWidth="1"/>
    <col min="3" max="3" width="11" style="18" customWidth="1"/>
    <col min="4" max="4" width="16.5" style="18" bestFit="1" customWidth="1"/>
    <col min="5" max="5" width="17.6640625" style="6" bestFit="1" customWidth="1"/>
    <col min="6" max="6" width="17.6640625" style="6" customWidth="1"/>
    <col min="7" max="7" width="17.6640625" style="6" bestFit="1" customWidth="1"/>
    <col min="8" max="8" width="16" style="6" bestFit="1" customWidth="1"/>
    <col min="9" max="13" width="15.83203125" style="6" customWidth="1"/>
    <col min="14" max="19" width="15.83203125" style="10" customWidth="1"/>
    <col min="20" max="20" width="10.5" style="10" bestFit="1" customWidth="1"/>
    <col min="21" max="23" width="14" style="10" bestFit="1" customWidth="1"/>
    <col min="24" max="24" width="11" style="11" bestFit="1" customWidth="1"/>
    <col min="25" max="25" width="21.1640625" style="11" bestFit="1" customWidth="1"/>
    <col min="26" max="26" width="16.5" style="13" bestFit="1" customWidth="1"/>
    <col min="27" max="16384" width="10.83203125" style="13"/>
  </cols>
  <sheetData>
    <row r="1" spans="1:2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3">
        <v>2008</v>
      </c>
      <c r="B2" s="3" t="s">
        <v>25</v>
      </c>
      <c r="C2" s="4">
        <v>47862</v>
      </c>
      <c r="D2" s="5"/>
      <c r="E2" s="6">
        <v>6703667</v>
      </c>
      <c r="G2" s="6">
        <v>2977249</v>
      </c>
      <c r="H2" s="6">
        <v>54000</v>
      </c>
      <c r="I2" s="6">
        <v>13000</v>
      </c>
      <c r="J2" s="7">
        <v>22000</v>
      </c>
      <c r="K2" s="6">
        <v>1080</v>
      </c>
      <c r="L2" s="6">
        <v>600</v>
      </c>
      <c r="M2" s="6">
        <v>770</v>
      </c>
      <c r="N2" s="8">
        <f t="shared" ref="N2:P12" si="0">($X$12/$X2)*H2</f>
        <v>63828.610538291963</v>
      </c>
      <c r="O2" s="8">
        <f t="shared" si="0"/>
        <v>15366.146981440657</v>
      </c>
      <c r="P2" s="8">
        <f t="shared" si="0"/>
        <v>26004.248737822651</v>
      </c>
      <c r="Q2" s="8">
        <f t="shared" ref="Q2:S12" si="1">($Y$12/$Y2)*K2</f>
        <v>1334.7214090674277</v>
      </c>
      <c r="R2" s="8">
        <f t="shared" si="1"/>
        <v>741.51189392634876</v>
      </c>
      <c r="S2" s="8">
        <f t="shared" si="1"/>
        <v>951.60693053881425</v>
      </c>
      <c r="T2" s="9">
        <f>E2/G2</f>
        <v>2.2516312878096523</v>
      </c>
      <c r="U2" s="10">
        <f t="shared" ref="U2:V12" si="2">12*Q2/N2</f>
        <v>0.25093225081565018</v>
      </c>
      <c r="V2" s="10">
        <f>12*L2/I2</f>
        <v>0.55384615384615388</v>
      </c>
      <c r="W2" s="10">
        <f t="shared" ref="W2:W12" si="3">12*S2/P2</f>
        <v>0.43913143892738793</v>
      </c>
      <c r="X2" s="11">
        <v>225.00800000000001</v>
      </c>
      <c r="Y2" s="12">
        <v>243.90600000000001</v>
      </c>
    </row>
    <row r="3" spans="1:25" x14ac:dyDescent="0.2">
      <c r="A3" s="3">
        <v>2009</v>
      </c>
      <c r="B3" s="3" t="s">
        <v>25</v>
      </c>
      <c r="C3" s="4">
        <v>33243</v>
      </c>
      <c r="D3" s="5"/>
      <c r="E3" s="6">
        <v>6732114</v>
      </c>
      <c r="G3" s="6">
        <v>2976238</v>
      </c>
      <c r="H3" s="7">
        <v>54510</v>
      </c>
      <c r="I3" s="7">
        <v>12000</v>
      </c>
      <c r="J3" s="7">
        <v>22000</v>
      </c>
      <c r="K3" s="6">
        <v>1122</v>
      </c>
      <c r="L3" s="6">
        <v>630</v>
      </c>
      <c r="M3" s="6">
        <v>790</v>
      </c>
      <c r="N3" s="8">
        <f t="shared" si="0"/>
        <v>64947.825319529249</v>
      </c>
      <c r="O3" s="8">
        <f t="shared" si="0"/>
        <v>14297.815150144028</v>
      </c>
      <c r="P3" s="8">
        <f t="shared" si="0"/>
        <v>26212.661108597385</v>
      </c>
      <c r="Q3" s="8">
        <f t="shared" si="1"/>
        <v>1383.7508806814694</v>
      </c>
      <c r="R3" s="8">
        <f t="shared" si="1"/>
        <v>776.97241963398017</v>
      </c>
      <c r="S3" s="8">
        <f t="shared" si="1"/>
        <v>974.2987484299116</v>
      </c>
      <c r="T3" s="9">
        <f t="shared" ref="T3:T4" si="4">E3/G3</f>
        <v>2.261954185115572</v>
      </c>
      <c r="U3" s="10">
        <f t="shared" si="2"/>
        <v>0.25566692166342098</v>
      </c>
      <c r="V3" s="10">
        <f t="shared" si="2"/>
        <v>0.65210446055555837</v>
      </c>
      <c r="W3" s="10">
        <f t="shared" si="3"/>
        <v>0.44602815916787114</v>
      </c>
      <c r="X3" s="11">
        <v>223.21899999999999</v>
      </c>
      <c r="Y3" s="12">
        <v>244.41300000000001</v>
      </c>
    </row>
    <row r="4" spans="1:25" x14ac:dyDescent="0.2">
      <c r="A4" s="3">
        <v>2010</v>
      </c>
      <c r="B4" s="3" t="s">
        <v>25</v>
      </c>
      <c r="C4" s="4">
        <v>33243</v>
      </c>
      <c r="D4" s="5"/>
      <c r="E4" s="6">
        <v>6814792</v>
      </c>
      <c r="G4" s="6">
        <v>3038581</v>
      </c>
      <c r="H4" s="7">
        <v>51900</v>
      </c>
      <c r="I4" s="7">
        <v>12000</v>
      </c>
      <c r="J4" s="7">
        <v>20400</v>
      </c>
      <c r="K4" s="6">
        <v>1140</v>
      </c>
      <c r="L4" s="6">
        <v>630</v>
      </c>
      <c r="M4" s="6">
        <v>800</v>
      </c>
      <c r="N4" s="8">
        <f t="shared" si="0"/>
        <v>61105.774389758022</v>
      </c>
      <c r="O4" s="8">
        <f t="shared" si="0"/>
        <v>14128.502749076999</v>
      </c>
      <c r="P4" s="8">
        <f t="shared" si="0"/>
        <v>24018.454673430897</v>
      </c>
      <c r="Q4" s="8">
        <f t="shared" si="1"/>
        <v>1412.6604508904347</v>
      </c>
      <c r="R4" s="8">
        <f t="shared" si="1"/>
        <v>780.68077549208226</v>
      </c>
      <c r="S4" s="8">
        <f t="shared" si="1"/>
        <v>991.34066729153312</v>
      </c>
      <c r="T4" s="9">
        <f t="shared" si="4"/>
        <v>2.2427547595407198</v>
      </c>
      <c r="U4" s="10">
        <f t="shared" si="2"/>
        <v>0.27741936960914354</v>
      </c>
      <c r="V4" s="10">
        <f t="shared" si="2"/>
        <v>0.66306879591448564</v>
      </c>
      <c r="W4" s="10">
        <f t="shared" si="3"/>
        <v>0.49528948340951323</v>
      </c>
      <c r="X4" s="12">
        <v>225.89400000000001</v>
      </c>
      <c r="Y4" s="12">
        <v>243.25200000000001</v>
      </c>
    </row>
    <row r="5" spans="1:25" x14ac:dyDescent="0.2">
      <c r="A5" s="3">
        <v>2011</v>
      </c>
      <c r="B5" s="3" t="s">
        <v>25</v>
      </c>
      <c r="C5" s="4">
        <v>34622</v>
      </c>
      <c r="D5" s="5">
        <f>100*C5/F5</f>
        <v>0.38078487084582702</v>
      </c>
      <c r="E5" s="6">
        <v>6892052</v>
      </c>
      <c r="F5" s="6">
        <v>9092273</v>
      </c>
      <c r="G5" s="7">
        <v>3016842</v>
      </c>
      <c r="H5" s="7">
        <v>50400</v>
      </c>
      <c r="I5" s="7">
        <v>11620</v>
      </c>
      <c r="J5" s="7">
        <v>20000</v>
      </c>
      <c r="K5" s="6">
        <v>1150</v>
      </c>
      <c r="L5" s="6">
        <v>650</v>
      </c>
      <c r="M5" s="6">
        <v>820</v>
      </c>
      <c r="N5" s="8">
        <f t="shared" si="0"/>
        <v>57795.888379152151</v>
      </c>
      <c r="O5" s="8">
        <f t="shared" si="0"/>
        <v>13325.163154082302</v>
      </c>
      <c r="P5" s="8">
        <f t="shared" si="0"/>
        <v>22934.876340933395</v>
      </c>
      <c r="Q5" s="8">
        <f t="shared" si="1"/>
        <v>1414.3480229953529</v>
      </c>
      <c r="R5" s="8">
        <f t="shared" si="1"/>
        <v>799.41409995389506</v>
      </c>
      <c r="S5" s="8">
        <f t="shared" si="1"/>
        <v>1008.4916337879907</v>
      </c>
      <c r="T5" s="9">
        <f>E5/G5</f>
        <v>2.2845253414000468</v>
      </c>
      <c r="U5" s="10">
        <f t="shared" si="2"/>
        <v>0.29365715714245089</v>
      </c>
      <c r="V5" s="10">
        <f t="shared" si="2"/>
        <v>0.7199138268342955</v>
      </c>
      <c r="W5" s="10">
        <f t="shared" si="3"/>
        <v>0.52766360827753078</v>
      </c>
      <c r="X5" s="12">
        <v>231.928</v>
      </c>
      <c r="Y5" s="12">
        <v>245.09299999999999</v>
      </c>
    </row>
    <row r="6" spans="1:25" x14ac:dyDescent="0.2">
      <c r="A6" s="3">
        <v>2012</v>
      </c>
      <c r="B6" s="3" t="s">
        <v>25</v>
      </c>
      <c r="C6" s="4">
        <v>31553</v>
      </c>
      <c r="D6" s="5">
        <f>100*C6/F6</f>
        <v>0.34439562241107058</v>
      </c>
      <c r="E6" s="6">
        <v>6980810</v>
      </c>
      <c r="F6" s="6">
        <v>9161847</v>
      </c>
      <c r="G6" s="7">
        <v>3028484</v>
      </c>
      <c r="H6" s="7">
        <v>52900</v>
      </c>
      <c r="I6" s="7">
        <v>11800</v>
      </c>
      <c r="J6" s="7">
        <v>20840</v>
      </c>
      <c r="K6" s="6">
        <v>1175</v>
      </c>
      <c r="L6" s="6">
        <v>664</v>
      </c>
      <c r="M6" s="6">
        <v>830</v>
      </c>
      <c r="N6" s="8">
        <f t="shared" si="0"/>
        <v>59452.815151617593</v>
      </c>
      <c r="O6" s="8">
        <f t="shared" si="0"/>
        <v>13261.686555559312</v>
      </c>
      <c r="P6" s="8">
        <f t="shared" si="0"/>
        <v>23421.487103208139</v>
      </c>
      <c r="Q6" s="8">
        <f t="shared" si="1"/>
        <v>1420.7653736611981</v>
      </c>
      <c r="R6" s="8">
        <f t="shared" si="1"/>
        <v>802.88358137109401</v>
      </c>
      <c r="S6" s="8">
        <f t="shared" si="1"/>
        <v>1003.6044767138675</v>
      </c>
      <c r="T6" s="9">
        <f t="shared" ref="T6:T12" si="5">E6/G6</f>
        <v>2.3050509759998734</v>
      </c>
      <c r="U6" s="10">
        <f t="shared" si="2"/>
        <v>0.28676832948036612</v>
      </c>
      <c r="V6" s="10">
        <f t="shared" si="2"/>
        <v>0.72649907205160824</v>
      </c>
      <c r="W6" s="10">
        <f t="shared" si="3"/>
        <v>0.5141968000365269</v>
      </c>
      <c r="X6" s="12">
        <v>236.648</v>
      </c>
      <c r="Y6" s="12">
        <v>249.29</v>
      </c>
    </row>
    <row r="7" spans="1:25" x14ac:dyDescent="0.2">
      <c r="A7" s="3">
        <v>2013</v>
      </c>
      <c r="B7" s="3" t="s">
        <v>25</v>
      </c>
      <c r="C7" s="4">
        <v>35524</v>
      </c>
      <c r="D7" s="5">
        <f>100*C7/F7</f>
        <v>0.38562924251600394</v>
      </c>
      <c r="E7" s="6">
        <v>7066270</v>
      </c>
      <c r="F7" s="6">
        <v>9211957</v>
      </c>
      <c r="G7" s="7">
        <v>3033911</v>
      </c>
      <c r="H7" s="7">
        <v>54000</v>
      </c>
      <c r="I7" s="7">
        <v>12000</v>
      </c>
      <c r="J7" s="7">
        <v>20800</v>
      </c>
      <c r="K7" s="6">
        <v>1200</v>
      </c>
      <c r="L7" s="6">
        <v>658</v>
      </c>
      <c r="M7" s="6">
        <v>850</v>
      </c>
      <c r="N7" s="8">
        <f t="shared" si="0"/>
        <v>60039.831610278961</v>
      </c>
      <c r="O7" s="8">
        <f t="shared" si="0"/>
        <v>13342.184802284213</v>
      </c>
      <c r="P7" s="8">
        <f t="shared" si="0"/>
        <v>23126.453657292637</v>
      </c>
      <c r="Q7" s="8">
        <f t="shared" si="1"/>
        <v>1420.4364370339247</v>
      </c>
      <c r="R7" s="8">
        <f t="shared" si="1"/>
        <v>778.87264630693539</v>
      </c>
      <c r="S7" s="8">
        <f t="shared" si="1"/>
        <v>1006.1424762323634</v>
      </c>
      <c r="T7" s="9">
        <f t="shared" si="5"/>
        <v>2.3290960084194956</v>
      </c>
      <c r="U7" s="10">
        <f t="shared" si="2"/>
        <v>0.28389881828863944</v>
      </c>
      <c r="V7" s="10">
        <f t="shared" si="2"/>
        <v>0.70052033412721793</v>
      </c>
      <c r="W7" s="10">
        <f t="shared" si="3"/>
        <v>0.52207354805482975</v>
      </c>
      <c r="X7" s="12">
        <v>239.20699999999999</v>
      </c>
      <c r="Y7" s="12">
        <v>254.65299999999999</v>
      </c>
    </row>
    <row r="8" spans="1:25" x14ac:dyDescent="0.2">
      <c r="A8" s="3">
        <v>2014</v>
      </c>
      <c r="B8" s="3" t="s">
        <v>25</v>
      </c>
      <c r="C8" s="4">
        <v>34393</v>
      </c>
      <c r="D8" s="5">
        <f>100*C8/F8</f>
        <v>0.36973455073860373</v>
      </c>
      <c r="E8" s="6">
        <v>7175004</v>
      </c>
      <c r="F8" s="6">
        <v>9302079</v>
      </c>
      <c r="G8" s="7">
        <v>3053000</v>
      </c>
      <c r="H8" s="7">
        <v>55000</v>
      </c>
      <c r="I8" s="7">
        <v>12200</v>
      </c>
      <c r="J8" s="7">
        <v>21500</v>
      </c>
      <c r="K8" s="6">
        <v>1240</v>
      </c>
      <c r="L8" s="6">
        <v>700</v>
      </c>
      <c r="M8" s="6">
        <v>870</v>
      </c>
      <c r="N8" s="8">
        <f t="shared" si="0"/>
        <v>60337.700157568659</v>
      </c>
      <c r="O8" s="8">
        <f t="shared" si="0"/>
        <v>13383.998944042503</v>
      </c>
      <c r="P8" s="8">
        <f t="shared" si="0"/>
        <v>23586.555516140477</v>
      </c>
      <c r="Q8" s="8">
        <f t="shared" si="1"/>
        <v>1436.8969003602087</v>
      </c>
      <c r="R8" s="8">
        <f t="shared" si="1"/>
        <v>811.15147600979526</v>
      </c>
      <c r="S8" s="8">
        <f t="shared" si="1"/>
        <v>1008.1454058978884</v>
      </c>
      <c r="T8" s="9">
        <f t="shared" si="5"/>
        <v>2.3501487061906321</v>
      </c>
      <c r="U8" s="10">
        <f t="shared" si="2"/>
        <v>0.28577096507314592</v>
      </c>
      <c r="V8" s="10">
        <f t="shared" si="2"/>
        <v>0.72727274955817811</v>
      </c>
      <c r="W8" s="10">
        <f t="shared" si="3"/>
        <v>0.51290850257877085</v>
      </c>
      <c r="X8" s="12">
        <v>242.434</v>
      </c>
      <c r="Y8" s="12">
        <v>260.12700000000001</v>
      </c>
    </row>
    <row r="9" spans="1:25" x14ac:dyDescent="0.2">
      <c r="A9" s="3">
        <v>2015</v>
      </c>
      <c r="B9" s="3" t="s">
        <v>25</v>
      </c>
      <c r="C9" s="4">
        <v>41174</v>
      </c>
      <c r="D9" s="5">
        <f>100*C9/F9</f>
        <v>0.4402294958466666</v>
      </c>
      <c r="E9" s="6">
        <v>7244706</v>
      </c>
      <c r="F9" s="6">
        <v>9352849</v>
      </c>
      <c r="G9" s="7">
        <v>3066564</v>
      </c>
      <c r="H9" s="7">
        <v>58900</v>
      </c>
      <c r="I9" s="7">
        <v>13000</v>
      </c>
      <c r="J9" s="7">
        <v>23600</v>
      </c>
      <c r="K9" s="6">
        <v>1282</v>
      </c>
      <c r="L9" s="6">
        <v>710</v>
      </c>
      <c r="M9" s="6">
        <v>900</v>
      </c>
      <c r="N9" s="8">
        <f t="shared" si="0"/>
        <v>64035.620033356223</v>
      </c>
      <c r="O9" s="8">
        <f t="shared" si="0"/>
        <v>14133.498479348571</v>
      </c>
      <c r="P9" s="8">
        <f t="shared" si="0"/>
        <v>25657.735700971254</v>
      </c>
      <c r="Q9" s="8">
        <f t="shared" si="1"/>
        <v>1446.8049839757989</v>
      </c>
      <c r="R9" s="8">
        <f t="shared" si="1"/>
        <v>801.27265103183879</v>
      </c>
      <c r="S9" s="8">
        <f t="shared" si="1"/>
        <v>1015.6977266600773</v>
      </c>
      <c r="T9" s="9">
        <f t="shared" si="5"/>
        <v>2.3624832222643977</v>
      </c>
      <c r="U9" s="10">
        <f t="shared" si="2"/>
        <v>0.27112503632612411</v>
      </c>
      <c r="V9" s="10">
        <f t="shared" si="2"/>
        <v>0.68031788636278567</v>
      </c>
      <c r="W9" s="10">
        <f t="shared" si="3"/>
        <v>0.47503695813109287</v>
      </c>
      <c r="X9" s="12">
        <v>244.63200000000001</v>
      </c>
      <c r="Y9" s="12">
        <v>267.096</v>
      </c>
    </row>
    <row r="10" spans="1:25" x14ac:dyDescent="0.2">
      <c r="A10" s="3">
        <v>2016</v>
      </c>
      <c r="B10" s="3" t="s">
        <v>25</v>
      </c>
      <c r="C10" s="4">
        <v>43854</v>
      </c>
      <c r="D10" s="5">
        <f>100*C10/F10</f>
        <v>0.47028937692287648</v>
      </c>
      <c r="E10" s="6">
        <v>7243577</v>
      </c>
      <c r="F10" s="6">
        <v>9324897</v>
      </c>
      <c r="G10" s="7">
        <v>3078881</v>
      </c>
      <c r="H10" s="7">
        <v>60000</v>
      </c>
      <c r="I10" s="7">
        <v>12400</v>
      </c>
      <c r="J10" s="7">
        <v>22900</v>
      </c>
      <c r="K10" s="6">
        <v>1340</v>
      </c>
      <c r="L10" s="6">
        <v>720</v>
      </c>
      <c r="M10" s="6">
        <v>923</v>
      </c>
      <c r="N10" s="8">
        <f t="shared" si="0"/>
        <v>64023.976312558669</v>
      </c>
      <c r="O10" s="8">
        <f t="shared" si="0"/>
        <v>13231.621771262126</v>
      </c>
      <c r="P10" s="8">
        <f t="shared" si="0"/>
        <v>24435.817625959891</v>
      </c>
      <c r="Q10" s="8">
        <f t="shared" si="1"/>
        <v>1456.0672520944183</v>
      </c>
      <c r="R10" s="8">
        <f t="shared" si="1"/>
        <v>782.36449366267254</v>
      </c>
      <c r="S10" s="8">
        <f t="shared" si="1"/>
        <v>1002.9478161814538</v>
      </c>
      <c r="T10" s="9">
        <f t="shared" si="5"/>
        <v>2.35266546514789</v>
      </c>
      <c r="U10" s="10">
        <f t="shared" si="2"/>
        <v>0.27291036938775121</v>
      </c>
      <c r="V10" s="10">
        <f t="shared" si="2"/>
        <v>0.70954068112366708</v>
      </c>
      <c r="W10" s="10">
        <f t="shared" si="3"/>
        <v>0.4925300220521952</v>
      </c>
      <c r="X10" s="15">
        <v>249.24600000000001</v>
      </c>
      <c r="Y10" s="15">
        <v>277.404</v>
      </c>
    </row>
    <row r="11" spans="1:25" x14ac:dyDescent="0.2">
      <c r="A11" s="3">
        <v>2017</v>
      </c>
      <c r="B11" s="3" t="s">
        <v>25</v>
      </c>
      <c r="C11" s="4">
        <v>55188</v>
      </c>
      <c r="D11" s="5">
        <f>100*C11/F11</f>
        <v>0.59035016874635626</v>
      </c>
      <c r="E11" s="6">
        <v>7287143</v>
      </c>
      <c r="F11" s="6">
        <v>9348350</v>
      </c>
      <c r="G11" s="7">
        <v>3084972</v>
      </c>
      <c r="H11" s="7">
        <v>65000</v>
      </c>
      <c r="I11" s="7">
        <v>14000</v>
      </c>
      <c r="J11" s="7">
        <v>25000</v>
      </c>
      <c r="K11" s="6">
        <v>1400</v>
      </c>
      <c r="L11" s="6">
        <v>760</v>
      </c>
      <c r="M11" s="6">
        <v>964</v>
      </c>
      <c r="N11" s="8">
        <f t="shared" si="0"/>
        <v>67474.064244174704</v>
      </c>
      <c r="O11" s="8">
        <f t="shared" si="0"/>
        <v>14532.875375668396</v>
      </c>
      <c r="P11" s="8">
        <f t="shared" si="0"/>
        <v>25951.563170836424</v>
      </c>
      <c r="Q11" s="8">
        <f t="shared" si="1"/>
        <v>1463.3788408923042</v>
      </c>
      <c r="R11" s="8">
        <f t="shared" si="1"/>
        <v>794.40565648439372</v>
      </c>
      <c r="S11" s="8">
        <f t="shared" si="1"/>
        <v>1007.6408590144152</v>
      </c>
      <c r="T11" s="9">
        <f t="shared" si="5"/>
        <v>2.3621423468349145</v>
      </c>
      <c r="U11" s="10">
        <f t="shared" si="2"/>
        <v>0.26025623752497934</v>
      </c>
      <c r="V11" s="10">
        <f t="shared" si="2"/>
        <v>0.65595194559867265</v>
      </c>
      <c r="W11" s="10">
        <f t="shared" si="3"/>
        <v>0.46593302409472032</v>
      </c>
      <c r="X11" s="15">
        <v>256.20999999999998</v>
      </c>
      <c r="Y11" s="15">
        <v>288.37700000000001</v>
      </c>
    </row>
    <row r="12" spans="1:25" x14ac:dyDescent="0.2">
      <c r="A12" s="3">
        <v>2018</v>
      </c>
      <c r="B12" s="3" t="s">
        <v>25</v>
      </c>
      <c r="C12" s="4">
        <v>49955</v>
      </c>
      <c r="D12" s="5">
        <f>100*C12/F12</f>
        <v>0.53741537361906411</v>
      </c>
      <c r="E12" s="6">
        <v>7264770</v>
      </c>
      <c r="F12" s="6">
        <v>9295417</v>
      </c>
      <c r="G12" s="7">
        <v>3095730</v>
      </c>
      <c r="H12" s="7">
        <v>67400</v>
      </c>
      <c r="I12" s="7">
        <v>14400</v>
      </c>
      <c r="J12" s="7">
        <v>26000</v>
      </c>
      <c r="K12" s="6">
        <v>1480</v>
      </c>
      <c r="L12" s="6">
        <v>800</v>
      </c>
      <c r="M12" s="6">
        <v>1000</v>
      </c>
      <c r="N12" s="8">
        <f t="shared" si="0"/>
        <v>67400</v>
      </c>
      <c r="O12" s="8">
        <f t="shared" si="0"/>
        <v>14400</v>
      </c>
      <c r="P12" s="8">
        <f t="shared" si="0"/>
        <v>26000</v>
      </c>
      <c r="Q12" s="8">
        <f t="shared" si="1"/>
        <v>1480</v>
      </c>
      <c r="R12" s="8">
        <f t="shared" si="1"/>
        <v>800</v>
      </c>
      <c r="S12" s="8">
        <f t="shared" si="1"/>
        <v>1000</v>
      </c>
      <c r="T12" s="9">
        <f t="shared" si="5"/>
        <v>2.3467065926292023</v>
      </c>
      <c r="U12" s="10">
        <f t="shared" si="2"/>
        <v>0.26350148367952525</v>
      </c>
      <c r="V12" s="10">
        <f t="shared" si="2"/>
        <v>0.66666666666666663</v>
      </c>
      <c r="W12" s="10">
        <f t="shared" si="3"/>
        <v>0.46153846153846156</v>
      </c>
      <c r="X12" s="15">
        <v>265.96199999999999</v>
      </c>
      <c r="Y12" s="15">
        <v>301.43200000000002</v>
      </c>
    </row>
    <row r="13" spans="1:25" x14ac:dyDescent="0.2">
      <c r="A13" s="3">
        <v>2019</v>
      </c>
      <c r="B13" s="3" t="s">
        <v>25</v>
      </c>
      <c r="C13" s="4">
        <v>56257</v>
      </c>
      <c r="D13" s="16"/>
      <c r="X13" s="17"/>
      <c r="Y13" s="15"/>
    </row>
    <row r="14" spans="1:25" x14ac:dyDescent="0.2">
      <c r="A14" s="3">
        <v>2008</v>
      </c>
      <c r="B14" s="3" t="s">
        <v>26</v>
      </c>
      <c r="C14" s="4">
        <v>5171</v>
      </c>
      <c r="D14" s="16"/>
      <c r="E14" s="6">
        <v>691674</v>
      </c>
      <c r="G14" s="7">
        <v>337617</v>
      </c>
      <c r="H14" s="7">
        <v>83000</v>
      </c>
      <c r="I14" s="7">
        <v>13100</v>
      </c>
      <c r="J14" s="7">
        <v>27950</v>
      </c>
      <c r="K14" s="6">
        <v>2844</v>
      </c>
      <c r="L14" s="6">
        <v>640</v>
      </c>
      <c r="M14" s="6">
        <v>1024</v>
      </c>
      <c r="N14" s="8">
        <f>($X$24/$X14)*H14</f>
        <v>106392.10475519265</v>
      </c>
      <c r="O14" s="8">
        <f>($X$24/$X14)*I14</f>
        <v>16792.006895096671</v>
      </c>
      <c r="P14" s="8">
        <f>($X$24/$X14)*J14</f>
        <v>35827.220818164271</v>
      </c>
      <c r="Q14" s="8">
        <f>($Y$24/$Y14)*K14</f>
        <v>3950.7823104291288</v>
      </c>
      <c r="R14" s="8">
        <f t="shared" ref="R14:S24" si="6">($Y$24/$Y14)*L14</f>
        <v>889.0649362428419</v>
      </c>
      <c r="S14" s="8">
        <f t="shared" si="6"/>
        <v>1422.5038979885471</v>
      </c>
      <c r="T14" s="9">
        <f t="shared" ref="T14:T24" si="7">E14/G14</f>
        <v>2.048694230444557</v>
      </c>
      <c r="U14" s="10">
        <f t="shared" ref="U14:W24" si="8">12*Q14/N14</f>
        <v>0.44561001809521628</v>
      </c>
      <c r="V14" s="10">
        <f t="shared" si="8"/>
        <v>0.63534866925462175</v>
      </c>
      <c r="W14" s="10">
        <f t="shared" si="8"/>
        <v>0.47645467290078264</v>
      </c>
      <c r="X14" s="19">
        <v>222.767</v>
      </c>
      <c r="Y14" s="19">
        <v>242.56100000000001</v>
      </c>
    </row>
    <row r="15" spans="1:25" x14ac:dyDescent="0.2">
      <c r="A15" s="3">
        <v>2009</v>
      </c>
      <c r="B15" s="3" t="s">
        <v>26</v>
      </c>
      <c r="C15" s="4">
        <v>5823</v>
      </c>
      <c r="D15" s="16"/>
      <c r="E15" s="6">
        <v>697933</v>
      </c>
      <c r="G15" s="7">
        <v>340451</v>
      </c>
      <c r="H15" s="7">
        <v>81900</v>
      </c>
      <c r="I15" s="7">
        <v>12400</v>
      </c>
      <c r="J15" s="7">
        <v>27570</v>
      </c>
      <c r="K15" s="6">
        <v>2654</v>
      </c>
      <c r="L15" s="6">
        <v>690</v>
      </c>
      <c r="M15" s="6">
        <v>1100</v>
      </c>
      <c r="N15" s="8">
        <f t="shared" ref="N15:P16" si="9">($X$24/$X15)*H15</f>
        <v>104220.43717551639</v>
      </c>
      <c r="O15" s="8">
        <f t="shared" si="9"/>
        <v>15779.406849528732</v>
      </c>
      <c r="P15" s="8">
        <f t="shared" si="9"/>
        <v>35083.729583992514</v>
      </c>
      <c r="Q15" s="8">
        <f t="shared" ref="Q15:Q16" si="10">($Y$24/$Y15)*K15</f>
        <v>3632.819367261382</v>
      </c>
      <c r="R15" s="8">
        <f t="shared" si="6"/>
        <v>944.4782831237203</v>
      </c>
      <c r="S15" s="8">
        <f t="shared" si="6"/>
        <v>1505.6900165740469</v>
      </c>
      <c r="T15" s="9">
        <f t="shared" si="7"/>
        <v>2.0500248200181526</v>
      </c>
      <c r="U15" s="10">
        <f t="shared" si="8"/>
        <v>0.41828487375965173</v>
      </c>
      <c r="V15" s="10">
        <f t="shared" si="8"/>
        <v>0.71826143438485057</v>
      </c>
      <c r="W15" s="10">
        <f t="shared" si="8"/>
        <v>0.51500454521609618</v>
      </c>
      <c r="X15" s="19">
        <v>224.39500000000001</v>
      </c>
      <c r="Y15" s="19">
        <v>246.16800000000001</v>
      </c>
    </row>
    <row r="16" spans="1:25" x14ac:dyDescent="0.2">
      <c r="A16" s="3">
        <v>2010</v>
      </c>
      <c r="B16" s="3" t="s">
        <v>26</v>
      </c>
      <c r="C16" s="4">
        <v>5823</v>
      </c>
      <c r="D16" s="16"/>
      <c r="E16" s="6">
        <v>699177</v>
      </c>
      <c r="G16" s="7">
        <v>347329</v>
      </c>
      <c r="H16" s="7">
        <v>83000</v>
      </c>
      <c r="I16" s="7">
        <v>13000</v>
      </c>
      <c r="J16" s="7">
        <v>25000</v>
      </c>
      <c r="K16" s="6">
        <v>2610</v>
      </c>
      <c r="L16" s="6">
        <v>700</v>
      </c>
      <c r="M16" s="6">
        <v>1120</v>
      </c>
      <c r="N16" s="8">
        <f t="shared" si="9"/>
        <v>104192.87902966999</v>
      </c>
      <c r="O16" s="8">
        <f t="shared" si="9"/>
        <v>16319.366595008552</v>
      </c>
      <c r="P16" s="8">
        <f t="shared" si="9"/>
        <v>31383.397298093369</v>
      </c>
      <c r="Q16" s="8">
        <f t="shared" si="10"/>
        <v>3586.9443232197987</v>
      </c>
      <c r="R16" s="8">
        <f t="shared" si="6"/>
        <v>962.01571887121042</v>
      </c>
      <c r="S16" s="8">
        <f t="shared" si="6"/>
        <v>1539.2251501939368</v>
      </c>
      <c r="T16" s="9">
        <f t="shared" si="7"/>
        <v>2.0130107189437103</v>
      </c>
      <c r="U16" s="10">
        <f t="shared" si="8"/>
        <v>0.41311203106673494</v>
      </c>
      <c r="V16" s="10">
        <f t="shared" si="8"/>
        <v>0.7073919541696817</v>
      </c>
      <c r="W16" s="10">
        <f t="shared" si="8"/>
        <v>0.58855010586917522</v>
      </c>
      <c r="X16" s="19">
        <v>227.46899999999999</v>
      </c>
      <c r="Y16" s="19">
        <v>245.18299999999999</v>
      </c>
    </row>
    <row r="17" spans="1:25" x14ac:dyDescent="0.2">
      <c r="A17" s="3">
        <v>2011</v>
      </c>
      <c r="B17" s="3" t="s">
        <v>26</v>
      </c>
      <c r="C17" s="4">
        <v>5669</v>
      </c>
      <c r="D17" s="16">
        <f>100*(C17/F17)</f>
        <v>0.69744324123490142</v>
      </c>
      <c r="E17" s="6">
        <v>703508</v>
      </c>
      <c r="F17" s="6">
        <v>812826</v>
      </c>
      <c r="G17" s="6">
        <v>352772</v>
      </c>
      <c r="H17" s="6">
        <v>78000</v>
      </c>
      <c r="I17" s="7">
        <v>12000</v>
      </c>
      <c r="J17" s="7">
        <v>24000</v>
      </c>
      <c r="K17" s="7">
        <v>2520</v>
      </c>
      <c r="L17" s="7">
        <v>704</v>
      </c>
      <c r="M17" s="7">
        <v>1120</v>
      </c>
      <c r="N17" s="8">
        <f>($X$24/$X17)*H17</f>
        <v>95432.109344873388</v>
      </c>
      <c r="O17" s="8">
        <f>($X$24/$X17)*I17</f>
        <v>14681.862976134367</v>
      </c>
      <c r="P17" s="8">
        <f>($X$24/$X17)*J17</f>
        <v>29363.725952268735</v>
      </c>
      <c r="Q17" s="8">
        <f>($Y$24/$Y17)*K17</f>
        <v>3410.4411599325249</v>
      </c>
      <c r="R17" s="8">
        <f t="shared" si="6"/>
        <v>952.75816531448311</v>
      </c>
      <c r="S17" s="8">
        <f t="shared" si="6"/>
        <v>1515.7516266366777</v>
      </c>
      <c r="T17" s="9">
        <f t="shared" si="7"/>
        <v>1.9942285668930642</v>
      </c>
      <c r="U17" s="10">
        <f t="shared" si="8"/>
        <v>0.42884197153490672</v>
      </c>
      <c r="V17" s="10">
        <f t="shared" si="8"/>
        <v>0.77872256418402108</v>
      </c>
      <c r="W17" s="10">
        <f t="shared" si="8"/>
        <v>0.61943840332819855</v>
      </c>
      <c r="X17" s="19">
        <v>233.39</v>
      </c>
      <c r="Y17" s="19">
        <v>248.98</v>
      </c>
    </row>
    <row r="18" spans="1:25" x14ac:dyDescent="0.2">
      <c r="A18" s="3">
        <v>2012</v>
      </c>
      <c r="B18" s="3" t="s">
        <v>26</v>
      </c>
      <c r="C18" s="4">
        <v>5895</v>
      </c>
      <c r="D18" s="16">
        <f>100*(C18/F18)</f>
        <v>0.71379877776338208</v>
      </c>
      <c r="E18" s="6">
        <v>714930</v>
      </c>
      <c r="F18" s="6">
        <v>825863</v>
      </c>
      <c r="G18" s="6">
        <v>354805</v>
      </c>
      <c r="H18" s="6">
        <v>80000</v>
      </c>
      <c r="I18" s="7">
        <v>11500</v>
      </c>
      <c r="J18" s="7">
        <v>22800</v>
      </c>
      <c r="K18" s="7">
        <v>2630</v>
      </c>
      <c r="L18" s="7">
        <v>660</v>
      </c>
      <c r="M18" s="7">
        <v>1140</v>
      </c>
      <c r="N18" s="8">
        <f t="shared" ref="N18:P24" si="11">($X$24/$X18)*H18</f>
        <v>95322.345086584595</v>
      </c>
      <c r="O18" s="8">
        <f t="shared" si="11"/>
        <v>13702.587106196537</v>
      </c>
      <c r="P18" s="8">
        <f t="shared" si="11"/>
        <v>27166.86834967661</v>
      </c>
      <c r="Q18" s="8">
        <f t="shared" ref="Q18:Q24" si="12">($Y$24/$Y18)*K18</f>
        <v>3446.3328044426817</v>
      </c>
      <c r="R18" s="8">
        <f t="shared" si="6"/>
        <v>864.85918286394292</v>
      </c>
      <c r="S18" s="8">
        <f t="shared" si="6"/>
        <v>1493.8476794922651</v>
      </c>
      <c r="T18" s="9">
        <f t="shared" si="7"/>
        <v>2.0149941517171404</v>
      </c>
      <c r="U18" s="10">
        <f t="shared" si="8"/>
        <v>0.43385413583506677</v>
      </c>
      <c r="V18" s="10">
        <f t="shared" si="8"/>
        <v>0.7573978631870234</v>
      </c>
      <c r="W18" s="10">
        <f t="shared" si="8"/>
        <v>0.65985419898869468</v>
      </c>
      <c r="X18" s="19">
        <v>239.65</v>
      </c>
      <c r="Y18" s="19">
        <v>257.142</v>
      </c>
    </row>
    <row r="19" spans="1:25" x14ac:dyDescent="0.2">
      <c r="A19" s="3">
        <v>2013</v>
      </c>
      <c r="B19" s="3" t="s">
        <v>26</v>
      </c>
      <c r="C19" s="4">
        <v>7008</v>
      </c>
      <c r="D19" s="16">
        <f>100*(C19/F19)</f>
        <v>0.8368340732850752</v>
      </c>
      <c r="E19" s="6">
        <v>725358</v>
      </c>
      <c r="F19" s="6">
        <v>837442</v>
      </c>
      <c r="G19" s="6">
        <v>361407</v>
      </c>
      <c r="H19" s="6">
        <v>86600</v>
      </c>
      <c r="I19" s="7">
        <v>12000</v>
      </c>
      <c r="J19" s="7">
        <v>26400</v>
      </c>
      <c r="K19" s="7">
        <v>2680</v>
      </c>
      <c r="L19" s="7">
        <v>700</v>
      </c>
      <c r="M19" s="7">
        <v>1150</v>
      </c>
      <c r="N19" s="8">
        <f t="shared" si="11"/>
        <v>100923.70920280955</v>
      </c>
      <c r="O19" s="8">
        <f t="shared" si="11"/>
        <v>13984.809589303863</v>
      </c>
      <c r="P19" s="8">
        <f t="shared" si="11"/>
        <v>30766.581096468497</v>
      </c>
      <c r="Q19" s="8">
        <f t="shared" si="12"/>
        <v>3389.5786320744091</v>
      </c>
      <c r="R19" s="8">
        <f t="shared" si="6"/>
        <v>885.33770240749493</v>
      </c>
      <c r="S19" s="8">
        <f t="shared" si="6"/>
        <v>1454.4833682408846</v>
      </c>
      <c r="T19" s="9">
        <f t="shared" si="7"/>
        <v>2.007039155301364</v>
      </c>
      <c r="U19" s="10">
        <f t="shared" si="8"/>
        <v>0.40302664167004865</v>
      </c>
      <c r="V19" s="10">
        <f t="shared" si="8"/>
        <v>0.75968516847134171</v>
      </c>
      <c r="W19" s="10">
        <f t="shared" si="8"/>
        <v>0.56729736606626169</v>
      </c>
      <c r="X19" s="19">
        <v>245.023</v>
      </c>
      <c r="Y19" s="19">
        <v>266.41800000000001</v>
      </c>
    </row>
    <row r="20" spans="1:25" x14ac:dyDescent="0.2">
      <c r="A20" s="3">
        <v>2014</v>
      </c>
      <c r="B20" s="3" t="s">
        <v>26</v>
      </c>
      <c r="C20" s="4">
        <v>6408</v>
      </c>
      <c r="D20" s="16">
        <f>100*(C20/F20)</f>
        <v>0.75169888875724511</v>
      </c>
      <c r="E20" s="6">
        <v>738024</v>
      </c>
      <c r="F20" s="6">
        <v>852469</v>
      </c>
      <c r="G20" s="6">
        <v>359800</v>
      </c>
      <c r="H20" s="6">
        <v>95000</v>
      </c>
      <c r="I20" s="7">
        <v>13700</v>
      </c>
      <c r="J20" s="7">
        <v>30000</v>
      </c>
      <c r="K20" s="7">
        <v>3080</v>
      </c>
      <c r="L20" s="7">
        <v>790</v>
      </c>
      <c r="M20" s="7">
        <v>1230</v>
      </c>
      <c r="N20" s="8">
        <f t="shared" si="11"/>
        <v>107654.22544992757</v>
      </c>
      <c r="O20" s="8">
        <f t="shared" si="11"/>
        <v>15524.872512252714</v>
      </c>
      <c r="P20" s="8">
        <f t="shared" si="11"/>
        <v>33996.071194713972</v>
      </c>
      <c r="Q20" s="8">
        <f t="shared" si="12"/>
        <v>3739.8247972123222</v>
      </c>
      <c r="R20" s="8">
        <f t="shared" si="6"/>
        <v>959.24077590835532</v>
      </c>
      <c r="S20" s="8">
        <f t="shared" si="6"/>
        <v>1493.5014612244013</v>
      </c>
      <c r="T20" s="9">
        <f t="shared" si="7"/>
        <v>2.051206225680934</v>
      </c>
      <c r="U20" s="10">
        <f t="shared" si="8"/>
        <v>0.41687074872338936</v>
      </c>
      <c r="V20" s="10">
        <f t="shared" si="8"/>
        <v>0.74144823423287443</v>
      </c>
      <c r="W20" s="10">
        <f t="shared" si="8"/>
        <v>0.52717907996026026</v>
      </c>
      <c r="X20" s="19">
        <v>251.98500000000001</v>
      </c>
      <c r="Y20" s="19">
        <v>277.50700000000001</v>
      </c>
    </row>
    <row r="21" spans="1:25" x14ac:dyDescent="0.2">
      <c r="A21" s="3">
        <v>2015</v>
      </c>
      <c r="B21" s="3" t="s">
        <v>26</v>
      </c>
      <c r="C21" s="4">
        <v>6775</v>
      </c>
      <c r="D21" s="16">
        <f>100*(C21/F21)</f>
        <v>0.78340363730550777</v>
      </c>
      <c r="E21" s="6">
        <v>748751</v>
      </c>
      <c r="F21" s="6">
        <v>864816</v>
      </c>
      <c r="G21" s="6">
        <v>364318</v>
      </c>
      <c r="H21" s="6">
        <v>102254</v>
      </c>
      <c r="I21" s="7">
        <v>12500</v>
      </c>
      <c r="J21" s="7">
        <v>30200</v>
      </c>
      <c r="K21" s="7">
        <v>3044</v>
      </c>
      <c r="L21" s="7">
        <v>780</v>
      </c>
      <c r="M21" s="7">
        <v>1300</v>
      </c>
      <c r="N21" s="8">
        <f t="shared" si="11"/>
        <v>112922.6277400492</v>
      </c>
      <c r="O21" s="8">
        <f t="shared" si="11"/>
        <v>13804.18220070232</v>
      </c>
      <c r="P21" s="8">
        <f t="shared" si="11"/>
        <v>33350.904196896801</v>
      </c>
      <c r="Q21" s="8">
        <f t="shared" si="12"/>
        <v>3503.3031901086142</v>
      </c>
      <c r="R21" s="8">
        <f t="shared" si="6"/>
        <v>897.69267026436228</v>
      </c>
      <c r="S21" s="8">
        <f t="shared" si="6"/>
        <v>1496.1544504406038</v>
      </c>
      <c r="T21" s="9">
        <f t="shared" si="7"/>
        <v>2.0552127536932021</v>
      </c>
      <c r="U21" s="10">
        <f t="shared" si="8"/>
        <v>0.37228710598268844</v>
      </c>
      <c r="V21" s="10">
        <f t="shared" si="8"/>
        <v>0.78036582584546588</v>
      </c>
      <c r="W21" s="10">
        <f t="shared" si="8"/>
        <v>0.538331833502667</v>
      </c>
      <c r="X21" s="19">
        <v>258.572</v>
      </c>
      <c r="Y21" s="19">
        <v>292.77999999999997</v>
      </c>
    </row>
    <row r="22" spans="1:25" x14ac:dyDescent="0.2">
      <c r="A22" s="3">
        <v>2016</v>
      </c>
      <c r="B22" s="3" t="s">
        <v>26</v>
      </c>
      <c r="C22" s="4">
        <v>6996</v>
      </c>
      <c r="D22" s="16">
        <f>100*(C22/F22)</f>
        <v>0.80331891508312792</v>
      </c>
      <c r="E22" s="6">
        <v>752912</v>
      </c>
      <c r="F22" s="6">
        <v>870887</v>
      </c>
      <c r="G22" s="6">
        <v>367434</v>
      </c>
      <c r="H22" s="6">
        <v>118200</v>
      </c>
      <c r="I22" s="7">
        <v>16700</v>
      </c>
      <c r="J22" s="7">
        <v>35200</v>
      </c>
      <c r="K22" s="7">
        <v>3350</v>
      </c>
      <c r="L22" s="7">
        <v>810</v>
      </c>
      <c r="M22" s="7">
        <v>1400</v>
      </c>
      <c r="N22" s="8">
        <f t="shared" si="11"/>
        <v>126723.3727810651</v>
      </c>
      <c r="O22" s="8">
        <f t="shared" si="11"/>
        <v>17904.23287177485</v>
      </c>
      <c r="P22" s="8">
        <f t="shared" si="11"/>
        <v>37738.263298591301</v>
      </c>
      <c r="Q22" s="8">
        <f t="shared" si="12"/>
        <v>3649.4206478269448</v>
      </c>
      <c r="R22" s="8">
        <f t="shared" si="6"/>
        <v>882.39723126561955</v>
      </c>
      <c r="S22" s="8">
        <f t="shared" si="6"/>
        <v>1525.1310170023053</v>
      </c>
      <c r="T22" s="9">
        <f t="shared" si="7"/>
        <v>2.0491081391487995</v>
      </c>
      <c r="U22" s="10">
        <f t="shared" si="8"/>
        <v>0.34557987854050282</v>
      </c>
      <c r="V22" s="10">
        <f t="shared" si="8"/>
        <v>0.59141136350388457</v>
      </c>
      <c r="W22" s="10">
        <f t="shared" si="8"/>
        <v>0.48496063687993896</v>
      </c>
      <c r="X22" s="19">
        <v>266.34399999999999</v>
      </c>
      <c r="Y22" s="19">
        <v>309.31099999999998</v>
      </c>
    </row>
    <row r="23" spans="1:25" x14ac:dyDescent="0.2">
      <c r="A23" s="3">
        <v>2017</v>
      </c>
      <c r="B23" s="3" t="s">
        <v>26</v>
      </c>
      <c r="C23" s="4">
        <v>6858</v>
      </c>
      <c r="D23" s="16">
        <f>100*(C23/F23)</f>
        <v>0.77547341985135065</v>
      </c>
      <c r="E23" s="6">
        <v>765779</v>
      </c>
      <c r="F23" s="6">
        <v>884363</v>
      </c>
      <c r="G23" s="6">
        <v>369859</v>
      </c>
      <c r="H23" s="6">
        <v>125000</v>
      </c>
      <c r="I23" s="7">
        <v>17200</v>
      </c>
      <c r="J23" s="7">
        <v>37720</v>
      </c>
      <c r="K23" s="7">
        <v>3390</v>
      </c>
      <c r="L23" s="7">
        <v>800</v>
      </c>
      <c r="M23" s="7">
        <v>1360</v>
      </c>
      <c r="N23" s="8">
        <f t="shared" si="11"/>
        <v>129831.33520536586</v>
      </c>
      <c r="O23" s="8">
        <f t="shared" si="11"/>
        <v>17864.791724258343</v>
      </c>
      <c r="P23" s="8">
        <f t="shared" si="11"/>
        <v>39177.903711571198</v>
      </c>
      <c r="Q23" s="8">
        <f t="shared" si="12"/>
        <v>3521.4385288858748</v>
      </c>
      <c r="R23" s="8">
        <f t="shared" si="6"/>
        <v>831.01794191997044</v>
      </c>
      <c r="S23" s="8">
        <f t="shared" si="6"/>
        <v>1412.7305012639497</v>
      </c>
      <c r="T23" s="9">
        <f t="shared" si="7"/>
        <v>2.0704619868652649</v>
      </c>
      <c r="U23" s="10">
        <f t="shared" si="8"/>
        <v>0.32547814654904683</v>
      </c>
      <c r="V23" s="10">
        <f t="shared" si="8"/>
        <v>0.55820495737985676</v>
      </c>
      <c r="W23" s="10">
        <f t="shared" si="8"/>
        <v>0.43271243249700453</v>
      </c>
      <c r="X23" s="19">
        <v>274.92399999999998</v>
      </c>
      <c r="Y23" s="19">
        <v>324.38</v>
      </c>
    </row>
    <row r="24" spans="1:25" x14ac:dyDescent="0.2">
      <c r="A24" s="3">
        <v>2018</v>
      </c>
      <c r="B24" s="3" t="s">
        <v>26</v>
      </c>
      <c r="C24" s="4">
        <v>6857</v>
      </c>
      <c r="D24" s="16">
        <f>100*(C24/F24)</f>
        <v>0.77628905078087407</v>
      </c>
      <c r="E24" s="6">
        <v>764621</v>
      </c>
      <c r="F24" s="6">
        <v>883305</v>
      </c>
      <c r="G24" s="6">
        <v>370747</v>
      </c>
      <c r="H24" s="6">
        <v>130000</v>
      </c>
      <c r="I24" s="7">
        <v>17900</v>
      </c>
      <c r="J24" s="7">
        <v>38900</v>
      </c>
      <c r="K24" s="7">
        <v>3542</v>
      </c>
      <c r="L24" s="7">
        <v>860</v>
      </c>
      <c r="M24" s="7">
        <v>1400</v>
      </c>
      <c r="N24" s="8">
        <f t="shared" si="11"/>
        <v>130000</v>
      </c>
      <c r="O24" s="8">
        <f t="shared" si="11"/>
        <v>17900</v>
      </c>
      <c r="P24" s="8">
        <f t="shared" si="11"/>
        <v>38900</v>
      </c>
      <c r="Q24" s="8">
        <f t="shared" si="12"/>
        <v>3542</v>
      </c>
      <c r="R24" s="8">
        <f t="shared" si="6"/>
        <v>860</v>
      </c>
      <c r="S24" s="8">
        <f t="shared" si="6"/>
        <v>1400</v>
      </c>
      <c r="T24" s="9">
        <f t="shared" si="7"/>
        <v>2.0623794663206985</v>
      </c>
      <c r="U24" s="10">
        <f t="shared" si="8"/>
        <v>0.32695384615384615</v>
      </c>
      <c r="V24" s="10">
        <f t="shared" si="8"/>
        <v>0.57653631284916196</v>
      </c>
      <c r="W24" s="10">
        <f t="shared" si="8"/>
        <v>0.43187660668380462</v>
      </c>
      <c r="X24" s="19">
        <v>285.55</v>
      </c>
      <c r="Y24" s="19">
        <v>336.95699999999999</v>
      </c>
    </row>
    <row r="25" spans="1:25" x14ac:dyDescent="0.2">
      <c r="A25" s="3">
        <v>2019</v>
      </c>
      <c r="B25" s="3" t="s">
        <v>26</v>
      </c>
      <c r="C25" s="4">
        <v>8035</v>
      </c>
      <c r="D25" s="16"/>
      <c r="J25" s="20"/>
      <c r="K25" s="20"/>
      <c r="L25" s="7"/>
      <c r="M25" s="7"/>
      <c r="X25" s="19">
        <v>295.00400000000002</v>
      </c>
      <c r="Y25" s="19">
        <v>347.47699999999998</v>
      </c>
    </row>
    <row r="26" spans="1:25" x14ac:dyDescent="0.2">
      <c r="A26" s="3">
        <v>2008</v>
      </c>
      <c r="B26" s="3" t="s">
        <v>27</v>
      </c>
      <c r="C26" s="4">
        <v>50261</v>
      </c>
      <c r="D26" s="16"/>
      <c r="E26" s="7">
        <v>6461679</v>
      </c>
      <c r="F26" s="7"/>
      <c r="G26" s="6">
        <v>3160337</v>
      </c>
      <c r="H26" s="7">
        <v>56700</v>
      </c>
      <c r="I26" s="7">
        <v>10000</v>
      </c>
      <c r="J26" s="7">
        <v>19400</v>
      </c>
      <c r="K26" s="7">
        <v>1700</v>
      </c>
      <c r="L26" s="7">
        <v>590</v>
      </c>
      <c r="M26" s="7">
        <v>850</v>
      </c>
      <c r="N26" s="8">
        <f t="shared" ref="N26:P36" si="13">($X$24/$X26)*H26</f>
        <v>68668.02809374762</v>
      </c>
      <c r="O26" s="8">
        <f t="shared" si="13"/>
        <v>12110.763332230621</v>
      </c>
      <c r="P26" s="8">
        <f t="shared" si="13"/>
        <v>23494.880864527404</v>
      </c>
      <c r="Q26" s="8">
        <f t="shared" ref="Q26:S36" si="14">($Y$24/$Y26)*K26</f>
        <v>2246.2478677724839</v>
      </c>
      <c r="R26" s="8">
        <f t="shared" si="14"/>
        <v>779.580142344568</v>
      </c>
      <c r="S26" s="8">
        <f t="shared" si="14"/>
        <v>1123.123933886242</v>
      </c>
      <c r="T26" s="9">
        <f t="shared" ref="T26:T36" si="15">E26/G26</f>
        <v>2.0446170772294221</v>
      </c>
      <c r="U26" s="10">
        <f t="shared" ref="U26:W36" si="16">12*Q26/N26</f>
        <v>0.39254038832264238</v>
      </c>
      <c r="V26" s="10">
        <f t="shared" si="16"/>
        <v>0.77245021238572675</v>
      </c>
      <c r="W26" s="10">
        <f t="shared" si="16"/>
        <v>0.57363505200757281</v>
      </c>
      <c r="X26" s="19">
        <v>235.78200000000001</v>
      </c>
      <c r="Y26" s="19">
        <v>255.01499999999999</v>
      </c>
    </row>
    <row r="27" spans="1:25" x14ac:dyDescent="0.2">
      <c r="A27" s="3">
        <v>2009</v>
      </c>
      <c r="B27" s="3" t="s">
        <v>27</v>
      </c>
      <c r="C27" s="4">
        <v>49343</v>
      </c>
      <c r="D27" s="16"/>
      <c r="E27" s="7">
        <v>6500181</v>
      </c>
      <c r="F27" s="7"/>
      <c r="G27" s="6">
        <v>3192174</v>
      </c>
      <c r="H27" s="7">
        <v>57000</v>
      </c>
      <c r="I27" s="7">
        <v>10000</v>
      </c>
      <c r="J27" s="7">
        <v>19400</v>
      </c>
      <c r="K27" s="7">
        <v>1800</v>
      </c>
      <c r="L27" s="7">
        <v>600</v>
      </c>
      <c r="M27" s="7">
        <v>880</v>
      </c>
      <c r="N27" s="8">
        <f t="shared" si="13"/>
        <v>68727.330307188866</v>
      </c>
      <c r="O27" s="8">
        <f t="shared" si="13"/>
        <v>12057.426369682256</v>
      </c>
      <c r="P27" s="8">
        <f t="shared" si="13"/>
        <v>23391.407157183578</v>
      </c>
      <c r="Q27" s="8">
        <f t="shared" si="14"/>
        <v>2358.8903322158353</v>
      </c>
      <c r="R27" s="8">
        <f t="shared" si="14"/>
        <v>786.29677740527836</v>
      </c>
      <c r="S27" s="8">
        <f t="shared" si="14"/>
        <v>1153.2352735277416</v>
      </c>
      <c r="T27" s="9">
        <f t="shared" si="15"/>
        <v>2.0362865558080481</v>
      </c>
      <c r="U27" s="10">
        <f t="shared" si="16"/>
        <v>0.41186939548020174</v>
      </c>
      <c r="V27" s="10">
        <f t="shared" si="16"/>
        <v>0.78255185141238315</v>
      </c>
      <c r="W27" s="10">
        <f t="shared" si="16"/>
        <v>0.59161995639424159</v>
      </c>
      <c r="X27" s="19">
        <v>236.82499999999999</v>
      </c>
      <c r="Y27" s="19">
        <v>257.12200000000001</v>
      </c>
    </row>
    <row r="28" spans="1:25" x14ac:dyDescent="0.2">
      <c r="A28" s="3">
        <v>2010</v>
      </c>
      <c r="B28" s="3" t="s">
        <v>27</v>
      </c>
      <c r="C28" s="4">
        <v>53187</v>
      </c>
      <c r="D28" s="16"/>
      <c r="E28" s="7">
        <v>6421447</v>
      </c>
      <c r="F28" s="7"/>
      <c r="G28" s="6">
        <v>3159418</v>
      </c>
      <c r="H28" s="7">
        <v>55000</v>
      </c>
      <c r="I28" s="7">
        <v>10000</v>
      </c>
      <c r="J28" s="7">
        <v>19000</v>
      </c>
      <c r="K28" s="7">
        <v>1770</v>
      </c>
      <c r="L28" s="7">
        <v>610</v>
      </c>
      <c r="M28" s="7">
        <v>910</v>
      </c>
      <c r="N28" s="8">
        <f t="shared" si="13"/>
        <v>65203.807958017802</v>
      </c>
      <c r="O28" s="8">
        <f t="shared" si="13"/>
        <v>11855.237810548691</v>
      </c>
      <c r="P28" s="8">
        <f t="shared" si="13"/>
        <v>22524.951840042511</v>
      </c>
      <c r="Q28" s="8">
        <f t="shared" si="14"/>
        <v>2306.6393233396757</v>
      </c>
      <c r="R28" s="8">
        <f t="shared" si="14"/>
        <v>794.94349561423849</v>
      </c>
      <c r="S28" s="8">
        <f t="shared" si="14"/>
        <v>1185.8993131294378</v>
      </c>
      <c r="T28" s="9">
        <f t="shared" si="15"/>
        <v>2.0324778171169502</v>
      </c>
      <c r="U28" s="10">
        <f t="shared" si="16"/>
        <v>0.42451005158928712</v>
      </c>
      <c r="V28" s="10">
        <f t="shared" si="16"/>
        <v>0.80465040852093683</v>
      </c>
      <c r="W28" s="10">
        <f t="shared" si="16"/>
        <v>0.63177900927873398</v>
      </c>
      <c r="X28" s="19">
        <v>240.864</v>
      </c>
      <c r="Y28" s="19">
        <v>258.56400000000002</v>
      </c>
    </row>
    <row r="29" spans="1:25" x14ac:dyDescent="0.2">
      <c r="A29" s="3">
        <v>2011</v>
      </c>
      <c r="B29" s="3" t="s">
        <v>27</v>
      </c>
      <c r="C29" s="4">
        <v>51123</v>
      </c>
      <c r="D29" s="16">
        <f>100*(C29/F29)</f>
        <v>0.62005528259253284</v>
      </c>
      <c r="E29" s="6">
        <v>6469739</v>
      </c>
      <c r="F29" s="6">
        <v>8244910</v>
      </c>
      <c r="G29" s="6">
        <v>3141618</v>
      </c>
      <c r="H29" s="7">
        <v>56800</v>
      </c>
      <c r="I29" s="7">
        <v>10000</v>
      </c>
      <c r="J29" s="7">
        <v>18600</v>
      </c>
      <c r="K29" s="7">
        <v>1800</v>
      </c>
      <c r="L29" s="7">
        <v>622</v>
      </c>
      <c r="M29" s="7">
        <v>950</v>
      </c>
      <c r="N29" s="8">
        <f t="shared" si="13"/>
        <v>65474.612260715818</v>
      </c>
      <c r="O29" s="8">
        <f t="shared" si="13"/>
        <v>11527.220468435884</v>
      </c>
      <c r="P29" s="8">
        <f t="shared" si="13"/>
        <v>21440.630071290743</v>
      </c>
      <c r="Q29" s="8">
        <f t="shared" si="14"/>
        <v>2316.3244184581076</v>
      </c>
      <c r="R29" s="8">
        <f t="shared" si="14"/>
        <v>800.41877126719044</v>
      </c>
      <c r="S29" s="8">
        <f t="shared" si="14"/>
        <v>1222.5045541862235</v>
      </c>
      <c r="T29" s="9">
        <f t="shared" si="15"/>
        <v>2.0593652697431706</v>
      </c>
      <c r="U29" s="10">
        <f t="shared" si="16"/>
        <v>0.42452932612744287</v>
      </c>
      <c r="V29" s="10">
        <f t="shared" si="16"/>
        <v>0.83324729335289449</v>
      </c>
      <c r="W29" s="10">
        <f t="shared" si="16"/>
        <v>0.68421751606442094</v>
      </c>
      <c r="X29" s="19">
        <v>247.71799999999999</v>
      </c>
      <c r="Y29" s="19">
        <v>261.84699999999998</v>
      </c>
    </row>
    <row r="30" spans="1:25" x14ac:dyDescent="0.2">
      <c r="A30" s="3">
        <v>2012</v>
      </c>
      <c r="B30" s="3" t="s">
        <v>27</v>
      </c>
      <c r="C30" s="4">
        <v>56672</v>
      </c>
      <c r="D30" s="16">
        <f>100*(C30/F30)</f>
        <v>0.67978960972193181</v>
      </c>
      <c r="E30" s="6">
        <v>6551339</v>
      </c>
      <c r="F30" s="6">
        <v>8336697</v>
      </c>
      <c r="G30" s="6">
        <v>3186122</v>
      </c>
      <c r="H30" s="7">
        <v>57000</v>
      </c>
      <c r="I30" s="7">
        <v>9700</v>
      </c>
      <c r="J30" s="7">
        <v>18800</v>
      </c>
      <c r="K30" s="7">
        <v>1850</v>
      </c>
      <c r="L30" s="7">
        <v>640</v>
      </c>
      <c r="M30" s="7">
        <v>980</v>
      </c>
      <c r="N30" s="8">
        <f t="shared" si="13"/>
        <v>64438.334362677575</v>
      </c>
      <c r="O30" s="8">
        <f t="shared" si="13"/>
        <v>10965.821812596008</v>
      </c>
      <c r="P30" s="8">
        <f t="shared" si="13"/>
        <v>21253.345368742779</v>
      </c>
      <c r="Q30" s="8">
        <f t="shared" si="14"/>
        <v>2352.5277474818758</v>
      </c>
      <c r="R30" s="8">
        <f t="shared" si="14"/>
        <v>813.84743696670296</v>
      </c>
      <c r="S30" s="8">
        <f t="shared" si="14"/>
        <v>1246.2038878552639</v>
      </c>
      <c r="T30" s="9">
        <f t="shared" si="15"/>
        <v>2.056210967439414</v>
      </c>
      <c r="U30" s="10">
        <f t="shared" si="16"/>
        <v>0.43809842772927732</v>
      </c>
      <c r="V30" s="10">
        <f t="shared" si="16"/>
        <v>0.89060076029891544</v>
      </c>
      <c r="W30" s="10">
        <f t="shared" si="16"/>
        <v>0.70362789456461849</v>
      </c>
      <c r="X30" s="19">
        <v>252.58799999999999</v>
      </c>
      <c r="Y30" s="19">
        <v>264.97899999999998</v>
      </c>
    </row>
    <row r="31" spans="1:25" x14ac:dyDescent="0.2">
      <c r="A31" s="3">
        <v>2013</v>
      </c>
      <c r="B31" s="3" t="s">
        <v>27</v>
      </c>
      <c r="C31" s="4">
        <v>64060</v>
      </c>
      <c r="D31" s="16">
        <f>100*(C31/F31)</f>
        <v>0.76208948615111149</v>
      </c>
      <c r="E31" s="6">
        <v>6621254</v>
      </c>
      <c r="F31" s="6">
        <v>8405837</v>
      </c>
      <c r="G31" s="6">
        <v>3180203</v>
      </c>
      <c r="H31" s="7">
        <v>60000</v>
      </c>
      <c r="I31" s="7">
        <v>10000</v>
      </c>
      <c r="J31" s="7">
        <v>19400</v>
      </c>
      <c r="K31" s="7">
        <v>1908</v>
      </c>
      <c r="L31" s="7">
        <v>670</v>
      </c>
      <c r="M31" s="7">
        <v>1000</v>
      </c>
      <c r="N31" s="8">
        <f t="shared" si="13"/>
        <v>66708.717337725291</v>
      </c>
      <c r="O31" s="8">
        <f t="shared" si="13"/>
        <v>11118.119556287549</v>
      </c>
      <c r="P31" s="8">
        <f t="shared" si="13"/>
        <v>21569.151939197844</v>
      </c>
      <c r="Q31" s="8">
        <f t="shared" si="14"/>
        <v>2375.602131307458</v>
      </c>
      <c r="R31" s="8">
        <f t="shared" si="14"/>
        <v>834.19990984066919</v>
      </c>
      <c r="S31" s="8">
        <f t="shared" si="14"/>
        <v>1245.0744922995063</v>
      </c>
      <c r="T31" s="9">
        <f t="shared" si="15"/>
        <v>2.0820224369324851</v>
      </c>
      <c r="U31" s="10">
        <f t="shared" si="16"/>
        <v>0.42733883536339579</v>
      </c>
      <c r="V31" s="10">
        <f t="shared" si="16"/>
        <v>0.90036798645746918</v>
      </c>
      <c r="W31" s="10">
        <f t="shared" si="16"/>
        <v>0.69269732763307368</v>
      </c>
      <c r="X31" s="19">
        <v>256.83300000000003</v>
      </c>
      <c r="Y31" s="19">
        <v>270.63200000000001</v>
      </c>
    </row>
    <row r="32" spans="1:25" x14ac:dyDescent="0.2">
      <c r="A32" s="3">
        <v>2014</v>
      </c>
      <c r="B32" s="3" t="s">
        <v>27</v>
      </c>
      <c r="C32" s="4">
        <v>67810</v>
      </c>
      <c r="D32" s="16">
        <f>100*(C32/F32)</f>
        <v>0.79860286307547013</v>
      </c>
      <c r="E32" s="6">
        <v>6694279</v>
      </c>
      <c r="F32" s="6">
        <v>8491079</v>
      </c>
      <c r="G32" s="6">
        <v>3242909</v>
      </c>
      <c r="H32" s="7">
        <v>60000</v>
      </c>
      <c r="I32" s="7">
        <v>10000</v>
      </c>
      <c r="J32" s="7">
        <v>20000</v>
      </c>
      <c r="K32" s="7">
        <v>1950</v>
      </c>
      <c r="L32" s="7">
        <v>690</v>
      </c>
      <c r="M32" s="7">
        <v>1020</v>
      </c>
      <c r="N32" s="8">
        <f t="shared" si="13"/>
        <v>65837.91261576298</v>
      </c>
      <c r="O32" s="8">
        <f t="shared" si="13"/>
        <v>10972.985435960496</v>
      </c>
      <c r="P32" s="8">
        <f t="shared" si="13"/>
        <v>21945.970871920992</v>
      </c>
      <c r="Q32" s="8">
        <f t="shared" si="14"/>
        <v>2375.656312933188</v>
      </c>
      <c r="R32" s="8">
        <f t="shared" si="14"/>
        <v>840.61684919174343</v>
      </c>
      <c r="S32" s="8">
        <f t="shared" si="14"/>
        <v>1242.65099445736</v>
      </c>
      <c r="T32" s="9">
        <f t="shared" si="15"/>
        <v>2.0642820998060691</v>
      </c>
      <c r="U32" s="10">
        <f t="shared" si="16"/>
        <v>0.43300090514067835</v>
      </c>
      <c r="V32" s="10">
        <f t="shared" si="16"/>
        <v>0.91929422937559413</v>
      </c>
      <c r="W32" s="10">
        <f t="shared" si="16"/>
        <v>0.67947834345152613</v>
      </c>
      <c r="X32" s="19">
        <v>260.23</v>
      </c>
      <c r="Y32" s="19">
        <v>276.58300000000003</v>
      </c>
    </row>
    <row r="33" spans="1:25" x14ac:dyDescent="0.2">
      <c r="A33" s="3">
        <v>2015</v>
      </c>
      <c r="B33" s="3" t="s">
        <v>27</v>
      </c>
      <c r="C33" s="4">
        <v>75323</v>
      </c>
      <c r="D33" s="16">
        <f>100*(C33/F33)</f>
        <v>0.88092903201661199</v>
      </c>
      <c r="E33" s="6">
        <v>6745758</v>
      </c>
      <c r="F33" s="6">
        <v>8550405</v>
      </c>
      <c r="G33" s="6">
        <v>3225317</v>
      </c>
      <c r="H33" s="7">
        <v>64000</v>
      </c>
      <c r="I33" s="7">
        <v>10400</v>
      </c>
      <c r="J33" s="7">
        <v>20000</v>
      </c>
      <c r="K33" s="7">
        <v>2080</v>
      </c>
      <c r="L33" s="7">
        <v>700</v>
      </c>
      <c r="M33" s="7">
        <v>1060</v>
      </c>
      <c r="N33" s="8">
        <f t="shared" si="13"/>
        <v>70138.702323475009</v>
      </c>
      <c r="O33" s="8">
        <f t="shared" si="13"/>
        <v>11397.539127564687</v>
      </c>
      <c r="P33" s="8">
        <f t="shared" si="13"/>
        <v>21918.344476085938</v>
      </c>
      <c r="Q33" s="8">
        <f t="shared" si="14"/>
        <v>2509.1580059070975</v>
      </c>
      <c r="R33" s="8">
        <f t="shared" si="14"/>
        <v>844.42817506488859</v>
      </c>
      <c r="S33" s="8">
        <f t="shared" si="14"/>
        <v>1278.705522241117</v>
      </c>
      <c r="T33" s="9">
        <f t="shared" si="15"/>
        <v>2.0915023236475672</v>
      </c>
      <c r="U33" s="10">
        <f t="shared" si="16"/>
        <v>0.4292907492359973</v>
      </c>
      <c r="V33" s="10">
        <f t="shared" si="16"/>
        <v>0.88906368184969864</v>
      </c>
      <c r="W33" s="10">
        <f t="shared" si="16"/>
        <v>0.70007414490793407</v>
      </c>
      <c r="X33" s="19">
        <v>260.55799999999999</v>
      </c>
      <c r="Y33" s="19">
        <v>279.32499999999999</v>
      </c>
    </row>
    <row r="34" spans="1:25" x14ac:dyDescent="0.2">
      <c r="A34" s="3">
        <v>2016</v>
      </c>
      <c r="B34" s="3" t="s">
        <v>27</v>
      </c>
      <c r="C34" s="4">
        <v>73523</v>
      </c>
      <c r="D34" s="16">
        <f>100*(C34/F34)</f>
        <v>0.86115970944307652</v>
      </c>
      <c r="E34" s="6">
        <v>6737919</v>
      </c>
      <c r="F34" s="6">
        <v>8537673</v>
      </c>
      <c r="G34" s="6">
        <v>3215866</v>
      </c>
      <c r="H34" s="7">
        <v>67000</v>
      </c>
      <c r="I34" s="7">
        <v>10500</v>
      </c>
      <c r="J34" s="7">
        <v>21120</v>
      </c>
      <c r="K34" s="7">
        <v>2200</v>
      </c>
      <c r="L34" s="7">
        <v>720</v>
      </c>
      <c r="M34" s="7">
        <v>1090</v>
      </c>
      <c r="N34" s="8">
        <f t="shared" si="13"/>
        <v>72643.859282744481</v>
      </c>
      <c r="O34" s="8">
        <f t="shared" si="13"/>
        <v>11384.485409982342</v>
      </c>
      <c r="P34" s="8">
        <f t="shared" si="13"/>
        <v>22899.079224650199</v>
      </c>
      <c r="Q34" s="8">
        <f t="shared" si="14"/>
        <v>2604.3887477734797</v>
      </c>
      <c r="R34" s="8">
        <f t="shared" si="14"/>
        <v>852.3454083622297</v>
      </c>
      <c r="S34" s="8">
        <f t="shared" si="14"/>
        <v>1290.3562432150422</v>
      </c>
      <c r="T34" s="9">
        <f t="shared" si="15"/>
        <v>2.0952113676378308</v>
      </c>
      <c r="U34" s="10">
        <f t="shared" si="16"/>
        <v>0.43021757491765561</v>
      </c>
      <c r="V34" s="10">
        <f t="shared" si="16"/>
        <v>0.89842839021764986</v>
      </c>
      <c r="W34" s="10">
        <f t="shared" si="16"/>
        <v>0.67619639928194719</v>
      </c>
      <c r="X34" s="19">
        <v>263.36500000000001</v>
      </c>
      <c r="Y34" s="19">
        <v>284.637</v>
      </c>
    </row>
    <row r="35" spans="1:25" x14ac:dyDescent="0.2">
      <c r="A35" s="3">
        <v>2017</v>
      </c>
      <c r="B35" s="3" t="s">
        <v>27</v>
      </c>
      <c r="C35" s="4">
        <v>76501</v>
      </c>
      <c r="D35" s="16">
        <f>100*(C35/F35)</f>
        <v>0.88720490964660936</v>
      </c>
      <c r="E35" s="6">
        <v>6833629</v>
      </c>
      <c r="F35" s="6">
        <v>8622698</v>
      </c>
      <c r="G35" s="6">
        <v>3256034</v>
      </c>
      <c r="H35" s="7">
        <v>70000</v>
      </c>
      <c r="I35" s="7">
        <v>10600</v>
      </c>
      <c r="J35" s="7">
        <v>21800</v>
      </c>
      <c r="K35" s="7">
        <v>2250</v>
      </c>
      <c r="L35" s="7">
        <v>710</v>
      </c>
      <c r="M35" s="7">
        <v>1100</v>
      </c>
      <c r="N35" s="8">
        <f t="shared" si="13"/>
        <v>74439.520333680935</v>
      </c>
      <c r="O35" s="8">
        <f t="shared" si="13"/>
        <v>11272.270221957398</v>
      </c>
      <c r="P35" s="8">
        <f t="shared" si="13"/>
        <v>23182.593475346348</v>
      </c>
      <c r="Q35" s="8">
        <f t="shared" si="14"/>
        <v>2600.5654572022477</v>
      </c>
      <c r="R35" s="8">
        <f t="shared" si="14"/>
        <v>820.62287760604261</v>
      </c>
      <c r="S35" s="8">
        <f t="shared" si="14"/>
        <v>1271.3875568544322</v>
      </c>
      <c r="T35" s="9">
        <f t="shared" si="15"/>
        <v>2.0987584896226514</v>
      </c>
      <c r="U35" s="10">
        <f t="shared" si="16"/>
        <v>0.41922335537010624</v>
      </c>
      <c r="V35" s="10">
        <f t="shared" si="16"/>
        <v>0.87360170909409984</v>
      </c>
      <c r="W35" s="10">
        <f t="shared" si="16"/>
        <v>0.65810801964318411</v>
      </c>
      <c r="X35" s="19">
        <v>268.52</v>
      </c>
      <c r="Y35" s="19">
        <v>291.53399999999999</v>
      </c>
    </row>
    <row r="36" spans="1:25" x14ac:dyDescent="0.2">
      <c r="A36" s="3">
        <v>2018</v>
      </c>
      <c r="B36" s="3" t="s">
        <v>27</v>
      </c>
      <c r="C36" s="4">
        <v>78676</v>
      </c>
      <c r="D36" s="16">
        <f>100*(C36/F36)</f>
        <v>0.9367586692683243</v>
      </c>
      <c r="E36" s="6">
        <v>6659492</v>
      </c>
      <c r="F36" s="6">
        <v>8398748</v>
      </c>
      <c r="G36" s="6">
        <v>3282240</v>
      </c>
      <c r="H36" s="7">
        <v>74000</v>
      </c>
      <c r="I36" s="7">
        <v>11600</v>
      </c>
      <c r="J36" s="7">
        <v>23000</v>
      </c>
      <c r="K36" s="7">
        <v>2360</v>
      </c>
      <c r="L36" s="7">
        <v>770</v>
      </c>
      <c r="M36" s="7">
        <v>1180</v>
      </c>
      <c r="N36" s="8">
        <f t="shared" si="13"/>
        <v>77220.518854996146</v>
      </c>
      <c r="O36" s="8">
        <f t="shared" si="13"/>
        <v>12104.83809078318</v>
      </c>
      <c r="P36" s="8">
        <f t="shared" si="13"/>
        <v>24000.972076552855</v>
      </c>
      <c r="Q36" s="8">
        <f t="shared" si="14"/>
        <v>2670.8129131065607</v>
      </c>
      <c r="R36" s="8">
        <f t="shared" si="14"/>
        <v>871.40929792036093</v>
      </c>
      <c r="S36" s="8">
        <f t="shared" si="14"/>
        <v>1335.4064565532803</v>
      </c>
      <c r="T36" s="9">
        <f t="shared" si="15"/>
        <v>2.0289473042800039</v>
      </c>
      <c r="U36" s="10">
        <f t="shared" si="16"/>
        <v>0.41504195300036006</v>
      </c>
      <c r="V36" s="10">
        <f t="shared" si="16"/>
        <v>0.86386215962742974</v>
      </c>
      <c r="W36" s="10">
        <f t="shared" si="16"/>
        <v>0.6676761852614489</v>
      </c>
      <c r="X36" s="19">
        <v>273.64100000000002</v>
      </c>
      <c r="Y36" s="19">
        <v>297.74400000000003</v>
      </c>
    </row>
    <row r="37" spans="1:25" x14ac:dyDescent="0.2">
      <c r="A37" s="3">
        <v>2019</v>
      </c>
      <c r="B37" s="3" t="s">
        <v>27</v>
      </c>
      <c r="C37" s="4">
        <v>78604</v>
      </c>
      <c r="D37" s="16"/>
      <c r="I37" s="20"/>
      <c r="J37" s="20"/>
      <c r="N37" s="8"/>
      <c r="T37" s="9"/>
      <c r="X37" s="19">
        <v>278.16399999999999</v>
      </c>
      <c r="Y37" s="19">
        <v>303.166</v>
      </c>
    </row>
    <row r="38" spans="1:25" x14ac:dyDescent="0.2">
      <c r="A38" s="3">
        <v>2008</v>
      </c>
      <c r="B38" s="3" t="s">
        <v>28</v>
      </c>
      <c r="C38" s="4">
        <v>4354</v>
      </c>
      <c r="D38" s="16"/>
      <c r="G38" s="7"/>
      <c r="H38" s="7">
        <v>70000</v>
      </c>
      <c r="I38" s="7">
        <v>16000</v>
      </c>
      <c r="J38" s="7">
        <v>28000</v>
      </c>
      <c r="K38" s="7">
        <v>1220</v>
      </c>
      <c r="L38" s="7">
        <v>700</v>
      </c>
      <c r="M38" s="7">
        <v>850</v>
      </c>
      <c r="N38" s="8">
        <f>($X$48/$X38)*H38</f>
        <v>84511.726568529135</v>
      </c>
      <c r="O38" s="8">
        <f t="shared" ref="O38:P48" si="17">($X$48/$X38)*I38</f>
        <v>19316.966072806659</v>
      </c>
      <c r="P38" s="8">
        <f t="shared" si="17"/>
        <v>33804.690627411655</v>
      </c>
      <c r="Q38" s="8">
        <f>($Y$48/$Y38)*K38</f>
        <v>1546.5667930764803</v>
      </c>
      <c r="R38" s="8">
        <f t="shared" ref="R38:S48" si="18">($Y$48/$Y38)*L38</f>
        <v>887.37438947011162</v>
      </c>
      <c r="S38" s="8">
        <f t="shared" si="18"/>
        <v>1077.5260443565642</v>
      </c>
      <c r="T38" s="9"/>
      <c r="U38" s="10">
        <f t="shared" ref="U38:W48" si="19">12*Q38/N38</f>
        <v>0.21960031193858931</v>
      </c>
      <c r="V38" s="10">
        <f t="shared" si="19"/>
        <v>0.55125078304256536</v>
      </c>
      <c r="W38" s="10">
        <f t="shared" si="19"/>
        <v>0.38250054333565764</v>
      </c>
      <c r="X38" s="21">
        <v>242.31299999999999</v>
      </c>
      <c r="Y38" s="21">
        <v>271.07600000000002</v>
      </c>
    </row>
    <row r="39" spans="1:25" x14ac:dyDescent="0.2">
      <c r="A39" s="3">
        <v>2009</v>
      </c>
      <c r="B39" s="3" t="s">
        <v>28</v>
      </c>
      <c r="C39" s="4">
        <v>4888</v>
      </c>
      <c r="D39" s="16"/>
      <c r="H39" s="7">
        <v>67000</v>
      </c>
      <c r="I39" s="7">
        <v>16000</v>
      </c>
      <c r="J39" s="7">
        <v>28600</v>
      </c>
      <c r="K39" s="7">
        <v>1230</v>
      </c>
      <c r="L39" s="7">
        <v>710</v>
      </c>
      <c r="M39" s="7">
        <v>860</v>
      </c>
      <c r="N39" s="8">
        <f t="shared" ref="N39:N48" si="20">($X$48/$X39)*H39</f>
        <v>80904.152391959389</v>
      </c>
      <c r="O39" s="8">
        <f t="shared" si="17"/>
        <v>19320.394601064931</v>
      </c>
      <c r="P39" s="8">
        <f t="shared" si="17"/>
        <v>34535.205349403564</v>
      </c>
      <c r="Q39" s="8">
        <f t="shared" ref="Q39:Q48" si="21">($Y$48/$Y39)*K39</f>
        <v>1533.3758148950296</v>
      </c>
      <c r="R39" s="8">
        <f t="shared" si="18"/>
        <v>885.1193728255862</v>
      </c>
      <c r="S39" s="8">
        <f t="shared" si="18"/>
        <v>1072.1164234225409</v>
      </c>
      <c r="T39" s="9"/>
      <c r="U39" s="10">
        <f t="shared" si="19"/>
        <v>0.22743591317284576</v>
      </c>
      <c r="V39" s="10">
        <f t="shared" si="19"/>
        <v>0.54975235719676174</v>
      </c>
      <c r="W39" s="10">
        <f t="shared" si="19"/>
        <v>0.37252991406615982</v>
      </c>
      <c r="X39" s="21">
        <v>242.27</v>
      </c>
      <c r="Y39" s="21">
        <v>275.649</v>
      </c>
    </row>
    <row r="40" spans="1:25" x14ac:dyDescent="0.2">
      <c r="A40" s="3">
        <v>2010</v>
      </c>
      <c r="B40" s="3" t="s">
        <v>28</v>
      </c>
      <c r="C40" s="4">
        <v>4526</v>
      </c>
      <c r="D40" s="16"/>
      <c r="E40" s="6">
        <v>2379941</v>
      </c>
      <c r="H40" s="7">
        <v>66200</v>
      </c>
      <c r="I40" s="7">
        <v>15000</v>
      </c>
      <c r="J40" s="7">
        <v>27000</v>
      </c>
      <c r="K40" s="7">
        <v>1255</v>
      </c>
      <c r="L40" s="7">
        <v>740</v>
      </c>
      <c r="M40" s="7">
        <v>890</v>
      </c>
      <c r="N40" s="8">
        <f t="shared" si="20"/>
        <v>78897.970374474462</v>
      </c>
      <c r="O40" s="8">
        <f t="shared" si="17"/>
        <v>17877.183619593914</v>
      </c>
      <c r="P40" s="8">
        <f t="shared" si="17"/>
        <v>32178.930515269043</v>
      </c>
      <c r="Q40" s="8">
        <f t="shared" si="21"/>
        <v>1576.8986504027584</v>
      </c>
      <c r="R40" s="8">
        <f t="shared" si="18"/>
        <v>929.80478191078987</v>
      </c>
      <c r="S40" s="8">
        <f t="shared" si="18"/>
        <v>1118.2787241900041</v>
      </c>
      <c r="T40" s="9"/>
      <c r="U40" s="10">
        <f t="shared" si="19"/>
        <v>0.23983866397347928</v>
      </c>
      <c r="V40" s="10">
        <f t="shared" si="19"/>
        <v>0.62412836497916602</v>
      </c>
      <c r="W40" s="10">
        <f t="shared" si="19"/>
        <v>0.41702270632992328</v>
      </c>
      <c r="X40" s="21">
        <v>245.464</v>
      </c>
      <c r="Y40" s="21">
        <v>273.48899999999998</v>
      </c>
    </row>
    <row r="41" spans="1:25" x14ac:dyDescent="0.2">
      <c r="A41" s="3">
        <v>2011</v>
      </c>
      <c r="B41" s="3" t="s">
        <v>28</v>
      </c>
      <c r="C41" s="4">
        <v>9436</v>
      </c>
      <c r="D41" s="16">
        <f>100*(C41/F41)</f>
        <v>0.30050295073133743</v>
      </c>
      <c r="E41" s="7">
        <v>2413467</v>
      </c>
      <c r="F41" s="7">
        <v>3140069</v>
      </c>
      <c r="G41" s="7">
        <v>1102854</v>
      </c>
      <c r="H41" s="7">
        <v>65600</v>
      </c>
      <c r="I41" s="7">
        <v>13200</v>
      </c>
      <c r="J41" s="7">
        <v>25000</v>
      </c>
      <c r="K41" s="7">
        <v>1240</v>
      </c>
      <c r="L41" s="7">
        <v>730</v>
      </c>
      <c r="M41" s="7">
        <v>870</v>
      </c>
      <c r="N41" s="8">
        <f t="shared" si="20"/>
        <v>75881.077062986835</v>
      </c>
      <c r="O41" s="8">
        <f t="shared" si="17"/>
        <v>15268.753311454668</v>
      </c>
      <c r="P41" s="8">
        <f t="shared" si="17"/>
        <v>28918.093392906569</v>
      </c>
      <c r="Q41" s="8">
        <f t="shared" si="21"/>
        <v>1546.0834669782225</v>
      </c>
      <c r="R41" s="8">
        <f t="shared" si="18"/>
        <v>910.19429910814711</v>
      </c>
      <c r="S41" s="8">
        <f t="shared" si="18"/>
        <v>1084.752109896011</v>
      </c>
      <c r="T41" s="9">
        <f t="shared" ref="T41:T60" si="22">E41/G41</f>
        <v>2.188383049796256</v>
      </c>
      <c r="U41" s="10">
        <f t="shared" si="19"/>
        <v>0.24450103137490159</v>
      </c>
      <c r="V41" s="10">
        <f t="shared" si="19"/>
        <v>0.71533879462862227</v>
      </c>
      <c r="W41" s="10">
        <f t="shared" si="19"/>
        <v>0.45013428589123822</v>
      </c>
      <c r="X41" s="21">
        <v>252.91</v>
      </c>
      <c r="Y41" s="21">
        <v>275.60599999999999</v>
      </c>
    </row>
    <row r="42" spans="1:25" x14ac:dyDescent="0.2">
      <c r="A42" s="3">
        <v>2012</v>
      </c>
      <c r="B42" s="3" t="s">
        <v>28</v>
      </c>
      <c r="C42" s="4">
        <v>10013</v>
      </c>
      <c r="D42" s="16">
        <f>100*(C42/F42)</f>
        <v>0.31516529574641733</v>
      </c>
      <c r="E42" s="7">
        <v>2450793</v>
      </c>
      <c r="F42" s="7">
        <v>3177063</v>
      </c>
      <c r="G42" s="7">
        <v>1114633</v>
      </c>
      <c r="H42" s="7">
        <v>65600</v>
      </c>
      <c r="I42" s="7">
        <v>14900</v>
      </c>
      <c r="J42" s="7">
        <v>26000</v>
      </c>
      <c r="K42" s="7">
        <v>1250</v>
      </c>
      <c r="L42" s="7">
        <v>760</v>
      </c>
      <c r="M42" s="7">
        <v>900</v>
      </c>
      <c r="N42" s="8">
        <f t="shared" si="20"/>
        <v>74684.808978794448</v>
      </c>
      <c r="O42" s="8">
        <f t="shared" si="17"/>
        <v>16963.470332073739</v>
      </c>
      <c r="P42" s="8">
        <f t="shared" si="17"/>
        <v>29600.686485497801</v>
      </c>
      <c r="Q42" s="8">
        <f t="shared" si="21"/>
        <v>1541.2440213705727</v>
      </c>
      <c r="R42" s="8">
        <f t="shared" si="18"/>
        <v>937.07636499330829</v>
      </c>
      <c r="S42" s="8">
        <f t="shared" si="18"/>
        <v>1109.6956953868123</v>
      </c>
      <c r="T42" s="9">
        <f t="shared" si="22"/>
        <v>2.1987443400652951</v>
      </c>
      <c r="U42" s="10">
        <f t="shared" si="19"/>
        <v>0.24763976114203107</v>
      </c>
      <c r="V42" s="10">
        <f t="shared" si="19"/>
        <v>0.66289009028172352</v>
      </c>
      <c r="W42" s="10">
        <f t="shared" si="19"/>
        <v>0.44986619993309268</v>
      </c>
      <c r="X42" s="21">
        <v>256.96100000000001</v>
      </c>
      <c r="Y42" s="21">
        <v>278.70100000000002</v>
      </c>
    </row>
    <row r="43" spans="1:25" x14ac:dyDescent="0.2">
      <c r="A43" s="3">
        <v>2013</v>
      </c>
      <c r="B43" s="3" t="s">
        <v>28</v>
      </c>
      <c r="C43" s="4">
        <v>8879</v>
      </c>
      <c r="D43" s="16">
        <f>100*(C43/F43)</f>
        <v>0.27649651911466305</v>
      </c>
      <c r="E43" s="7">
        <v>2484856</v>
      </c>
      <c r="F43" s="7">
        <v>3211252</v>
      </c>
      <c r="G43" s="7">
        <v>1123814</v>
      </c>
      <c r="H43" s="7">
        <v>66990</v>
      </c>
      <c r="I43" s="7">
        <v>15000</v>
      </c>
      <c r="J43" s="7">
        <v>27000</v>
      </c>
      <c r="K43" s="7">
        <v>1290</v>
      </c>
      <c r="L43" s="7">
        <v>765</v>
      </c>
      <c r="M43" s="7">
        <v>930</v>
      </c>
      <c r="N43" s="8">
        <f t="shared" si="20"/>
        <v>75284.07107488178</v>
      </c>
      <c r="O43" s="8">
        <f t="shared" si="17"/>
        <v>16857.158771805145</v>
      </c>
      <c r="P43" s="8">
        <f t="shared" si="17"/>
        <v>30342.88578924926</v>
      </c>
      <c r="Q43" s="8">
        <f t="shared" si="21"/>
        <v>1551.5008854884886</v>
      </c>
      <c r="R43" s="8">
        <f t="shared" si="18"/>
        <v>920.07610651061532</v>
      </c>
      <c r="S43" s="8">
        <f t="shared" si="18"/>
        <v>1118.5238941893756</v>
      </c>
      <c r="T43" s="9">
        <f t="shared" si="22"/>
        <v>2.2110918710747507</v>
      </c>
      <c r="U43" s="10">
        <f t="shared" si="19"/>
        <v>0.24730345158065825</v>
      </c>
      <c r="V43" s="10">
        <f t="shared" si="19"/>
        <v>0.65496881340372348</v>
      </c>
      <c r="W43" s="10">
        <f t="shared" si="19"/>
        <v>0.44235366482604421</v>
      </c>
      <c r="X43" s="21">
        <v>260.31700000000001</v>
      </c>
      <c r="Y43" s="21">
        <v>285.71800000000002</v>
      </c>
    </row>
    <row r="44" spans="1:25" x14ac:dyDescent="0.2">
      <c r="A44" s="3">
        <v>2014</v>
      </c>
      <c r="B44" s="3" t="s">
        <v>28</v>
      </c>
      <c r="C44" s="4">
        <v>8506</v>
      </c>
      <c r="D44" s="16">
        <f>100*(C44/F44)</f>
        <v>0.26064592755293431</v>
      </c>
      <c r="E44" s="7">
        <v>2534674</v>
      </c>
      <c r="F44" s="7">
        <v>3263431</v>
      </c>
      <c r="G44" s="7">
        <v>1127129</v>
      </c>
      <c r="H44" s="7">
        <v>72000</v>
      </c>
      <c r="I44" s="7">
        <v>16200</v>
      </c>
      <c r="J44" s="7">
        <v>29800</v>
      </c>
      <c r="K44" s="7">
        <v>1370</v>
      </c>
      <c r="L44" s="7">
        <v>800</v>
      </c>
      <c r="M44" s="7">
        <v>975</v>
      </c>
      <c r="N44" s="8">
        <f t="shared" si="20"/>
        <v>79441.000207433695</v>
      </c>
      <c r="O44" s="8">
        <f t="shared" si="17"/>
        <v>17874.225046672578</v>
      </c>
      <c r="P44" s="8">
        <f t="shared" si="17"/>
        <v>32879.747308076723</v>
      </c>
      <c r="Q44" s="8">
        <f t="shared" si="21"/>
        <v>1605.5996494016294</v>
      </c>
      <c r="R44" s="8">
        <f t="shared" si="18"/>
        <v>937.57643760679093</v>
      </c>
      <c r="S44" s="8">
        <f t="shared" si="18"/>
        <v>1142.6712833332765</v>
      </c>
      <c r="T44" s="9">
        <f t="shared" si="22"/>
        <v>2.2487878494830671</v>
      </c>
      <c r="U44" s="10">
        <f t="shared" si="19"/>
        <v>0.24253465770206437</v>
      </c>
      <c r="V44" s="10">
        <f t="shared" si="19"/>
        <v>0.62944923329002922</v>
      </c>
      <c r="W44" s="10">
        <f t="shared" si="19"/>
        <v>0.41703652012651049</v>
      </c>
      <c r="X44" s="21">
        <v>265.14499999999998</v>
      </c>
      <c r="Y44" s="21">
        <v>293.21300000000002</v>
      </c>
    </row>
    <row r="45" spans="1:25" x14ac:dyDescent="0.2">
      <c r="A45" s="3">
        <v>2015</v>
      </c>
      <c r="B45" s="3" t="s">
        <v>28</v>
      </c>
      <c r="C45" s="4">
        <v>8742</v>
      </c>
      <c r="D45" s="16">
        <f>100*(C45/F45)</f>
        <v>0.26494754844718371</v>
      </c>
      <c r="E45" s="7">
        <v>2571483</v>
      </c>
      <c r="F45" s="7">
        <v>3299521</v>
      </c>
      <c r="G45" s="7">
        <v>1139794</v>
      </c>
      <c r="H45" s="7">
        <v>74000</v>
      </c>
      <c r="I45" s="7">
        <v>16900</v>
      </c>
      <c r="J45" s="7">
        <v>30000</v>
      </c>
      <c r="K45" s="7">
        <v>1440</v>
      </c>
      <c r="L45" s="7">
        <v>803</v>
      </c>
      <c r="M45" s="7">
        <v>980</v>
      </c>
      <c r="N45" s="8">
        <f t="shared" si="20"/>
        <v>80347.384907733198</v>
      </c>
      <c r="O45" s="8">
        <f t="shared" si="17"/>
        <v>18349.605472171501</v>
      </c>
      <c r="P45" s="8">
        <f t="shared" si="17"/>
        <v>32573.264151783729</v>
      </c>
      <c r="Q45" s="8">
        <f t="shared" si="21"/>
        <v>1631.532496307238</v>
      </c>
      <c r="R45" s="8">
        <f t="shared" si="18"/>
        <v>909.8059684268834</v>
      </c>
      <c r="S45" s="8">
        <f t="shared" si="18"/>
        <v>1110.3485044313147</v>
      </c>
      <c r="T45" s="9">
        <f t="shared" si="22"/>
        <v>2.2560945223435112</v>
      </c>
      <c r="U45" s="10">
        <f t="shared" si="19"/>
        <v>0.2436717757294736</v>
      </c>
      <c r="V45" s="10">
        <f t="shared" si="19"/>
        <v>0.59498127290420699</v>
      </c>
      <c r="W45" s="10">
        <f t="shared" si="19"/>
        <v>0.40905271240512558</v>
      </c>
      <c r="X45" s="21">
        <v>269.43599999999998</v>
      </c>
      <c r="Y45" s="21">
        <v>303.29599999999999</v>
      </c>
    </row>
    <row r="46" spans="1:25" x14ac:dyDescent="0.2">
      <c r="A46" s="3">
        <v>2016</v>
      </c>
      <c r="B46" s="3" t="s">
        <v>28</v>
      </c>
      <c r="C46" s="4">
        <v>8669</v>
      </c>
      <c r="D46" s="16">
        <f>100*(C46/F46)</f>
        <v>0.26129161669553663</v>
      </c>
      <c r="E46" s="7">
        <v>2589421</v>
      </c>
      <c r="F46" s="7">
        <v>3317749</v>
      </c>
      <c r="G46" s="7">
        <v>1138515</v>
      </c>
      <c r="H46" s="7">
        <v>77500</v>
      </c>
      <c r="I46" s="7">
        <v>18200</v>
      </c>
      <c r="J46" s="7">
        <v>31500</v>
      </c>
      <c r="K46" s="7">
        <v>1523</v>
      </c>
      <c r="L46" s="7">
        <v>850</v>
      </c>
      <c r="M46" s="7">
        <v>1030</v>
      </c>
      <c r="N46" s="8">
        <f t="shared" si="20"/>
        <v>82525.488476042097</v>
      </c>
      <c r="O46" s="8">
        <f t="shared" si="17"/>
        <v>19380.179229212466</v>
      </c>
      <c r="P46" s="8">
        <f t="shared" si="17"/>
        <v>33542.617896713884</v>
      </c>
      <c r="Q46" s="8">
        <f t="shared" si="21"/>
        <v>1662.3494859146654</v>
      </c>
      <c r="R46" s="8">
        <f t="shared" si="18"/>
        <v>927.77220159387105</v>
      </c>
      <c r="S46" s="8">
        <f t="shared" si="18"/>
        <v>1124.2416089902201</v>
      </c>
      <c r="T46" s="9">
        <f t="shared" si="22"/>
        <v>2.2743846150467935</v>
      </c>
      <c r="U46" s="10">
        <f t="shared" si="19"/>
        <v>0.2417216086732662</v>
      </c>
      <c r="V46" s="10">
        <f t="shared" si="19"/>
        <v>0.57446663869572812</v>
      </c>
      <c r="W46" s="10">
        <f t="shared" si="19"/>
        <v>0.40220174076527054</v>
      </c>
      <c r="X46" s="21">
        <v>274.73200000000003</v>
      </c>
      <c r="Y46" s="21">
        <v>314.83100000000002</v>
      </c>
    </row>
    <row r="47" spans="1:25" x14ac:dyDescent="0.2">
      <c r="A47" s="3">
        <v>2017</v>
      </c>
      <c r="B47" s="3" t="s">
        <v>28</v>
      </c>
      <c r="C47" s="4">
        <v>9160</v>
      </c>
      <c r="D47" s="16">
        <f>100*(C47/F47)</f>
        <v>0.27444171633931902</v>
      </c>
      <c r="E47" s="7">
        <v>2609157</v>
      </c>
      <c r="F47" s="7">
        <v>3337685</v>
      </c>
      <c r="G47" s="7">
        <v>1150652</v>
      </c>
      <c r="H47" s="7">
        <v>81800</v>
      </c>
      <c r="I47" s="7">
        <v>20000</v>
      </c>
      <c r="J47" s="7">
        <v>33100</v>
      </c>
      <c r="K47" s="7">
        <v>1590</v>
      </c>
      <c r="L47" s="7">
        <v>880</v>
      </c>
      <c r="M47" s="7">
        <v>1104</v>
      </c>
      <c r="N47" s="8">
        <f t="shared" si="20"/>
        <v>84555.936144050429</v>
      </c>
      <c r="O47" s="8">
        <f t="shared" si="17"/>
        <v>20673.823018105239</v>
      </c>
      <c r="P47" s="8">
        <f t="shared" si="17"/>
        <v>34215.177094964172</v>
      </c>
      <c r="Q47" s="8">
        <f t="shared" si="21"/>
        <v>1665.374812548006</v>
      </c>
      <c r="R47" s="8">
        <f t="shared" si="18"/>
        <v>921.71687738505989</v>
      </c>
      <c r="S47" s="8">
        <f t="shared" si="18"/>
        <v>1156.335718901257</v>
      </c>
      <c r="T47" s="9">
        <f t="shared" si="22"/>
        <v>2.2675465735947968</v>
      </c>
      <c r="U47" s="10">
        <f t="shared" si="19"/>
        <v>0.23634647857875124</v>
      </c>
      <c r="V47" s="10">
        <f t="shared" si="19"/>
        <v>0.53500518597524616</v>
      </c>
      <c r="W47" s="10">
        <f t="shared" si="19"/>
        <v>0.40555185753685241</v>
      </c>
      <c r="X47" s="21">
        <v>283.012</v>
      </c>
      <c r="Y47" s="21">
        <v>328.084</v>
      </c>
    </row>
    <row r="48" spans="1:25" x14ac:dyDescent="0.2">
      <c r="A48" s="3">
        <v>2018</v>
      </c>
      <c r="B48" s="3" t="s">
        <v>28</v>
      </c>
      <c r="C48" s="4">
        <v>8576</v>
      </c>
      <c r="D48" s="16">
        <f>100*(C48/F48)</f>
        <v>0.25650811577800087</v>
      </c>
      <c r="E48" s="7">
        <v>2620956</v>
      </c>
      <c r="F48" s="7">
        <v>3343364</v>
      </c>
      <c r="G48" s="7">
        <v>1161889</v>
      </c>
      <c r="H48" s="7">
        <v>85000</v>
      </c>
      <c r="I48" s="7">
        <v>19300</v>
      </c>
      <c r="J48" s="7">
        <v>34200</v>
      </c>
      <c r="K48" s="7">
        <v>1650</v>
      </c>
      <c r="L48" s="7">
        <v>940</v>
      </c>
      <c r="M48" s="7">
        <v>1178</v>
      </c>
      <c r="N48" s="8">
        <f t="shared" si="20"/>
        <v>85000</v>
      </c>
      <c r="O48" s="8">
        <f t="shared" si="17"/>
        <v>19300</v>
      </c>
      <c r="P48" s="8">
        <f t="shared" si="17"/>
        <v>34200</v>
      </c>
      <c r="Q48" s="8">
        <f t="shared" si="21"/>
        <v>1650</v>
      </c>
      <c r="R48" s="8">
        <f t="shared" si="18"/>
        <v>940</v>
      </c>
      <c r="S48" s="8">
        <f t="shared" si="18"/>
        <v>1178</v>
      </c>
      <c r="T48" s="9">
        <f t="shared" si="22"/>
        <v>2.2557714205057455</v>
      </c>
      <c r="U48" s="10">
        <f t="shared" si="19"/>
        <v>0.23294117647058823</v>
      </c>
      <c r="V48" s="10">
        <f t="shared" si="19"/>
        <v>0.58445595854922283</v>
      </c>
      <c r="W48" s="10">
        <f t="shared" si="19"/>
        <v>0.41333333333333333</v>
      </c>
      <c r="X48" s="21">
        <v>292.54700000000003</v>
      </c>
      <c r="Y48" s="21">
        <v>343.637</v>
      </c>
    </row>
    <row r="49" spans="1:25" x14ac:dyDescent="0.2">
      <c r="A49" s="3">
        <v>2019</v>
      </c>
      <c r="B49" s="3" t="s">
        <v>28</v>
      </c>
      <c r="C49" s="4">
        <v>8102</v>
      </c>
      <c r="D49" s="16"/>
      <c r="H49" s="20"/>
      <c r="I49" s="20"/>
      <c r="J49" s="7"/>
      <c r="K49" s="20"/>
      <c r="L49" s="7"/>
      <c r="T49" s="9"/>
      <c r="X49" s="21">
        <v>299.43299999999999</v>
      </c>
      <c r="Y49" s="21">
        <v>355.88299999999998</v>
      </c>
    </row>
    <row r="50" spans="1:25" x14ac:dyDescent="0.2">
      <c r="A50" s="3">
        <v>2008</v>
      </c>
      <c r="B50" s="3" t="s">
        <v>29</v>
      </c>
      <c r="C50" s="4">
        <v>4574</v>
      </c>
      <c r="D50" s="16"/>
      <c r="E50" s="7">
        <v>1925294</v>
      </c>
      <c r="F50" s="7"/>
      <c r="G50" s="7">
        <f>915720-[1]Sheet2!D11</f>
        <v>882934</v>
      </c>
      <c r="H50" s="7">
        <v>43200</v>
      </c>
      <c r="I50" s="7">
        <v>9400</v>
      </c>
      <c r="J50" s="7">
        <v>16000</v>
      </c>
      <c r="K50" s="7">
        <v>1000</v>
      </c>
      <c r="L50" s="7">
        <v>450</v>
      </c>
      <c r="M50" s="7">
        <v>690</v>
      </c>
      <c r="N50" s="8">
        <f>($X$60/$X50)*H50</f>
        <v>51552.582174420015</v>
      </c>
      <c r="O50" s="8">
        <f t="shared" ref="O50:P60" si="23">($X$60/$X50)*I50</f>
        <v>11217.460010174726</v>
      </c>
      <c r="P50" s="8">
        <f t="shared" si="23"/>
        <v>19093.548953488895</v>
      </c>
      <c r="Q50" s="8">
        <f>($Y$60/$Y50)*K50</f>
        <v>1217.5337758549688</v>
      </c>
      <c r="R50" s="8">
        <f t="shared" ref="R50:S60" si="24">($Y$60/$Y50)*L50</f>
        <v>547.89019913473589</v>
      </c>
      <c r="S50" s="8">
        <f t="shared" si="24"/>
        <v>840.0983053399284</v>
      </c>
      <c r="T50" s="9">
        <f t="shared" si="22"/>
        <v>2.1805638926578883</v>
      </c>
      <c r="U50" s="10">
        <f t="shared" ref="U50:W60" si="25">12*Q50/N50</f>
        <v>0.28340782738733877</v>
      </c>
      <c r="V50" s="10">
        <f t="shared" si="25"/>
        <v>0.58611150685211333</v>
      </c>
      <c r="W50" s="10">
        <f t="shared" si="25"/>
        <v>0.52798878242261205</v>
      </c>
      <c r="X50" s="21">
        <v>222.119</v>
      </c>
      <c r="Y50" s="21">
        <v>225.827</v>
      </c>
    </row>
    <row r="51" spans="1:25" x14ac:dyDescent="0.2">
      <c r="A51" s="3">
        <v>2009</v>
      </c>
      <c r="B51" s="3" t="s">
        <v>29</v>
      </c>
      <c r="C51" s="4">
        <v>4333</v>
      </c>
      <c r="D51" s="16"/>
      <c r="E51" s="7">
        <v>1984704</v>
      </c>
      <c r="F51" s="7"/>
      <c r="G51" s="7">
        <f>908408-[1]Sheet2!D11</f>
        <v>875622</v>
      </c>
      <c r="H51" s="7">
        <v>42000</v>
      </c>
      <c r="I51" s="7">
        <v>9500</v>
      </c>
      <c r="J51" s="7">
        <v>16200</v>
      </c>
      <c r="K51" s="7">
        <v>1013</v>
      </c>
      <c r="L51" s="7">
        <v>450</v>
      </c>
      <c r="M51" s="7">
        <v>704</v>
      </c>
      <c r="N51" s="8">
        <f t="shared" ref="N51:N60" si="26">($X$60/$X51)*H51</f>
        <v>50286.286005953378</v>
      </c>
      <c r="O51" s="8">
        <f t="shared" si="23"/>
        <v>11374.278977537073</v>
      </c>
      <c r="P51" s="8">
        <f t="shared" si="23"/>
        <v>19396.138888010588</v>
      </c>
      <c r="Q51" s="8">
        <f t="shared" ref="Q51:Q60" si="27">($Y$60/$Y51)*K51</f>
        <v>1224.1410991174712</v>
      </c>
      <c r="R51" s="8">
        <f t="shared" si="24"/>
        <v>543.79417038782037</v>
      </c>
      <c r="S51" s="8">
        <f t="shared" si="24"/>
        <v>850.73576878450126</v>
      </c>
      <c r="T51" s="9">
        <f t="shared" si="22"/>
        <v>2.2666218984904445</v>
      </c>
      <c r="U51" s="10">
        <f t="shared" si="25"/>
        <v>0.29212125921708648</v>
      </c>
      <c r="V51" s="10">
        <f t="shared" si="25"/>
        <v>0.57370933643715216</v>
      </c>
      <c r="W51" s="10">
        <f t="shared" si="25"/>
        <v>0.52633306475880304</v>
      </c>
      <c r="X51" s="21">
        <v>221.387</v>
      </c>
      <c r="Y51" s="21">
        <v>227.52799999999999</v>
      </c>
    </row>
    <row r="52" spans="1:25" x14ac:dyDescent="0.2">
      <c r="A52" s="3">
        <v>2010</v>
      </c>
      <c r="B52" s="3" t="s">
        <v>29</v>
      </c>
      <c r="C52" s="4">
        <v>3879</v>
      </c>
      <c r="D52" s="16"/>
      <c r="E52" s="7">
        <v>2022519</v>
      </c>
      <c r="F52" s="7"/>
      <c r="G52" s="7">
        <f>903457-[1]Sheet2!D11</f>
        <v>870671</v>
      </c>
      <c r="H52" s="7">
        <v>40000</v>
      </c>
      <c r="I52" s="7">
        <v>8700</v>
      </c>
      <c r="J52" s="7">
        <v>15000</v>
      </c>
      <c r="K52" s="7">
        <v>1000</v>
      </c>
      <c r="L52" s="7">
        <v>450</v>
      </c>
      <c r="M52" s="7">
        <v>690</v>
      </c>
      <c r="N52" s="8">
        <f t="shared" si="26"/>
        <v>47532.076283723807</v>
      </c>
      <c r="O52" s="8">
        <f t="shared" si="23"/>
        <v>10338.226591709928</v>
      </c>
      <c r="P52" s="8">
        <f t="shared" si="23"/>
        <v>17824.528606396427</v>
      </c>
      <c r="Q52" s="8">
        <f t="shared" si="27"/>
        <v>1226.9932079647992</v>
      </c>
      <c r="R52" s="8">
        <f t="shared" si="24"/>
        <v>552.14694358415966</v>
      </c>
      <c r="S52" s="8">
        <f t="shared" si="24"/>
        <v>846.62531349571145</v>
      </c>
      <c r="T52" s="9">
        <f t="shared" si="22"/>
        <v>2.3229428796870462</v>
      </c>
      <c r="U52" s="10">
        <f t="shared" si="25"/>
        <v>0.30976804816370784</v>
      </c>
      <c r="V52" s="10">
        <f t="shared" si="25"/>
        <v>0.64089940999387829</v>
      </c>
      <c r="W52" s="10">
        <f t="shared" si="25"/>
        <v>0.56997320862122247</v>
      </c>
      <c r="X52" s="21">
        <v>223.06200000000001</v>
      </c>
      <c r="Y52" s="21">
        <v>224.08600000000001</v>
      </c>
    </row>
    <row r="53" spans="1:25" x14ac:dyDescent="0.2">
      <c r="A53" s="3">
        <v>2011</v>
      </c>
      <c r="B53" s="3" t="s">
        <v>29</v>
      </c>
      <c r="C53" s="4">
        <v>3817</v>
      </c>
      <c r="D53" s="16">
        <f>100*(C53/F53)</f>
        <v>0.14940702984148058</v>
      </c>
      <c r="E53" s="7">
        <v>2007749</v>
      </c>
      <c r="F53" s="7">
        <v>2554766</v>
      </c>
      <c r="G53" s="7">
        <v>869462</v>
      </c>
      <c r="H53" s="7">
        <v>40000</v>
      </c>
      <c r="I53" s="7">
        <v>9200</v>
      </c>
      <c r="J53" s="7">
        <v>15700</v>
      </c>
      <c r="K53" s="7">
        <v>1030</v>
      </c>
      <c r="L53" s="7">
        <v>487</v>
      </c>
      <c r="M53" s="7">
        <v>703</v>
      </c>
      <c r="N53" s="8">
        <f t="shared" si="26"/>
        <v>45928.32606313163</v>
      </c>
      <c r="O53" s="8">
        <f t="shared" si="23"/>
        <v>10563.514994520274</v>
      </c>
      <c r="P53" s="8">
        <f t="shared" si="23"/>
        <v>18026.867979779163</v>
      </c>
      <c r="Q53" s="8">
        <f t="shared" si="27"/>
        <v>1254.5208732015026</v>
      </c>
      <c r="R53" s="8">
        <f t="shared" si="24"/>
        <v>593.15695655255513</v>
      </c>
      <c r="S53" s="8">
        <f t="shared" si="24"/>
        <v>856.24094549578285</v>
      </c>
      <c r="T53" s="9">
        <f t="shared" si="22"/>
        <v>2.3091854503129521</v>
      </c>
      <c r="U53" s="10">
        <f t="shared" si="25"/>
        <v>0.32777703367035266</v>
      </c>
      <c r="V53" s="10">
        <f t="shared" si="25"/>
        <v>0.67381770957138776</v>
      </c>
      <c r="W53" s="10">
        <f t="shared" si="25"/>
        <v>0.5699765126962042</v>
      </c>
      <c r="X53" s="21">
        <v>230.851</v>
      </c>
      <c r="Y53" s="21">
        <v>225.744</v>
      </c>
    </row>
    <row r="54" spans="1:25" x14ac:dyDescent="0.2">
      <c r="A54" s="3">
        <v>2012</v>
      </c>
      <c r="B54" s="3" t="s">
        <v>29</v>
      </c>
      <c r="C54" s="4">
        <v>3976</v>
      </c>
      <c r="D54" s="16">
        <f>100*(C54/F54)</f>
        <v>0.15345219188471015</v>
      </c>
      <c r="E54" s="7">
        <v>2045613</v>
      </c>
      <c r="F54" s="7">
        <v>2591035</v>
      </c>
      <c r="G54" s="7">
        <v>879455</v>
      </c>
      <c r="H54" s="7">
        <v>41700</v>
      </c>
      <c r="I54" s="7">
        <v>8550</v>
      </c>
      <c r="J54" s="7">
        <v>16200</v>
      </c>
      <c r="K54" s="7">
        <v>1060</v>
      </c>
      <c r="L54" s="7">
        <v>550</v>
      </c>
      <c r="M54" s="7">
        <v>740</v>
      </c>
      <c r="N54" s="8">
        <f t="shared" si="26"/>
        <v>46993.543984660319</v>
      </c>
      <c r="O54" s="8">
        <f t="shared" si="23"/>
        <v>9635.3669321066136</v>
      </c>
      <c r="P54" s="8">
        <f t="shared" si="23"/>
        <v>18256.484713465161</v>
      </c>
      <c r="Q54" s="8">
        <f t="shared" si="27"/>
        <v>1273.6880470931681</v>
      </c>
      <c r="R54" s="8">
        <f t="shared" si="24"/>
        <v>660.87587349173816</v>
      </c>
      <c r="S54" s="8">
        <f t="shared" si="24"/>
        <v>889.17844797070222</v>
      </c>
      <c r="T54" s="9">
        <f t="shared" si="22"/>
        <v>2.3260007618354548</v>
      </c>
      <c r="U54" s="10">
        <f t="shared" si="25"/>
        <v>0.32524162404323281</v>
      </c>
      <c r="V54" s="10">
        <f t="shared" si="25"/>
        <v>0.82306263350232189</v>
      </c>
      <c r="W54" s="10">
        <f t="shared" si="25"/>
        <v>0.58445760742639641</v>
      </c>
      <c r="X54" s="21">
        <v>235.20699999999999</v>
      </c>
      <c r="Y54" s="21">
        <v>228.82300000000001</v>
      </c>
    </row>
    <row r="55" spans="1:25" x14ac:dyDescent="0.2">
      <c r="A55" s="3">
        <v>2013</v>
      </c>
      <c r="B55" s="3" t="s">
        <v>29</v>
      </c>
      <c r="C55" s="4">
        <v>3802</v>
      </c>
      <c r="D55" s="16">
        <f>100*(C55/F55)</f>
        <v>0.14527108608668277</v>
      </c>
      <c r="E55" s="7">
        <v>2071718</v>
      </c>
      <c r="F55" s="7">
        <v>2617176</v>
      </c>
      <c r="G55" s="7">
        <v>879709</v>
      </c>
      <c r="H55" s="7">
        <v>41300</v>
      </c>
      <c r="I55" s="7">
        <v>9000</v>
      </c>
      <c r="J55" s="7">
        <v>16000</v>
      </c>
      <c r="K55" s="7">
        <v>1070</v>
      </c>
      <c r="L55" s="7">
        <v>535</v>
      </c>
      <c r="M55" s="7">
        <v>750</v>
      </c>
      <c r="N55" s="8">
        <f t="shared" si="26"/>
        <v>45962.00546647689</v>
      </c>
      <c r="O55" s="8">
        <f t="shared" si="23"/>
        <v>10015.933394631769</v>
      </c>
      <c r="P55" s="8">
        <f t="shared" si="23"/>
        <v>17806.103812678699</v>
      </c>
      <c r="Q55" s="8">
        <f t="shared" si="27"/>
        <v>1266.018478274902</v>
      </c>
      <c r="R55" s="8">
        <f t="shared" si="24"/>
        <v>633.009239137451</v>
      </c>
      <c r="S55" s="8">
        <f t="shared" si="24"/>
        <v>887.39612963194065</v>
      </c>
      <c r="T55" s="9">
        <f t="shared" si="22"/>
        <v>2.3550037569241646</v>
      </c>
      <c r="U55" s="10">
        <f t="shared" si="25"/>
        <v>0.33053870441705396</v>
      </c>
      <c r="V55" s="10">
        <f t="shared" si="25"/>
        <v>0.75840269402357374</v>
      </c>
      <c r="W55" s="10">
        <f t="shared" si="25"/>
        <v>0.59803950755363589</v>
      </c>
      <c r="X55" s="21">
        <v>238.179</v>
      </c>
      <c r="Y55" s="21">
        <v>232.381</v>
      </c>
    </row>
    <row r="56" spans="1:25" x14ac:dyDescent="0.2">
      <c r="A56" s="3">
        <v>2014</v>
      </c>
      <c r="B56" s="3" t="s">
        <v>29</v>
      </c>
      <c r="C56" s="4">
        <v>4156</v>
      </c>
      <c r="D56" s="16">
        <f>100*(C56/F56)</f>
        <v>0.15607197336411713</v>
      </c>
      <c r="E56" s="7">
        <v>2114318</v>
      </c>
      <c r="F56" s="7">
        <v>2662874</v>
      </c>
      <c r="G56" s="7">
        <v>883699</v>
      </c>
      <c r="H56" s="7">
        <v>42800</v>
      </c>
      <c r="I56" s="7">
        <v>9420</v>
      </c>
      <c r="J56" s="7">
        <v>16200</v>
      </c>
      <c r="K56" s="7">
        <v>1100</v>
      </c>
      <c r="L56" s="7">
        <v>570</v>
      </c>
      <c r="M56" s="7">
        <v>790</v>
      </c>
      <c r="N56" s="8">
        <f t="shared" si="26"/>
        <v>46658.120396303471</v>
      </c>
      <c r="O56" s="8">
        <f t="shared" si="23"/>
        <v>10269.147059186418</v>
      </c>
      <c r="P56" s="8">
        <f t="shared" si="23"/>
        <v>17660.316598600846</v>
      </c>
      <c r="Q56" s="8">
        <f t="shared" si="27"/>
        <v>1262.0055412758286</v>
      </c>
      <c r="R56" s="8">
        <f t="shared" si="24"/>
        <v>653.94832593383842</v>
      </c>
      <c r="S56" s="8">
        <f t="shared" si="24"/>
        <v>906.34943418900411</v>
      </c>
      <c r="T56" s="9">
        <f t="shared" si="22"/>
        <v>2.3925771105319797</v>
      </c>
      <c r="U56" s="10">
        <f t="shared" si="25"/>
        <v>0.32457515147802107</v>
      </c>
      <c r="V56" s="10">
        <f t="shared" si="25"/>
        <v>0.76417056508953884</v>
      </c>
      <c r="W56" s="10">
        <f t="shared" si="25"/>
        <v>0.61585493949353798</v>
      </c>
      <c r="X56" s="21">
        <v>243.14699999999999</v>
      </c>
      <c r="Y56" s="21">
        <v>239.65600000000001</v>
      </c>
    </row>
    <row r="57" spans="1:25" x14ac:dyDescent="0.2">
      <c r="A57" s="3">
        <v>2015</v>
      </c>
      <c r="B57" s="3" t="s">
        <v>29</v>
      </c>
      <c r="C57" s="4">
        <v>4152</v>
      </c>
      <c r="D57" s="16">
        <f>100*(C57/F57)</f>
        <v>0.15417079911492892</v>
      </c>
      <c r="E57" s="7">
        <v>2140283</v>
      </c>
      <c r="F57" s="7">
        <v>2693117</v>
      </c>
      <c r="G57" s="7">
        <v>894135</v>
      </c>
      <c r="H57" s="7">
        <v>44000</v>
      </c>
      <c r="I57" s="7">
        <v>9300</v>
      </c>
      <c r="J57" s="7">
        <v>16600</v>
      </c>
      <c r="K57" s="7">
        <v>1168</v>
      </c>
      <c r="L57" s="7">
        <v>550</v>
      </c>
      <c r="M57" s="7">
        <v>799</v>
      </c>
      <c r="N57" s="8">
        <f t="shared" si="26"/>
        <v>47522.237479575742</v>
      </c>
      <c r="O57" s="8">
        <f t="shared" si="23"/>
        <v>10044.472921819419</v>
      </c>
      <c r="P57" s="8">
        <f t="shared" si="23"/>
        <v>17928.84414002176</v>
      </c>
      <c r="Q57" s="8">
        <f t="shared" si="27"/>
        <v>1297.090068985573</v>
      </c>
      <c r="R57" s="8">
        <f t="shared" si="24"/>
        <v>610.78727563532971</v>
      </c>
      <c r="S57" s="8">
        <f t="shared" si="24"/>
        <v>887.30733315023349</v>
      </c>
      <c r="T57" s="9">
        <f t="shared" si="22"/>
        <v>2.3936911092843922</v>
      </c>
      <c r="U57" s="10">
        <f t="shared" si="25"/>
        <v>0.32753257534467911</v>
      </c>
      <c r="V57" s="10">
        <f t="shared" si="25"/>
        <v>0.72969954368659173</v>
      </c>
      <c r="W57" s="10">
        <f t="shared" si="25"/>
        <v>0.5938859144876184</v>
      </c>
      <c r="X57" s="21">
        <v>245.41900000000001</v>
      </c>
      <c r="Y57" s="21">
        <v>247.58799999999999</v>
      </c>
    </row>
    <row r="58" spans="1:25" x14ac:dyDescent="0.2">
      <c r="A58" s="3">
        <v>2016</v>
      </c>
      <c r="B58" s="3" t="s">
        <v>29</v>
      </c>
      <c r="C58" s="4">
        <v>4235</v>
      </c>
      <c r="D58" s="16">
        <f>100*(C58/F58)</f>
        <v>0.15610342266430022</v>
      </c>
      <c r="E58" s="7">
        <v>2160739</v>
      </c>
      <c r="F58" s="7">
        <v>2712945</v>
      </c>
      <c r="G58" s="7">
        <v>913719</v>
      </c>
      <c r="H58" s="7">
        <v>45500</v>
      </c>
      <c r="I58" s="7">
        <v>10000</v>
      </c>
      <c r="J58" s="7">
        <v>18000</v>
      </c>
      <c r="K58" s="7">
        <v>1210</v>
      </c>
      <c r="L58" s="7">
        <v>600</v>
      </c>
      <c r="M58" s="7">
        <v>850</v>
      </c>
      <c r="N58" s="8">
        <f t="shared" si="26"/>
        <v>48282.387205252417</v>
      </c>
      <c r="O58" s="8">
        <f t="shared" si="23"/>
        <v>10611.513671484048</v>
      </c>
      <c r="P58" s="8">
        <f t="shared" si="23"/>
        <v>19100.724608671284</v>
      </c>
      <c r="Q58" s="8">
        <f t="shared" si="27"/>
        <v>1302.6002521475612</v>
      </c>
      <c r="R58" s="8">
        <f t="shared" si="24"/>
        <v>645.91748040374932</v>
      </c>
      <c r="S58" s="8">
        <f t="shared" si="24"/>
        <v>915.04976390531147</v>
      </c>
      <c r="T58" s="9">
        <f t="shared" si="22"/>
        <v>2.3647740716784922</v>
      </c>
      <c r="U58" s="10">
        <f t="shared" si="25"/>
        <v>0.32374544695400415</v>
      </c>
      <c r="V58" s="10">
        <f t="shared" si="25"/>
        <v>0.73043394230118286</v>
      </c>
      <c r="W58" s="10">
        <f t="shared" si="25"/>
        <v>0.57487856570000506</v>
      </c>
      <c r="X58" s="21">
        <v>249.79</v>
      </c>
      <c r="Y58" s="21">
        <v>255.40600000000001</v>
      </c>
    </row>
    <row r="59" spans="1:25" x14ac:dyDescent="0.2">
      <c r="A59" s="3">
        <v>2017</v>
      </c>
      <c r="B59" s="3" t="s">
        <v>29</v>
      </c>
      <c r="C59" s="4">
        <v>3721</v>
      </c>
      <c r="D59" s="16">
        <f>100*(C59/F59)</f>
        <v>0.13522077944731367</v>
      </c>
      <c r="E59" s="7">
        <v>2194558</v>
      </c>
      <c r="F59" s="7">
        <v>2751796</v>
      </c>
      <c r="G59" s="7">
        <v>911107</v>
      </c>
      <c r="H59" s="7">
        <v>50000</v>
      </c>
      <c r="I59" s="7">
        <v>10000</v>
      </c>
      <c r="J59" s="7">
        <v>19500</v>
      </c>
      <c r="K59" s="7">
        <v>1300</v>
      </c>
      <c r="L59" s="7">
        <v>610</v>
      </c>
      <c r="M59" s="7">
        <v>870</v>
      </c>
      <c r="N59" s="8">
        <f t="shared" si="26"/>
        <v>51633.155551053642</v>
      </c>
      <c r="O59" s="8">
        <f t="shared" si="23"/>
        <v>10326.631110210728</v>
      </c>
      <c r="P59" s="8">
        <f t="shared" si="23"/>
        <v>20136.93066491092</v>
      </c>
      <c r="Q59" s="8">
        <f t="shared" si="27"/>
        <v>1340.5803569754225</v>
      </c>
      <c r="R59" s="8">
        <f t="shared" si="24"/>
        <v>629.04155211923671</v>
      </c>
      <c r="S59" s="8">
        <f t="shared" si="24"/>
        <v>897.15762351432124</v>
      </c>
      <c r="T59" s="9">
        <f t="shared" si="22"/>
        <v>2.4086720879106407</v>
      </c>
      <c r="U59" s="10">
        <f t="shared" si="25"/>
        <v>0.31156267929041565</v>
      </c>
      <c r="V59" s="10">
        <f t="shared" si="25"/>
        <v>0.73097397833520594</v>
      </c>
      <c r="W59" s="10">
        <f t="shared" si="25"/>
        <v>0.5346341833977547</v>
      </c>
      <c r="X59" s="21">
        <v>256.68099999999998</v>
      </c>
      <c r="Y59" s="21">
        <v>266.62900000000002</v>
      </c>
    </row>
    <row r="60" spans="1:25" x14ac:dyDescent="0.2">
      <c r="A60" s="3">
        <v>2018</v>
      </c>
      <c r="B60" s="3" t="s">
        <v>29</v>
      </c>
      <c r="C60" s="4">
        <v>3516</v>
      </c>
      <c r="D60" s="16">
        <f>100*(C60/F60)</f>
        <v>0.12731837306238708</v>
      </c>
      <c r="E60" s="7">
        <v>2202862</v>
      </c>
      <c r="F60" s="7">
        <v>2761581</v>
      </c>
      <c r="G60" s="7">
        <v>932107</v>
      </c>
      <c r="H60" s="7">
        <v>52000</v>
      </c>
      <c r="I60" s="7">
        <v>12000</v>
      </c>
      <c r="J60" s="7">
        <v>20100</v>
      </c>
      <c r="K60" s="7">
        <v>1360</v>
      </c>
      <c r="L60" s="7">
        <v>660</v>
      </c>
      <c r="M60" s="7">
        <v>920</v>
      </c>
      <c r="N60" s="8">
        <f t="shared" si="26"/>
        <v>52000</v>
      </c>
      <c r="O60" s="8">
        <f t="shared" si="23"/>
        <v>12000</v>
      </c>
      <c r="P60" s="8">
        <f t="shared" si="23"/>
        <v>20100</v>
      </c>
      <c r="Q60" s="8">
        <f t="shared" si="27"/>
        <v>1360</v>
      </c>
      <c r="R60" s="8">
        <f t="shared" si="24"/>
        <v>660</v>
      </c>
      <c r="S60" s="8">
        <f t="shared" si="24"/>
        <v>920</v>
      </c>
      <c r="T60" s="9">
        <f t="shared" si="22"/>
        <v>2.3633145121751045</v>
      </c>
      <c r="U60" s="10">
        <f t="shared" si="25"/>
        <v>0.31384615384615383</v>
      </c>
      <c r="V60" s="10">
        <f t="shared" si="25"/>
        <v>0.66</v>
      </c>
      <c r="W60" s="10">
        <f t="shared" si="25"/>
        <v>0.54925373134328359</v>
      </c>
      <c r="X60" s="21">
        <v>265.065</v>
      </c>
      <c r="Y60" s="21">
        <v>274.952</v>
      </c>
    </row>
    <row r="61" spans="1:25" x14ac:dyDescent="0.2">
      <c r="A61" s="3">
        <v>2019</v>
      </c>
      <c r="B61" s="3" t="s">
        <v>29</v>
      </c>
      <c r="C61" s="4">
        <v>3472</v>
      </c>
      <c r="D61" s="16"/>
      <c r="I61" s="20"/>
      <c r="J61" s="7"/>
      <c r="X61" s="21">
        <v>269.77600000000001</v>
      </c>
      <c r="Y61" s="21">
        <v>285.10500000000002</v>
      </c>
    </row>
    <row r="62" spans="1:25" x14ac:dyDescent="0.2">
      <c r="A62" s="3">
        <v>2008</v>
      </c>
      <c r="B62" s="3" t="s">
        <v>30</v>
      </c>
      <c r="C62" s="4">
        <v>3750</v>
      </c>
      <c r="D62" s="16"/>
      <c r="E62" s="7">
        <v>700859</v>
      </c>
      <c r="F62" s="7"/>
      <c r="G62" s="7">
        <v>312264</v>
      </c>
      <c r="H62" s="14">
        <v>69200</v>
      </c>
      <c r="I62" s="14">
        <v>15700</v>
      </c>
      <c r="J62" s="14">
        <v>30000</v>
      </c>
      <c r="K62" s="14">
        <v>1310</v>
      </c>
      <c r="L62" s="14">
        <v>520</v>
      </c>
      <c r="M62" s="14">
        <v>820</v>
      </c>
      <c r="N62" s="8">
        <f>($X$72/$X62)*H62</f>
        <v>83779.22669218434</v>
      </c>
      <c r="O62" s="8">
        <f>($X$72/$X62)*I62</f>
        <v>19007.714726405982</v>
      </c>
      <c r="P62" s="8">
        <f>($X$72/$X62)*J62</f>
        <v>36320.473999501875</v>
      </c>
      <c r="Q62" s="8">
        <f>($Y$72/$Y62)*K62</f>
        <v>1583.7936871733014</v>
      </c>
      <c r="R62" s="8">
        <f>($Y$72/$Y62)*L62</f>
        <v>628.68146361077606</v>
      </c>
      <c r="S62" s="8">
        <f>($Y$72/$Y62)*M62</f>
        <v>991.38230800160841</v>
      </c>
      <c r="T62" s="9">
        <f t="shared" ref="T62:T72" si="28">E62/G62</f>
        <v>2.2444438039607513</v>
      </c>
      <c r="U62" s="10">
        <f t="shared" ref="U62:W72" si="29">12*Q62/N62</f>
        <v>0.22685246685205576</v>
      </c>
      <c r="V62" s="10">
        <f t="shared" si="29"/>
        <v>0.39690082011009753</v>
      </c>
      <c r="W62" s="10">
        <f t="shared" si="29"/>
        <v>0.32754494603188439</v>
      </c>
      <c r="X62" s="21">
        <v>228.86099999999999</v>
      </c>
      <c r="Y62" s="21">
        <v>248.7</v>
      </c>
    </row>
    <row r="63" spans="1:25" x14ac:dyDescent="0.2">
      <c r="A63" s="3">
        <v>2009</v>
      </c>
      <c r="B63" s="3" t="s">
        <v>30</v>
      </c>
      <c r="C63" s="4">
        <v>3638</v>
      </c>
      <c r="D63" s="16"/>
      <c r="E63" s="7">
        <v>707608</v>
      </c>
      <c r="F63" s="7"/>
      <c r="G63" s="7">
        <v>319441</v>
      </c>
      <c r="H63" s="14">
        <v>68800</v>
      </c>
      <c r="I63" s="14">
        <v>17100</v>
      </c>
      <c r="J63" s="14">
        <v>29000</v>
      </c>
      <c r="K63" s="14">
        <v>1350</v>
      </c>
      <c r="L63" s="14">
        <v>640</v>
      </c>
      <c r="M63" s="14">
        <v>850</v>
      </c>
      <c r="N63" s="8">
        <f t="shared" ref="N63:P72" si="30">($X$72/$X63)*H63</f>
        <v>82865.169008206969</v>
      </c>
      <c r="O63" s="8">
        <f t="shared" si="30"/>
        <v>20595.848692446791</v>
      </c>
      <c r="P63" s="8">
        <f t="shared" si="30"/>
        <v>34928.632285436077</v>
      </c>
      <c r="Q63" s="8">
        <f t="shared" ref="Q63:S72" si="31">($Y$72/$Y63)*K63</f>
        <v>1625.3895128836566</v>
      </c>
      <c r="R63" s="8">
        <f t="shared" si="31"/>
        <v>770.5550283300297</v>
      </c>
      <c r="S63" s="8">
        <f t="shared" si="31"/>
        <v>1023.3933970008208</v>
      </c>
      <c r="T63" s="9">
        <f t="shared" si="28"/>
        <v>2.2151445806893917</v>
      </c>
      <c r="U63" s="10">
        <f t="shared" si="29"/>
        <v>0.23537843931353275</v>
      </c>
      <c r="V63" s="10">
        <f t="shared" si="29"/>
        <v>0.44895748060877072</v>
      </c>
      <c r="W63" s="10">
        <f t="shared" si="29"/>
        <v>0.35159466490562952</v>
      </c>
      <c r="X63" s="21">
        <v>230.048</v>
      </c>
      <c r="Y63" s="21">
        <v>249.73500000000001</v>
      </c>
    </row>
    <row r="64" spans="1:25" x14ac:dyDescent="0.2">
      <c r="A64" s="3">
        <v>2010</v>
      </c>
      <c r="B64" s="3" t="s">
        <v>30</v>
      </c>
      <c r="C64" s="4">
        <v>4171</v>
      </c>
      <c r="D64" s="16"/>
      <c r="E64" s="7">
        <v>746021</v>
      </c>
      <c r="F64" s="7"/>
      <c r="G64" s="7">
        <v>318324</v>
      </c>
      <c r="H64" s="14">
        <v>68400</v>
      </c>
      <c r="I64" s="14">
        <v>18000</v>
      </c>
      <c r="J64" s="14">
        <v>30000</v>
      </c>
      <c r="K64" s="14">
        <v>1370</v>
      </c>
      <c r="L64" s="14">
        <v>610</v>
      </c>
      <c r="M64" s="14">
        <v>890</v>
      </c>
      <c r="N64" s="8">
        <f t="shared" si="30"/>
        <v>80692.3655314239</v>
      </c>
      <c r="O64" s="8">
        <f t="shared" si="30"/>
        <v>21234.833034585237</v>
      </c>
      <c r="P64" s="8">
        <f t="shared" si="30"/>
        <v>35391.388390975393</v>
      </c>
      <c r="Q64" s="8">
        <f t="shared" si="31"/>
        <v>1634.85137001524</v>
      </c>
      <c r="R64" s="8">
        <f t="shared" si="31"/>
        <v>727.92652241554481</v>
      </c>
      <c r="S64" s="8">
        <f t="shared" si="31"/>
        <v>1062.0567294259588</v>
      </c>
      <c r="T64" s="9">
        <f t="shared" si="28"/>
        <v>2.3435901785602091</v>
      </c>
      <c r="U64" s="10">
        <f t="shared" si="29"/>
        <v>0.24312357570609316</v>
      </c>
      <c r="V64" s="10">
        <f t="shared" si="29"/>
        <v>0.41135799159614883</v>
      </c>
      <c r="W64" s="10">
        <f t="shared" si="29"/>
        <v>0.36010683198744831</v>
      </c>
      <c r="X64" s="21">
        <v>234.869</v>
      </c>
      <c r="Y64" s="21">
        <v>251.96799999999999</v>
      </c>
    </row>
    <row r="65" spans="1:25" x14ac:dyDescent="0.2">
      <c r="A65" s="3">
        <v>2011</v>
      </c>
      <c r="B65" s="3" t="s">
        <v>30</v>
      </c>
      <c r="C65" s="4">
        <v>4234</v>
      </c>
      <c r="D65" s="16">
        <f>100*(C65/F65)</f>
        <v>0.43939074747277673</v>
      </c>
      <c r="E65" s="7">
        <v>752056</v>
      </c>
      <c r="F65" s="7">
        <v>963607</v>
      </c>
      <c r="G65" s="7">
        <v>318994</v>
      </c>
      <c r="H65" s="14">
        <v>64850</v>
      </c>
      <c r="I65" s="14">
        <v>15500</v>
      </c>
      <c r="J65" s="14">
        <v>30000</v>
      </c>
      <c r="K65" s="14">
        <v>1450</v>
      </c>
      <c r="L65" s="14">
        <v>600</v>
      </c>
      <c r="M65" s="14">
        <v>900</v>
      </c>
      <c r="N65" s="8">
        <f t="shared" si="30"/>
        <v>73755.688320430811</v>
      </c>
      <c r="O65" s="8">
        <f t="shared" si="30"/>
        <v>17628.576236957251</v>
      </c>
      <c r="P65" s="8">
        <f t="shared" si="30"/>
        <v>34119.824974755968</v>
      </c>
      <c r="Q65" s="8">
        <f t="shared" si="31"/>
        <v>1672.9643599917115</v>
      </c>
      <c r="R65" s="8">
        <f t="shared" si="31"/>
        <v>692.26111447932897</v>
      </c>
      <c r="S65" s="8">
        <f t="shared" si="31"/>
        <v>1038.3916717189934</v>
      </c>
      <c r="T65" s="9">
        <f t="shared" si="28"/>
        <v>2.3575866630720328</v>
      </c>
      <c r="U65" s="10">
        <f t="shared" si="29"/>
        <v>0.27219015613660097</v>
      </c>
      <c r="V65" s="10">
        <f t="shared" si="29"/>
        <v>0.47123110012347685</v>
      </c>
      <c r="W65" s="10">
        <f t="shared" si="29"/>
        <v>0.36520410259569464</v>
      </c>
      <c r="X65" s="21">
        <v>243.62200000000001</v>
      </c>
      <c r="Y65" s="21">
        <v>260.60599999999999</v>
      </c>
    </row>
    <row r="66" spans="1:25" x14ac:dyDescent="0.2">
      <c r="A66" s="3">
        <v>2012</v>
      </c>
      <c r="B66" s="3" t="s">
        <v>30</v>
      </c>
      <c r="C66" s="4">
        <v>4353</v>
      </c>
      <c r="D66" s="16">
        <f>100*(C66/F66)</f>
        <v>0.44583416976316403</v>
      </c>
      <c r="E66" s="7">
        <v>766050</v>
      </c>
      <c r="F66" s="7">
        <v>976372</v>
      </c>
      <c r="G66" s="7">
        <v>317230</v>
      </c>
      <c r="H66" s="14">
        <v>70800</v>
      </c>
      <c r="I66" s="14">
        <v>15000</v>
      </c>
      <c r="J66" s="14">
        <v>30000</v>
      </c>
      <c r="K66" s="14">
        <v>1450</v>
      </c>
      <c r="L66" s="14">
        <v>730</v>
      </c>
      <c r="M66" s="14">
        <v>980</v>
      </c>
      <c r="N66" s="8">
        <f t="shared" si="30"/>
        <v>78633.935400081769</v>
      </c>
      <c r="O66" s="8">
        <f t="shared" si="30"/>
        <v>16659.73207628851</v>
      </c>
      <c r="P66" s="8">
        <f t="shared" si="30"/>
        <v>33319.46415257702</v>
      </c>
      <c r="Q66" s="8">
        <f t="shared" si="31"/>
        <v>1642.2933782343209</v>
      </c>
      <c r="R66" s="8">
        <f t="shared" si="31"/>
        <v>826.80976973176166</v>
      </c>
      <c r="S66" s="8">
        <f t="shared" si="31"/>
        <v>1109.9638004618171</v>
      </c>
      <c r="T66" s="9">
        <f t="shared" si="28"/>
        <v>2.4148094442518047</v>
      </c>
      <c r="U66" s="10">
        <f t="shared" si="29"/>
        <v>0.25062360720650589</v>
      </c>
      <c r="V66" s="10">
        <f t="shared" si="29"/>
        <v>0.59555082826947359</v>
      </c>
      <c r="W66" s="10">
        <f t="shared" si="29"/>
        <v>0.39975329568772888</v>
      </c>
      <c r="X66" s="21">
        <v>249.47399999999999</v>
      </c>
      <c r="Y66" s="21">
        <v>265.47300000000001</v>
      </c>
    </row>
    <row r="67" spans="1:25" x14ac:dyDescent="0.2">
      <c r="A67" s="3">
        <v>2013</v>
      </c>
      <c r="B67" s="3" t="s">
        <v>30</v>
      </c>
      <c r="C67" s="4">
        <v>4556</v>
      </c>
      <c r="D67" s="16">
        <f>100*(C67/F67)</f>
        <v>0.4632769625463557</v>
      </c>
      <c r="E67" s="7">
        <v>770056</v>
      </c>
      <c r="F67" s="7">
        <v>983429</v>
      </c>
      <c r="G67" s="7">
        <v>319541</v>
      </c>
      <c r="H67" s="14">
        <v>72500</v>
      </c>
      <c r="I67" s="14">
        <v>18500</v>
      </c>
      <c r="J67" s="14">
        <v>32750</v>
      </c>
      <c r="K67" s="14">
        <v>1530</v>
      </c>
      <c r="L67" s="14">
        <v>680</v>
      </c>
      <c r="M67" s="14">
        <v>970</v>
      </c>
      <c r="N67" s="8">
        <f t="shared" si="30"/>
        <v>79110.895386021002</v>
      </c>
      <c r="O67" s="8">
        <f t="shared" si="30"/>
        <v>20186.918132984669</v>
      </c>
      <c r="P67" s="8">
        <f t="shared" si="30"/>
        <v>35736.30101920259</v>
      </c>
      <c r="Q67" s="8">
        <f t="shared" si="31"/>
        <v>1704.5736887933747</v>
      </c>
      <c r="R67" s="8">
        <f t="shared" si="31"/>
        <v>757.58830613038879</v>
      </c>
      <c r="S67" s="8">
        <f t="shared" si="31"/>
        <v>1080.6774366859956</v>
      </c>
      <c r="T67" s="9">
        <f t="shared" si="28"/>
        <v>2.4098816740261815</v>
      </c>
      <c r="U67" s="10">
        <f t="shared" si="29"/>
        <v>0.25855963537905935</v>
      </c>
      <c r="V67" s="10">
        <f t="shared" si="29"/>
        <v>0.45034410966923244</v>
      </c>
      <c r="W67" s="10">
        <f t="shared" si="29"/>
        <v>0.3628839267182028</v>
      </c>
      <c r="X67" s="21">
        <v>253.92400000000001</v>
      </c>
      <c r="Y67" s="21">
        <v>269.88499999999999</v>
      </c>
    </row>
    <row r="68" spans="1:25" x14ac:dyDescent="0.2">
      <c r="A68" s="3">
        <v>2014</v>
      </c>
      <c r="B68" s="3" t="s">
        <v>30</v>
      </c>
      <c r="C68" s="4">
        <v>4712</v>
      </c>
      <c r="D68" s="16">
        <f>100*(C68/F68)</f>
        <v>0.47510153379552889</v>
      </c>
      <c r="E68" s="7">
        <v>778201</v>
      </c>
      <c r="F68" s="7">
        <v>991788</v>
      </c>
      <c r="G68" s="7">
        <v>318448</v>
      </c>
      <c r="H68" s="14">
        <v>75000</v>
      </c>
      <c r="I68" s="14">
        <v>18800</v>
      </c>
      <c r="J68" s="14">
        <v>33300</v>
      </c>
      <c r="K68" s="14">
        <v>1620</v>
      </c>
      <c r="L68" s="14">
        <v>790</v>
      </c>
      <c r="M68" s="14">
        <v>1030</v>
      </c>
      <c r="N68" s="8">
        <f t="shared" si="30"/>
        <v>80674.446501985716</v>
      </c>
      <c r="O68" s="8">
        <f t="shared" si="30"/>
        <v>20222.394589831089</v>
      </c>
      <c r="P68" s="8">
        <f t="shared" si="30"/>
        <v>35819.454246881658</v>
      </c>
      <c r="Q68" s="8">
        <f t="shared" si="31"/>
        <v>1780.9936416586527</v>
      </c>
      <c r="R68" s="8">
        <f t="shared" si="31"/>
        <v>868.50924500638007</v>
      </c>
      <c r="S68" s="8">
        <f t="shared" si="31"/>
        <v>1132.360154881736</v>
      </c>
      <c r="T68" s="9">
        <f t="shared" si="28"/>
        <v>2.4437302165502688</v>
      </c>
      <c r="U68" s="10">
        <f t="shared" si="29"/>
        <v>0.26491565330265743</v>
      </c>
      <c r="V68" s="10">
        <f t="shared" si="29"/>
        <v>0.51537471953580416</v>
      </c>
      <c r="W68" s="10">
        <f t="shared" si="29"/>
        <v>0.37935591550124731</v>
      </c>
      <c r="X68" s="21">
        <v>257.589</v>
      </c>
      <c r="Y68" s="21">
        <v>273.49900000000002</v>
      </c>
    </row>
    <row r="69" spans="1:25" x14ac:dyDescent="0.2">
      <c r="A69" s="3">
        <v>2015</v>
      </c>
      <c r="B69" s="3" t="s">
        <v>30</v>
      </c>
      <c r="C69" s="4">
        <v>4903</v>
      </c>
      <c r="D69" s="16">
        <f>100*(C69/F69)</f>
        <v>0.49093133770028258</v>
      </c>
      <c r="E69" s="7">
        <v>783860</v>
      </c>
      <c r="F69" s="7">
        <v>998714</v>
      </c>
      <c r="G69" s="7">
        <v>315555</v>
      </c>
      <c r="H69" s="14">
        <v>78000</v>
      </c>
      <c r="I69" s="14">
        <v>18000</v>
      </c>
      <c r="J69" s="14">
        <v>34200</v>
      </c>
      <c r="K69" s="14">
        <v>1600</v>
      </c>
      <c r="L69" s="14">
        <v>740</v>
      </c>
      <c r="M69" s="14">
        <v>1020</v>
      </c>
      <c r="N69" s="8">
        <f t="shared" si="30"/>
        <v>83070.682067149683</v>
      </c>
      <c r="O69" s="8">
        <f t="shared" si="30"/>
        <v>19170.157400111464</v>
      </c>
      <c r="P69" s="8">
        <f t="shared" si="30"/>
        <v>36423.299060211779</v>
      </c>
      <c r="Q69" s="8">
        <f t="shared" si="31"/>
        <v>1742.7698906345654</v>
      </c>
      <c r="R69" s="8">
        <f t="shared" si="31"/>
        <v>806.03107441848647</v>
      </c>
      <c r="S69" s="8">
        <f t="shared" si="31"/>
        <v>1111.0158052795355</v>
      </c>
      <c r="T69" s="9">
        <f t="shared" si="28"/>
        <v>2.4840677536404114</v>
      </c>
      <c r="U69" s="10">
        <f t="shared" si="29"/>
        <v>0.25175234110524936</v>
      </c>
      <c r="V69" s="10">
        <f t="shared" si="29"/>
        <v>0.50455365029843724</v>
      </c>
      <c r="W69" s="10">
        <f t="shared" si="29"/>
        <v>0.3660346538438165</v>
      </c>
      <c r="X69" s="21">
        <v>260.16500000000002</v>
      </c>
      <c r="Y69" s="21">
        <v>276.04700000000003</v>
      </c>
    </row>
    <row r="70" spans="1:25" x14ac:dyDescent="0.2">
      <c r="A70" s="3">
        <v>2016</v>
      </c>
      <c r="B70" s="3" t="s">
        <v>30</v>
      </c>
      <c r="C70" s="4">
        <v>4940</v>
      </c>
      <c r="D70" s="16">
        <f>100*(C70/F70)</f>
        <v>0.49768034615985207</v>
      </c>
      <c r="E70" s="7">
        <v>780656</v>
      </c>
      <c r="F70" s="7">
        <v>992605</v>
      </c>
      <c r="G70" s="7">
        <v>318783</v>
      </c>
      <c r="H70" s="14">
        <v>78800</v>
      </c>
      <c r="I70" s="14">
        <v>19480</v>
      </c>
      <c r="J70" s="14">
        <v>36000</v>
      </c>
      <c r="K70" s="14">
        <v>1560</v>
      </c>
      <c r="L70" s="14">
        <v>750</v>
      </c>
      <c r="M70" s="14">
        <v>1030</v>
      </c>
      <c r="N70" s="8">
        <f t="shared" si="30"/>
        <v>82303.601813911926</v>
      </c>
      <c r="O70" s="8">
        <f t="shared" si="30"/>
        <v>20346.118824048277</v>
      </c>
      <c r="P70" s="8">
        <f t="shared" si="30"/>
        <v>37600.630270315094</v>
      </c>
      <c r="Q70" s="8">
        <f t="shared" si="31"/>
        <v>1654.1506885546521</v>
      </c>
      <c r="R70" s="8">
        <f t="shared" si="31"/>
        <v>795.26475411281353</v>
      </c>
      <c r="S70" s="8">
        <f t="shared" si="31"/>
        <v>1092.1635956482639</v>
      </c>
      <c r="T70" s="9">
        <f t="shared" si="28"/>
        <v>2.4488633333647027</v>
      </c>
      <c r="U70" s="10">
        <f t="shared" si="29"/>
        <v>0.24117788073887886</v>
      </c>
      <c r="V70" s="10">
        <f t="shared" si="29"/>
        <v>0.46904164533208759</v>
      </c>
      <c r="W70" s="10">
        <f t="shared" si="29"/>
        <v>0.34855700698522729</v>
      </c>
      <c r="X70" s="21">
        <v>265.28300000000002</v>
      </c>
      <c r="Y70" s="21">
        <v>283.565</v>
      </c>
    </row>
    <row r="71" spans="1:25" x14ac:dyDescent="0.2">
      <c r="A71" s="3">
        <v>2017</v>
      </c>
      <c r="B71" s="3" t="s">
        <v>30</v>
      </c>
      <c r="C71" s="4">
        <v>4959</v>
      </c>
      <c r="D71" s="16">
        <f>100*(C71/F71)</f>
        <v>0.50159308147473824</v>
      </c>
      <c r="E71" s="7">
        <v>778841</v>
      </c>
      <c r="F71" s="7">
        <v>988650</v>
      </c>
      <c r="G71" s="7">
        <v>322494</v>
      </c>
      <c r="H71" s="14">
        <v>80000</v>
      </c>
      <c r="I71" s="14">
        <v>18000</v>
      </c>
      <c r="J71" s="14">
        <v>34000</v>
      </c>
      <c r="K71" s="14">
        <v>1700</v>
      </c>
      <c r="L71" s="14">
        <v>738</v>
      </c>
      <c r="M71" s="14">
        <v>1018</v>
      </c>
      <c r="N71" s="8">
        <f t="shared" si="30"/>
        <v>81489.335107751802</v>
      </c>
      <c r="O71" s="8">
        <f t="shared" si="30"/>
        <v>18335.100399244155</v>
      </c>
      <c r="P71" s="8">
        <f t="shared" si="30"/>
        <v>34632.967420794514</v>
      </c>
      <c r="Q71" s="8">
        <f t="shared" si="31"/>
        <v>1735.6093171708937</v>
      </c>
      <c r="R71" s="8">
        <f t="shared" si="31"/>
        <v>753.45863298359973</v>
      </c>
      <c r="S71" s="8">
        <f t="shared" si="31"/>
        <v>1039.3236969882175</v>
      </c>
      <c r="T71" s="9">
        <f t="shared" si="28"/>
        <v>2.4150557839835778</v>
      </c>
      <c r="U71" s="10">
        <f t="shared" si="29"/>
        <v>0.25558328311933293</v>
      </c>
      <c r="V71" s="10">
        <f t="shared" si="29"/>
        <v>0.49312539331259531</v>
      </c>
      <c r="W71" s="10">
        <f t="shared" si="29"/>
        <v>0.36011596154391828</v>
      </c>
      <c r="X71" s="21">
        <v>272.01400000000001</v>
      </c>
      <c r="Y71" s="21">
        <v>294.51</v>
      </c>
    </row>
    <row r="72" spans="1:25" x14ac:dyDescent="0.2">
      <c r="A72" s="3">
        <v>2018</v>
      </c>
      <c r="B72" s="3" t="s">
        <v>30</v>
      </c>
      <c r="C72" s="4">
        <v>4495</v>
      </c>
      <c r="D72" s="16">
        <f>100*(C72/F72)</f>
        <v>0.45863602971186024</v>
      </c>
      <c r="E72" s="7">
        <v>772173</v>
      </c>
      <c r="F72" s="7">
        <v>980080</v>
      </c>
      <c r="G72" s="7">
        <v>320093</v>
      </c>
      <c r="H72" s="14">
        <v>82200</v>
      </c>
      <c r="I72" s="14">
        <v>20000</v>
      </c>
      <c r="J72" s="14">
        <v>36000</v>
      </c>
      <c r="K72" s="14">
        <v>1760</v>
      </c>
      <c r="L72" s="14">
        <v>710</v>
      </c>
      <c r="M72" s="14">
        <v>1040</v>
      </c>
      <c r="N72" s="8">
        <f t="shared" si="30"/>
        <v>82200</v>
      </c>
      <c r="O72" s="8">
        <f t="shared" si="30"/>
        <v>20000</v>
      </c>
      <c r="P72" s="8">
        <f t="shared" si="30"/>
        <v>36000</v>
      </c>
      <c r="Q72" s="8">
        <f t="shared" si="31"/>
        <v>1760</v>
      </c>
      <c r="R72" s="8">
        <f t="shared" si="31"/>
        <v>710</v>
      </c>
      <c r="S72" s="8">
        <f t="shared" si="31"/>
        <v>1040</v>
      </c>
      <c r="T72" s="9">
        <f t="shared" si="28"/>
        <v>2.4123395388215298</v>
      </c>
      <c r="U72" s="10">
        <f t="shared" si="29"/>
        <v>0.25693430656934307</v>
      </c>
      <c r="V72" s="10">
        <f t="shared" si="29"/>
        <v>0.42599999999999999</v>
      </c>
      <c r="W72" s="10">
        <f t="shared" si="29"/>
        <v>0.34666666666666668</v>
      </c>
      <c r="X72" s="21">
        <v>277.07799999999997</v>
      </c>
      <c r="Y72" s="21">
        <v>300.67899999999997</v>
      </c>
    </row>
    <row r="73" spans="1:25" x14ac:dyDescent="0.2">
      <c r="A73" s="3">
        <v>2019</v>
      </c>
      <c r="B73" s="3" t="s">
        <v>30</v>
      </c>
      <c r="C73" s="4">
        <v>4417</v>
      </c>
      <c r="D73" s="16"/>
      <c r="E73" s="20"/>
      <c r="F73" s="20"/>
      <c r="H73" s="22"/>
      <c r="I73" s="14"/>
      <c r="X73" s="21">
        <v>281.58499999999998</v>
      </c>
      <c r="Y73" s="21">
        <v>307.88900000000001</v>
      </c>
    </row>
    <row r="74" spans="1:25" x14ac:dyDescent="0.2">
      <c r="A74" s="3">
        <v>2008</v>
      </c>
      <c r="B74" s="3" t="s">
        <v>31</v>
      </c>
      <c r="C74" s="4">
        <v>6044</v>
      </c>
      <c r="D74" s="16"/>
      <c r="E74" s="7">
        <v>479848</v>
      </c>
      <c r="F74" s="7"/>
      <c r="G74" s="7">
        <v>264080</v>
      </c>
      <c r="H74" s="7">
        <v>57000</v>
      </c>
      <c r="I74" s="7">
        <v>8700</v>
      </c>
      <c r="J74" s="7">
        <v>19400</v>
      </c>
      <c r="K74" s="7">
        <v>1000</v>
      </c>
      <c r="L74" s="7">
        <v>330</v>
      </c>
      <c r="M74" s="7">
        <v>620</v>
      </c>
      <c r="N74" s="8">
        <f>($X$83/$X74)*H74</f>
        <v>65050.745883483032</v>
      </c>
      <c r="O74" s="8">
        <f t="shared" ref="O74:P83" si="32">($X$83/$X74)*I74</f>
        <v>9928.7980559000425</v>
      </c>
      <c r="P74" s="8">
        <f t="shared" si="32"/>
        <v>22140.078423501243</v>
      </c>
      <c r="Q74" s="8">
        <f>($Y$83/$Y74)*K74</f>
        <v>1156.5540468298941</v>
      </c>
      <c r="R74" s="8">
        <f t="shared" ref="R74:S83" si="33">($Y$83/$Y74)*L74</f>
        <v>381.66283545386506</v>
      </c>
      <c r="S74" s="8">
        <f t="shared" si="33"/>
        <v>717.06350903453426</v>
      </c>
      <c r="T74" s="9">
        <f t="shared" ref="T74:T84" si="34">E74/G74</f>
        <v>1.8170554377461374</v>
      </c>
      <c r="U74" s="10">
        <f t="shared" ref="U74:W84" si="35">12*Q74/N74</f>
        <v>0.21335110571703134</v>
      </c>
      <c r="V74" s="10">
        <f t="shared" si="35"/>
        <v>0.46127980442958155</v>
      </c>
      <c r="W74" s="10">
        <f t="shared" si="35"/>
        <v>0.38865093175463333</v>
      </c>
      <c r="X74" s="21">
        <v>139.499</v>
      </c>
      <c r="Y74" s="21">
        <v>149.648</v>
      </c>
    </row>
    <row r="75" spans="1:25" x14ac:dyDescent="0.2">
      <c r="A75" s="3">
        <v>2009</v>
      </c>
      <c r="B75" s="3" t="s">
        <v>31</v>
      </c>
      <c r="C75" s="4">
        <v>6228</v>
      </c>
      <c r="D75" s="16"/>
      <c r="E75" s="7">
        <v>486030</v>
      </c>
      <c r="F75" s="7"/>
      <c r="G75" s="7">
        <v>262647</v>
      </c>
      <c r="H75" s="7">
        <v>60000</v>
      </c>
      <c r="I75" s="7">
        <v>8800</v>
      </c>
      <c r="J75" s="7">
        <v>19600</v>
      </c>
      <c r="K75" s="7">
        <v>1060</v>
      </c>
      <c r="L75" s="7">
        <v>370</v>
      </c>
      <c r="M75" s="7">
        <v>660</v>
      </c>
      <c r="N75" s="8">
        <f t="shared" ref="N75:N83" si="36">($X$83/$X75)*H75</f>
        <v>68320.196832935195</v>
      </c>
      <c r="O75" s="8">
        <f t="shared" si="32"/>
        <v>10020.295535497162</v>
      </c>
      <c r="P75" s="8">
        <f t="shared" si="32"/>
        <v>22317.930965425498</v>
      </c>
      <c r="Q75" s="8">
        <f t="shared" ref="Q75:Q83" si="37">($Y$83/$Y75)*K75</f>
        <v>1206.0252432290297</v>
      </c>
      <c r="R75" s="8">
        <f t="shared" si="33"/>
        <v>420.97107546673675</v>
      </c>
      <c r="S75" s="8">
        <f t="shared" si="33"/>
        <v>750.92137785958448</v>
      </c>
      <c r="T75" s="9">
        <f t="shared" si="34"/>
        <v>1.8505065734617185</v>
      </c>
      <c r="U75" s="10">
        <f t="shared" si="35"/>
        <v>0.21183052142161973</v>
      </c>
      <c r="V75" s="10">
        <f t="shared" si="35"/>
        <v>0.5041421071569423</v>
      </c>
      <c r="W75" s="10">
        <f t="shared" si="35"/>
        <v>0.40375859878206299</v>
      </c>
      <c r="X75" s="21">
        <v>139.81399999999999</v>
      </c>
      <c r="Y75" s="21">
        <v>152.12</v>
      </c>
    </row>
    <row r="76" spans="1:25" x14ac:dyDescent="0.2">
      <c r="A76" s="3">
        <v>2010</v>
      </c>
      <c r="B76" s="3" t="s">
        <v>31</v>
      </c>
      <c r="C76" s="4">
        <v>6539</v>
      </c>
      <c r="D76" s="16"/>
      <c r="E76" s="7">
        <v>503673</v>
      </c>
      <c r="F76" s="7"/>
      <c r="G76" s="7">
        <v>271289</v>
      </c>
      <c r="H76" s="7">
        <v>60180</v>
      </c>
      <c r="I76" s="7">
        <v>9250</v>
      </c>
      <c r="J76" s="7">
        <v>20000</v>
      </c>
      <c r="K76" s="7">
        <v>1200</v>
      </c>
      <c r="L76" s="7">
        <v>460</v>
      </c>
      <c r="M76" s="7">
        <v>730</v>
      </c>
      <c r="N76" s="8">
        <f t="shared" si="36"/>
        <v>67366.833734126485</v>
      </c>
      <c r="O76" s="8">
        <f t="shared" si="32"/>
        <v>10354.656231981888</v>
      </c>
      <c r="P76" s="8">
        <f t="shared" si="32"/>
        <v>22388.445906987865</v>
      </c>
      <c r="Q76" s="8">
        <f t="shared" si="37"/>
        <v>1363.0804166201785</v>
      </c>
      <c r="R76" s="8">
        <f t="shared" si="33"/>
        <v>522.51415970440178</v>
      </c>
      <c r="S76" s="8">
        <f t="shared" si="33"/>
        <v>829.20725344394191</v>
      </c>
      <c r="T76" s="9">
        <f t="shared" si="34"/>
        <v>1.8565920475950002</v>
      </c>
      <c r="U76" s="10">
        <f t="shared" si="35"/>
        <v>0.24280442010971462</v>
      </c>
      <c r="V76" s="10">
        <f t="shared" si="35"/>
        <v>0.60554109919037913</v>
      </c>
      <c r="W76" s="10">
        <f t="shared" si="35"/>
        <v>0.44444742090032979</v>
      </c>
      <c r="X76" s="21">
        <v>142.21799999999999</v>
      </c>
      <c r="Y76" s="21">
        <v>152.369</v>
      </c>
    </row>
    <row r="77" spans="1:25" x14ac:dyDescent="0.2">
      <c r="A77" s="3">
        <v>2011</v>
      </c>
      <c r="B77" s="3" t="s">
        <v>31</v>
      </c>
      <c r="C77" s="4">
        <v>6546</v>
      </c>
      <c r="D77" s="16">
        <f>100*(C77/F77)</f>
        <v>1.0592301568294942</v>
      </c>
      <c r="E77" s="7">
        <v>512516</v>
      </c>
      <c r="F77" s="7">
        <v>617996</v>
      </c>
      <c r="G77" s="7">
        <v>279516</v>
      </c>
      <c r="H77" s="7">
        <v>60100</v>
      </c>
      <c r="I77" s="7">
        <v>8400</v>
      </c>
      <c r="J77" s="7">
        <v>20000</v>
      </c>
      <c r="K77" s="7">
        <v>1200</v>
      </c>
      <c r="L77" s="7">
        <v>420</v>
      </c>
      <c r="M77" s="7">
        <v>720</v>
      </c>
      <c r="N77" s="8">
        <f t="shared" si="36"/>
        <v>65099.7802347338</v>
      </c>
      <c r="O77" s="8">
        <f t="shared" si="32"/>
        <v>9098.8045585984019</v>
      </c>
      <c r="P77" s="8">
        <f t="shared" si="32"/>
        <v>21663.82037761524</v>
      </c>
      <c r="Q77" s="8">
        <f t="shared" si="37"/>
        <v>1341.813107297912</v>
      </c>
      <c r="R77" s="8">
        <f t="shared" si="33"/>
        <v>469.63458755426916</v>
      </c>
      <c r="S77" s="8">
        <f t="shared" si="33"/>
        <v>805.08786437874721</v>
      </c>
      <c r="T77" s="9">
        <f t="shared" si="34"/>
        <v>1.8335837662244738</v>
      </c>
      <c r="U77" s="10">
        <f t="shared" si="35"/>
        <v>0.24733965659355478</v>
      </c>
      <c r="V77" s="10">
        <f t="shared" si="35"/>
        <v>0.61937972338635994</v>
      </c>
      <c r="W77" s="10">
        <f t="shared" si="35"/>
        <v>0.4459534008381793</v>
      </c>
      <c r="X77" s="21">
        <v>146.97499999999999</v>
      </c>
      <c r="Y77" s="21">
        <v>154.78399999999999</v>
      </c>
    </row>
    <row r="78" spans="1:25" x14ac:dyDescent="0.2">
      <c r="A78" s="3">
        <v>2012</v>
      </c>
      <c r="B78" s="3" t="s">
        <v>31</v>
      </c>
      <c r="C78" s="4">
        <v>6954</v>
      </c>
      <c r="D78" s="16">
        <f>100*(C78/F78)</f>
        <v>1.099754397673341</v>
      </c>
      <c r="E78" s="7">
        <v>522871</v>
      </c>
      <c r="F78" s="7">
        <v>632323</v>
      </c>
      <c r="G78" s="7">
        <v>279799</v>
      </c>
      <c r="H78" s="7">
        <v>66540</v>
      </c>
      <c r="I78" s="7">
        <v>9700</v>
      </c>
      <c r="J78" s="7">
        <v>22000</v>
      </c>
      <c r="K78" s="7">
        <v>1242</v>
      </c>
      <c r="L78" s="7">
        <v>450</v>
      </c>
      <c r="M78" s="7">
        <v>780</v>
      </c>
      <c r="N78" s="8">
        <f t="shared" si="36"/>
        <v>70522.335632306349</v>
      </c>
      <c r="O78" s="8">
        <f t="shared" si="32"/>
        <v>10280.532846909702</v>
      </c>
      <c r="P78" s="8">
        <f t="shared" si="32"/>
        <v>23316.672436290046</v>
      </c>
      <c r="Q78" s="8">
        <f t="shared" si="37"/>
        <v>1356.2597684469542</v>
      </c>
      <c r="R78" s="8">
        <f t="shared" si="33"/>
        <v>491.39846682860662</v>
      </c>
      <c r="S78" s="8">
        <f t="shared" si="33"/>
        <v>851.75734250291805</v>
      </c>
      <c r="T78" s="9">
        <f t="shared" si="34"/>
        <v>1.8687379154321495</v>
      </c>
      <c r="U78" s="10">
        <f t="shared" si="35"/>
        <v>0.23077961152931248</v>
      </c>
      <c r="V78" s="10">
        <f t="shared" si="35"/>
        <v>0.5735871564007341</v>
      </c>
      <c r="W78" s="10">
        <f t="shared" si="35"/>
        <v>0.43835963892201552</v>
      </c>
      <c r="X78" s="21">
        <v>150.21199999999999</v>
      </c>
      <c r="Y78" s="21">
        <v>158.495</v>
      </c>
    </row>
    <row r="79" spans="1:25" x14ac:dyDescent="0.2">
      <c r="A79" s="3">
        <v>2013</v>
      </c>
      <c r="B79" s="3" t="s">
        <v>31</v>
      </c>
      <c r="C79" s="4">
        <v>6865</v>
      </c>
      <c r="D79" s="16">
        <f>100*(C79/F79)</f>
        <v>1.0619553901390519</v>
      </c>
      <c r="E79" s="7">
        <v>534917</v>
      </c>
      <c r="F79" s="7">
        <v>646449</v>
      </c>
      <c r="G79" s="7">
        <v>284054</v>
      </c>
      <c r="H79" s="7">
        <v>66000</v>
      </c>
      <c r="I79" s="7">
        <v>8600</v>
      </c>
      <c r="J79" s="7">
        <v>20000</v>
      </c>
      <c r="K79" s="7">
        <v>1300</v>
      </c>
      <c r="L79" s="7">
        <v>440</v>
      </c>
      <c r="M79" s="7">
        <v>800</v>
      </c>
      <c r="N79" s="8">
        <f t="shared" si="36"/>
        <v>68900.537704918024</v>
      </c>
      <c r="O79" s="8">
        <f t="shared" si="32"/>
        <v>8977.9488524590161</v>
      </c>
      <c r="P79" s="8">
        <f t="shared" si="32"/>
        <v>20878.950819672129</v>
      </c>
      <c r="Q79" s="8">
        <f t="shared" si="37"/>
        <v>1394.9607548947884</v>
      </c>
      <c r="R79" s="8">
        <f t="shared" si="33"/>
        <v>472.14056319515913</v>
      </c>
      <c r="S79" s="8">
        <f t="shared" si="33"/>
        <v>858.43738762756198</v>
      </c>
      <c r="T79" s="9">
        <f t="shared" si="34"/>
        <v>1.8831524991726925</v>
      </c>
      <c r="U79" s="10">
        <f t="shared" si="35"/>
        <v>0.24295208159954051</v>
      </c>
      <c r="V79" s="10">
        <f t="shared" si="35"/>
        <v>0.63106694540703534</v>
      </c>
      <c r="W79" s="10">
        <f t="shared" si="35"/>
        <v>0.49337961186368212</v>
      </c>
      <c r="X79" s="21">
        <v>152.5</v>
      </c>
      <c r="Y79" s="21">
        <v>161.29400000000001</v>
      </c>
    </row>
    <row r="80" spans="1:25" x14ac:dyDescent="0.2">
      <c r="A80" s="3">
        <v>2014</v>
      </c>
      <c r="B80" s="3" t="s">
        <v>31</v>
      </c>
      <c r="C80" s="4">
        <v>7748</v>
      </c>
      <c r="D80" s="16">
        <f>100*(C80/F80)</f>
        <v>1.1759117185946732</v>
      </c>
      <c r="E80" s="7">
        <v>543863</v>
      </c>
      <c r="F80" s="7">
        <v>658893</v>
      </c>
      <c r="G80" s="7">
        <v>288871</v>
      </c>
      <c r="H80" s="7">
        <v>72100</v>
      </c>
      <c r="I80" s="7">
        <v>9500</v>
      </c>
      <c r="J80" s="7">
        <v>21900</v>
      </c>
      <c r="K80" s="7">
        <v>1400</v>
      </c>
      <c r="L80" s="7">
        <v>520</v>
      </c>
      <c r="M80" s="7">
        <v>850</v>
      </c>
      <c r="N80" s="8">
        <f t="shared" si="36"/>
        <v>74127.779033497587</v>
      </c>
      <c r="O80" s="8">
        <f t="shared" si="32"/>
        <v>9767.1830904053677</v>
      </c>
      <c r="P80" s="8">
        <f t="shared" si="32"/>
        <v>22515.927334723954</v>
      </c>
      <c r="Q80" s="8">
        <f t="shared" si="37"/>
        <v>1474.888001558239</v>
      </c>
      <c r="R80" s="8">
        <f t="shared" si="33"/>
        <v>547.81554343591733</v>
      </c>
      <c r="S80" s="8">
        <f t="shared" si="33"/>
        <v>895.46771523178791</v>
      </c>
      <c r="T80" s="9">
        <f t="shared" si="34"/>
        <v>1.8827192760782494</v>
      </c>
      <c r="U80" s="10">
        <f t="shared" si="35"/>
        <v>0.23875875210966493</v>
      </c>
      <c r="V80" s="10">
        <f t="shared" si="35"/>
        <v>0.67304835594703449</v>
      </c>
      <c r="W80" s="10">
        <f t="shared" si="35"/>
        <v>0.47724494856623662</v>
      </c>
      <c r="X80" s="21">
        <v>154.84700000000001</v>
      </c>
      <c r="Y80" s="21">
        <v>164.28800000000001</v>
      </c>
    </row>
    <row r="81" spans="1:25" x14ac:dyDescent="0.2">
      <c r="A81" s="3">
        <v>2015</v>
      </c>
      <c r="B81" s="3" t="s">
        <v>31</v>
      </c>
      <c r="C81" s="4">
        <v>7298</v>
      </c>
      <c r="D81" s="16">
        <f>100*(C81/F81)</f>
        <v>1.0856435614107118</v>
      </c>
      <c r="E81" s="7">
        <v>554390</v>
      </c>
      <c r="F81" s="7">
        <v>672228</v>
      </c>
      <c r="G81" s="7">
        <v>292699</v>
      </c>
      <c r="H81" s="7">
        <v>75000</v>
      </c>
      <c r="I81" s="7">
        <v>13300</v>
      </c>
      <c r="J81" s="7">
        <v>25800</v>
      </c>
      <c r="K81" s="7">
        <v>1400</v>
      </c>
      <c r="L81" s="7">
        <v>470</v>
      </c>
      <c r="M81" s="7">
        <v>860</v>
      </c>
      <c r="N81" s="8">
        <f t="shared" si="36"/>
        <v>76858.187482700683</v>
      </c>
      <c r="O81" s="8">
        <f t="shared" si="32"/>
        <v>13629.518580265587</v>
      </c>
      <c r="P81" s="8">
        <f t="shared" si="32"/>
        <v>26439.216494049033</v>
      </c>
      <c r="Q81" s="8">
        <f t="shared" si="37"/>
        <v>1445.6732375542933</v>
      </c>
      <c r="R81" s="8">
        <f t="shared" si="33"/>
        <v>485.33315832179846</v>
      </c>
      <c r="S81" s="8">
        <f t="shared" si="33"/>
        <v>888.05641735478014</v>
      </c>
      <c r="T81" s="9">
        <f t="shared" si="34"/>
        <v>1.8940618177718407</v>
      </c>
      <c r="U81" s="10">
        <f t="shared" si="35"/>
        <v>0.2257154301818039</v>
      </c>
      <c r="V81" s="10">
        <f t="shared" si="35"/>
        <v>0.42730767529047192</v>
      </c>
      <c r="W81" s="10">
        <f t="shared" si="35"/>
        <v>0.40306326818179267</v>
      </c>
      <c r="X81" s="21">
        <v>155.35300000000001</v>
      </c>
      <c r="Y81" s="21">
        <v>167.608</v>
      </c>
    </row>
    <row r="82" spans="1:25" x14ac:dyDescent="0.2">
      <c r="A82" s="3">
        <v>2016</v>
      </c>
      <c r="B82" s="3" t="s">
        <v>31</v>
      </c>
      <c r="C82" s="4">
        <v>8350</v>
      </c>
      <c r="D82" s="16">
        <f>100*(C82/F82)</f>
        <v>1.2258320243111118</v>
      </c>
      <c r="E82" s="7">
        <v>560388</v>
      </c>
      <c r="F82" s="7">
        <v>681170</v>
      </c>
      <c r="G82" s="7">
        <v>295780</v>
      </c>
      <c r="H82" s="7">
        <v>75000</v>
      </c>
      <c r="I82" s="7">
        <v>8800</v>
      </c>
      <c r="J82" s="7">
        <v>20000</v>
      </c>
      <c r="K82" s="7">
        <v>1350</v>
      </c>
      <c r="L82" s="7">
        <v>340</v>
      </c>
      <c r="M82" s="7">
        <v>800</v>
      </c>
      <c r="N82" s="8">
        <f t="shared" si="36"/>
        <v>75964.817406794755</v>
      </c>
      <c r="O82" s="8">
        <f t="shared" si="32"/>
        <v>8913.2052423972509</v>
      </c>
      <c r="P82" s="8">
        <f t="shared" si="32"/>
        <v>20257.284641811933</v>
      </c>
      <c r="Q82" s="8">
        <f t="shared" si="37"/>
        <v>1369.344374703307</v>
      </c>
      <c r="R82" s="8">
        <f t="shared" si="33"/>
        <v>344.871916591944</v>
      </c>
      <c r="S82" s="8">
        <f t="shared" si="33"/>
        <v>811.46333315751531</v>
      </c>
      <c r="T82" s="9">
        <f t="shared" si="34"/>
        <v>1.8946108594225437</v>
      </c>
      <c r="U82" s="10">
        <f t="shared" si="35"/>
        <v>0.21631240694550652</v>
      </c>
      <c r="V82" s="10">
        <f t="shared" si="35"/>
        <v>0.46430693410020341</v>
      </c>
      <c r="W82" s="10">
        <f t="shared" si="35"/>
        <v>0.48069423765668123</v>
      </c>
      <c r="X82" s="21">
        <v>157.18</v>
      </c>
      <c r="Y82" s="21">
        <v>170.631</v>
      </c>
    </row>
    <row r="83" spans="1:25" x14ac:dyDescent="0.2">
      <c r="A83" s="3">
        <v>2017</v>
      </c>
      <c r="B83" s="3" t="s">
        <v>31</v>
      </c>
      <c r="C83" s="4">
        <v>7473</v>
      </c>
      <c r="D83" s="16">
        <f>100*(C83/F83)</f>
        <v>1.0768445989175357</v>
      </c>
      <c r="E83" s="7">
        <v>569374</v>
      </c>
      <c r="F83" s="7">
        <v>693972</v>
      </c>
      <c r="G83" s="7">
        <v>293790</v>
      </c>
      <c r="H83" s="7">
        <v>83200</v>
      </c>
      <c r="I83" s="7">
        <v>11000</v>
      </c>
      <c r="J83" s="7">
        <v>24280</v>
      </c>
      <c r="K83" s="7">
        <v>1500</v>
      </c>
      <c r="L83" s="7">
        <v>500</v>
      </c>
      <c r="M83" s="7">
        <v>910</v>
      </c>
      <c r="N83" s="8">
        <f t="shared" si="36"/>
        <v>83200</v>
      </c>
      <c r="O83" s="8">
        <f t="shared" si="32"/>
        <v>11000</v>
      </c>
      <c r="P83" s="8">
        <f t="shared" si="32"/>
        <v>24280</v>
      </c>
      <c r="Q83" s="8">
        <f t="shared" si="37"/>
        <v>1500</v>
      </c>
      <c r="R83" s="8">
        <f t="shared" si="33"/>
        <v>500</v>
      </c>
      <c r="S83" s="8">
        <f t="shared" si="33"/>
        <v>910</v>
      </c>
      <c r="T83" s="9">
        <f t="shared" si="34"/>
        <v>1.9380305660505803</v>
      </c>
      <c r="U83" s="10">
        <f t="shared" si="35"/>
        <v>0.21634615384615385</v>
      </c>
      <c r="V83" s="10">
        <f t="shared" si="35"/>
        <v>0.54545454545454541</v>
      </c>
      <c r="W83" s="10">
        <f t="shared" si="35"/>
        <v>0.44975288303130151</v>
      </c>
      <c r="X83" s="21">
        <v>159.202</v>
      </c>
      <c r="Y83" s="21">
        <v>173.07599999999999</v>
      </c>
    </row>
    <row r="84" spans="1:25" x14ac:dyDescent="0.2">
      <c r="A84" s="3">
        <v>2018</v>
      </c>
      <c r="B84" s="3" t="s">
        <v>31</v>
      </c>
      <c r="C84" s="4">
        <v>6904</v>
      </c>
      <c r="D84" s="16">
        <f>100*(C84/F84)</f>
        <v>0.98283875835462764</v>
      </c>
      <c r="E84" s="7">
        <v>575241</v>
      </c>
      <c r="F84" s="7">
        <v>702455</v>
      </c>
      <c r="G84" s="7">
        <v>301321</v>
      </c>
      <c r="H84" s="7">
        <v>84000</v>
      </c>
      <c r="I84" s="7">
        <v>10000</v>
      </c>
      <c r="J84" s="7">
        <v>26700</v>
      </c>
      <c r="K84" s="7">
        <v>1500</v>
      </c>
      <c r="L84" s="7">
        <v>530</v>
      </c>
      <c r="M84" s="7">
        <v>930</v>
      </c>
      <c r="N84" s="8">
        <f>($X$83/$X83)*H84</f>
        <v>84000</v>
      </c>
      <c r="O84" s="8">
        <f t="shared" ref="O84:P84" si="38">($X$83/$X83)*I84</f>
        <v>10000</v>
      </c>
      <c r="P84" s="8">
        <f t="shared" si="38"/>
        <v>26700</v>
      </c>
      <c r="Q84" s="8">
        <f>($Y$83/$Y83)*K84</f>
        <v>1500</v>
      </c>
      <c r="R84" s="8">
        <f t="shared" ref="R84:S84" si="39">($Y$83/$Y83)*L84</f>
        <v>530</v>
      </c>
      <c r="S84" s="8">
        <f t="shared" si="39"/>
        <v>930</v>
      </c>
      <c r="T84" s="9">
        <f t="shared" si="34"/>
        <v>1.9090637559280634</v>
      </c>
      <c r="U84" s="10">
        <f t="shared" si="35"/>
        <v>0.21428571428571427</v>
      </c>
      <c r="V84" s="10">
        <f t="shared" si="35"/>
        <v>0.63600000000000001</v>
      </c>
      <c r="W84" s="10">
        <f t="shared" si="35"/>
        <v>0.41797752808988764</v>
      </c>
    </row>
    <row r="85" spans="1:25" x14ac:dyDescent="0.2">
      <c r="A85" s="3">
        <v>2019</v>
      </c>
      <c r="B85" s="3" t="s">
        <v>31</v>
      </c>
      <c r="C85" s="4">
        <v>6521</v>
      </c>
      <c r="H85" s="22"/>
      <c r="I85" s="14"/>
      <c r="J85" s="14"/>
    </row>
    <row r="86" spans="1:25" x14ac:dyDescent="0.2">
      <c r="E86" s="14"/>
      <c r="F86" s="14"/>
      <c r="I86" s="14"/>
      <c r="J86" s="14"/>
    </row>
    <row r="87" spans="1:25" x14ac:dyDescent="0.2">
      <c r="F87" s="14"/>
      <c r="G87" s="14"/>
      <c r="J87" s="14"/>
    </row>
    <row r="88" spans="1:25" x14ac:dyDescent="0.2">
      <c r="F88" s="14"/>
      <c r="G88" s="14"/>
    </row>
    <row r="89" spans="1:25" x14ac:dyDescent="0.2">
      <c r="D89" s="22"/>
      <c r="F89" s="14"/>
    </row>
    <row r="90" spans="1:25" x14ac:dyDescent="0.2">
      <c r="D90" s="22"/>
      <c r="F90" s="14"/>
    </row>
    <row r="91" spans="1:25" x14ac:dyDescent="0.2">
      <c r="D91" s="22"/>
      <c r="F91" s="14"/>
    </row>
    <row r="92" spans="1:25" x14ac:dyDescent="0.2">
      <c r="D92" s="22"/>
      <c r="F92" s="14"/>
    </row>
    <row r="93" spans="1:25" x14ac:dyDescent="0.2">
      <c r="D93" s="22"/>
      <c r="F93" s="14"/>
    </row>
    <row r="94" spans="1:25" x14ac:dyDescent="0.2">
      <c r="D94" s="22"/>
      <c r="F94" s="14"/>
    </row>
    <row r="95" spans="1:25" x14ac:dyDescent="0.2">
      <c r="D95" s="22"/>
    </row>
    <row r="96" spans="1:25" x14ac:dyDescent="0.2">
      <c r="D96" s="22"/>
      <c r="E96" s="22"/>
      <c r="F96" s="14"/>
    </row>
    <row r="97" spans="4:6" x14ac:dyDescent="0.2">
      <c r="D97" s="22"/>
      <c r="E97" s="14"/>
      <c r="F97" s="1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F629-74BD-0B4C-8862-DC82E669E494}">
  <dimension ref="A1:D33"/>
  <sheetViews>
    <sheetView showGridLines="0" zoomScaleNormal="100" workbookViewId="0"/>
  </sheetViews>
  <sheetFormatPr baseColWidth="10" defaultRowHeight="16" x14ac:dyDescent="0.2"/>
  <cols>
    <col min="2" max="2" width="15.6640625" bestFit="1" customWidth="1"/>
    <col min="3" max="3" width="71.33203125" bestFit="1" customWidth="1"/>
    <col min="4" max="4" width="57.33203125" bestFit="1" customWidth="1"/>
  </cols>
  <sheetData>
    <row r="1" spans="1:4" x14ac:dyDescent="0.2">
      <c r="A1" s="23" t="s">
        <v>32</v>
      </c>
      <c r="B1" s="24" t="s">
        <v>33</v>
      </c>
      <c r="C1" s="24" t="s">
        <v>34</v>
      </c>
      <c r="D1" s="24" t="s">
        <v>35</v>
      </c>
    </row>
    <row r="2" spans="1:4" x14ac:dyDescent="0.2">
      <c r="A2" t="s">
        <v>36</v>
      </c>
      <c r="B2" s="25" t="s">
        <v>0</v>
      </c>
      <c r="C2" s="25" t="s">
        <v>37</v>
      </c>
      <c r="D2" s="25"/>
    </row>
    <row r="3" spans="1:4" x14ac:dyDescent="0.2">
      <c r="A3" t="s">
        <v>36</v>
      </c>
      <c r="B3" s="25" t="s">
        <v>1</v>
      </c>
      <c r="C3" s="25" t="s">
        <v>38</v>
      </c>
      <c r="D3" s="25"/>
    </row>
    <row r="4" spans="1:4" x14ac:dyDescent="0.2">
      <c r="A4" t="s">
        <v>39</v>
      </c>
      <c r="B4" s="25" t="s">
        <v>25</v>
      </c>
      <c r="C4" s="25" t="s">
        <v>40</v>
      </c>
      <c r="D4" s="25" t="s">
        <v>41</v>
      </c>
    </row>
    <row r="5" spans="1:4" x14ac:dyDescent="0.2">
      <c r="A5" t="s">
        <v>39</v>
      </c>
      <c r="B5" s="25" t="s">
        <v>26</v>
      </c>
      <c r="C5" s="25" t="s">
        <v>42</v>
      </c>
      <c r="D5" s="25"/>
    </row>
    <row r="6" spans="1:4" x14ac:dyDescent="0.2">
      <c r="A6" t="s">
        <v>39</v>
      </c>
      <c r="B6" s="25" t="s">
        <v>28</v>
      </c>
      <c r="C6" s="25" t="s">
        <v>43</v>
      </c>
      <c r="D6" s="25"/>
    </row>
    <row r="7" spans="1:4" x14ac:dyDescent="0.2">
      <c r="A7" t="s">
        <v>39</v>
      </c>
      <c r="B7" s="25" t="s">
        <v>31</v>
      </c>
      <c r="C7" s="25" t="s">
        <v>44</v>
      </c>
      <c r="D7" s="25"/>
    </row>
    <row r="8" spans="1:4" x14ac:dyDescent="0.2">
      <c r="A8" t="s">
        <v>39</v>
      </c>
      <c r="B8" s="25" t="s">
        <v>30</v>
      </c>
      <c r="C8" s="25" t="s">
        <v>45</v>
      </c>
      <c r="D8" s="25"/>
    </row>
    <row r="9" spans="1:4" x14ac:dyDescent="0.2">
      <c r="A9" t="s">
        <v>39</v>
      </c>
      <c r="B9" s="25" t="s">
        <v>29</v>
      </c>
      <c r="C9" s="25" t="s">
        <v>46</v>
      </c>
      <c r="D9" s="25"/>
    </row>
    <row r="10" spans="1:4" x14ac:dyDescent="0.2">
      <c r="A10" t="s">
        <v>39</v>
      </c>
      <c r="B10" s="25" t="s">
        <v>27</v>
      </c>
      <c r="C10" s="25" t="s">
        <v>47</v>
      </c>
      <c r="D10" s="25"/>
    </row>
    <row r="11" spans="1:4" x14ac:dyDescent="0.2">
      <c r="A11" t="s">
        <v>36</v>
      </c>
      <c r="B11" s="25" t="s">
        <v>2</v>
      </c>
      <c r="C11" s="25" t="s">
        <v>48</v>
      </c>
      <c r="D11" s="25"/>
    </row>
    <row r="12" spans="1:4" x14ac:dyDescent="0.2">
      <c r="A12" t="s">
        <v>36</v>
      </c>
      <c r="B12" s="25" t="s">
        <v>3</v>
      </c>
      <c r="C12" s="25" t="s">
        <v>49</v>
      </c>
      <c r="D12" s="25" t="s">
        <v>50</v>
      </c>
    </row>
    <row r="13" spans="1:4" x14ac:dyDescent="0.2">
      <c r="A13" t="s">
        <v>36</v>
      </c>
      <c r="B13" s="25" t="s">
        <v>4</v>
      </c>
      <c r="C13" s="25" t="s">
        <v>51</v>
      </c>
      <c r="D13" s="25"/>
    </row>
    <row r="14" spans="1:4" x14ac:dyDescent="0.2">
      <c r="A14" t="s">
        <v>36</v>
      </c>
      <c r="B14" s="25" t="s">
        <v>5</v>
      </c>
      <c r="C14" s="25" t="s">
        <v>52</v>
      </c>
      <c r="D14" s="25"/>
    </row>
    <row r="15" spans="1:4" x14ac:dyDescent="0.2">
      <c r="A15" t="s">
        <v>36</v>
      </c>
      <c r="B15" s="25" t="s">
        <v>6</v>
      </c>
      <c r="C15" s="25" t="s">
        <v>53</v>
      </c>
      <c r="D15" s="25" t="s">
        <v>54</v>
      </c>
    </row>
    <row r="16" spans="1:4" x14ac:dyDescent="0.2">
      <c r="A16" t="s">
        <v>36</v>
      </c>
      <c r="B16" s="25" t="s">
        <v>7</v>
      </c>
      <c r="C16" s="25" t="s">
        <v>55</v>
      </c>
      <c r="D16" s="25"/>
    </row>
    <row r="17" spans="1:4" x14ac:dyDescent="0.2">
      <c r="A17" t="s">
        <v>36</v>
      </c>
      <c r="B17" s="26" t="s">
        <v>8</v>
      </c>
      <c r="C17" s="25" t="s">
        <v>56</v>
      </c>
      <c r="D17" s="25"/>
    </row>
    <row r="18" spans="1:4" x14ac:dyDescent="0.2">
      <c r="A18" t="s">
        <v>36</v>
      </c>
      <c r="B18" s="26" t="s">
        <v>9</v>
      </c>
      <c r="C18" s="25" t="s">
        <v>57</v>
      </c>
      <c r="D18" s="25"/>
    </row>
    <row r="19" spans="1:4" x14ac:dyDescent="0.2">
      <c r="A19" t="s">
        <v>36</v>
      </c>
      <c r="B19" s="26" t="s">
        <v>10</v>
      </c>
      <c r="C19" s="25" t="s">
        <v>58</v>
      </c>
      <c r="D19" s="25"/>
    </row>
    <row r="20" spans="1:4" x14ac:dyDescent="0.2">
      <c r="A20" t="s">
        <v>36</v>
      </c>
      <c r="B20" s="26" t="s">
        <v>11</v>
      </c>
      <c r="C20" s="25" t="s">
        <v>59</v>
      </c>
      <c r="D20" s="25"/>
    </row>
    <row r="21" spans="1:4" x14ac:dyDescent="0.2">
      <c r="A21" t="s">
        <v>36</v>
      </c>
      <c r="B21" s="26" t="s">
        <v>12</v>
      </c>
      <c r="C21" s="25" t="s">
        <v>60</v>
      </c>
      <c r="D21" s="25"/>
    </row>
    <row r="22" spans="1:4" x14ac:dyDescent="0.2">
      <c r="A22" t="s">
        <v>36</v>
      </c>
      <c r="B22" s="27" t="s">
        <v>13</v>
      </c>
      <c r="C22" s="25" t="s">
        <v>61</v>
      </c>
      <c r="D22" s="25" t="s">
        <v>62</v>
      </c>
    </row>
    <row r="23" spans="1:4" x14ac:dyDescent="0.2">
      <c r="A23" t="s">
        <v>36</v>
      </c>
      <c r="B23" s="27" t="s">
        <v>14</v>
      </c>
      <c r="C23" s="25" t="s">
        <v>63</v>
      </c>
      <c r="D23" s="25" t="s">
        <v>62</v>
      </c>
    </row>
    <row r="24" spans="1:4" x14ac:dyDescent="0.2">
      <c r="A24" t="s">
        <v>36</v>
      </c>
      <c r="B24" s="27" t="s">
        <v>15</v>
      </c>
      <c r="C24" s="25" t="s">
        <v>64</v>
      </c>
      <c r="D24" s="25" t="s">
        <v>62</v>
      </c>
    </row>
    <row r="25" spans="1:4" x14ac:dyDescent="0.2">
      <c r="A25" t="s">
        <v>36</v>
      </c>
      <c r="B25" s="27" t="s">
        <v>16</v>
      </c>
      <c r="C25" s="25" t="s">
        <v>65</v>
      </c>
      <c r="D25" s="25" t="s">
        <v>66</v>
      </c>
    </row>
    <row r="26" spans="1:4" x14ac:dyDescent="0.2">
      <c r="A26" t="s">
        <v>36</v>
      </c>
      <c r="B26" s="27" t="s">
        <v>17</v>
      </c>
      <c r="C26" s="25" t="s">
        <v>67</v>
      </c>
      <c r="D26" s="25" t="s">
        <v>66</v>
      </c>
    </row>
    <row r="27" spans="1:4" x14ac:dyDescent="0.2">
      <c r="A27" t="s">
        <v>36</v>
      </c>
      <c r="B27" s="27" t="s">
        <v>18</v>
      </c>
      <c r="C27" s="25" t="s">
        <v>68</v>
      </c>
      <c r="D27" s="25" t="s">
        <v>66</v>
      </c>
    </row>
    <row r="28" spans="1:4" x14ac:dyDescent="0.2">
      <c r="A28" t="s">
        <v>36</v>
      </c>
      <c r="B28" s="27" t="s">
        <v>19</v>
      </c>
      <c r="C28" s="25" t="s">
        <v>69</v>
      </c>
      <c r="D28" s="25"/>
    </row>
    <row r="29" spans="1:4" x14ac:dyDescent="0.2">
      <c r="A29" t="s">
        <v>36</v>
      </c>
      <c r="B29" s="27" t="s">
        <v>20</v>
      </c>
      <c r="C29" s="25" t="s">
        <v>70</v>
      </c>
      <c r="D29" s="25"/>
    </row>
    <row r="30" spans="1:4" x14ac:dyDescent="0.2">
      <c r="A30" t="s">
        <v>36</v>
      </c>
      <c r="B30" s="27" t="s">
        <v>21</v>
      </c>
      <c r="C30" s="25" t="s">
        <v>71</v>
      </c>
      <c r="D30" s="25"/>
    </row>
    <row r="31" spans="1:4" x14ac:dyDescent="0.2">
      <c r="A31" t="s">
        <v>36</v>
      </c>
      <c r="B31" s="27" t="s">
        <v>22</v>
      </c>
      <c r="C31" s="25" t="s">
        <v>72</v>
      </c>
      <c r="D31" s="25"/>
    </row>
    <row r="32" spans="1:4" x14ac:dyDescent="0.2">
      <c r="A32" t="s">
        <v>36</v>
      </c>
      <c r="B32" s="27" t="s">
        <v>23</v>
      </c>
      <c r="C32" s="25" t="s">
        <v>73</v>
      </c>
      <c r="D32" s="25" t="s">
        <v>74</v>
      </c>
    </row>
    <row r="33" spans="1:4" x14ac:dyDescent="0.2">
      <c r="A33" t="s">
        <v>36</v>
      </c>
      <c r="B33" s="27" t="s">
        <v>24</v>
      </c>
      <c r="C33" s="25" t="s">
        <v>75</v>
      </c>
      <c r="D33" s="25" t="s">
        <v>74</v>
      </c>
    </row>
  </sheetData>
  <autoFilter ref="A1:D1" xr:uid="{5012B661-0D7E-1C43-9CDA-EE211E700D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016C-50C9-2145-8B24-AE984FA81D5C}">
  <dimension ref="A1:A4"/>
  <sheetViews>
    <sheetView showGridLines="0" workbookViewId="0"/>
  </sheetViews>
  <sheetFormatPr baseColWidth="10" defaultRowHeight="16" x14ac:dyDescent="0.2"/>
  <sheetData>
    <row r="1" spans="1:1" x14ac:dyDescent="0.2">
      <c r="A1" s="23" t="s">
        <v>76</v>
      </c>
    </row>
    <row r="2" spans="1:1" x14ac:dyDescent="0.2">
      <c r="A2" t="s">
        <v>77</v>
      </c>
    </row>
    <row r="3" spans="1:1" x14ac:dyDescent="0.2">
      <c r="A3" t="s">
        <v>78</v>
      </c>
    </row>
    <row r="4" spans="1:1" x14ac:dyDescent="0.2">
      <c r="A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Dictionary</vt:lpstr>
      <vt:lpstr>Technical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Edimo</dc:creator>
  <cp:lastModifiedBy>David Edimo</cp:lastModifiedBy>
  <dcterms:created xsi:type="dcterms:W3CDTF">2020-08-12T14:53:47Z</dcterms:created>
  <dcterms:modified xsi:type="dcterms:W3CDTF">2020-08-12T15:55:19Z</dcterms:modified>
</cp:coreProperties>
</file>