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back up tugas\semester 6\GIT scm\SCM\dokumentasi\"/>
    </mc:Choice>
  </mc:AlternateContent>
  <bookViews>
    <workbookView minimized="1" xWindow="0" yWindow="0" windowWidth="20490" windowHeight="7620"/>
  </bookViews>
  <sheets>
    <sheet name="Peramalan" sheetId="1" r:id="rId1"/>
    <sheet name="Harg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0" i="1" l="1"/>
  <c r="D30" i="1"/>
  <c r="E30" i="1"/>
  <c r="F30" i="1"/>
  <c r="G30" i="1"/>
  <c r="H30" i="1"/>
  <c r="I30" i="1"/>
  <c r="J30" i="1"/>
  <c r="K30" i="1"/>
  <c r="C30" i="1"/>
  <c r="AL21" i="1"/>
  <c r="AK16" i="1"/>
  <c r="AL16" i="1"/>
  <c r="AK17" i="1"/>
  <c r="AL17" i="1"/>
  <c r="AK18" i="1"/>
  <c r="AL18" i="1"/>
  <c r="AK19" i="1"/>
  <c r="AL19" i="1"/>
  <c r="AK20" i="1"/>
  <c r="AL20" i="1"/>
  <c r="AK21" i="1"/>
  <c r="AG16" i="1"/>
  <c r="AH16" i="1"/>
  <c r="AI16" i="1"/>
  <c r="AJ16" i="1"/>
  <c r="AG17" i="1"/>
  <c r="AH17" i="1"/>
  <c r="AI17" i="1"/>
  <c r="AJ17" i="1"/>
  <c r="AG18" i="1"/>
  <c r="AH18" i="1"/>
  <c r="AI18" i="1"/>
  <c r="AJ18" i="1"/>
  <c r="AG19" i="1"/>
  <c r="AH19" i="1"/>
  <c r="AI19" i="1"/>
  <c r="AJ19" i="1"/>
  <c r="AG20" i="1"/>
  <c r="AH20" i="1"/>
  <c r="AJ20" i="1"/>
  <c r="AG21" i="1"/>
  <c r="AH21" i="1"/>
  <c r="AI21" i="1"/>
  <c r="AJ21" i="1"/>
  <c r="AF16" i="1"/>
  <c r="AF17" i="1"/>
  <c r="AF18" i="1"/>
  <c r="AF19" i="1"/>
  <c r="AF20" i="1"/>
  <c r="AF21" i="1"/>
  <c r="AE17" i="1"/>
  <c r="AE18" i="1"/>
  <c r="AE19" i="1"/>
  <c r="AE20" i="1"/>
  <c r="AE21" i="1"/>
  <c r="AE16" i="1"/>
  <c r="AD17" i="1"/>
  <c r="AD18" i="1"/>
  <c r="AD19" i="1"/>
  <c r="AD20" i="1"/>
  <c r="AD21" i="1"/>
  <c r="AD16" i="1"/>
  <c r="L16" i="1"/>
  <c r="U16" i="1"/>
  <c r="U15" i="1"/>
  <c r="V15" i="1"/>
  <c r="E17" i="2" l="1"/>
  <c r="G17" i="2" s="1"/>
  <c r="E16" i="2"/>
  <c r="G16" i="2" s="1"/>
  <c r="E15" i="2"/>
  <c r="G15" i="2" s="1"/>
  <c r="C7" i="1" l="1"/>
  <c r="C16" i="1" s="1"/>
  <c r="D7" i="1"/>
  <c r="D16" i="1" s="1"/>
  <c r="E7" i="1"/>
  <c r="E8" i="1" s="1"/>
  <c r="E9" i="1" s="1"/>
  <c r="E10" i="1" s="1"/>
  <c r="E11" i="1" s="1"/>
  <c r="F7" i="1"/>
  <c r="F8" i="1" s="1"/>
  <c r="F9" i="1" s="1"/>
  <c r="F10" i="1" s="1"/>
  <c r="F11" i="1" s="1"/>
  <c r="G7" i="1"/>
  <c r="G8" i="1" s="1"/>
  <c r="G9" i="1" s="1"/>
  <c r="G10" i="1" s="1"/>
  <c r="G11" i="1" s="1"/>
  <c r="H7" i="1"/>
  <c r="H16" i="1" s="1"/>
  <c r="Z16" i="1" s="1"/>
  <c r="I7" i="1"/>
  <c r="I8" i="1" s="1"/>
  <c r="I9" i="1" s="1"/>
  <c r="I10" i="1" s="1"/>
  <c r="I11" i="1" s="1"/>
  <c r="J7" i="1"/>
  <c r="J8" i="1" s="1"/>
  <c r="J9" i="1" s="1"/>
  <c r="J10" i="1" s="1"/>
  <c r="J11" i="1" s="1"/>
  <c r="K7" i="1"/>
  <c r="K8" i="1" s="1"/>
  <c r="K9" i="1" s="1"/>
  <c r="K10" i="1" s="1"/>
  <c r="K11" i="1" s="1"/>
  <c r="C8" i="1"/>
  <c r="C9" i="1" s="1"/>
  <c r="C10" i="1" s="1"/>
  <c r="C11" i="1" s="1"/>
  <c r="D8" i="1"/>
  <c r="D9" i="1" s="1"/>
  <c r="D10" i="1" s="1"/>
  <c r="D11" i="1" s="1"/>
  <c r="I16" i="1" l="1"/>
  <c r="AA16" i="1" s="1"/>
  <c r="F16" i="1"/>
  <c r="O16" i="1" s="1"/>
  <c r="H8" i="1"/>
  <c r="H9" i="1" s="1"/>
  <c r="H10" i="1" s="1"/>
  <c r="H11" i="1" s="1"/>
  <c r="E16" i="1"/>
  <c r="W16" i="1" s="1"/>
  <c r="J16" i="1"/>
  <c r="S16" i="1" s="1"/>
  <c r="G16" i="1"/>
  <c r="Y16" i="1" s="1"/>
  <c r="K16" i="1"/>
  <c r="K17" i="1" s="1"/>
  <c r="M16" i="1"/>
  <c r="V16" i="1"/>
  <c r="Q16" i="1"/>
  <c r="H25" i="1" s="1"/>
  <c r="R16" i="1"/>
  <c r="X16" i="1" l="1"/>
  <c r="F25" i="1" s="1"/>
  <c r="N16" i="1"/>
  <c r="T16" i="1"/>
  <c r="AB16" i="1"/>
  <c r="J25" i="1" s="1"/>
  <c r="F17" i="1"/>
  <c r="O17" i="1" s="1"/>
  <c r="E25" i="1"/>
  <c r="J17" i="1"/>
  <c r="S17" i="1" s="1"/>
  <c r="T17" i="1"/>
  <c r="AC17" i="1"/>
  <c r="C17" i="1"/>
  <c r="I17" i="1"/>
  <c r="R17" i="1" s="1"/>
  <c r="C25" i="1"/>
  <c r="AC16" i="1"/>
  <c r="P16" i="1"/>
  <c r="G25" i="1" s="1"/>
  <c r="E17" i="1"/>
  <c r="I25" i="1"/>
  <c r="H17" i="1"/>
  <c r="Z17" i="1" s="1"/>
  <c r="D25" i="1"/>
  <c r="G17" i="1"/>
  <c r="P17" i="1" s="1"/>
  <c r="D17" i="1"/>
  <c r="M17" i="1" s="1"/>
  <c r="K18" i="1"/>
  <c r="AC18" i="1" s="1"/>
  <c r="K25" i="1" l="1"/>
  <c r="X17" i="1"/>
  <c r="F26" i="1" s="1"/>
  <c r="F18" i="1"/>
  <c r="O18" i="1" s="1"/>
  <c r="AB17" i="1"/>
  <c r="J26" i="1" s="1"/>
  <c r="J18" i="1"/>
  <c r="AB18" i="1" s="1"/>
  <c r="K26" i="1"/>
  <c r="V17" i="1"/>
  <c r="D26" i="1" s="1"/>
  <c r="E18" i="1"/>
  <c r="W18" i="1" s="1"/>
  <c r="I18" i="1"/>
  <c r="R18" i="1" s="1"/>
  <c r="W17" i="1"/>
  <c r="N17" i="1"/>
  <c r="U17" i="1"/>
  <c r="L17" i="1"/>
  <c r="Y17" i="1"/>
  <c r="G26" i="1" s="1"/>
  <c r="C18" i="1"/>
  <c r="C19" i="1" s="1"/>
  <c r="L19" i="1" s="1"/>
  <c r="AA17" i="1"/>
  <c r="I26" i="1" s="1"/>
  <c r="K19" i="1"/>
  <c r="T19" i="1" s="1"/>
  <c r="G18" i="1"/>
  <c r="P18" i="1" s="1"/>
  <c r="Q17" i="1"/>
  <c r="H26" i="1" s="1"/>
  <c r="T18" i="1"/>
  <c r="K27" i="1" s="1"/>
  <c r="D18" i="1"/>
  <c r="M18" i="1" s="1"/>
  <c r="H18" i="1"/>
  <c r="Q18" i="1" s="1"/>
  <c r="F19" i="1" l="1"/>
  <c r="X19" i="1" s="1"/>
  <c r="X18" i="1"/>
  <c r="F27" i="1" s="1"/>
  <c r="J19" i="1"/>
  <c r="S19" i="1" s="1"/>
  <c r="S18" i="1"/>
  <c r="J27" i="1" s="1"/>
  <c r="AC19" i="1"/>
  <c r="K28" i="1" s="1"/>
  <c r="V18" i="1"/>
  <c r="D27" i="1" s="1"/>
  <c r="N18" i="1"/>
  <c r="E27" i="1" s="1"/>
  <c r="E26" i="1"/>
  <c r="AA18" i="1"/>
  <c r="I27" i="1" s="1"/>
  <c r="E19" i="1"/>
  <c r="U18" i="1"/>
  <c r="L18" i="1"/>
  <c r="C26" i="1"/>
  <c r="I19" i="1"/>
  <c r="G19" i="1"/>
  <c r="Y19" i="1" s="1"/>
  <c r="K20" i="1"/>
  <c r="AC20" i="1" s="1"/>
  <c r="F20" i="1"/>
  <c r="O20" i="1" s="1"/>
  <c r="Z18" i="1"/>
  <c r="H27" i="1" s="1"/>
  <c r="D19" i="1"/>
  <c r="V19" i="1" s="1"/>
  <c r="Y18" i="1"/>
  <c r="G27" i="1" s="1"/>
  <c r="U19" i="1"/>
  <c r="C28" i="1" s="1"/>
  <c r="C20" i="1"/>
  <c r="L20" i="1" s="1"/>
  <c r="H19" i="1"/>
  <c r="Q19" i="1" s="1"/>
  <c r="O19" i="1" l="1"/>
  <c r="F28" i="1" s="1"/>
  <c r="J20" i="1"/>
  <c r="S20" i="1" s="1"/>
  <c r="AB19" i="1"/>
  <c r="J28" i="1" s="1"/>
  <c r="Z19" i="1"/>
  <c r="H28" i="1" s="1"/>
  <c r="U20" i="1"/>
  <c r="C29" i="1" s="1"/>
  <c r="C27" i="1"/>
  <c r="N19" i="1"/>
  <c r="W19" i="1"/>
  <c r="X20" i="1"/>
  <c r="F29" i="1" s="1"/>
  <c r="P19" i="1"/>
  <c r="G28" i="1" s="1"/>
  <c r="AA19" i="1"/>
  <c r="R19" i="1"/>
  <c r="E20" i="1"/>
  <c r="AB20" i="1"/>
  <c r="J29" i="1" s="1"/>
  <c r="I20" i="1"/>
  <c r="AA20" i="1" s="1"/>
  <c r="D20" i="1"/>
  <c r="V20" i="1" s="1"/>
  <c r="T20" i="1"/>
  <c r="K29" i="1" s="1"/>
  <c r="H20" i="1"/>
  <c r="Z20" i="1" s="1"/>
  <c r="M19" i="1"/>
  <c r="D28" i="1" s="1"/>
  <c r="G20" i="1"/>
  <c r="Y20" i="1" s="1"/>
  <c r="I28" i="1" l="1"/>
  <c r="Q20" i="1"/>
  <c r="H29" i="1" s="1"/>
  <c r="P20" i="1"/>
  <c r="G29" i="1" s="1"/>
  <c r="R20" i="1"/>
  <c r="I29" i="1" s="1"/>
  <c r="N20" i="1"/>
  <c r="W20" i="1"/>
  <c r="E28" i="1"/>
  <c r="M20" i="1"/>
  <c r="D29" i="1" s="1"/>
  <c r="E29" i="1" l="1"/>
</calcChain>
</file>

<file path=xl/sharedStrings.xml><?xml version="1.0" encoding="utf-8"?>
<sst xmlns="http://schemas.openxmlformats.org/spreadsheetml/2006/main" count="101" uniqueCount="46">
  <si>
    <t>Data Penjualan Aktual (Yt)</t>
  </si>
  <si>
    <t>Double Exponential Smooth (S'' t)</t>
  </si>
  <si>
    <t>Minggu ke</t>
  </si>
  <si>
    <t>Penjualan</t>
  </si>
  <si>
    <t>a=0,1</t>
  </si>
  <si>
    <t>a=0,2</t>
  </si>
  <si>
    <t>a=0,3</t>
  </si>
  <si>
    <t>a=0,4</t>
  </si>
  <si>
    <t>a=0,5</t>
  </si>
  <si>
    <t>a=0,6</t>
  </si>
  <si>
    <t>a=0,7</t>
  </si>
  <si>
    <t>a=0,8</t>
  </si>
  <si>
    <t>a=0,9</t>
  </si>
  <si>
    <t>at(2S't-S''t)</t>
  </si>
  <si>
    <t>bt</t>
  </si>
  <si>
    <t>Hasil Peramalan</t>
  </si>
  <si>
    <t>Single Exponential Smooth (S' t)</t>
  </si>
  <si>
    <t>a= 0,1</t>
  </si>
  <si>
    <t xml:space="preserve"> </t>
  </si>
  <si>
    <t>item</t>
  </si>
  <si>
    <t>satuan</t>
  </si>
  <si>
    <t>UNIT</t>
  </si>
  <si>
    <t>harga(KOIN)</t>
  </si>
  <si>
    <t>Gandum</t>
  </si>
  <si>
    <t>10 kg</t>
  </si>
  <si>
    <t>Jagung</t>
  </si>
  <si>
    <t>Keju</t>
  </si>
  <si>
    <t>5 kg</t>
  </si>
  <si>
    <t>Gula</t>
  </si>
  <si>
    <t>Plastik/kemasan</t>
  </si>
  <si>
    <t>500 box</t>
  </si>
  <si>
    <t>Susu</t>
  </si>
  <si>
    <t>5 liter</t>
  </si>
  <si>
    <t>Coklat</t>
  </si>
  <si>
    <t>Turbo</t>
  </si>
  <si>
    <t>800 box</t>
  </si>
  <si>
    <t>Rainbow hoops</t>
  </si>
  <si>
    <t>Sereal Coklat</t>
  </si>
  <si>
    <t>RESEP(KOIN)</t>
  </si>
  <si>
    <t>KOIN HASIL(400 BOX)</t>
  </si>
  <si>
    <t>KEUNTUNGAN</t>
  </si>
  <si>
    <t>CHOCO CHIP</t>
  </si>
  <si>
    <t>HOOPS</t>
  </si>
  <si>
    <t>TURBO</t>
  </si>
  <si>
    <t>PE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</si>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</sst>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0" borderId="13" xfId="0" applyFont="1" applyBorder="1"/>
    <xf numFmtId="0" fontId="0" fillId="0" borderId="13" xfId="0" applyBorder="1"/>
    <xf numFmtId="0" fontId="0" fillId="0" borderId="0" xfId="0" applyBorder="1"/>
    <xf numFmtId="0" fontId="0" fillId="0" borderId="0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33"/>
  <sheetViews>
    <sheetView tabSelected="1" topLeftCell="S16" workbookViewId="0">
      <selection activeCell="AI21" sqref="AI21"/>
    </sheetView>
  </sheetViews>
  <sheetFormatPr defaultRowHeight="15" x14ac:dyDescent="0.25"/>
  <cols>
    <col min="1" max="1" width="14" style="12" customWidth="1"/>
    <col min="2" max="2" width="19" style="12" customWidth="1"/>
    <col min="3" max="3" width="14.28515625" style="12" customWidth="1"/>
    <col min="4" max="12" width="13" style="12" bestFit="1" customWidth="1"/>
    <col min="13" max="14" width="13.7109375" style="12" bestFit="1" customWidth="1"/>
    <col min="15" max="17" width="13" style="12" bestFit="1" customWidth="1"/>
    <col min="18" max="16384" width="9.140625" style="12"/>
  </cols>
  <sheetData>
    <row r="3" spans="1:38" ht="15.75" thickBot="1" x14ac:dyDescent="0.3"/>
    <row r="4" spans="1:38" ht="15.75" thickBot="1" x14ac:dyDescent="0.3">
      <c r="A4" s="43" t="s">
        <v>0</v>
      </c>
      <c r="B4" s="39"/>
      <c r="C4" s="44" t="s">
        <v>16</v>
      </c>
      <c r="D4" s="45"/>
      <c r="E4" s="45"/>
      <c r="F4" s="45"/>
      <c r="G4" s="45"/>
      <c r="H4" s="45"/>
      <c r="I4" s="45"/>
      <c r="J4" s="45"/>
      <c r="K4" s="46"/>
    </row>
    <row r="5" spans="1:38" ht="15.75" thickBot="1" x14ac:dyDescent="0.3">
      <c r="A5" s="15" t="s">
        <v>2</v>
      </c>
      <c r="B5" s="2" t="s">
        <v>3</v>
      </c>
      <c r="C5" s="29" t="s">
        <v>17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10</v>
      </c>
      <c r="J5" s="30" t="s">
        <v>11</v>
      </c>
      <c r="K5" s="29" t="s">
        <v>12</v>
      </c>
    </row>
    <row r="6" spans="1:38" x14ac:dyDescent="0.25">
      <c r="A6" s="8">
        <v>1</v>
      </c>
      <c r="B6" s="7">
        <v>800</v>
      </c>
      <c r="C6" s="8">
        <v>800</v>
      </c>
      <c r="D6" s="9">
        <v>800</v>
      </c>
      <c r="E6" s="9">
        <v>800</v>
      </c>
      <c r="F6" s="10">
        <v>800</v>
      </c>
      <c r="G6" s="10">
        <v>800</v>
      </c>
      <c r="H6" s="10">
        <v>800</v>
      </c>
      <c r="I6" s="10">
        <v>800</v>
      </c>
      <c r="J6" s="10">
        <v>800</v>
      </c>
      <c r="K6" s="11">
        <v>800</v>
      </c>
    </row>
    <row r="7" spans="1:38" x14ac:dyDescent="0.25">
      <c r="A7" s="8">
        <v>2</v>
      </c>
      <c r="B7" s="7">
        <v>1000</v>
      </c>
      <c r="C7" s="8">
        <f>0.1*B7 + 0.9*B6</f>
        <v>820</v>
      </c>
      <c r="D7" s="9">
        <f>0.2*B7 + 0.8*B6</f>
        <v>840</v>
      </c>
      <c r="E7" s="9">
        <f>0.3*B7 + 0.7*B6</f>
        <v>860</v>
      </c>
      <c r="F7" s="9">
        <f>0.4*B7+0.6*F6</f>
        <v>880</v>
      </c>
      <c r="G7" s="9">
        <f>0.5*B7+0.5*G6</f>
        <v>900</v>
      </c>
      <c r="H7" s="9">
        <f>0.6*B7+0.4*H6</f>
        <v>920</v>
      </c>
      <c r="I7" s="9">
        <f>0.7*B7+0.3*I6</f>
        <v>940</v>
      </c>
      <c r="J7" s="9">
        <f>0.8*B7+0.2*J6</f>
        <v>960</v>
      </c>
      <c r="K7" s="7">
        <f>0.9*B7+0.1*K6</f>
        <v>980</v>
      </c>
    </row>
    <row r="8" spans="1:38" x14ac:dyDescent="0.25">
      <c r="A8" s="8">
        <v>3</v>
      </c>
      <c r="B8" s="7">
        <v>1400</v>
      </c>
      <c r="C8" s="8">
        <f>0.1*B8 + 0.9*C7</f>
        <v>878</v>
      </c>
      <c r="D8" s="9">
        <f>0.2*B8 + 0.8*D7</f>
        <v>952</v>
      </c>
      <c r="E8" s="9">
        <f>0.3*B8 + 0.7*E7</f>
        <v>1022</v>
      </c>
      <c r="F8" s="9">
        <f t="shared" ref="F8:F11" si="0">0.4*B8+0.6*F7</f>
        <v>1088</v>
      </c>
      <c r="G8" s="9">
        <f t="shared" ref="G8:G11" si="1">0.5*B8+0.5*G7</f>
        <v>1150</v>
      </c>
      <c r="H8" s="9">
        <f t="shared" ref="H8:H11" si="2">0.6*B8+0.4*H7</f>
        <v>1208</v>
      </c>
      <c r="I8" s="9">
        <f t="shared" ref="I8:I11" si="3">0.7*B8+0.3*I7</f>
        <v>1262</v>
      </c>
      <c r="J8" s="9">
        <f t="shared" ref="J8:J11" si="4">0.8*B8+0.2*J7</f>
        <v>1312</v>
      </c>
      <c r="K8" s="7">
        <f t="shared" ref="K8:K11" si="5">0.9*B8+0.1*K7</f>
        <v>1358</v>
      </c>
    </row>
    <row r="9" spans="1:38" x14ac:dyDescent="0.25">
      <c r="A9" s="8">
        <v>4</v>
      </c>
      <c r="B9" s="7">
        <v>1400</v>
      </c>
      <c r="C9" s="8">
        <f t="shared" ref="C9:C11" si="6">0.1*B9 + 0.9*C8</f>
        <v>930.2</v>
      </c>
      <c r="D9" s="9">
        <f t="shared" ref="D9:D11" si="7">0.2*B9 + 0.8*D8</f>
        <v>1041.5999999999999</v>
      </c>
      <c r="E9" s="9">
        <f t="shared" ref="E9:E11" si="8">0.3*B9 + 0.7*E8</f>
        <v>1135.4000000000001</v>
      </c>
      <c r="F9" s="9">
        <f t="shared" si="0"/>
        <v>1212.8</v>
      </c>
      <c r="G9" s="9">
        <f t="shared" si="1"/>
        <v>1275</v>
      </c>
      <c r="H9" s="9">
        <f t="shared" si="2"/>
        <v>1323.2</v>
      </c>
      <c r="I9" s="9">
        <f t="shared" si="3"/>
        <v>1358.6</v>
      </c>
      <c r="J9" s="9">
        <f t="shared" si="4"/>
        <v>1382.4</v>
      </c>
      <c r="K9" s="7">
        <f t="shared" si="5"/>
        <v>1395.8</v>
      </c>
    </row>
    <row r="10" spans="1:38" x14ac:dyDescent="0.25">
      <c r="A10" s="8">
        <v>5</v>
      </c>
      <c r="B10" s="7">
        <v>1000</v>
      </c>
      <c r="C10" s="8">
        <f t="shared" si="6"/>
        <v>937.18000000000006</v>
      </c>
      <c r="D10" s="9">
        <f t="shared" si="7"/>
        <v>1033.28</v>
      </c>
      <c r="E10" s="9">
        <f t="shared" si="8"/>
        <v>1094.78</v>
      </c>
      <c r="F10" s="9">
        <f t="shared" si="0"/>
        <v>1127.6799999999998</v>
      </c>
      <c r="G10" s="9">
        <f t="shared" si="1"/>
        <v>1137.5</v>
      </c>
      <c r="H10" s="9">
        <f t="shared" si="2"/>
        <v>1129.2800000000002</v>
      </c>
      <c r="I10" s="9">
        <f t="shared" si="3"/>
        <v>1107.58</v>
      </c>
      <c r="J10" s="9">
        <f t="shared" si="4"/>
        <v>1076.48</v>
      </c>
      <c r="K10" s="7">
        <f t="shared" si="5"/>
        <v>1039.58</v>
      </c>
    </row>
    <row r="11" spans="1:38" x14ac:dyDescent="0.25">
      <c r="A11" s="8">
        <v>6</v>
      </c>
      <c r="B11" s="7">
        <v>1300</v>
      </c>
      <c r="C11" s="8">
        <f t="shared" si="6"/>
        <v>973.4620000000001</v>
      </c>
      <c r="D11" s="9">
        <f t="shared" si="7"/>
        <v>1086.624</v>
      </c>
      <c r="E11" s="9">
        <f t="shared" si="8"/>
        <v>1156.346</v>
      </c>
      <c r="F11" s="9">
        <f t="shared" si="0"/>
        <v>1196.6079999999997</v>
      </c>
      <c r="G11" s="9">
        <f t="shared" si="1"/>
        <v>1218.75</v>
      </c>
      <c r="H11" s="9">
        <f t="shared" si="2"/>
        <v>1231.712</v>
      </c>
      <c r="I11" s="9">
        <f t="shared" si="3"/>
        <v>1242.2739999999999</v>
      </c>
      <c r="J11" s="9">
        <f t="shared" si="4"/>
        <v>1255.296</v>
      </c>
      <c r="K11" s="7">
        <f t="shared" si="5"/>
        <v>1273.9580000000001</v>
      </c>
    </row>
    <row r="12" spans="1:38" ht="15.75" thickBot="1" x14ac:dyDescent="0.3"/>
    <row r="13" spans="1:38" ht="15.75" thickBot="1" x14ac:dyDescent="0.3">
      <c r="A13" s="40" t="s">
        <v>0</v>
      </c>
      <c r="B13" s="41"/>
      <c r="C13" s="43" t="s">
        <v>1</v>
      </c>
      <c r="D13" s="38"/>
      <c r="E13" s="38"/>
      <c r="F13" s="38"/>
      <c r="G13" s="38"/>
      <c r="H13" s="38"/>
      <c r="I13" s="38"/>
      <c r="J13" s="38"/>
      <c r="K13" s="39"/>
      <c r="L13" s="16" t="s">
        <v>13</v>
      </c>
      <c r="M13" s="16"/>
      <c r="N13" s="16"/>
      <c r="O13" s="16"/>
      <c r="P13" s="16"/>
      <c r="Q13" s="16"/>
      <c r="R13" s="16"/>
      <c r="S13" s="16"/>
      <c r="T13" s="16"/>
      <c r="U13" s="43" t="s">
        <v>14</v>
      </c>
      <c r="V13" s="38"/>
      <c r="W13" s="38"/>
      <c r="X13" s="38"/>
      <c r="Y13" s="38"/>
      <c r="Z13" s="38"/>
      <c r="AA13" s="38"/>
      <c r="AB13" s="38"/>
      <c r="AC13" s="39"/>
      <c r="AD13" s="38" t="s">
        <v>15</v>
      </c>
      <c r="AE13" s="38"/>
      <c r="AF13" s="38"/>
      <c r="AG13" s="38"/>
      <c r="AH13" s="38"/>
      <c r="AI13" s="38"/>
      <c r="AJ13" s="38"/>
      <c r="AK13" s="38"/>
      <c r="AL13" s="39"/>
    </row>
    <row r="14" spans="1:38" ht="15.75" thickBot="1" x14ac:dyDescent="0.3">
      <c r="A14" s="1" t="s">
        <v>2</v>
      </c>
      <c r="B14" s="2" t="s">
        <v>3</v>
      </c>
      <c r="C14" s="3" t="s">
        <v>4</v>
      </c>
      <c r="D14" s="3" t="s">
        <v>5</v>
      </c>
      <c r="E14" s="3" t="s">
        <v>6</v>
      </c>
      <c r="F14" s="4" t="s">
        <v>7</v>
      </c>
      <c r="G14" s="4" t="s">
        <v>8</v>
      </c>
      <c r="H14" s="4" t="s">
        <v>9</v>
      </c>
      <c r="I14" s="4" t="s">
        <v>10</v>
      </c>
      <c r="J14" s="4" t="s">
        <v>11</v>
      </c>
      <c r="K14" s="5" t="s">
        <v>12</v>
      </c>
      <c r="L14" s="17" t="s">
        <v>4</v>
      </c>
      <c r="M14" s="18" t="s">
        <v>5</v>
      </c>
      <c r="N14" s="18" t="s">
        <v>6</v>
      </c>
      <c r="O14" s="18" t="s">
        <v>7</v>
      </c>
      <c r="P14" s="13" t="s">
        <v>8</v>
      </c>
      <c r="Q14" s="13" t="s">
        <v>9</v>
      </c>
      <c r="R14" s="13" t="s">
        <v>10</v>
      </c>
      <c r="S14" s="13" t="s">
        <v>11</v>
      </c>
      <c r="T14" s="19" t="s">
        <v>12</v>
      </c>
      <c r="U14" s="20" t="s">
        <v>4</v>
      </c>
      <c r="V14" s="20" t="s">
        <v>5</v>
      </c>
      <c r="W14" s="20" t="s">
        <v>6</v>
      </c>
      <c r="X14" s="21" t="s">
        <v>7</v>
      </c>
      <c r="Y14" s="21" t="s">
        <v>8</v>
      </c>
      <c r="Z14" s="21" t="s">
        <v>9</v>
      </c>
      <c r="AA14" s="21" t="s">
        <v>10</v>
      </c>
      <c r="AB14" s="21" t="s">
        <v>11</v>
      </c>
      <c r="AC14" s="22" t="s">
        <v>12</v>
      </c>
      <c r="AD14" s="23" t="s">
        <v>4</v>
      </c>
      <c r="AE14" s="24" t="s">
        <v>5</v>
      </c>
      <c r="AF14" s="24" t="s">
        <v>6</v>
      </c>
      <c r="AG14" s="25" t="s">
        <v>7</v>
      </c>
      <c r="AH14" s="25" t="s">
        <v>8</v>
      </c>
      <c r="AI14" s="25" t="s">
        <v>9</v>
      </c>
      <c r="AJ14" s="25" t="s">
        <v>10</v>
      </c>
      <c r="AK14" s="25" t="s">
        <v>11</v>
      </c>
      <c r="AL14" s="26" t="s">
        <v>12</v>
      </c>
    </row>
    <row r="15" spans="1:38" x14ac:dyDescent="0.25">
      <c r="A15" s="6">
        <v>1</v>
      </c>
      <c r="B15" s="7">
        <v>800</v>
      </c>
      <c r="C15" s="8">
        <v>800</v>
      </c>
      <c r="D15" s="9">
        <v>800</v>
      </c>
      <c r="E15" s="9">
        <v>800</v>
      </c>
      <c r="F15" s="10">
        <v>800</v>
      </c>
      <c r="G15" s="10">
        <v>800</v>
      </c>
      <c r="H15" s="10">
        <v>800</v>
      </c>
      <c r="I15" s="10">
        <v>800</v>
      </c>
      <c r="J15" s="10">
        <v>800</v>
      </c>
      <c r="K15" s="10">
        <v>800</v>
      </c>
      <c r="L15" s="10">
        <v>800</v>
      </c>
      <c r="M15" s="10">
        <v>800</v>
      </c>
      <c r="N15" s="10">
        <v>800</v>
      </c>
      <c r="O15" s="10">
        <v>800</v>
      </c>
      <c r="P15" s="10">
        <v>800</v>
      </c>
      <c r="Q15" s="10">
        <v>800</v>
      </c>
      <c r="R15" s="10">
        <v>800</v>
      </c>
      <c r="S15" s="10">
        <v>800</v>
      </c>
      <c r="T15" s="10">
        <v>800</v>
      </c>
      <c r="U15" s="8">
        <f>(C6-C15)/9</f>
        <v>0</v>
      </c>
      <c r="V15" s="9">
        <f>(D6-D15)/4</f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1">
        <v>0</v>
      </c>
      <c r="AD15" s="27"/>
      <c r="AE15" s="27"/>
      <c r="AF15" s="27"/>
      <c r="AG15" s="27"/>
      <c r="AH15" s="27"/>
      <c r="AI15" s="27"/>
      <c r="AJ15" s="27"/>
      <c r="AK15" s="27"/>
      <c r="AL15" s="28"/>
    </row>
    <row r="16" spans="1:38" x14ac:dyDescent="0.25">
      <c r="A16" s="6">
        <v>2</v>
      </c>
      <c r="B16" s="7">
        <v>1000</v>
      </c>
      <c r="C16" s="8">
        <f>0.1*C7 + 0.9*C15</f>
        <v>802</v>
      </c>
      <c r="D16" s="9">
        <f>0.2*D7 + 0.8*D15</f>
        <v>808</v>
      </c>
      <c r="E16" s="9">
        <f>0.3*E7 + 0.7*E15</f>
        <v>818</v>
      </c>
      <c r="F16" s="9">
        <f>0.4*F7+0.6*F15</f>
        <v>832</v>
      </c>
      <c r="G16" s="9">
        <f>0.5*G7+0.5*G15</f>
        <v>850</v>
      </c>
      <c r="H16" s="9">
        <f>0.6*H7+0.4*H15</f>
        <v>872</v>
      </c>
      <c r="I16" s="9">
        <f>0.7*I7+0.3*I15</f>
        <v>898</v>
      </c>
      <c r="J16" s="9">
        <f>0.8*J7+0.2*J15</f>
        <v>928</v>
      </c>
      <c r="K16" s="7">
        <f>0.9*K7+0.1*K15</f>
        <v>962</v>
      </c>
      <c r="L16" s="9">
        <f>2*C7-C16</f>
        <v>838</v>
      </c>
      <c r="M16" s="9">
        <f>2*D7-D16</f>
        <v>872</v>
      </c>
      <c r="N16" s="9">
        <f>2*E7-E16</f>
        <v>902</v>
      </c>
      <c r="O16" s="9">
        <f>2*F7-F16</f>
        <v>928</v>
      </c>
      <c r="P16" s="9">
        <f>2*G7-G16</f>
        <v>950</v>
      </c>
      <c r="Q16" s="9">
        <f>2*H7-H16</f>
        <v>968</v>
      </c>
      <c r="R16" s="9">
        <f>2*I7-I16</f>
        <v>982</v>
      </c>
      <c r="S16" s="9">
        <f>2*J7-J16</f>
        <v>992</v>
      </c>
      <c r="T16" s="9">
        <f>2*K7-K16</f>
        <v>998</v>
      </c>
      <c r="U16" s="8">
        <f>(C7-C16)/9</f>
        <v>2</v>
      </c>
      <c r="V16" s="9">
        <f>(D7-D16)/4</f>
        <v>8</v>
      </c>
      <c r="W16" s="9">
        <f>3*(E7-E16)/7</f>
        <v>18</v>
      </c>
      <c r="X16" s="9">
        <f>2*(F7-F16)/3</f>
        <v>32</v>
      </c>
      <c r="Y16" s="9">
        <f>G7-G16</f>
        <v>50</v>
      </c>
      <c r="Z16" s="9">
        <f>3*(H7-H16)/2</f>
        <v>72</v>
      </c>
      <c r="AA16" s="9">
        <f>7*(I7-I16)/3</f>
        <v>98</v>
      </c>
      <c r="AB16" s="9">
        <f>4*(J7-J16)</f>
        <v>128</v>
      </c>
      <c r="AC16" s="7">
        <f>9*(K7-K16)</f>
        <v>162</v>
      </c>
      <c r="AD16" s="27">
        <f>L15+U15</f>
        <v>800</v>
      </c>
      <c r="AE16" s="27">
        <f>M15+V15</f>
        <v>800</v>
      </c>
      <c r="AF16" s="27">
        <f>N15+W15</f>
        <v>800</v>
      </c>
      <c r="AG16" s="27">
        <f t="shared" ref="AG16:AJ21" si="9">O15+X15</f>
        <v>800</v>
      </c>
      <c r="AH16" s="27">
        <f t="shared" si="9"/>
        <v>800</v>
      </c>
      <c r="AI16" s="27">
        <f t="shared" si="9"/>
        <v>800</v>
      </c>
      <c r="AJ16" s="27">
        <f t="shared" si="9"/>
        <v>800</v>
      </c>
      <c r="AK16" s="27">
        <f>S15+AB15</f>
        <v>800</v>
      </c>
      <c r="AL16" s="27">
        <f t="shared" ref="AL16:AL21" si="10">T15+AC15</f>
        <v>800</v>
      </c>
    </row>
    <row r="17" spans="1:38" x14ac:dyDescent="0.25">
      <c r="A17" s="6">
        <v>3</v>
      </c>
      <c r="B17" s="7">
        <v>1400</v>
      </c>
      <c r="C17" s="8">
        <f>0.1*C8 + 0.9*C16</f>
        <v>809.60000000000014</v>
      </c>
      <c r="D17" s="9">
        <f>0.2*D8 + 0.8*D16</f>
        <v>836.80000000000007</v>
      </c>
      <c r="E17" s="9">
        <f>0.3*E8 + 0.7*E16</f>
        <v>879.19999999999982</v>
      </c>
      <c r="F17" s="9">
        <f>0.4*F8+0.6*F16</f>
        <v>934.40000000000009</v>
      </c>
      <c r="G17" s="9">
        <f>0.5*G8+0.5*G16</f>
        <v>1000</v>
      </c>
      <c r="H17" s="9">
        <f>0.6*H8+0.4*H16</f>
        <v>1073.5999999999999</v>
      </c>
      <c r="I17" s="9">
        <f>0.7*I8+0.3*I16</f>
        <v>1152.8</v>
      </c>
      <c r="J17" s="9">
        <f>0.8*J8+0.2*J16</f>
        <v>1235.2000000000003</v>
      </c>
      <c r="K17" s="7">
        <f>0.9*K8+0.1*K16</f>
        <v>1318.4</v>
      </c>
      <c r="L17" s="9">
        <f>2*C8-C17</f>
        <v>946.39999999999986</v>
      </c>
      <c r="M17" s="9">
        <f>2*D8-D17</f>
        <v>1067.1999999999998</v>
      </c>
      <c r="N17" s="9">
        <f>2*E8-E17</f>
        <v>1164.8000000000002</v>
      </c>
      <c r="O17" s="9">
        <f>2*F8-F17</f>
        <v>1241.5999999999999</v>
      </c>
      <c r="P17" s="9">
        <f>2*G8-G17</f>
        <v>1300</v>
      </c>
      <c r="Q17" s="9">
        <f>2*H8-H17</f>
        <v>1342.4</v>
      </c>
      <c r="R17" s="9">
        <f>2*I8-I17</f>
        <v>1371.2</v>
      </c>
      <c r="S17" s="9">
        <f>2*J8-J17</f>
        <v>1388.7999999999997</v>
      </c>
      <c r="T17" s="9">
        <f>2*K8-K17</f>
        <v>1397.6</v>
      </c>
      <c r="U17" s="8">
        <f>(C8-C17)/9</f>
        <v>7.5999999999999845</v>
      </c>
      <c r="V17" s="9">
        <f>(D8-D17)/4</f>
        <v>28.799999999999983</v>
      </c>
      <c r="W17" s="9">
        <f>3*(E8-E17)/7</f>
        <v>61.200000000000081</v>
      </c>
      <c r="X17" s="9">
        <f>2*(F8-F17)/3</f>
        <v>102.39999999999993</v>
      </c>
      <c r="Y17" s="9">
        <f>G8-G17</f>
        <v>150</v>
      </c>
      <c r="Z17" s="9">
        <f>3*(H8-H17)/2</f>
        <v>201.60000000000014</v>
      </c>
      <c r="AA17" s="9">
        <f>7*(I8-I17)/3</f>
        <v>254.8000000000001</v>
      </c>
      <c r="AB17" s="9">
        <f>4*(J8-J17)</f>
        <v>307.19999999999891</v>
      </c>
      <c r="AC17" s="7">
        <f>9*(K8-K17)</f>
        <v>356.39999999999918</v>
      </c>
      <c r="AD17" s="27">
        <f t="shared" ref="AD17:AD21" si="11">L16+U16</f>
        <v>840</v>
      </c>
      <c r="AE17" s="27">
        <f t="shared" ref="AE17:AF21" si="12">M16+V16</f>
        <v>880</v>
      </c>
      <c r="AF17" s="27">
        <f t="shared" si="12"/>
        <v>920</v>
      </c>
      <c r="AG17" s="27">
        <f t="shared" si="9"/>
        <v>960</v>
      </c>
      <c r="AH17" s="27">
        <f t="shared" si="9"/>
        <v>1000</v>
      </c>
      <c r="AI17" s="27">
        <f t="shared" si="9"/>
        <v>1040</v>
      </c>
      <c r="AJ17" s="27">
        <f t="shared" si="9"/>
        <v>1080</v>
      </c>
      <c r="AK17" s="27">
        <f t="shared" ref="AK17:AK21" si="13">S16+AB16</f>
        <v>1120</v>
      </c>
      <c r="AL17" s="27">
        <f t="shared" si="10"/>
        <v>1160</v>
      </c>
    </row>
    <row r="18" spans="1:38" x14ac:dyDescent="0.25">
      <c r="A18" s="6">
        <v>4</v>
      </c>
      <c r="B18" s="7">
        <v>1400</v>
      </c>
      <c r="C18" s="8">
        <f>0.1*C9 + 0.9*C17</f>
        <v>821.66000000000008</v>
      </c>
      <c r="D18" s="9">
        <f>0.2*D9 + 0.8*D17</f>
        <v>877.76</v>
      </c>
      <c r="E18" s="9">
        <f>0.3*E9 + 0.7*E17</f>
        <v>956.05999999999983</v>
      </c>
      <c r="F18" s="9">
        <f>0.4*F9+0.6*F17</f>
        <v>1045.76</v>
      </c>
      <c r="G18" s="9">
        <f>0.5*G9+0.5*G17</f>
        <v>1137.5</v>
      </c>
      <c r="H18" s="9">
        <f>0.6*H9+0.4*H17</f>
        <v>1223.3599999999999</v>
      </c>
      <c r="I18" s="9">
        <f>0.7*I9+0.3*I17</f>
        <v>1296.8599999999999</v>
      </c>
      <c r="J18" s="9">
        <f>0.8*J9+0.2*J17</f>
        <v>1352.96</v>
      </c>
      <c r="K18" s="7">
        <f>0.9*K9+0.1*K17</f>
        <v>1388.06</v>
      </c>
      <c r="L18" s="9">
        <f>2*C9-C18</f>
        <v>1038.74</v>
      </c>
      <c r="M18" s="9">
        <f>2*D9-D18</f>
        <v>1205.4399999999998</v>
      </c>
      <c r="N18" s="9">
        <f>2*E9-E18</f>
        <v>1314.7400000000002</v>
      </c>
      <c r="O18" s="9">
        <f>2*F9-F18</f>
        <v>1379.84</v>
      </c>
      <c r="P18" s="9">
        <f>2*G9-G18</f>
        <v>1412.5</v>
      </c>
      <c r="Q18" s="9">
        <f>2*H9-H18</f>
        <v>1423.0400000000002</v>
      </c>
      <c r="R18" s="9">
        <f>2*I9-I18</f>
        <v>1420.34</v>
      </c>
      <c r="S18" s="9">
        <f>2*J9-J18</f>
        <v>1411.8400000000001</v>
      </c>
      <c r="T18" s="9">
        <f>2*K9-K18</f>
        <v>1403.54</v>
      </c>
      <c r="U18" s="8">
        <f>(C9-C18)/9</f>
        <v>12.059999999999995</v>
      </c>
      <c r="V18" s="9">
        <f>(D9-D18)/4</f>
        <v>40.95999999999998</v>
      </c>
      <c r="W18" s="9">
        <f>3*(E9-E18)/7</f>
        <v>76.860000000000113</v>
      </c>
      <c r="X18" s="9">
        <f>2*(F9-F18)/3</f>
        <v>111.35999999999997</v>
      </c>
      <c r="Y18" s="9">
        <f>G9-G18</f>
        <v>137.5</v>
      </c>
      <c r="Z18" s="9">
        <f>3*(H9-H18)/2</f>
        <v>149.76000000000022</v>
      </c>
      <c r="AA18" s="9">
        <f>7*(I9-I18)/3</f>
        <v>144.06000000000003</v>
      </c>
      <c r="AB18" s="9">
        <f>4*(J9-J18)</f>
        <v>117.76000000000022</v>
      </c>
      <c r="AC18" s="7">
        <f>9*(K9-K18)</f>
        <v>69.660000000000082</v>
      </c>
      <c r="AD18" s="27">
        <f t="shared" si="11"/>
        <v>953.99999999999989</v>
      </c>
      <c r="AE18" s="27">
        <f t="shared" si="12"/>
        <v>1095.9999999999998</v>
      </c>
      <c r="AF18" s="27">
        <f t="shared" si="12"/>
        <v>1226.0000000000002</v>
      </c>
      <c r="AG18" s="27">
        <f t="shared" si="9"/>
        <v>1343.9999999999998</v>
      </c>
      <c r="AH18" s="27">
        <f t="shared" si="9"/>
        <v>1450</v>
      </c>
      <c r="AI18" s="27">
        <f t="shared" si="9"/>
        <v>1544.0000000000002</v>
      </c>
      <c r="AJ18" s="27">
        <f t="shared" si="9"/>
        <v>1626.0000000000002</v>
      </c>
      <c r="AK18" s="27">
        <f t="shared" si="13"/>
        <v>1695.9999999999986</v>
      </c>
      <c r="AL18" s="27">
        <f t="shared" si="10"/>
        <v>1753.9999999999991</v>
      </c>
    </row>
    <row r="19" spans="1:38" x14ac:dyDescent="0.25">
      <c r="A19" s="6">
        <v>5</v>
      </c>
      <c r="B19" s="7">
        <v>1000</v>
      </c>
      <c r="C19" s="8">
        <f>0.1*C10 + 0.9*C18</f>
        <v>833.21200000000022</v>
      </c>
      <c r="D19" s="9">
        <f>0.2*D10 + 0.8*D18</f>
        <v>908.86400000000003</v>
      </c>
      <c r="E19" s="9">
        <f>0.3*E10 + 0.7*E18</f>
        <v>997.67599999999982</v>
      </c>
      <c r="F19" s="9">
        <f>0.4*F10+0.6*F18</f>
        <v>1078.528</v>
      </c>
      <c r="G19" s="9">
        <f>0.5*G10+0.5*G18</f>
        <v>1137.5</v>
      </c>
      <c r="H19" s="9">
        <f>0.6*H10+0.4*H18</f>
        <v>1166.912</v>
      </c>
      <c r="I19" s="9">
        <f>0.7*I10+0.3*I18</f>
        <v>1164.3639999999998</v>
      </c>
      <c r="J19" s="9">
        <f>0.8*J10+0.2*J18</f>
        <v>1131.7760000000001</v>
      </c>
      <c r="K19" s="7">
        <f>0.9*K10+0.1*K18</f>
        <v>1074.4279999999999</v>
      </c>
      <c r="L19" s="9">
        <f>2*C10-C19</f>
        <v>1041.1479999999999</v>
      </c>
      <c r="M19" s="9">
        <f>2*D10-D19</f>
        <v>1157.6959999999999</v>
      </c>
      <c r="N19" s="9">
        <f>2*E10-E19</f>
        <v>1191.884</v>
      </c>
      <c r="O19" s="9">
        <f>2*F10-F19</f>
        <v>1176.8319999999997</v>
      </c>
      <c r="P19" s="9">
        <f>2*G10-G19</f>
        <v>1137.5</v>
      </c>
      <c r="Q19" s="9">
        <f>2*H10-H19</f>
        <v>1091.6480000000004</v>
      </c>
      <c r="R19" s="9">
        <f>2*I10-I19</f>
        <v>1050.796</v>
      </c>
      <c r="S19" s="9">
        <f>2*J10-J19</f>
        <v>1021.184</v>
      </c>
      <c r="T19" s="9">
        <f>2*K10-K19</f>
        <v>1004.732</v>
      </c>
      <c r="U19" s="8">
        <f>(C10-C19)/9</f>
        <v>11.551999999999984</v>
      </c>
      <c r="V19" s="9">
        <f>(D10-D19)/4</f>
        <v>31.103999999999985</v>
      </c>
      <c r="W19" s="9">
        <f>3*(E10-E19)/7</f>
        <v>41.616000000000064</v>
      </c>
      <c r="X19" s="9">
        <f>2*(F10-F19)/3</f>
        <v>32.76799999999988</v>
      </c>
      <c r="Y19" s="9">
        <f>G10-G19</f>
        <v>0</v>
      </c>
      <c r="Z19" s="9">
        <f>3*(H10-H19)/2</f>
        <v>-56.447999999999752</v>
      </c>
      <c r="AA19" s="9">
        <f>7*(I10-I19)/3</f>
        <v>-132.49599999999973</v>
      </c>
      <c r="AB19" s="9">
        <f>4*(J10-J19)</f>
        <v>-221.1840000000002</v>
      </c>
      <c r="AC19" s="7">
        <f>9*(K10-K19)</f>
        <v>-313.63199999999961</v>
      </c>
      <c r="AD19" s="27">
        <f t="shared" si="11"/>
        <v>1050.8</v>
      </c>
      <c r="AE19" s="27">
        <f t="shared" si="12"/>
        <v>1246.3999999999999</v>
      </c>
      <c r="AF19" s="27">
        <f t="shared" si="12"/>
        <v>1391.6000000000004</v>
      </c>
      <c r="AG19" s="27">
        <f t="shared" si="9"/>
        <v>1491.1999999999998</v>
      </c>
      <c r="AH19" s="27">
        <f t="shared" si="9"/>
        <v>1550</v>
      </c>
      <c r="AI19" s="27">
        <f t="shared" si="9"/>
        <v>1572.8000000000004</v>
      </c>
      <c r="AJ19" s="27">
        <f t="shared" si="9"/>
        <v>1564.3999999999999</v>
      </c>
      <c r="AK19" s="27">
        <f t="shared" si="13"/>
        <v>1529.6000000000004</v>
      </c>
      <c r="AL19" s="27">
        <f t="shared" si="10"/>
        <v>1473.2</v>
      </c>
    </row>
    <row r="20" spans="1:38" x14ac:dyDescent="0.25">
      <c r="A20" s="6">
        <v>6</v>
      </c>
      <c r="B20" s="7">
        <v>1300</v>
      </c>
      <c r="C20" s="8">
        <f>0.1*C11 + 0.9*C19</f>
        <v>847.23700000000031</v>
      </c>
      <c r="D20" s="9">
        <f>0.2*D11 + 0.8*D19</f>
        <v>944.41600000000005</v>
      </c>
      <c r="E20" s="9">
        <f>0.3*E11 + 0.7*E19</f>
        <v>1045.2769999999998</v>
      </c>
      <c r="F20" s="9">
        <f>0.4*F11+0.6*F19</f>
        <v>1125.76</v>
      </c>
      <c r="G20" s="9">
        <f>0.5*G11+0.5*G19</f>
        <v>1178.125</v>
      </c>
      <c r="H20" s="9">
        <f>0.6*H11+0.4*H19</f>
        <v>1205.7919999999999</v>
      </c>
      <c r="I20" s="9">
        <f>0.7*I11+0.3*I19</f>
        <v>1218.9009999999998</v>
      </c>
      <c r="J20" s="9">
        <f>0.8*J11+0.2*J19</f>
        <v>1230.5920000000001</v>
      </c>
      <c r="K20" s="7">
        <f>0.9*K11+0.1*K19</f>
        <v>1254.0050000000001</v>
      </c>
      <c r="L20" s="9">
        <f>2*C11-C20</f>
        <v>1099.6869999999999</v>
      </c>
      <c r="M20" s="9">
        <f>2*D11-D20</f>
        <v>1228.8319999999999</v>
      </c>
      <c r="N20" s="9">
        <f>2*E11-E20</f>
        <v>1267.4150000000002</v>
      </c>
      <c r="O20" s="9">
        <f>2*F11-F20</f>
        <v>1267.4559999999994</v>
      </c>
      <c r="P20" s="9">
        <f>2*G11-G20</f>
        <v>1259.375</v>
      </c>
      <c r="Q20" s="9">
        <f>2*H11-H20</f>
        <v>1257.6320000000001</v>
      </c>
      <c r="R20" s="9">
        <f>2*I11-I20</f>
        <v>1265.6469999999999</v>
      </c>
      <c r="S20" s="9">
        <f>2*J11-J20</f>
        <v>1280</v>
      </c>
      <c r="T20" s="9">
        <f>2*K11-K20</f>
        <v>1293.9110000000001</v>
      </c>
      <c r="U20" s="8">
        <f>(C11-C20)/9</f>
        <v>14.024999999999977</v>
      </c>
      <c r="V20" s="9">
        <f>(D11-D20)/4</f>
        <v>35.551999999999992</v>
      </c>
      <c r="W20" s="9">
        <f>3*(E11-E20)/7</f>
        <v>47.601000000000077</v>
      </c>
      <c r="X20" s="9">
        <f>2*(F11-F20)/3</f>
        <v>47.231999999999822</v>
      </c>
      <c r="Y20" s="9">
        <f>G11-G20</f>
        <v>40.625</v>
      </c>
      <c r="Z20" s="9">
        <f>3*(H11-H20)/2</f>
        <v>38.880000000000109</v>
      </c>
      <c r="AA20" s="9">
        <f>7*(I11-I20)/3</f>
        <v>54.537000000000113</v>
      </c>
      <c r="AB20" s="9">
        <f>4*(J11-J20)</f>
        <v>98.815999999999804</v>
      </c>
      <c r="AC20" s="7">
        <f>9*(K11-K20)</f>
        <v>179.57699999999977</v>
      </c>
      <c r="AD20" s="27">
        <f t="shared" si="11"/>
        <v>1052.6999999999998</v>
      </c>
      <c r="AE20" s="27">
        <f t="shared" si="12"/>
        <v>1188.8</v>
      </c>
      <c r="AF20" s="27">
        <f t="shared" si="12"/>
        <v>1233.5</v>
      </c>
      <c r="AG20" s="27">
        <f t="shared" si="9"/>
        <v>1209.5999999999995</v>
      </c>
      <c r="AH20" s="27">
        <f t="shared" si="9"/>
        <v>1137.5</v>
      </c>
      <c r="AI20" s="27">
        <f>Q19+Z19</f>
        <v>1035.2000000000007</v>
      </c>
      <c r="AJ20" s="27">
        <f t="shared" si="9"/>
        <v>918.3000000000003</v>
      </c>
      <c r="AK20" s="27">
        <f t="shared" si="13"/>
        <v>799.99999999999977</v>
      </c>
      <c r="AL20" s="27">
        <f t="shared" si="10"/>
        <v>691.10000000000036</v>
      </c>
    </row>
    <row r="21" spans="1:38" ht="15.75" thickBot="1" x14ac:dyDescent="0.3">
      <c r="AD21" s="27">
        <f t="shared" si="11"/>
        <v>1113.712</v>
      </c>
      <c r="AE21" s="27">
        <f t="shared" si="12"/>
        <v>1264.3839999999998</v>
      </c>
      <c r="AF21" s="27">
        <f t="shared" si="12"/>
        <v>1315.0160000000003</v>
      </c>
      <c r="AG21" s="27">
        <f t="shared" si="9"/>
        <v>1314.6879999999992</v>
      </c>
      <c r="AH21" s="27">
        <f t="shared" si="9"/>
        <v>1300</v>
      </c>
      <c r="AI21" s="27">
        <f t="shared" si="9"/>
        <v>1296.5120000000002</v>
      </c>
      <c r="AJ21" s="27">
        <f t="shared" si="9"/>
        <v>1320.184</v>
      </c>
      <c r="AK21" s="27">
        <f t="shared" si="13"/>
        <v>1378.8159999999998</v>
      </c>
      <c r="AL21" s="27">
        <f>T20+AC20</f>
        <v>1473.4879999999998</v>
      </c>
    </row>
    <row r="22" spans="1:38" ht="15.75" thickBot="1" x14ac:dyDescent="0.3">
      <c r="A22" s="40" t="s">
        <v>0</v>
      </c>
      <c r="B22" s="41"/>
      <c r="C22" s="42" t="s">
        <v>44</v>
      </c>
      <c r="D22" s="42"/>
      <c r="E22" s="42"/>
      <c r="F22" s="42"/>
      <c r="G22" s="42"/>
      <c r="H22" s="42"/>
      <c r="I22" s="42"/>
      <c r="J22" s="42"/>
      <c r="K22" s="41"/>
    </row>
    <row r="23" spans="1:38" ht="15.75" thickBot="1" x14ac:dyDescent="0.3">
      <c r="A23" s="1" t="s">
        <v>2</v>
      </c>
      <c r="B23" s="2" t="s">
        <v>3</v>
      </c>
      <c r="C23" s="4" t="s">
        <v>4</v>
      </c>
      <c r="D23" s="4" t="s">
        <v>5</v>
      </c>
      <c r="E23" s="4" t="s">
        <v>6</v>
      </c>
      <c r="F23" s="4" t="s">
        <v>7</v>
      </c>
      <c r="G23" s="13" t="s">
        <v>8</v>
      </c>
      <c r="H23" s="4" t="s">
        <v>9</v>
      </c>
      <c r="I23" s="4" t="s">
        <v>10</v>
      </c>
      <c r="J23" s="4" t="s">
        <v>11</v>
      </c>
      <c r="K23" s="5" t="s">
        <v>12</v>
      </c>
    </row>
    <row r="24" spans="1:38" x14ac:dyDescent="0.25">
      <c r="A24" s="8">
        <v>1</v>
      </c>
      <c r="B24" s="7">
        <v>800</v>
      </c>
      <c r="C24" s="9"/>
      <c r="D24" s="9"/>
      <c r="E24" s="9"/>
      <c r="F24" s="9"/>
      <c r="G24" s="14"/>
      <c r="H24" s="9"/>
      <c r="I24" s="9"/>
      <c r="J24" s="9"/>
      <c r="K24" s="7"/>
    </row>
    <row r="25" spans="1:38" x14ac:dyDescent="0.25">
      <c r="A25" s="8">
        <v>2</v>
      </c>
      <c r="B25" s="7">
        <v>1000</v>
      </c>
      <c r="C25" s="9">
        <f>B25-AD16</f>
        <v>200</v>
      </c>
      <c r="D25" s="9">
        <f>B25-AE16</f>
        <v>200</v>
      </c>
      <c r="E25" s="9">
        <f>B25-AF16</f>
        <v>200</v>
      </c>
      <c r="F25" s="9">
        <f>B25-AG16</f>
        <v>200</v>
      </c>
      <c r="G25" s="14">
        <f>B25-AH16</f>
        <v>200</v>
      </c>
      <c r="H25" s="9">
        <f>B25-AI16</f>
        <v>200</v>
      </c>
      <c r="I25" s="9">
        <f>B25-AJ16</f>
        <v>200</v>
      </c>
      <c r="J25" s="9">
        <f>B25-AK16</f>
        <v>200</v>
      </c>
      <c r="K25" s="7">
        <f>B25-AL16</f>
        <v>200</v>
      </c>
    </row>
    <row r="26" spans="1:38" x14ac:dyDescent="0.25">
      <c r="A26" s="8">
        <v>3</v>
      </c>
      <c r="B26" s="7">
        <v>1400</v>
      </c>
      <c r="C26" s="9">
        <f>B26-AD17</f>
        <v>560</v>
      </c>
      <c r="D26" s="9">
        <f>B26-AE17</f>
        <v>520</v>
      </c>
      <c r="E26" s="9">
        <f>B26-AF17</f>
        <v>480</v>
      </c>
      <c r="F26" s="9">
        <f>B26-AG17</f>
        <v>440</v>
      </c>
      <c r="G26" s="14">
        <f>B26-AH17</f>
        <v>400</v>
      </c>
      <c r="H26" s="9">
        <f>B26-AI17</f>
        <v>360</v>
      </c>
      <c r="I26" s="9">
        <f>B26-AJ17</f>
        <v>320</v>
      </c>
      <c r="J26" s="9">
        <f>B26-AK17</f>
        <v>280</v>
      </c>
      <c r="K26" s="7">
        <f>B26-AL17</f>
        <v>240</v>
      </c>
    </row>
    <row r="27" spans="1:38" x14ac:dyDescent="0.25">
      <c r="A27" s="8">
        <v>4</v>
      </c>
      <c r="B27" s="7">
        <v>1400</v>
      </c>
      <c r="C27" s="9">
        <f>B27-AD18</f>
        <v>446.00000000000011</v>
      </c>
      <c r="D27" s="9">
        <f>B27-AE18</f>
        <v>304.00000000000023</v>
      </c>
      <c r="E27" s="9">
        <f>B27-AF18</f>
        <v>173.99999999999977</v>
      </c>
      <c r="F27" s="9">
        <f>B27-AG18</f>
        <v>56.000000000000227</v>
      </c>
      <c r="G27" s="14">
        <f>B27-AH18</f>
        <v>-50</v>
      </c>
      <c r="H27" s="9">
        <f>B27-AI18</f>
        <v>-144.00000000000023</v>
      </c>
      <c r="I27" s="9">
        <f>B27-AJ18</f>
        <v>-226.00000000000023</v>
      </c>
      <c r="J27" s="9">
        <f>B27-AK18</f>
        <v>-295.99999999999864</v>
      </c>
      <c r="K27" s="7">
        <f>B27-AL18</f>
        <v>-353.99999999999909</v>
      </c>
    </row>
    <row r="28" spans="1:38" x14ac:dyDescent="0.25">
      <c r="A28" s="8">
        <v>5</v>
      </c>
      <c r="B28" s="7">
        <v>1000</v>
      </c>
      <c r="C28" s="9">
        <f>B28-AD19</f>
        <v>-50.799999999999955</v>
      </c>
      <c r="D28" s="9">
        <f>B28-AE19</f>
        <v>-246.39999999999986</v>
      </c>
      <c r="E28" s="9">
        <f>B28-AF19</f>
        <v>-391.60000000000036</v>
      </c>
      <c r="F28" s="9">
        <f>B28-AG19</f>
        <v>-491.19999999999982</v>
      </c>
      <c r="G28" s="14">
        <f>B28-AH19</f>
        <v>-550</v>
      </c>
      <c r="H28" s="9">
        <f>B28-AI19</f>
        <v>-572.80000000000041</v>
      </c>
      <c r="I28" s="9">
        <f>B28-AJ19</f>
        <v>-564.39999999999986</v>
      </c>
      <c r="J28" s="9">
        <f>B28-AK19</f>
        <v>-529.60000000000036</v>
      </c>
      <c r="K28" s="7">
        <f>B28-AL19</f>
        <v>-473.20000000000005</v>
      </c>
    </row>
    <row r="29" spans="1:38" ht="15.75" thickBot="1" x14ac:dyDescent="0.3">
      <c r="A29" s="8">
        <v>6</v>
      </c>
      <c r="B29" s="7">
        <v>1300</v>
      </c>
      <c r="C29" s="9">
        <f>B29-AD20</f>
        <v>247.30000000000018</v>
      </c>
      <c r="D29" s="9">
        <f>B29-AE20</f>
        <v>111.20000000000005</v>
      </c>
      <c r="E29" s="9">
        <f>B29-AF20</f>
        <v>66.5</v>
      </c>
      <c r="F29" s="9">
        <f>B29-AG20</f>
        <v>90.400000000000546</v>
      </c>
      <c r="G29" s="14">
        <f>B29-AH20</f>
        <v>162.5</v>
      </c>
      <c r="H29" s="9">
        <f>B29-AI20</f>
        <v>264.79999999999927</v>
      </c>
      <c r="I29" s="9">
        <f>B29-AJ20</f>
        <v>381.6999999999997</v>
      </c>
      <c r="J29" s="9">
        <f>B29-AK20</f>
        <v>500.00000000000023</v>
      </c>
      <c r="K29" s="7">
        <f>B29-AL20</f>
        <v>608.89999999999964</v>
      </c>
    </row>
    <row r="30" spans="1:38" ht="15.75" thickBot="1" x14ac:dyDescent="0.3">
      <c r="A30" s="37"/>
      <c r="B30" s="36" t="s">
        <v>45</v>
      </c>
      <c r="C30" s="37">
        <f>AVERAGE(C25:C29)</f>
        <v>280.50000000000006</v>
      </c>
      <c r="D30" s="35">
        <f t="shared" ref="D30:K30" si="14">AVERAGE(D25:D29)</f>
        <v>177.76000000000008</v>
      </c>
      <c r="E30" s="35">
        <f t="shared" si="14"/>
        <v>105.77999999999989</v>
      </c>
      <c r="F30" s="35">
        <f t="shared" si="14"/>
        <v>59.040000000000191</v>
      </c>
      <c r="G30" s="35">
        <f t="shared" si="14"/>
        <v>32.5</v>
      </c>
      <c r="H30" s="35">
        <f t="shared" si="14"/>
        <v>21.599999999999728</v>
      </c>
      <c r="I30" s="35">
        <f t="shared" si="14"/>
        <v>22.259999999999923</v>
      </c>
      <c r="J30" s="35">
        <f t="shared" si="14"/>
        <v>30.880000000000244</v>
      </c>
      <c r="K30" s="36">
        <f t="shared" si="14"/>
        <v>44.340000000000103</v>
      </c>
    </row>
    <row r="33" spans="15:15" x14ac:dyDescent="0.25">
      <c r="O33" s="12" t="s">
        <v>18</v>
      </c>
    </row>
  </sheetData>
  <mergeCells count="8">
    <mergeCell ref="AD13:AL13"/>
    <mergeCell ref="A22:B22"/>
    <mergeCell ref="C22:K22"/>
    <mergeCell ref="A4:B4"/>
    <mergeCell ref="C4:K4"/>
    <mergeCell ref="A13:B13"/>
    <mergeCell ref="C13:K13"/>
    <mergeCell ref="U13:A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7"/>
  <sheetViews>
    <sheetView workbookViewId="0">
      <selection activeCell="H19" sqref="H19"/>
    </sheetView>
  </sheetViews>
  <sheetFormatPr defaultRowHeight="15" x14ac:dyDescent="0.25"/>
  <cols>
    <col min="4" max="4" width="15.7109375" bestFit="1" customWidth="1"/>
    <col min="5" max="5" width="14.5703125" customWidth="1"/>
    <col min="6" max="6" width="18.7109375" customWidth="1"/>
    <col min="7" max="7" width="13.140625" customWidth="1"/>
    <col min="9" max="9" width="13" customWidth="1"/>
    <col min="10" max="10" width="10.7109375" customWidth="1"/>
  </cols>
  <sheetData>
    <row r="2" spans="4:7" ht="15.75" x14ac:dyDescent="0.25">
      <c r="D2" s="31" t="s">
        <v>19</v>
      </c>
      <c r="E2" s="31" t="s">
        <v>20</v>
      </c>
      <c r="F2" s="31" t="s">
        <v>21</v>
      </c>
      <c r="G2" s="31" t="s">
        <v>22</v>
      </c>
    </row>
    <row r="3" spans="4:7" x14ac:dyDescent="0.25">
      <c r="D3" s="32" t="s">
        <v>23</v>
      </c>
      <c r="E3" s="32" t="s">
        <v>24</v>
      </c>
      <c r="F3" s="32">
        <v>10</v>
      </c>
      <c r="G3" s="32">
        <v>125</v>
      </c>
    </row>
    <row r="4" spans="4:7" x14ac:dyDescent="0.25">
      <c r="D4" s="32" t="s">
        <v>25</v>
      </c>
      <c r="E4" s="32" t="s">
        <v>24</v>
      </c>
      <c r="F4" s="32">
        <v>10</v>
      </c>
      <c r="G4" s="32">
        <v>100</v>
      </c>
    </row>
    <row r="5" spans="4:7" x14ac:dyDescent="0.25">
      <c r="D5" s="32" t="s">
        <v>26</v>
      </c>
      <c r="E5" s="32" t="s">
        <v>27</v>
      </c>
      <c r="F5" s="32">
        <v>5</v>
      </c>
      <c r="G5" s="32">
        <v>85</v>
      </c>
    </row>
    <row r="6" spans="4:7" x14ac:dyDescent="0.25">
      <c r="D6" s="32" t="s">
        <v>28</v>
      </c>
      <c r="E6" s="32" t="s">
        <v>27</v>
      </c>
      <c r="F6" s="32">
        <v>5</v>
      </c>
      <c r="G6" s="32">
        <v>50</v>
      </c>
    </row>
    <row r="7" spans="4:7" x14ac:dyDescent="0.25">
      <c r="D7" s="32" t="s">
        <v>29</v>
      </c>
      <c r="E7" s="32" t="s">
        <v>30</v>
      </c>
      <c r="F7" s="32">
        <v>500</v>
      </c>
      <c r="G7" s="32">
        <v>90</v>
      </c>
    </row>
    <row r="8" spans="4:7" x14ac:dyDescent="0.25">
      <c r="D8" s="32" t="s">
        <v>31</v>
      </c>
      <c r="E8" s="32" t="s">
        <v>32</v>
      </c>
      <c r="F8" s="32">
        <v>5</v>
      </c>
      <c r="G8" s="32">
        <v>75</v>
      </c>
    </row>
    <row r="9" spans="4:7" x14ac:dyDescent="0.25">
      <c r="D9" s="32" t="s">
        <v>33</v>
      </c>
      <c r="E9" s="32" t="s">
        <v>27</v>
      </c>
      <c r="F9" s="32">
        <v>5</v>
      </c>
      <c r="G9" s="32">
        <v>60</v>
      </c>
    </row>
    <row r="10" spans="4:7" x14ac:dyDescent="0.25">
      <c r="D10" s="32" t="s">
        <v>34</v>
      </c>
      <c r="E10" s="32" t="s">
        <v>35</v>
      </c>
      <c r="F10" s="32">
        <v>800</v>
      </c>
      <c r="G10" s="32">
        <v>5200</v>
      </c>
    </row>
    <row r="11" spans="4:7" x14ac:dyDescent="0.25">
      <c r="D11" s="32" t="s">
        <v>36</v>
      </c>
      <c r="E11" s="32" t="s">
        <v>35</v>
      </c>
      <c r="F11" s="32">
        <v>800</v>
      </c>
      <c r="G11" s="32">
        <v>7200</v>
      </c>
    </row>
    <row r="12" spans="4:7" x14ac:dyDescent="0.25">
      <c r="D12" s="32" t="s">
        <v>37</v>
      </c>
      <c r="E12" s="32" t="s">
        <v>35</v>
      </c>
      <c r="F12" s="32">
        <v>800</v>
      </c>
      <c r="G12" s="32">
        <v>6400</v>
      </c>
    </row>
    <row r="13" spans="4:7" x14ac:dyDescent="0.25">
      <c r="D13" s="33"/>
      <c r="E13" s="33"/>
      <c r="F13" s="33"/>
      <c r="G13" s="33"/>
    </row>
    <row r="14" spans="4:7" x14ac:dyDescent="0.25">
      <c r="E14" s="34" t="s">
        <v>38</v>
      </c>
      <c r="F14" t="s">
        <v>39</v>
      </c>
      <c r="G14" t="s">
        <v>40</v>
      </c>
    </row>
    <row r="15" spans="4:7" x14ac:dyDescent="0.25">
      <c r="D15" t="s">
        <v>41</v>
      </c>
      <c r="E15">
        <f>G3*6+G6*2+G8*4+G9*6</f>
        <v>1510</v>
      </c>
      <c r="F15">
        <v>3200</v>
      </c>
      <c r="G15">
        <f>F15-E15</f>
        <v>1690</v>
      </c>
    </row>
    <row r="16" spans="4:7" x14ac:dyDescent="0.25">
      <c r="D16" t="s">
        <v>42</v>
      </c>
      <c r="E16">
        <f>G3*6+G6*3+G8*5+G5*4+G4*1</f>
        <v>1715</v>
      </c>
      <c r="F16">
        <v>3600</v>
      </c>
      <c r="G16">
        <f t="shared" ref="G16:G17" si="0">F16-E16</f>
        <v>1885</v>
      </c>
    </row>
    <row r="17" spans="4:7" x14ac:dyDescent="0.25">
      <c r="D17" t="s">
        <v>43</v>
      </c>
      <c r="E17">
        <f>G4*9+G6*3+G8*2</f>
        <v>1200</v>
      </c>
      <c r="F17">
        <v>2700</v>
      </c>
      <c r="G17">
        <f t="shared" si="0"/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Peramalan</vt:lpstr>
      <vt:lpstr>Harga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Akbar</dc:creator>
  <cp:lastModifiedBy>Windows User</cp:lastModifiedBy>
  <dcterms:created xsi:type="dcterms:W3CDTF">2018-05-25T21:52:06Z</dcterms:created>
  <dcterms:modified xsi:type="dcterms:W3CDTF">2018-05-31T14:30:29Z</dcterms:modified>
</cp:coreProperties>
</file>