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75" windowWidth="12990" windowHeight="7935" tabRatio="849"/>
  </bookViews>
  <sheets>
    <sheet name="REKAP" sheetId="33" r:id="rId1"/>
    <sheet name="BTB 1, 2, 3" sheetId="87" r:id="rId2"/>
    <sheet name="BTB 4" sheetId="100" r:id="rId3"/>
  </sheets>
  <definedNames>
    <definedName name="_xlnm.Print_Titles" localSheetId="1">'BTB 1, 2, 3'!#REF!</definedName>
    <definedName name="_xlnm.Print_Titles" localSheetId="2">'BTB 4'!#REF!</definedName>
  </definedNames>
  <calcPr calcId="145621"/>
</workbook>
</file>

<file path=xl/calcChain.xml><?xml version="1.0" encoding="utf-8"?>
<calcChain xmlns="http://schemas.openxmlformats.org/spreadsheetml/2006/main">
  <c r="E52" i="100" l="1"/>
  <c r="B100" i="87"/>
  <c r="B101" i="87" s="1"/>
  <c r="B102" i="87" s="1"/>
  <c r="B103" i="87" s="1"/>
  <c r="B104" i="87" s="1"/>
  <c r="B105" i="87" s="1"/>
  <c r="B106" i="87" s="1"/>
  <c r="B107" i="87" s="1"/>
  <c r="B108" i="87" s="1"/>
  <c r="E49" i="100" l="1"/>
  <c r="J27" i="100"/>
  <c r="Q27" i="100"/>
  <c r="P27" i="100" s="1"/>
  <c r="J26" i="100"/>
  <c r="Q26" i="100"/>
  <c r="P26" i="100" s="1"/>
  <c r="B121" i="87"/>
  <c r="B122" i="87" s="1"/>
  <c r="B123" i="87" s="1"/>
  <c r="B124" i="87" s="1"/>
  <c r="E126" i="87"/>
  <c r="J120" i="87"/>
  <c r="Q120" i="87"/>
  <c r="P120" i="87" s="1"/>
  <c r="Q25" i="100" l="1"/>
  <c r="P25" i="100" s="1"/>
  <c r="J25" i="100"/>
  <c r="Q24" i="100"/>
  <c r="P24" i="100" s="1"/>
  <c r="J24" i="100"/>
  <c r="Q23" i="100"/>
  <c r="P23" i="100" s="1"/>
  <c r="Q22" i="100"/>
  <c r="P22" i="100" s="1"/>
  <c r="J23" i="100"/>
  <c r="J22" i="100"/>
  <c r="B22" i="100"/>
  <c r="B23" i="100" s="1"/>
  <c r="B24" i="100" s="1"/>
  <c r="B25" i="100" s="1"/>
  <c r="B26" i="100" s="1"/>
  <c r="B27" i="100" s="1"/>
  <c r="Q21" i="100" l="1"/>
  <c r="P21" i="100" s="1"/>
  <c r="J21" i="100"/>
  <c r="Q55" i="87"/>
  <c r="P55" i="87" s="1"/>
  <c r="J55" i="87"/>
  <c r="Q17" i="100" l="1"/>
  <c r="P17" i="100" s="1"/>
  <c r="Q16" i="100"/>
  <c r="P16" i="100" s="1"/>
  <c r="Q15" i="100"/>
  <c r="P15" i="100" s="1"/>
  <c r="Q14" i="100"/>
  <c r="P14" i="100" s="1"/>
  <c r="J14" i="100"/>
  <c r="Q13" i="100"/>
  <c r="P13" i="100" s="1"/>
  <c r="J13" i="100"/>
  <c r="Q12" i="100"/>
  <c r="P12" i="100" s="1"/>
  <c r="J12" i="100"/>
  <c r="B13" i="100"/>
  <c r="B58" i="87"/>
  <c r="B14" i="100" l="1"/>
  <c r="B15" i="100" s="1"/>
  <c r="B16" i="100" s="1"/>
  <c r="B17" i="100" s="1"/>
  <c r="B19" i="100" s="1"/>
  <c r="Q51" i="87" l="1"/>
  <c r="P51" i="87" s="1"/>
  <c r="Q50" i="87"/>
  <c r="P50" i="87" s="1"/>
  <c r="J50" i="87"/>
  <c r="Q49" i="87"/>
  <c r="P49" i="87" s="1"/>
  <c r="J49" i="87"/>
  <c r="Q48" i="87"/>
  <c r="P48" i="87" s="1"/>
  <c r="J48" i="87"/>
  <c r="Q47" i="87"/>
  <c r="P47" i="87" s="1"/>
  <c r="J47" i="87"/>
  <c r="Q46" i="87"/>
  <c r="P46" i="87" s="1"/>
  <c r="J46" i="87"/>
  <c r="Q45" i="87"/>
  <c r="P45" i="87" s="1"/>
  <c r="J45" i="87"/>
  <c r="Q44" i="87"/>
  <c r="P44" i="87" s="1"/>
  <c r="J44" i="87"/>
  <c r="Q43" i="87"/>
  <c r="P43" i="87" s="1"/>
  <c r="J43" i="87"/>
  <c r="Q42" i="87"/>
  <c r="P42" i="87" s="1"/>
  <c r="J42" i="87"/>
  <c r="Q124" i="87"/>
  <c r="P124" i="87" s="1"/>
  <c r="J124" i="87"/>
  <c r="Q41" i="87"/>
  <c r="P41" i="87" s="1"/>
  <c r="J41" i="87"/>
  <c r="Q40" i="87"/>
  <c r="P40" i="87" s="1"/>
  <c r="J40" i="87"/>
  <c r="Q39" i="87"/>
  <c r="P39" i="87" s="1"/>
  <c r="Q38" i="87"/>
  <c r="P38" i="87" s="1"/>
  <c r="J38" i="87"/>
  <c r="Q37" i="87"/>
  <c r="P37" i="87" s="1"/>
  <c r="J37" i="87"/>
  <c r="Q123" i="87"/>
  <c r="P123" i="87" s="1"/>
  <c r="J123" i="87"/>
  <c r="Q36" i="87"/>
  <c r="P36" i="87" s="1"/>
  <c r="J36" i="87"/>
  <c r="Q35" i="87"/>
  <c r="P35" i="87" s="1"/>
  <c r="J35" i="87"/>
  <c r="Q34" i="87"/>
  <c r="P34" i="87" s="1"/>
  <c r="J34" i="87"/>
  <c r="Q33" i="87"/>
  <c r="P33" i="87" s="1"/>
  <c r="J33" i="87"/>
  <c r="Q32" i="87"/>
  <c r="P32" i="87" s="1"/>
  <c r="J32" i="87"/>
  <c r="E76" i="87" l="1"/>
  <c r="B40" i="100" l="1"/>
  <c r="B41" i="100" l="1"/>
  <c r="B42" i="100" s="1"/>
  <c r="B43" i="100" s="1"/>
  <c r="B44" i="100" s="1"/>
  <c r="B45" i="100" s="1"/>
  <c r="B46" i="100" s="1"/>
  <c r="B47" i="100" s="1"/>
  <c r="E58" i="87"/>
  <c r="B49" i="100" l="1"/>
  <c r="Q13" i="33" s="1"/>
  <c r="Q31" i="87" l="1"/>
  <c r="P31" i="87" s="1"/>
  <c r="B29" i="100" l="1"/>
  <c r="Q13" i="87" l="1"/>
  <c r="Q14" i="87"/>
  <c r="Q15" i="87"/>
  <c r="Q16" i="87"/>
  <c r="Q17" i="87"/>
  <c r="Q18" i="87"/>
  <c r="Q19" i="87"/>
  <c r="Q21" i="87"/>
  <c r="Q22" i="87"/>
  <c r="Q23" i="87"/>
  <c r="Q24" i="87"/>
  <c r="Q25" i="87"/>
  <c r="Q26" i="87"/>
  <c r="Q121" i="87"/>
  <c r="Q122" i="87"/>
  <c r="Q28" i="87"/>
  <c r="Q29" i="87"/>
  <c r="Q12" i="87"/>
  <c r="E74" i="87" l="1"/>
  <c r="E73" i="87"/>
  <c r="E72" i="87"/>
  <c r="E30" i="87"/>
  <c r="E71" i="87"/>
  <c r="J16" i="87"/>
  <c r="J30" i="87"/>
  <c r="J29" i="87"/>
  <c r="J27" i="87"/>
  <c r="J122" i="87"/>
  <c r="J121" i="87"/>
  <c r="J26" i="87"/>
  <c r="J25" i="87"/>
  <c r="J24" i="87"/>
  <c r="J23" i="87"/>
  <c r="J22" i="87"/>
  <c r="J21" i="87"/>
  <c r="J19" i="87"/>
  <c r="J18" i="87"/>
  <c r="J14" i="87"/>
  <c r="J13" i="87"/>
  <c r="J12" i="87"/>
  <c r="E110" i="87" l="1"/>
  <c r="Q30" i="87"/>
  <c r="F13" i="33" l="1"/>
  <c r="D13" i="33"/>
  <c r="R13" i="33" l="1"/>
  <c r="O29" i="100"/>
  <c r="N29" i="100"/>
  <c r="M29" i="100"/>
  <c r="L29" i="100"/>
  <c r="K29" i="100"/>
  <c r="J29" i="100"/>
  <c r="I29" i="100"/>
  <c r="H29" i="100"/>
  <c r="E29" i="100"/>
  <c r="B31" i="100"/>
  <c r="Q29" i="100"/>
  <c r="Q19" i="100"/>
  <c r="O19" i="100"/>
  <c r="N19" i="100"/>
  <c r="M19" i="100"/>
  <c r="L19" i="100"/>
  <c r="K19" i="100"/>
  <c r="J19" i="100"/>
  <c r="I19" i="100"/>
  <c r="H19" i="100"/>
  <c r="E19" i="100"/>
  <c r="E13" i="33" s="1"/>
  <c r="P30" i="87"/>
  <c r="P29" i="87"/>
  <c r="P28" i="87"/>
  <c r="P122" i="87"/>
  <c r="P121" i="87"/>
  <c r="P26" i="87"/>
  <c r="P25" i="87"/>
  <c r="P24" i="87"/>
  <c r="P23" i="87"/>
  <c r="P22" i="87"/>
  <c r="P21" i="87"/>
  <c r="P19" i="87"/>
  <c r="P18" i="87"/>
  <c r="P17" i="87"/>
  <c r="P16" i="87"/>
  <c r="P15" i="87"/>
  <c r="P14" i="87"/>
  <c r="P13" i="87"/>
  <c r="P12" i="87"/>
  <c r="O58" i="87"/>
  <c r="N58" i="87"/>
  <c r="M58" i="87"/>
  <c r="L58" i="87"/>
  <c r="K58" i="87"/>
  <c r="J58" i="87"/>
  <c r="I58" i="87"/>
  <c r="H58" i="87"/>
  <c r="O53" i="87"/>
  <c r="N53" i="87"/>
  <c r="M53" i="87"/>
  <c r="L53" i="87"/>
  <c r="K53" i="87"/>
  <c r="I53" i="87"/>
  <c r="H53" i="87"/>
  <c r="E31" i="100" l="1"/>
  <c r="G13" i="33"/>
  <c r="I31" i="100"/>
  <c r="J13" i="33" s="1"/>
  <c r="K31" i="100"/>
  <c r="M31" i="100"/>
  <c r="L13" i="33" s="1"/>
  <c r="O31" i="100"/>
  <c r="P19" i="100"/>
  <c r="H31" i="100"/>
  <c r="J31" i="100"/>
  <c r="K13" i="33" s="1"/>
  <c r="L31" i="100"/>
  <c r="N31" i="100"/>
  <c r="M13" i="33" s="1"/>
  <c r="Q31" i="100"/>
  <c r="O13" i="33" s="1"/>
  <c r="L60" i="87"/>
  <c r="M60" i="87"/>
  <c r="L12" i="33" s="1"/>
  <c r="H60" i="87"/>
  <c r="N60" i="87"/>
  <c r="M12" i="33" s="1"/>
  <c r="K60" i="87"/>
  <c r="I60" i="87"/>
  <c r="J12" i="33" s="1"/>
  <c r="P29" i="100"/>
  <c r="P58" i="87"/>
  <c r="Q58" i="87"/>
  <c r="O60" i="87"/>
  <c r="P31" i="100" l="1"/>
  <c r="N13" i="33" s="1"/>
  <c r="M15" i="33" l="1"/>
  <c r="L15" i="33"/>
  <c r="E15" i="87" l="1"/>
  <c r="Q20" i="87"/>
  <c r="P20" i="87" s="1"/>
  <c r="G12" i="33"/>
  <c r="J20" i="87" l="1"/>
  <c r="J15" i="87"/>
  <c r="J17" i="87"/>
  <c r="J28" i="87"/>
  <c r="J53" i="87" l="1"/>
  <c r="J60" i="87" s="1"/>
  <c r="K12" i="33" s="1"/>
  <c r="F12" i="33"/>
  <c r="E27" i="87" l="1"/>
  <c r="E53" i="87" s="1"/>
  <c r="Q27" i="87" l="1"/>
  <c r="E12" i="33"/>
  <c r="P27" i="87" l="1"/>
  <c r="P53" i="87" s="1"/>
  <c r="P60" i="87" s="1"/>
  <c r="N12" i="33" s="1"/>
  <c r="Q53" i="87"/>
  <c r="Q60" i="87" s="1"/>
  <c r="O12" i="33" s="1"/>
  <c r="B69" i="87" l="1"/>
  <c r="B13" i="87"/>
  <c r="B14" i="87" s="1"/>
  <c r="B15" i="87" s="1"/>
  <c r="B16" i="87" s="1"/>
  <c r="B17" i="87" s="1"/>
  <c r="B18" i="87" s="1"/>
  <c r="B19" i="87" s="1"/>
  <c r="B20" i="87" s="1"/>
  <c r="B21" i="87" s="1"/>
  <c r="B22" i="87" s="1"/>
  <c r="B23" i="87" s="1"/>
  <c r="B24" i="87" s="1"/>
  <c r="B25" i="87" s="1"/>
  <c r="B26" i="87" s="1"/>
  <c r="B27" i="87" s="1"/>
  <c r="B28" i="87" s="1"/>
  <c r="B29" i="87" s="1"/>
  <c r="B30" i="87" s="1"/>
  <c r="B31" i="87" s="1"/>
  <c r="B32" i="87" s="1"/>
  <c r="B33" i="87" s="1"/>
  <c r="B34" i="87" s="1"/>
  <c r="B35" i="87" s="1"/>
  <c r="B36" i="87" s="1"/>
  <c r="B37" i="87" s="1"/>
  <c r="B38" i="87" s="1"/>
  <c r="B39" i="87" s="1"/>
  <c r="B40" i="87" s="1"/>
  <c r="B41" i="87" s="1"/>
  <c r="B42" i="87" s="1"/>
  <c r="B43" i="87" s="1"/>
  <c r="B44" i="87" s="1"/>
  <c r="B45" i="87" s="1"/>
  <c r="B46" i="87" s="1"/>
  <c r="B47" i="87" s="1"/>
  <c r="B48" i="87" s="1"/>
  <c r="B49" i="87" s="1"/>
  <c r="B50" i="87" s="1"/>
  <c r="B51" i="87" s="1"/>
  <c r="R12" i="33" l="1"/>
  <c r="B70" i="87"/>
  <c r="B71" i="87" s="1"/>
  <c r="B72" i="87" s="1"/>
  <c r="B73" i="87" s="1"/>
  <c r="B74" i="87" s="1"/>
  <c r="B75" i="87" s="1"/>
  <c r="B76" i="87" l="1"/>
  <c r="B77" i="87" s="1"/>
  <c r="B78" i="87" s="1"/>
  <c r="B79" i="87" s="1"/>
  <c r="B80" i="87" s="1"/>
  <c r="B81" i="87" s="1"/>
  <c r="E60" i="87"/>
  <c r="B82" i="87" l="1"/>
  <c r="B83" i="87" s="1"/>
  <c r="B84" i="87" s="1"/>
  <c r="R15" i="33"/>
  <c r="B85" i="87" l="1"/>
  <c r="B86" i="87" s="1"/>
  <c r="B87" i="87" s="1"/>
  <c r="B88" i="87" s="1"/>
  <c r="B89" i="87" s="1"/>
  <c r="B90" i="87" s="1"/>
  <c r="B91" i="87" s="1"/>
  <c r="B92" i="87" s="1"/>
  <c r="B93" i="87" s="1"/>
  <c r="B94" i="87" s="1"/>
  <c r="B95" i="87" s="1"/>
  <c r="B96" i="87" s="1"/>
  <c r="B97" i="87" s="1"/>
  <c r="B98" i="87" s="1"/>
  <c r="B99" i="87" s="1"/>
  <c r="B110" i="87" l="1"/>
  <c r="Q12" i="33" s="1"/>
  <c r="I13" i="33" l="1"/>
  <c r="H13" i="33" l="1"/>
  <c r="B53" i="87" l="1"/>
  <c r="D12" i="33" l="1"/>
  <c r="H12" i="33" s="1"/>
  <c r="B60" i="87"/>
  <c r="J15" i="33"/>
  <c r="K15" i="33"/>
  <c r="I12" i="33" l="1"/>
  <c r="Q15" i="33" l="1"/>
  <c r="G15" i="33"/>
  <c r="E15" i="33" l="1"/>
  <c r="F15" i="33"/>
  <c r="O15" i="33" l="1"/>
  <c r="I15" i="33"/>
  <c r="D15" i="33"/>
  <c r="B13" i="33" l="1"/>
  <c r="B15" i="33" s="1"/>
  <c r="N15" i="33"/>
  <c r="H15" i="33"/>
</calcChain>
</file>

<file path=xl/sharedStrings.xml><?xml version="1.0" encoding="utf-8"?>
<sst xmlns="http://schemas.openxmlformats.org/spreadsheetml/2006/main" count="647" uniqueCount="265">
  <si>
    <t>EVALUASI DATA LUASAN TANAH</t>
  </si>
  <si>
    <t>DATA TANAH</t>
  </si>
  <si>
    <t>ATAS NAMA</t>
  </si>
  <si>
    <t>NO.</t>
  </si>
  <si>
    <t>TOTAL LUASAN TANAH ( A + B )</t>
  </si>
  <si>
    <t>Erfan</t>
  </si>
  <si>
    <t>H. Moenadi</t>
  </si>
  <si>
    <t>PT. GBU</t>
  </si>
  <si>
    <t>LOKASI</t>
  </si>
  <si>
    <t>Minto Herbert/Nasser</t>
  </si>
  <si>
    <t>NO. SHGB</t>
  </si>
  <si>
    <t>sisa jalan</t>
  </si>
  <si>
    <t>BPN</t>
  </si>
  <si>
    <t>habis (gambar no. 3)</t>
  </si>
  <si>
    <t>sisa M.2828 u/ induk BE - 10&amp;11</t>
  </si>
  <si>
    <t>dr M.2660 u/ jln masuk proyek</t>
  </si>
  <si>
    <t>fasos</t>
  </si>
  <si>
    <t>A.</t>
  </si>
  <si>
    <t>TANAH SUDAH SHGB</t>
  </si>
  <si>
    <t>B.</t>
  </si>
  <si>
    <t>JUMLAH A</t>
  </si>
  <si>
    <t>JUMLAH B</t>
  </si>
  <si>
    <t>SHGB</t>
  </si>
  <si>
    <t>BATAS WAKTU SHGB</t>
  </si>
  <si>
    <t>POSISI SURAT</t>
  </si>
  <si>
    <t>KETERANGAN</t>
  </si>
  <si>
    <t>LUAS</t>
  </si>
  <si>
    <t>PT. GUNUNG BATU UTAMA</t>
  </si>
  <si>
    <t>Departemen Land Acquisition</t>
  </si>
  <si>
    <t>Sisa induk B. 5372</t>
  </si>
  <si>
    <t>Sisa induk B. 8884 (Blok E)</t>
  </si>
  <si>
    <t>Yunita Widyaningtyas, SH.</t>
  </si>
  <si>
    <t>Menyetujui,</t>
  </si>
  <si>
    <t>Manager</t>
  </si>
  <si>
    <t>PROYEK BUMI TEGAL BESAR 4</t>
  </si>
  <si>
    <t>Bumi Tegal Besar 4</t>
  </si>
  <si>
    <t>SISA SHGB UNTUK JALAN &amp; FASOS</t>
  </si>
  <si>
    <t>REKAP ASET TANAH PROYEK SUDAH SHGB</t>
  </si>
  <si>
    <t>TOTAL</t>
  </si>
  <si>
    <t>TANAH PROYEK SUDAH SHGB</t>
  </si>
  <si>
    <t>23-04-2045</t>
  </si>
  <si>
    <t>02-06-2045</t>
  </si>
  <si>
    <t>26-05-2047</t>
  </si>
  <si>
    <t>25-03-2039</t>
  </si>
  <si>
    <t>16-11-2040</t>
  </si>
  <si>
    <t>20-12-2042</t>
  </si>
  <si>
    <t>23-10-2042</t>
  </si>
  <si>
    <t>02-07-2045</t>
  </si>
  <si>
    <t>05-09-2047</t>
  </si>
  <si>
    <t>Andrew Nugroho A. S.Kom</t>
  </si>
  <si>
    <t>20-01-2043</t>
  </si>
  <si>
    <t>23-04-2043</t>
  </si>
  <si>
    <t>13-07-2040</t>
  </si>
  <si>
    <t>28-02-2048</t>
  </si>
  <si>
    <t>Sisa induk B.8884 (Blok EF.19-20)</t>
  </si>
  <si>
    <t>SPLITSING</t>
  </si>
  <si>
    <t>PENGGABUNGAN</t>
  </si>
  <si>
    <t>PROSES SPLIT</t>
  </si>
  <si>
    <t>JML</t>
  </si>
  <si>
    <t>PROSES</t>
  </si>
  <si>
    <t>PROSES GABUNG</t>
  </si>
  <si>
    <t>JML SHGB</t>
  </si>
  <si>
    <t>TERBIT</t>
  </si>
  <si>
    <t>TERBIT PROSES</t>
  </si>
  <si>
    <t>SISA SETELAH PROSES TERBIT</t>
  </si>
  <si>
    <t>B.4708</t>
  </si>
  <si>
    <t>pelurusan dr M.1998 Rohima</t>
  </si>
  <si>
    <t>B.5373</t>
  </si>
  <si>
    <t>B.5622</t>
  </si>
  <si>
    <t>B.5998</t>
  </si>
  <si>
    <t>B.6072</t>
  </si>
  <si>
    <t>B.6260</t>
  </si>
  <si>
    <t>B.4392</t>
  </si>
  <si>
    <t>B.5219</t>
  </si>
  <si>
    <t>B.5372</t>
  </si>
  <si>
    <t>B.5621</t>
  </si>
  <si>
    <t>B.4709</t>
  </si>
  <si>
    <t>B.6853</t>
  </si>
  <si>
    <t>B.9303</t>
  </si>
  <si>
    <t>B.6081</t>
  </si>
  <si>
    <t>B.6075</t>
  </si>
  <si>
    <t>B.5999</t>
  </si>
  <si>
    <t>B.6852</t>
  </si>
  <si>
    <t>B.9444</t>
  </si>
  <si>
    <t>B.11910</t>
  </si>
  <si>
    <t>B.6000</t>
  </si>
  <si>
    <t>B.12598</t>
  </si>
  <si>
    <t>B.12599</t>
  </si>
  <si>
    <t>M.4987</t>
  </si>
  <si>
    <t>B.5997</t>
  </si>
  <si>
    <t>B.6851</t>
  </si>
  <si>
    <t>B.8584</t>
  </si>
  <si>
    <t>B.8884</t>
  </si>
  <si>
    <t>B.9286</t>
  </si>
  <si>
    <t>B.9372</t>
  </si>
  <si>
    <t>B.9761</t>
  </si>
  <si>
    <t>B.9764</t>
  </si>
  <si>
    <t>B.10793</t>
  </si>
  <si>
    <t>B.6071</t>
  </si>
  <si>
    <t>B.12811</t>
  </si>
  <si>
    <t>PT.GBU</t>
  </si>
  <si>
    <t>B.12472</t>
  </si>
  <si>
    <t>B.12467</t>
  </si>
  <si>
    <t>SISA TANAH PROYEK SUDAH SHGB BELUM PROSES</t>
  </si>
  <si>
    <t>Kadiv Administration</t>
  </si>
  <si>
    <t xml:space="preserve">Sisa fasos dan fasum sudah pelepasan </t>
  </si>
  <si>
    <t>28-12-2048</t>
  </si>
  <si>
    <t>Blok E.12A &amp; 14</t>
  </si>
  <si>
    <t>B.13242</t>
  </si>
  <si>
    <t>B.13243</t>
  </si>
  <si>
    <t>B.13245</t>
  </si>
  <si>
    <t>11-03-2049</t>
  </si>
  <si>
    <t>11-02-2049</t>
  </si>
  <si>
    <t>22-01-2049</t>
  </si>
  <si>
    <t xml:space="preserve">Ex. Asnawi </t>
  </si>
  <si>
    <t>Ex. Supatwi</t>
  </si>
  <si>
    <t>Ex. Tony Ivan Dorin</t>
  </si>
  <si>
    <t>EB.18-20 (Dari induk B.6081) - tidak berbentuk kav.</t>
  </si>
  <si>
    <t>D.34 &amp; DM.49G</t>
  </si>
  <si>
    <t>BX. 29,39, BY. 30, 42 sd. 50, BW.36, BK.22, 45, BY.24a</t>
  </si>
  <si>
    <t>Blok GC.01 + GB.10 sd. 20</t>
  </si>
  <si>
    <t>Blok GC + GD + G</t>
  </si>
  <si>
    <t>Blok FI.17-21, FD.02-16</t>
  </si>
  <si>
    <t>B.9586</t>
  </si>
  <si>
    <t>18-12-2037</t>
  </si>
  <si>
    <t>Sisa induk B.4392 Blok BA.43-51</t>
  </si>
  <si>
    <t>Split Habis</t>
  </si>
  <si>
    <t>Sisa Induk B.6074 (Blok BS.14C-E) - tidak bentuk Kav</t>
  </si>
  <si>
    <t xml:space="preserve">Split Habis </t>
  </si>
  <si>
    <t>Sisa Blok FD.02 tidak split karena terkait pihak lain</t>
  </si>
  <si>
    <t>B.6001</t>
  </si>
  <si>
    <t>B.6055</t>
  </si>
  <si>
    <t>B.6073</t>
  </si>
  <si>
    <t>B.6074</t>
  </si>
  <si>
    <t>B.6293</t>
  </si>
  <si>
    <t>B.8494</t>
  </si>
  <si>
    <t>B.8882</t>
  </si>
  <si>
    <t>B.9750</t>
  </si>
  <si>
    <t>B.10501</t>
  </si>
  <si>
    <t>B.9496</t>
  </si>
  <si>
    <t>B.12345</t>
  </si>
  <si>
    <t>B.9812</t>
  </si>
  <si>
    <t>B.9787</t>
  </si>
  <si>
    <t xml:space="preserve">BPN </t>
  </si>
  <si>
    <t>B.13794</t>
  </si>
  <si>
    <t>B.13809</t>
  </si>
  <si>
    <t>Jalan &amp; Fasos dari Induk B.6259</t>
  </si>
  <si>
    <t>B.13838</t>
  </si>
  <si>
    <t>07-01-2048</t>
  </si>
  <si>
    <t>Jalan &amp; Fasos dari Induk B.11496</t>
  </si>
  <si>
    <t>28-12-2040</t>
  </si>
  <si>
    <t>D.12A - D.15</t>
  </si>
  <si>
    <t>B.13893</t>
  </si>
  <si>
    <t>B.13892</t>
  </si>
  <si>
    <t>B.13888</t>
  </si>
  <si>
    <t>15-08-2036</t>
  </si>
  <si>
    <t>Sisa induk Blok DO.01 - 04</t>
  </si>
  <si>
    <t>Sisa induk Blok DO.41 - 46</t>
  </si>
  <si>
    <t>Sisa induk Blok SWB.II &amp; SB.II</t>
  </si>
  <si>
    <t>B.13889</t>
  </si>
  <si>
    <t>Jalan &amp; Fasos dari Induk B.10502 ( sebagian proses split  )</t>
  </si>
  <si>
    <t>Habis</t>
  </si>
  <si>
    <t>B.13928</t>
  </si>
  <si>
    <t>B. 13921</t>
  </si>
  <si>
    <t>16-07-2049</t>
  </si>
  <si>
    <t>08-07-2049</t>
  </si>
  <si>
    <t>Ex. V.S. Gunawan</t>
  </si>
  <si>
    <t>Ex. Marsono</t>
  </si>
  <si>
    <t>B.13949</t>
  </si>
  <si>
    <t>Penggabungan Blok E.35A sd. E.40A</t>
  </si>
  <si>
    <t>B.14192</t>
  </si>
  <si>
    <t>15-08-2046</t>
  </si>
  <si>
    <t>Jalan &amp; Fasos dari Induk B.10501</t>
  </si>
  <si>
    <t>B.14225</t>
  </si>
  <si>
    <t>B.14222</t>
  </si>
  <si>
    <t>Jalan &amp; Fasos dari Induk B.6261</t>
  </si>
  <si>
    <t>B.14060</t>
  </si>
  <si>
    <t>Jalan &amp; Fasos dari Induk B.9761</t>
  </si>
  <si>
    <t>B.14270</t>
  </si>
  <si>
    <t>B.14290</t>
  </si>
  <si>
    <t>Jalan &amp; Fasos dari Induk B. 13192</t>
  </si>
  <si>
    <t>17-09-2049</t>
  </si>
  <si>
    <t>B.14296</t>
  </si>
  <si>
    <t xml:space="preserve">Ex. Sunai </t>
  </si>
  <si>
    <t>B.14297</t>
  </si>
  <si>
    <t>B.14313</t>
  </si>
  <si>
    <t>Penggabungan Blok DP.34 - 35</t>
  </si>
  <si>
    <t>Penggabungan Blok DP.26 - 27</t>
  </si>
  <si>
    <t>B.13409</t>
  </si>
  <si>
    <t>25-03-2019</t>
  </si>
  <si>
    <t>Jalan &amp; Fasos dari Induk B.4709</t>
  </si>
  <si>
    <t>B.14639</t>
  </si>
  <si>
    <t>Penggabungan Blok DN.37-41</t>
  </si>
  <si>
    <t>sd. TAHUN 2019</t>
  </si>
  <si>
    <t>TAHUN 2020</t>
  </si>
  <si>
    <t>PROSES sd. TAHUN 2020</t>
  </si>
  <si>
    <t>BTB 3</t>
  </si>
  <si>
    <t>BTB 1, 2</t>
  </si>
  <si>
    <t>PROYEK BUMI TEGAL BESAR 1, 2, 3</t>
  </si>
  <si>
    <t>Bumi Tegal Besar 1, 2, 3</t>
  </si>
  <si>
    <t>M.2623</t>
  </si>
  <si>
    <t>M.2828</t>
  </si>
  <si>
    <t>M.4945</t>
  </si>
  <si>
    <t>B.11196</t>
  </si>
  <si>
    <t>JALAN &amp; FASOS</t>
  </si>
  <si>
    <t>B.14382</t>
  </si>
  <si>
    <t>B.14383</t>
  </si>
  <si>
    <t>B.14388</t>
  </si>
  <si>
    <t>B.14331</t>
  </si>
  <si>
    <t>B.14301</t>
  </si>
  <si>
    <t>B.14303</t>
  </si>
  <si>
    <t>B.14304</t>
  </si>
  <si>
    <t>B.14306</t>
  </si>
  <si>
    <t>Jalan &amp; Fasos dari Induk B.4393</t>
  </si>
  <si>
    <t>Jalan &amp; Fasos dari Induk B.9190</t>
  </si>
  <si>
    <t>B.14524</t>
  </si>
  <si>
    <t>B.14522</t>
  </si>
  <si>
    <t>B.14973</t>
  </si>
  <si>
    <t>Jalan &amp; Fasos dari Induk B. 13242</t>
  </si>
  <si>
    <t>B.15112</t>
  </si>
  <si>
    <t>B.15131</t>
  </si>
  <si>
    <t>B.15281</t>
  </si>
  <si>
    <t>B.15400</t>
  </si>
  <si>
    <t>B.15199</t>
  </si>
  <si>
    <t>Fasos dari Induk B. 13928</t>
  </si>
  <si>
    <t>Jalan &amp; Fasos dari Induk B. 13928 - Jalan I</t>
  </si>
  <si>
    <t>Jalan &amp; Fasos dari Induk B. 13928 - Jalan II</t>
  </si>
  <si>
    <t>Jalan &amp; Fasos dari Induk B. 13928 - Jalan III</t>
  </si>
  <si>
    <t>Jalan &amp; Fasos dari Induk B. 13928 - Jalan IV</t>
  </si>
  <si>
    <t>B.15126</t>
  </si>
  <si>
    <t>B.15194</t>
  </si>
  <si>
    <t>B.15132</t>
  </si>
  <si>
    <t>Tunggu penggabungan karena ada saluran</t>
  </si>
  <si>
    <t xml:space="preserve"> Catatan : </t>
  </si>
  <si>
    <t>SWB.I/40 &amp; SWB.II/39</t>
  </si>
  <si>
    <t>SB.II/02 - 16</t>
  </si>
  <si>
    <t>SWB.II/44 &amp; 46</t>
  </si>
  <si>
    <t>WB. I/03-07 &amp; KPL.I/36</t>
  </si>
  <si>
    <t>KPL.I/27 &amp; SWB.I/43</t>
  </si>
  <si>
    <t>B.15105</t>
  </si>
  <si>
    <t>B.15115</t>
  </si>
  <si>
    <t>Sisa Jalan</t>
  </si>
  <si>
    <t>Sisa Induk B.4708 (Blok BS.14B dan BS.14C) - tidak bentuk kav</t>
  </si>
  <si>
    <t>B.13989</t>
  </si>
  <si>
    <t>Jalan &amp; Fasos dari Induk B.13989</t>
  </si>
  <si>
    <t>BULAN MARET 2020</t>
  </si>
  <si>
    <t>Jember, 31 Maret 2020</t>
  </si>
  <si>
    <t>B.15699</t>
  </si>
  <si>
    <t>B.15963</t>
  </si>
  <si>
    <t>B.15695</t>
  </si>
  <si>
    <t>B.15697</t>
  </si>
  <si>
    <t>B.15707</t>
  </si>
  <si>
    <t>Jalan &amp; Fasos dari Induk B. 13888 - Jalan I</t>
  </si>
  <si>
    <t>Jalan &amp; Fasos dari Induk B. 13888 - Jalan II</t>
  </si>
  <si>
    <t>Jalan &amp; Fasos dari Induk B. 13888 - Jalan III</t>
  </si>
  <si>
    <t>B.15617</t>
  </si>
  <si>
    <t>Jalan &amp; Fasos dari Induk B.8584</t>
  </si>
  <si>
    <t>B.15547</t>
  </si>
  <si>
    <t>17-02-2049</t>
  </si>
  <si>
    <t xml:space="preserve">Jalan &amp; Fasos dari Induk B. 14296 </t>
  </si>
  <si>
    <t>SB.II/02 - 16 (dari induk B.13888)</t>
  </si>
  <si>
    <t>SWB.II/46 -48 (dari induk B.13888)</t>
  </si>
  <si>
    <t xml:space="preserve">  - Tanah Proyek Sudah SHGB tahun 2020 bertambah 7 SHGB di BTB 4 (Luas = 1.022 m²) dikarenakan terbit Sisa Induk dari Proses Split.</t>
  </si>
  <si>
    <t>B.15543</t>
  </si>
  <si>
    <t>Jalan &amp; Fasos dari Induk B.13889 -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</si>
</sst>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[$Rp-421]* #,##0_);_([$Rp-421]* \(#,##0\);_([$Rp-421]* &quot;-&quot;_);_(@_)"/>
    <numFmt numFmtId="166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0000CC"/>
      <name val="Cambria"/>
      <family val="1"/>
      <scheme val="major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indexed="8"/>
      <name val="Cambria"/>
      <family val="1"/>
      <scheme val="major"/>
    </font>
    <font>
      <sz val="11"/>
      <color rgb="FFFF0000"/>
      <name val="Cambria"/>
      <family val="1"/>
      <scheme val="major"/>
    </font>
    <font>
      <i/>
      <sz val="10.5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sz val="11"/>
      <color rgb="FF0070C0"/>
      <name val="Cambria"/>
      <family val="1"/>
      <scheme val="major"/>
    </font>
    <font>
      <b/>
      <sz val="10"/>
      <color rgb="FF0070C0"/>
      <name val="Cambria"/>
      <family val="1"/>
      <scheme val="major"/>
    </font>
    <font>
      <sz val="10"/>
      <color rgb="FF0070C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gray0625"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8" fillId="10" borderId="0"/>
    <xf numFmtId="0" fontId="2" fillId="0" borderId="0"/>
  </cellStyleXfs>
  <cellXfs count="402">
    <xf numFmtId="0" fontId="0" fillId="0" borderId="0" xfId="0"/>
    <xf numFmtId="0" fontId="2" fillId="0" borderId="0" xfId="3"/>
    <xf numFmtId="0" fontId="4" fillId="0" borderId="0" xfId="3" applyFont="1" applyAlignment="1">
      <alignment horizontal="center" vertical="center"/>
    </xf>
    <xf numFmtId="0" fontId="6" fillId="0" borderId="0" xfId="3" applyFont="1" applyAlignment="1">
      <alignment vertical="center"/>
    </xf>
    <xf numFmtId="0" fontId="8" fillId="0" borderId="0" xfId="4" applyFont="1"/>
    <xf numFmtId="0" fontId="6" fillId="0" borderId="0" xfId="4" applyFont="1"/>
    <xf numFmtId="0" fontId="2" fillId="0" borderId="0" xfId="3" applyFont="1"/>
    <xf numFmtId="41" fontId="9" fillId="0" borderId="0" xfId="3" applyNumberFormat="1" applyFont="1" applyAlignment="1">
      <alignment vertical="center"/>
    </xf>
    <xf numFmtId="41" fontId="6" fillId="0" borderId="0" xfId="3" applyNumberFormat="1" applyFont="1" applyAlignment="1">
      <alignment vertical="center"/>
    </xf>
    <xf numFmtId="0" fontId="6" fillId="0" borderId="0" xfId="4" applyFont="1" applyAlignment="1">
      <alignment vertical="center"/>
    </xf>
    <xf numFmtId="0" fontId="5" fillId="0" borderId="9" xfId="3" applyFont="1" applyBorder="1" applyAlignment="1">
      <alignment vertical="center"/>
    </xf>
    <xf numFmtId="0" fontId="6" fillId="0" borderId="9" xfId="3" applyFont="1" applyBorder="1" applyAlignment="1">
      <alignment vertical="center"/>
    </xf>
    <xf numFmtId="0" fontId="6" fillId="0" borderId="0" xfId="3" applyFont="1"/>
    <xf numFmtId="41" fontId="13" fillId="6" borderId="8" xfId="5" applyNumberFormat="1" applyFont="1" applyFill="1" applyBorder="1" applyAlignment="1">
      <alignment horizontal="center" vertical="center"/>
    </xf>
    <xf numFmtId="41" fontId="13" fillId="6" borderId="8" xfId="13" applyNumberFormat="1" applyFont="1" applyFill="1" applyBorder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5" fontId="6" fillId="0" borderId="9" xfId="3" applyNumberFormat="1" applyFont="1" applyBorder="1" applyAlignment="1">
      <alignment vertical="center"/>
    </xf>
    <xf numFmtId="165" fontId="6" fillId="0" borderId="0" xfId="3" applyNumberFormat="1" applyFont="1" applyAlignment="1">
      <alignment vertical="center"/>
    </xf>
    <xf numFmtId="165" fontId="6" fillId="0" borderId="0" xfId="4" applyNumberFormat="1" applyFont="1" applyAlignment="1">
      <alignment vertical="center"/>
    </xf>
    <xf numFmtId="0" fontId="8" fillId="0" borderId="0" xfId="4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4" applyFont="1" applyAlignment="1">
      <alignment vertical="center"/>
    </xf>
    <xf numFmtId="41" fontId="13" fillId="6" borderId="5" xfId="5" applyNumberFormat="1" applyFont="1" applyFill="1" applyBorder="1" applyAlignment="1">
      <alignment vertical="center"/>
    </xf>
    <xf numFmtId="0" fontId="8" fillId="0" borderId="0" xfId="4" applyFont="1" applyBorder="1" applyAlignment="1">
      <alignment vertical="center"/>
    </xf>
    <xf numFmtId="0" fontId="6" fillId="0" borderId="0" xfId="3" applyFont="1" applyBorder="1" applyAlignment="1">
      <alignment vertical="center"/>
    </xf>
    <xf numFmtId="41" fontId="7" fillId="0" borderId="0" xfId="5" applyNumberFormat="1" applyFont="1" applyFill="1" applyBorder="1" applyAlignment="1">
      <alignment horizontal="center" vertical="center"/>
    </xf>
    <xf numFmtId="0" fontId="7" fillId="0" borderId="0" xfId="4" applyFont="1" applyFill="1" applyBorder="1" applyAlignment="1">
      <alignment vertical="center"/>
    </xf>
    <xf numFmtId="0" fontId="6" fillId="0" borderId="0" xfId="4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4" fillId="0" borderId="0" xfId="3" applyFont="1" applyFill="1" applyAlignment="1">
      <alignment horizontal="center" vertical="center"/>
    </xf>
    <xf numFmtId="41" fontId="10" fillId="0" borderId="0" xfId="6" applyNumberFormat="1" applyFont="1" applyFill="1" applyBorder="1" applyAlignment="1">
      <alignment vertical="center"/>
    </xf>
    <xf numFmtId="41" fontId="6" fillId="0" borderId="0" xfId="3" applyNumberFormat="1" applyFont="1" applyFill="1" applyBorder="1" applyAlignment="1">
      <alignment vertical="center"/>
    </xf>
    <xf numFmtId="41" fontId="7" fillId="0" borderId="21" xfId="6" applyNumberFormat="1" applyFont="1" applyFill="1" applyBorder="1" applyAlignment="1">
      <alignment vertical="center"/>
    </xf>
    <xf numFmtId="41" fontId="7" fillId="0" borderId="0" xfId="5" applyNumberFormat="1" applyFont="1" applyFill="1" applyBorder="1" applyAlignment="1">
      <alignment vertical="center"/>
    </xf>
    <xf numFmtId="41" fontId="6" fillId="0" borderId="0" xfId="4" applyNumberFormat="1" applyFont="1" applyFill="1" applyBorder="1" applyAlignment="1">
      <alignment vertical="center"/>
    </xf>
    <xf numFmtId="0" fontId="8" fillId="0" borderId="0" xfId="4" applyFont="1" applyFill="1" applyBorder="1"/>
    <xf numFmtId="0" fontId="2" fillId="0" borderId="0" xfId="3" applyFill="1" applyBorder="1"/>
    <xf numFmtId="0" fontId="14" fillId="0" borderId="0" xfId="3" applyFont="1" applyAlignment="1">
      <alignment horizontal="center" vertical="center"/>
    </xf>
    <xf numFmtId="0" fontId="14" fillId="0" borderId="0" xfId="3" applyFont="1" applyAlignment="1">
      <alignment horizontal="left" vertical="center"/>
    </xf>
    <xf numFmtId="41" fontId="8" fillId="0" borderId="1" xfId="14" applyNumberFormat="1" applyFont="1" applyBorder="1" applyAlignment="1">
      <alignment horizontal="right" vertical="center"/>
    </xf>
    <xf numFmtId="41" fontId="8" fillId="0" borderId="22" xfId="14" applyNumberFormat="1" applyFont="1" applyBorder="1" applyAlignment="1">
      <alignment horizontal="right" vertical="center"/>
    </xf>
    <xf numFmtId="41" fontId="8" fillId="0" borderId="22" xfId="14" applyNumberFormat="1" applyFont="1" applyBorder="1" applyAlignment="1">
      <alignment horizontal="left" vertical="center"/>
    </xf>
    <xf numFmtId="41" fontId="14" fillId="8" borderId="24" xfId="5" applyNumberFormat="1" applyFont="1" applyFill="1" applyBorder="1" applyAlignment="1">
      <alignment horizontal="center" vertical="center"/>
    </xf>
    <xf numFmtId="41" fontId="14" fillId="8" borderId="8" xfId="5" applyNumberFormat="1" applyFont="1" applyFill="1" applyBorder="1" applyAlignment="1">
      <alignment horizontal="left" vertical="center"/>
    </xf>
    <xf numFmtId="41" fontId="14" fillId="0" borderId="0" xfId="4" applyNumberFormat="1" applyFont="1" applyFill="1" applyBorder="1" applyAlignment="1">
      <alignment vertical="center"/>
    </xf>
    <xf numFmtId="41" fontId="14" fillId="0" borderId="0" xfId="4" applyNumberFormat="1" applyFont="1" applyFill="1" applyBorder="1" applyAlignment="1">
      <alignment horizontal="left" vertical="center"/>
    </xf>
    <xf numFmtId="0" fontId="14" fillId="0" borderId="0" xfId="3" applyFont="1" applyAlignment="1">
      <alignment vertical="center"/>
    </xf>
    <xf numFmtId="165" fontId="7" fillId="0" borderId="21" xfId="4" applyNumberFormat="1" applyFont="1" applyFill="1" applyBorder="1" applyAlignment="1">
      <alignment vertical="center" wrapText="1"/>
    </xf>
    <xf numFmtId="41" fontId="7" fillId="0" borderId="21" xfId="5" applyNumberFormat="1" applyFont="1" applyFill="1" applyBorder="1" applyAlignment="1">
      <alignment horizontal="center" vertical="center"/>
    </xf>
    <xf numFmtId="41" fontId="11" fillId="0" borderId="21" xfId="3" applyNumberFormat="1" applyFont="1" applyFill="1" applyBorder="1" applyAlignment="1">
      <alignment vertical="center"/>
    </xf>
    <xf numFmtId="0" fontId="14" fillId="7" borderId="2" xfId="4" applyFont="1" applyFill="1" applyBorder="1" applyAlignment="1">
      <alignment horizontal="center" vertical="center" wrapText="1"/>
    </xf>
    <xf numFmtId="41" fontId="14" fillId="0" borderId="0" xfId="6" applyNumberFormat="1" applyFont="1" applyFill="1" applyBorder="1" applyAlignment="1">
      <alignment horizontal="right" vertical="center"/>
    </xf>
    <xf numFmtId="41" fontId="17" fillId="0" borderId="0" xfId="3" applyNumberFormat="1" applyFont="1" applyAlignment="1">
      <alignment horizontal="right" vertical="center"/>
    </xf>
    <xf numFmtId="41" fontId="17" fillId="0" borderId="0" xfId="3" applyNumberFormat="1" applyFont="1" applyAlignment="1">
      <alignment vertical="center"/>
    </xf>
    <xf numFmtId="41" fontId="8" fillId="0" borderId="0" xfId="3" applyNumberFormat="1" applyFont="1" applyAlignment="1">
      <alignment vertical="center"/>
    </xf>
    <xf numFmtId="165" fontId="8" fillId="0" borderId="0" xfId="3" applyNumberFormat="1" applyFont="1" applyAlignment="1">
      <alignment vertical="center"/>
    </xf>
    <xf numFmtId="41" fontId="14" fillId="9" borderId="24" xfId="3" applyNumberFormat="1" applyFont="1" applyFill="1" applyBorder="1" applyAlignment="1">
      <alignment vertical="center"/>
    </xf>
    <xf numFmtId="41" fontId="14" fillId="9" borderId="25" xfId="3" applyNumberFormat="1" applyFont="1" applyFill="1" applyBorder="1" applyAlignment="1">
      <alignment vertical="center"/>
    </xf>
    <xf numFmtId="41" fontId="14" fillId="9" borderId="23" xfId="3" applyNumberFormat="1" applyFont="1" applyFill="1" applyBorder="1" applyAlignment="1">
      <alignment vertical="center"/>
    </xf>
    <xf numFmtId="41" fontId="14" fillId="9" borderId="26" xfId="3" applyNumberFormat="1" applyFont="1" applyFill="1" applyBorder="1" applyAlignment="1">
      <alignment vertical="center"/>
    </xf>
    <xf numFmtId="165" fontId="8" fillId="0" borderId="0" xfId="4" applyNumberFormat="1" applyFont="1" applyAlignment="1">
      <alignment vertical="center"/>
    </xf>
    <xf numFmtId="41" fontId="8" fillId="0" borderId="0" xfId="10" applyNumberFormat="1" applyFont="1" applyBorder="1" applyAlignment="1">
      <alignment vertical="center"/>
    </xf>
    <xf numFmtId="165" fontId="8" fillId="0" borderId="0" xfId="10" applyNumberFormat="1" applyFont="1" applyBorder="1" applyAlignment="1">
      <alignment vertical="center"/>
    </xf>
    <xf numFmtId="41" fontId="8" fillId="0" borderId="9" xfId="4" applyNumberFormat="1" applyFont="1" applyBorder="1" applyAlignment="1">
      <alignment vertical="center"/>
    </xf>
    <xf numFmtId="165" fontId="8" fillId="0" borderId="9" xfId="4" applyNumberFormat="1" applyFont="1" applyBorder="1" applyAlignment="1">
      <alignment vertical="center"/>
    </xf>
    <xf numFmtId="165" fontId="8" fillId="0" borderId="0" xfId="4" applyNumberFormat="1" applyFont="1" applyBorder="1" applyAlignment="1">
      <alignment vertical="center"/>
    </xf>
    <xf numFmtId="0" fontId="14" fillId="0" borderId="0" xfId="4" applyFont="1" applyAlignment="1">
      <alignment vertical="center"/>
    </xf>
    <xf numFmtId="165" fontId="7" fillId="2" borderId="17" xfId="4" applyNumberFormat="1" applyFont="1" applyFill="1" applyBorder="1" applyAlignment="1">
      <alignment horizontal="center" vertical="center" wrapText="1"/>
    </xf>
    <xf numFmtId="0" fontId="14" fillId="0" borderId="16" xfId="4" applyFont="1" applyFill="1" applyBorder="1" applyAlignment="1">
      <alignment horizontal="center" vertical="center"/>
    </xf>
    <xf numFmtId="0" fontId="14" fillId="0" borderId="16" xfId="4" applyFont="1" applyFill="1" applyBorder="1" applyAlignment="1">
      <alignment horizontal="center" vertical="center" wrapText="1"/>
    </xf>
    <xf numFmtId="41" fontId="14" fillId="0" borderId="16" xfId="4" applyNumberFormat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5" borderId="0" xfId="0" applyFont="1" applyFill="1" applyAlignment="1">
      <alignment horizontal="center" vertical="center"/>
    </xf>
    <xf numFmtId="166" fontId="16" fillId="0" borderId="0" xfId="1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 applyAlignment="1">
      <alignment vertical="center"/>
    </xf>
    <xf numFmtId="0" fontId="21" fillId="0" borderId="0" xfId="0" applyNumberFormat="1" applyFont="1" applyAlignment="1">
      <alignment horizontal="left"/>
    </xf>
    <xf numFmtId="0" fontId="6" fillId="0" borderId="0" xfId="3" applyFont="1" applyBorder="1"/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166" fontId="23" fillId="0" borderId="0" xfId="1" applyNumberFormat="1" applyFont="1" applyBorder="1" applyAlignment="1">
      <alignment horizontal="left" vertical="center" wrapText="1"/>
    </xf>
    <xf numFmtId="0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1" fontId="7" fillId="0" borderId="0" xfId="6" applyNumberFormat="1" applyFont="1" applyFill="1" applyBorder="1" applyAlignment="1">
      <alignment vertical="center"/>
    </xf>
    <xf numFmtId="41" fontId="14" fillId="0" borderId="0" xfId="3" applyNumberFormat="1" applyFont="1" applyFill="1" applyBorder="1" applyAlignment="1">
      <alignment vertical="center"/>
    </xf>
    <xf numFmtId="41" fontId="8" fillId="0" borderId="22" xfId="11" applyNumberFormat="1" applyFont="1" applyBorder="1" applyAlignment="1">
      <alignment horizontal="right" vertical="center"/>
    </xf>
    <xf numFmtId="41" fontId="14" fillId="0" borderId="0" xfId="4" applyNumberFormat="1" applyFont="1" applyFill="1" applyBorder="1" applyAlignment="1">
      <alignment horizontal="right" vertical="center"/>
    </xf>
    <xf numFmtId="41" fontId="8" fillId="0" borderId="22" xfId="5" applyNumberFormat="1" applyFont="1" applyBorder="1" applyAlignment="1">
      <alignment horizontal="left" vertical="center"/>
    </xf>
    <xf numFmtId="41" fontId="14" fillId="0" borderId="16" xfId="4" applyNumberFormat="1" applyFont="1" applyFill="1" applyBorder="1" applyAlignment="1">
      <alignment horizontal="left" vertical="center" wrapText="1"/>
    </xf>
    <xf numFmtId="41" fontId="14" fillId="0" borderId="30" xfId="4" applyNumberFormat="1" applyFont="1" applyFill="1" applyBorder="1" applyAlignment="1">
      <alignment horizontal="left" vertical="center" wrapText="1"/>
    </xf>
    <xf numFmtId="41" fontId="14" fillId="0" borderId="16" xfId="4" applyNumberFormat="1" applyFont="1" applyFill="1" applyBorder="1" applyAlignment="1">
      <alignment horizontal="right" vertical="center" wrapText="1"/>
    </xf>
    <xf numFmtId="41" fontId="14" fillId="8" borderId="24" xfId="5" applyNumberFormat="1" applyFont="1" applyFill="1" applyBorder="1" applyAlignment="1">
      <alignment horizontal="right" vertical="center"/>
    </xf>
    <xf numFmtId="41" fontId="8" fillId="0" borderId="0" xfId="3" applyNumberFormat="1" applyFont="1" applyAlignment="1">
      <alignment horizontal="right" vertical="center"/>
    </xf>
    <xf numFmtId="41" fontId="14" fillId="9" borderId="24" xfId="3" applyNumberFormat="1" applyFont="1" applyFill="1" applyBorder="1" applyAlignment="1">
      <alignment horizontal="right" vertical="center"/>
    </xf>
    <xf numFmtId="165" fontId="7" fillId="0" borderId="38" xfId="4" applyNumberFormat="1" applyFont="1" applyFill="1" applyBorder="1" applyAlignment="1">
      <alignment vertical="center" wrapText="1"/>
    </xf>
    <xf numFmtId="41" fontId="14" fillId="8" borderId="24" xfId="5" applyNumberFormat="1" applyFont="1" applyFill="1" applyBorder="1" applyAlignment="1">
      <alignment horizontal="left" vertical="center"/>
    </xf>
    <xf numFmtId="0" fontId="14" fillId="7" borderId="10" xfId="4" applyFont="1" applyFill="1" applyBorder="1" applyAlignment="1">
      <alignment horizontal="center" vertical="center" wrapText="1"/>
    </xf>
    <xf numFmtId="41" fontId="14" fillId="8" borderId="5" xfId="5" applyNumberFormat="1" applyFont="1" applyFill="1" applyBorder="1" applyAlignment="1">
      <alignment horizontal="left" vertical="center"/>
    </xf>
    <xf numFmtId="41" fontId="14" fillId="8" borderId="6" xfId="5" applyNumberFormat="1" applyFont="1" applyFill="1" applyBorder="1" applyAlignment="1">
      <alignment horizontal="left" vertical="center"/>
    </xf>
    <xf numFmtId="41" fontId="8" fillId="0" borderId="16" xfId="4" applyNumberFormat="1" applyFont="1" applyFill="1" applyBorder="1" applyAlignment="1">
      <alignment horizontal="right" vertical="center" wrapText="1"/>
    </xf>
    <xf numFmtId="41" fontId="8" fillId="0" borderId="16" xfId="4" applyNumberFormat="1" applyFont="1" applyFill="1" applyBorder="1" applyAlignment="1">
      <alignment horizontal="left" vertical="center" wrapText="1"/>
    </xf>
    <xf numFmtId="41" fontId="8" fillId="0" borderId="35" xfId="4" applyNumberFormat="1" applyFont="1" applyFill="1" applyBorder="1" applyAlignment="1">
      <alignment horizontal="left" vertical="center" wrapText="1"/>
    </xf>
    <xf numFmtId="41" fontId="8" fillId="0" borderId="33" xfId="4" applyNumberFormat="1" applyFont="1" applyFill="1" applyBorder="1" applyAlignment="1">
      <alignment horizontal="left" vertical="center" wrapText="1"/>
    </xf>
    <xf numFmtId="41" fontId="8" fillId="0" borderId="15" xfId="4" applyNumberFormat="1" applyFont="1" applyFill="1" applyBorder="1" applyAlignment="1">
      <alignment horizontal="right" vertical="center" wrapText="1"/>
    </xf>
    <xf numFmtId="41" fontId="8" fillId="0" borderId="36" xfId="3" applyNumberFormat="1" applyFont="1" applyBorder="1" applyAlignment="1">
      <alignment horizontal="center" vertical="center"/>
    </xf>
    <xf numFmtId="41" fontId="8" fillId="0" borderId="33" xfId="4" applyNumberFormat="1" applyFont="1" applyFill="1" applyBorder="1" applyAlignment="1">
      <alignment horizontal="center" vertical="center"/>
    </xf>
    <xf numFmtId="41" fontId="8" fillId="0" borderId="33" xfId="4" applyNumberFormat="1" applyFont="1" applyFill="1" applyBorder="1" applyAlignment="1">
      <alignment horizontal="left" vertical="center"/>
    </xf>
    <xf numFmtId="41" fontId="8" fillId="0" borderId="16" xfId="4" applyNumberFormat="1" applyFont="1" applyFill="1" applyBorder="1" applyAlignment="1">
      <alignment horizontal="center" vertical="center"/>
    </xf>
    <xf numFmtId="41" fontId="8" fillId="0" borderId="30" xfId="4" applyNumberFormat="1" applyFont="1" applyFill="1" applyBorder="1" applyAlignment="1">
      <alignment horizontal="center" vertical="center" wrapText="1"/>
    </xf>
    <xf numFmtId="41" fontId="8" fillId="0" borderId="16" xfId="4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/>
    </xf>
    <xf numFmtId="41" fontId="8" fillId="0" borderId="40" xfId="11" applyNumberFormat="1" applyFont="1" applyBorder="1" applyAlignment="1">
      <alignment horizontal="right" vertical="center"/>
    </xf>
    <xf numFmtId="41" fontId="8" fillId="0" borderId="40" xfId="5" applyNumberFormat="1" applyFont="1" applyBorder="1" applyAlignment="1">
      <alignment horizontal="left" vertical="center"/>
    </xf>
    <xf numFmtId="41" fontId="8" fillId="0" borderId="40" xfId="14" applyNumberFormat="1" applyFont="1" applyBorder="1" applyAlignment="1">
      <alignment horizontal="right" vertical="center"/>
    </xf>
    <xf numFmtId="41" fontId="8" fillId="0" borderId="40" xfId="14" applyNumberFormat="1" applyFont="1" applyBorder="1" applyAlignment="1">
      <alignment horizontal="left" vertical="center"/>
    </xf>
    <xf numFmtId="41" fontId="8" fillId="4" borderId="39" xfId="4" applyNumberFormat="1" applyFont="1" applyFill="1" applyBorder="1" applyAlignment="1">
      <alignment vertical="center"/>
    </xf>
    <xf numFmtId="41" fontId="15" fillId="0" borderId="39" xfId="0" applyNumberFormat="1" applyFont="1" applyBorder="1" applyAlignment="1">
      <alignment vertical="center"/>
    </xf>
    <xf numFmtId="41" fontId="8" fillId="0" borderId="40" xfId="4" applyNumberFormat="1" applyFont="1" applyFill="1" applyBorder="1" applyAlignment="1">
      <alignment horizontal="left" vertical="center"/>
    </xf>
    <xf numFmtId="41" fontId="8" fillId="0" borderId="41" xfId="4" applyNumberFormat="1" applyFont="1" applyFill="1" applyBorder="1" applyAlignment="1">
      <alignment vertical="center" wrapText="1"/>
    </xf>
    <xf numFmtId="41" fontId="8" fillId="0" borderId="41" xfId="4" applyNumberFormat="1" applyFont="1" applyFill="1" applyBorder="1" applyAlignment="1">
      <alignment vertical="center"/>
    </xf>
    <xf numFmtId="41" fontId="8" fillId="0" borderId="40" xfId="4" applyNumberFormat="1" applyFont="1" applyFill="1" applyBorder="1" applyAlignment="1">
      <alignment horizontal="left" vertical="center" wrapText="1"/>
    </xf>
    <xf numFmtId="41" fontId="8" fillId="0" borderId="40" xfId="6" applyNumberFormat="1" applyFont="1" applyFill="1" applyBorder="1" applyAlignment="1">
      <alignment vertical="center"/>
    </xf>
    <xf numFmtId="41" fontId="8" fillId="0" borderId="30" xfId="4" applyNumberFormat="1" applyFont="1" applyFill="1" applyBorder="1" applyAlignment="1">
      <alignment vertical="center" wrapText="1"/>
    </xf>
    <xf numFmtId="41" fontId="8" fillId="0" borderId="28" xfId="4" applyNumberFormat="1" applyFont="1" applyFill="1" applyBorder="1" applyAlignment="1">
      <alignment vertical="center" wrapText="1"/>
    </xf>
    <xf numFmtId="41" fontId="8" fillId="0" borderId="34" xfId="4" applyNumberFormat="1" applyFont="1" applyFill="1" applyBorder="1" applyAlignment="1">
      <alignment vertical="center"/>
    </xf>
    <xf numFmtId="41" fontId="8" fillId="4" borderId="42" xfId="4" applyNumberFormat="1" applyFont="1" applyFill="1" applyBorder="1" applyAlignment="1">
      <alignment vertical="center"/>
    </xf>
    <xf numFmtId="41" fontId="8" fillId="0" borderId="43" xfId="6" applyNumberFormat="1" applyFont="1" applyBorder="1" applyAlignment="1">
      <alignment vertical="center"/>
    </xf>
    <xf numFmtId="41" fontId="8" fillId="0" borderId="43" xfId="4" applyNumberFormat="1" applyFont="1" applyFill="1" applyBorder="1" applyAlignment="1">
      <alignment horizontal="right" vertical="center"/>
    </xf>
    <xf numFmtId="41" fontId="15" fillId="0" borderId="43" xfId="0" applyNumberFormat="1" applyFont="1" applyBorder="1" applyAlignment="1">
      <alignment vertical="center"/>
    </xf>
    <xf numFmtId="41" fontId="8" fillId="0" borderId="43" xfId="4" applyNumberFormat="1" applyFont="1" applyFill="1" applyBorder="1" applyAlignment="1">
      <alignment horizontal="left" vertical="center"/>
    </xf>
    <xf numFmtId="41" fontId="8" fillId="0" borderId="43" xfId="4" applyNumberFormat="1" applyFont="1" applyFill="1" applyBorder="1" applyAlignment="1">
      <alignment horizontal="left" vertical="center" wrapText="1"/>
    </xf>
    <xf numFmtId="41" fontId="8" fillId="4" borderId="43" xfId="4" applyNumberFormat="1" applyFont="1" applyFill="1" applyBorder="1" applyAlignment="1">
      <alignment horizontal="left" vertical="center" wrapText="1"/>
    </xf>
    <xf numFmtId="41" fontId="8" fillId="0" borderId="43" xfId="7" applyNumberFormat="1" applyFont="1" applyBorder="1" applyAlignment="1">
      <alignment vertical="center"/>
    </xf>
    <xf numFmtId="41" fontId="8" fillId="0" borderId="43" xfId="6" applyNumberFormat="1" applyFont="1" applyBorder="1" applyAlignment="1">
      <alignment horizontal="center" vertical="center"/>
    </xf>
    <xf numFmtId="41" fontId="8" fillId="0" borderId="43" xfId="6" quotePrefix="1" applyNumberFormat="1" applyFont="1" applyBorder="1" applyAlignment="1">
      <alignment horizontal="center" vertical="center"/>
    </xf>
    <xf numFmtId="41" fontId="8" fillId="0" borderId="44" xfId="0" applyNumberFormat="1" applyFont="1" applyBorder="1" applyAlignment="1">
      <alignment vertical="center"/>
    </xf>
    <xf numFmtId="41" fontId="8" fillId="0" borderId="42" xfId="6" applyNumberFormat="1" applyFont="1" applyFill="1" applyBorder="1" applyAlignment="1">
      <alignment vertical="center"/>
    </xf>
    <xf numFmtId="41" fontId="8" fillId="0" borderId="43" xfId="4" applyNumberFormat="1" applyFont="1" applyFill="1" applyBorder="1" applyAlignment="1">
      <alignment horizontal="center" vertical="center" wrapText="1"/>
    </xf>
    <xf numFmtId="41" fontId="8" fillId="0" borderId="33" xfId="4" quotePrefix="1" applyNumberFormat="1" applyFont="1" applyFill="1" applyBorder="1" applyAlignment="1">
      <alignment horizontal="center" vertical="center" wrapText="1"/>
    </xf>
    <xf numFmtId="166" fontId="20" fillId="0" borderId="0" xfId="1" applyNumberFormat="1" applyFont="1" applyBorder="1" applyAlignment="1">
      <alignment horizontal="left" vertical="center" wrapText="1"/>
    </xf>
    <xf numFmtId="0" fontId="7" fillId="2" borderId="17" xfId="4" applyFont="1" applyFill="1" applyBorder="1" applyAlignment="1">
      <alignment horizontal="center" vertical="center" wrapText="1"/>
    </xf>
    <xf numFmtId="41" fontId="22" fillId="0" borderId="43" xfId="6" applyNumberFormat="1" applyFont="1" applyBorder="1" applyAlignment="1">
      <alignment vertical="center"/>
    </xf>
    <xf numFmtId="41" fontId="8" fillId="0" borderId="43" xfId="6" applyNumberFormat="1" applyFont="1" applyBorder="1" applyAlignment="1">
      <alignment vertical="center" wrapText="1"/>
    </xf>
    <xf numFmtId="0" fontId="7" fillId="2" borderId="17" xfId="4" applyFont="1" applyFill="1" applyBorder="1" applyAlignment="1">
      <alignment horizontal="center" vertical="center" wrapText="1"/>
    </xf>
    <xf numFmtId="41" fontId="8" fillId="0" borderId="27" xfId="4" applyNumberFormat="1" applyFont="1" applyFill="1" applyBorder="1" applyAlignment="1">
      <alignment horizontal="left" vertical="center"/>
    </xf>
    <xf numFmtId="0" fontId="6" fillId="0" borderId="38" xfId="3" applyFont="1" applyBorder="1"/>
    <xf numFmtId="0" fontId="8" fillId="0" borderId="38" xfId="4" applyFont="1" applyBorder="1"/>
    <xf numFmtId="0" fontId="12" fillId="0" borderId="38" xfId="3" applyFont="1" applyBorder="1" applyAlignment="1">
      <alignment vertical="center"/>
    </xf>
    <xf numFmtId="41" fontId="8" fillId="3" borderId="43" xfId="2" applyFont="1" applyFill="1" applyBorder="1" applyAlignment="1">
      <alignment horizontal="right" vertical="center"/>
    </xf>
    <xf numFmtId="165" fontId="6" fillId="0" borderId="38" xfId="4" applyNumberFormat="1" applyFont="1" applyFill="1" applyBorder="1" applyAlignment="1">
      <alignment vertical="center" wrapText="1"/>
    </xf>
    <xf numFmtId="0" fontId="5" fillId="0" borderId="0" xfId="3" applyFont="1" applyAlignment="1">
      <alignment vertical="center"/>
    </xf>
    <xf numFmtId="41" fontId="8" fillId="0" borderId="38" xfId="6" applyNumberFormat="1" applyFont="1" applyBorder="1" applyAlignment="1">
      <alignment vertical="center"/>
    </xf>
    <xf numFmtId="166" fontId="20" fillId="0" borderId="0" xfId="1" applyNumberFormat="1" applyFont="1" applyBorder="1" applyAlignment="1">
      <alignment horizontal="left" vertical="center" wrapText="1"/>
    </xf>
    <xf numFmtId="0" fontId="7" fillId="2" borderId="17" xfId="4" applyFont="1" applyFill="1" applyBorder="1" applyAlignment="1">
      <alignment horizontal="center" vertical="center" wrapText="1"/>
    </xf>
    <xf numFmtId="165" fontId="14" fillId="7" borderId="17" xfId="4" applyNumberFormat="1" applyFont="1" applyFill="1" applyBorder="1" applyAlignment="1">
      <alignment horizontal="center" vertical="center" wrapText="1"/>
    </xf>
    <xf numFmtId="165" fontId="14" fillId="7" borderId="12" xfId="4" applyNumberFormat="1" applyFont="1" applyFill="1" applyBorder="1" applyAlignment="1">
      <alignment horizontal="center" vertical="center" wrapText="1"/>
    </xf>
    <xf numFmtId="41" fontId="8" fillId="0" borderId="43" xfId="14" applyNumberFormat="1" applyFont="1" applyBorder="1" applyAlignment="1">
      <alignment horizontal="left" vertical="center"/>
    </xf>
    <xf numFmtId="41" fontId="14" fillId="0" borderId="40" xfId="3" applyNumberFormat="1" applyFont="1" applyBorder="1" applyAlignment="1">
      <alignment horizontal="center" vertical="center"/>
    </xf>
    <xf numFmtId="41" fontId="8" fillId="0" borderId="45" xfId="4" applyNumberFormat="1" applyFont="1" applyFill="1" applyBorder="1" applyAlignment="1">
      <alignment horizontal="right" vertical="center" wrapText="1"/>
    </xf>
    <xf numFmtId="41" fontId="8" fillId="0" borderId="45" xfId="4" applyNumberFormat="1" applyFont="1" applyFill="1" applyBorder="1" applyAlignment="1">
      <alignment horizontal="left" vertical="center" wrapText="1"/>
    </xf>
    <xf numFmtId="41" fontId="6" fillId="0" borderId="0" xfId="4" applyNumberFormat="1" applyFont="1" applyAlignment="1">
      <alignment vertical="center"/>
    </xf>
    <xf numFmtId="41" fontId="8" fillId="0" borderId="48" xfId="4" applyNumberFormat="1" applyFont="1" applyFill="1" applyBorder="1" applyAlignment="1">
      <alignment vertical="center" wrapText="1"/>
    </xf>
    <xf numFmtId="41" fontId="8" fillId="0" borderId="50" xfId="4" applyNumberFormat="1" applyFont="1" applyFill="1" applyBorder="1" applyAlignment="1">
      <alignment vertical="center"/>
    </xf>
    <xf numFmtId="41" fontId="8" fillId="0" borderId="52" xfId="4" applyNumberFormat="1" applyFont="1" applyFill="1" applyBorder="1" applyAlignment="1">
      <alignment horizontal="left" vertical="center" wrapText="1"/>
    </xf>
    <xf numFmtId="41" fontId="8" fillId="4" borderId="43" xfId="4" applyNumberFormat="1" applyFont="1" applyFill="1" applyBorder="1" applyAlignment="1">
      <alignment vertical="center"/>
    </xf>
    <xf numFmtId="41" fontId="8" fillId="0" borderId="45" xfId="6" applyNumberFormat="1" applyFont="1" applyBorder="1" applyAlignment="1">
      <alignment vertical="center"/>
    </xf>
    <xf numFmtId="41" fontId="8" fillId="0" borderId="49" xfId="6" applyNumberFormat="1" applyFont="1" applyBorder="1" applyAlignment="1">
      <alignment vertical="center"/>
    </xf>
    <xf numFmtId="0" fontId="14" fillId="0" borderId="56" xfId="4" applyFont="1" applyFill="1" applyBorder="1" applyAlignment="1">
      <alignment horizontal="center" vertical="center"/>
    </xf>
    <xf numFmtId="41" fontId="14" fillId="0" borderId="56" xfId="4" applyNumberFormat="1" applyFont="1" applyFill="1" applyBorder="1" applyAlignment="1">
      <alignment horizontal="left" vertical="center" wrapText="1"/>
    </xf>
    <xf numFmtId="0" fontId="14" fillId="0" borderId="56" xfId="4" applyFont="1" applyFill="1" applyBorder="1" applyAlignment="1">
      <alignment horizontal="center" vertical="center" wrapText="1"/>
    </xf>
    <xf numFmtId="41" fontId="8" fillId="0" borderId="43" xfId="4" applyNumberFormat="1" applyFont="1" applyFill="1" applyBorder="1" applyAlignment="1">
      <alignment horizontal="right" vertical="center" wrapText="1"/>
    </xf>
    <xf numFmtId="41" fontId="8" fillId="0" borderId="49" xfId="5" applyNumberFormat="1" applyFont="1" applyBorder="1" applyAlignment="1">
      <alignment vertical="center"/>
    </xf>
    <xf numFmtId="41" fontId="8" fillId="0" borderId="40" xfId="3" applyNumberFormat="1" applyFont="1" applyBorder="1" applyAlignment="1">
      <alignment horizontal="center" vertical="center"/>
    </xf>
    <xf numFmtId="41" fontId="8" fillId="0" borderId="29" xfId="4" applyNumberFormat="1" applyFont="1" applyFill="1" applyBorder="1" applyAlignment="1">
      <alignment horizontal="left" vertical="center" wrapText="1"/>
    </xf>
    <xf numFmtId="41" fontId="8" fillId="3" borderId="40" xfId="2" applyFont="1" applyFill="1" applyBorder="1" applyAlignment="1">
      <alignment horizontal="right" vertical="center"/>
    </xf>
    <xf numFmtId="0" fontId="7" fillId="4" borderId="16" xfId="4" applyFont="1" applyFill="1" applyBorder="1" applyAlignment="1">
      <alignment horizontal="center" vertical="center"/>
    </xf>
    <xf numFmtId="0" fontId="7" fillId="4" borderId="16" xfId="4" applyFont="1" applyFill="1" applyBorder="1" applyAlignment="1">
      <alignment horizontal="center" vertical="center" wrapText="1"/>
    </xf>
    <xf numFmtId="165" fontId="7" fillId="4" borderId="16" xfId="4" applyNumberFormat="1" applyFont="1" applyFill="1" applyBorder="1" applyAlignment="1">
      <alignment horizontal="center" vertical="center" wrapText="1"/>
    </xf>
    <xf numFmtId="41" fontId="12" fillId="4" borderId="43" xfId="11" applyNumberFormat="1" applyFont="1" applyFill="1" applyBorder="1" applyAlignment="1">
      <alignment horizontal="center" vertical="center"/>
    </xf>
    <xf numFmtId="41" fontId="12" fillId="4" borderId="43" xfId="3" applyNumberFormat="1" applyFont="1" applyFill="1" applyBorder="1" applyAlignment="1">
      <alignment vertical="center"/>
    </xf>
    <xf numFmtId="41" fontId="12" fillId="4" borderId="43" xfId="2" applyFont="1" applyFill="1" applyBorder="1" applyAlignment="1">
      <alignment vertical="center"/>
    </xf>
    <xf numFmtId="41" fontId="12" fillId="4" borderId="40" xfId="11" applyNumberFormat="1" applyFont="1" applyFill="1" applyBorder="1" applyAlignment="1">
      <alignment horizontal="center" vertical="center"/>
    </xf>
    <xf numFmtId="41" fontId="12" fillId="4" borderId="40" xfId="3" applyNumberFormat="1" applyFont="1" applyFill="1" applyBorder="1" applyAlignment="1">
      <alignment vertical="center"/>
    </xf>
    <xf numFmtId="41" fontId="12" fillId="4" borderId="40" xfId="2" applyFont="1" applyFill="1" applyBorder="1" applyAlignment="1">
      <alignment vertical="center"/>
    </xf>
    <xf numFmtId="41" fontId="8" fillId="0" borderId="29" xfId="4" applyNumberFormat="1" applyFont="1" applyFill="1" applyBorder="1" applyAlignment="1">
      <alignment horizontal="left" vertical="center"/>
    </xf>
    <xf numFmtId="41" fontId="8" fillId="4" borderId="55" xfId="4" applyNumberFormat="1" applyFont="1" applyFill="1" applyBorder="1" applyAlignment="1">
      <alignment vertical="center"/>
    </xf>
    <xf numFmtId="0" fontId="8" fillId="0" borderId="0" xfId="4" applyFont="1" applyFill="1" applyAlignment="1">
      <alignment vertical="center"/>
    </xf>
    <xf numFmtId="41" fontId="8" fillId="0" borderId="43" xfId="6" applyNumberFormat="1" applyFont="1" applyFill="1" applyBorder="1" applyAlignment="1">
      <alignment vertical="center"/>
    </xf>
    <xf numFmtId="41" fontId="8" fillId="0" borderId="54" xfId="6" applyNumberFormat="1" applyFont="1" applyBorder="1" applyAlignment="1">
      <alignment vertical="center"/>
    </xf>
    <xf numFmtId="41" fontId="8" fillId="0" borderId="57" xfId="6" applyNumberFormat="1" applyFont="1" applyBorder="1" applyAlignment="1">
      <alignment vertical="center"/>
    </xf>
    <xf numFmtId="41" fontId="8" fillId="0" borderId="0" xfId="6" applyNumberFormat="1" applyFont="1" applyBorder="1" applyAlignment="1">
      <alignment vertical="center"/>
    </xf>
    <xf numFmtId="41" fontId="15" fillId="0" borderId="43" xfId="0" applyNumberFormat="1" applyFont="1" applyFill="1" applyBorder="1" applyAlignment="1">
      <alignment vertical="center"/>
    </xf>
    <xf numFmtId="41" fontId="8" fillId="0" borderId="29" xfId="6" applyNumberFormat="1" applyFont="1" applyFill="1" applyBorder="1" applyAlignment="1">
      <alignment vertical="center"/>
    </xf>
    <xf numFmtId="41" fontId="16" fillId="0" borderId="45" xfId="4" applyNumberFormat="1" applyFont="1" applyFill="1" applyBorder="1" applyAlignment="1">
      <alignment horizontal="right" vertical="center" wrapText="1"/>
    </xf>
    <xf numFmtId="41" fontId="16" fillId="0" borderId="43" xfId="4" applyNumberFormat="1" applyFont="1" applyFill="1" applyBorder="1" applyAlignment="1">
      <alignment horizontal="left" vertical="center" wrapText="1"/>
    </xf>
    <xf numFmtId="41" fontId="16" fillId="0" borderId="43" xfId="0" applyNumberFormat="1" applyFont="1" applyFill="1" applyBorder="1" applyAlignment="1">
      <alignment vertical="center"/>
    </xf>
    <xf numFmtId="41" fontId="16" fillId="4" borderId="43" xfId="4" applyNumberFormat="1" applyFont="1" applyFill="1" applyBorder="1" applyAlignment="1">
      <alignment vertical="center"/>
    </xf>
    <xf numFmtId="41" fontId="16" fillId="0" borderId="43" xfId="0" applyNumberFormat="1" applyFont="1" applyBorder="1" applyAlignment="1">
      <alignment vertical="center"/>
    </xf>
    <xf numFmtId="41" fontId="16" fillId="0" borderId="43" xfId="6" quotePrefix="1" applyNumberFormat="1" applyFont="1" applyBorder="1" applyAlignment="1">
      <alignment horizontal="center" vertical="center"/>
    </xf>
    <xf numFmtId="41" fontId="16" fillId="0" borderId="43" xfId="6" applyNumberFormat="1" applyFont="1" applyBorder="1" applyAlignment="1">
      <alignment vertical="center"/>
    </xf>
    <xf numFmtId="41" fontId="16" fillId="0" borderId="43" xfId="4" applyNumberFormat="1" applyFont="1" applyFill="1" applyBorder="1" applyAlignment="1">
      <alignment horizontal="right" vertical="center" wrapText="1"/>
    </xf>
    <xf numFmtId="0" fontId="16" fillId="0" borderId="0" xfId="4" applyFont="1" applyAlignment="1">
      <alignment vertical="center"/>
    </xf>
    <xf numFmtId="41" fontId="8" fillId="4" borderId="45" xfId="4" applyNumberFormat="1" applyFont="1" applyFill="1" applyBorder="1" applyAlignment="1">
      <alignment horizontal="left" vertical="center" wrapText="1"/>
    </xf>
    <xf numFmtId="41" fontId="8" fillId="0" borderId="45" xfId="5" applyNumberFormat="1" applyFont="1" applyBorder="1" applyAlignment="1">
      <alignment vertical="center"/>
    </xf>
    <xf numFmtId="41" fontId="8" fillId="0" borderId="43" xfId="4" applyNumberFormat="1" applyFont="1" applyFill="1" applyBorder="1" applyAlignment="1">
      <alignment vertical="center"/>
    </xf>
    <xf numFmtId="41" fontId="8" fillId="0" borderId="43" xfId="7" applyNumberFormat="1" applyFont="1" applyFill="1" applyBorder="1" applyAlignment="1">
      <alignment vertical="center"/>
    </xf>
    <xf numFmtId="41" fontId="8" fillId="0" borderId="43" xfId="6" quotePrefix="1" applyNumberFormat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vertical="center"/>
    </xf>
    <xf numFmtId="41" fontId="16" fillId="0" borderId="43" xfId="1" applyNumberFormat="1" applyFont="1" applyFill="1" applyBorder="1" applyAlignment="1">
      <alignment vertical="center"/>
    </xf>
    <xf numFmtId="41" fontId="8" fillId="0" borderId="54" xfId="6" applyNumberFormat="1" applyFont="1" applyFill="1" applyBorder="1" applyAlignment="1">
      <alignment vertical="center"/>
    </xf>
    <xf numFmtId="41" fontId="8" fillId="0" borderId="57" xfId="6" applyNumberFormat="1" applyFont="1" applyFill="1" applyBorder="1" applyAlignment="1">
      <alignment vertical="center"/>
    </xf>
    <xf numFmtId="41" fontId="8" fillId="0" borderId="55" xfId="4" applyNumberFormat="1" applyFont="1" applyFill="1" applyBorder="1" applyAlignment="1">
      <alignment vertical="center"/>
    </xf>
    <xf numFmtId="41" fontId="8" fillId="0" borderId="43" xfId="0" applyNumberFormat="1" applyFont="1" applyFill="1" applyBorder="1" applyAlignment="1">
      <alignment vertical="center"/>
    </xf>
    <xf numFmtId="41" fontId="8" fillId="0" borderId="39" xfId="4" applyNumberFormat="1" applyFont="1" applyFill="1" applyBorder="1" applyAlignment="1">
      <alignment vertical="center"/>
    </xf>
    <xf numFmtId="41" fontId="14" fillId="8" borderId="5" xfId="5" applyNumberFormat="1" applyFont="1" applyFill="1" applyBorder="1" applyAlignment="1">
      <alignment vertical="center"/>
    </xf>
    <xf numFmtId="41" fontId="14" fillId="8" borderId="51" xfId="5" applyNumberFormat="1" applyFont="1" applyFill="1" applyBorder="1" applyAlignment="1">
      <alignment vertical="center"/>
    </xf>
    <xf numFmtId="41" fontId="14" fillId="8" borderId="6" xfId="5" applyNumberFormat="1" applyFont="1" applyFill="1" applyBorder="1" applyAlignment="1">
      <alignment vertical="center"/>
    </xf>
    <xf numFmtId="41" fontId="8" fillId="0" borderId="45" xfId="6" applyNumberFormat="1" applyFont="1" applyFill="1" applyBorder="1" applyAlignment="1">
      <alignment vertical="center"/>
    </xf>
    <xf numFmtId="41" fontId="8" fillId="0" borderId="49" xfId="6" applyNumberFormat="1" applyFont="1" applyFill="1" applyBorder="1" applyAlignment="1">
      <alignment vertical="center"/>
    </xf>
    <xf numFmtId="0" fontId="8" fillId="0" borderId="43" xfId="4" quotePrefix="1" applyFont="1" applyFill="1" applyBorder="1" applyAlignment="1">
      <alignment horizontal="center" vertical="center" wrapText="1"/>
    </xf>
    <xf numFmtId="0" fontId="27" fillId="0" borderId="38" xfId="3" applyFont="1" applyBorder="1" applyAlignment="1">
      <alignment vertical="center"/>
    </xf>
    <xf numFmtId="41" fontId="14" fillId="0" borderId="56" xfId="4" applyNumberFormat="1" applyFont="1" applyFill="1" applyBorder="1" applyAlignment="1">
      <alignment horizontal="center" vertical="center" wrapText="1"/>
    </xf>
    <xf numFmtId="41" fontId="8" fillId="0" borderId="40" xfId="14" applyNumberFormat="1" applyFont="1" applyBorder="1" applyAlignment="1">
      <alignment horizontal="center" vertical="center"/>
    </xf>
    <xf numFmtId="0" fontId="22" fillId="0" borderId="0" xfId="4" applyFont="1" applyAlignment="1">
      <alignment vertical="center"/>
    </xf>
    <xf numFmtId="41" fontId="8" fillId="0" borderId="29" xfId="7" applyNumberFormat="1" applyFont="1" applyFill="1" applyBorder="1" applyAlignment="1">
      <alignment vertical="center"/>
    </xf>
    <xf numFmtId="41" fontId="8" fillId="0" borderId="29" xfId="6" quotePrefix="1" applyNumberFormat="1" applyFont="1" applyFill="1" applyBorder="1" applyAlignment="1">
      <alignment horizontal="center" vertical="center"/>
    </xf>
    <xf numFmtId="164" fontId="8" fillId="0" borderId="45" xfId="4" applyNumberFormat="1" applyFont="1" applyFill="1" applyBorder="1" applyAlignment="1">
      <alignment horizontal="center" vertical="center" wrapText="1"/>
    </xf>
    <xf numFmtId="164" fontId="8" fillId="0" borderId="54" xfId="4" applyNumberFormat="1" applyFont="1" applyFill="1" applyBorder="1" applyAlignment="1">
      <alignment horizontal="center" vertical="center" wrapText="1"/>
    </xf>
    <xf numFmtId="41" fontId="9" fillId="0" borderId="0" xfId="3" applyNumberFormat="1" applyFont="1" applyAlignment="1">
      <alignment horizontal="left" vertical="center"/>
    </xf>
    <xf numFmtId="41" fontId="9" fillId="0" borderId="0" xfId="3" quotePrefix="1" applyNumberFormat="1" applyFont="1" applyAlignment="1">
      <alignment horizontal="left" vertical="center"/>
    </xf>
    <xf numFmtId="41" fontId="16" fillId="0" borderId="52" xfId="0" applyNumberFormat="1" applyFont="1" applyBorder="1" applyAlignment="1">
      <alignment vertical="center"/>
    </xf>
    <xf numFmtId="41" fontId="8" fillId="0" borderId="54" xfId="4" applyNumberFormat="1" applyFont="1" applyFill="1" applyBorder="1" applyAlignment="1">
      <alignment vertical="center"/>
    </xf>
    <xf numFmtId="41" fontId="8" fillId="0" borderId="52" xfId="4" applyNumberFormat="1" applyFont="1" applyFill="1" applyBorder="1" applyAlignment="1">
      <alignment horizontal="right" vertical="center"/>
    </xf>
    <xf numFmtId="41" fontId="8" fillId="0" borderId="29" xfId="4" applyNumberFormat="1" applyFont="1" applyFill="1" applyBorder="1" applyAlignment="1">
      <alignment horizontal="center" vertical="center" wrapText="1"/>
    </xf>
    <xf numFmtId="0" fontId="8" fillId="0" borderId="29" xfId="4" quotePrefix="1" applyFont="1" applyFill="1" applyBorder="1" applyAlignment="1">
      <alignment horizontal="center" vertical="center" wrapText="1"/>
    </xf>
    <xf numFmtId="41" fontId="8" fillId="0" borderId="55" xfId="6" applyNumberFormat="1" applyFont="1" applyFill="1" applyBorder="1" applyAlignment="1">
      <alignment vertical="center"/>
    </xf>
    <xf numFmtId="41" fontId="8" fillId="0" borderId="53" xfId="4" applyNumberFormat="1" applyFont="1" applyFill="1" applyBorder="1" applyAlignment="1">
      <alignment horizontal="right" vertical="center" wrapText="1"/>
    </xf>
    <xf numFmtId="41" fontId="8" fillId="0" borderId="53" xfId="4" applyNumberFormat="1" applyFont="1" applyFill="1" applyBorder="1" applyAlignment="1">
      <alignment vertical="center"/>
    </xf>
    <xf numFmtId="41" fontId="8" fillId="0" borderId="53" xfId="4" applyNumberFormat="1" applyFont="1" applyFill="1" applyBorder="1" applyAlignment="1">
      <alignment horizontal="left" vertical="center" wrapText="1"/>
    </xf>
    <xf numFmtId="41" fontId="8" fillId="0" borderId="52" xfId="4" applyNumberFormat="1" applyFont="1" applyFill="1" applyBorder="1" applyAlignment="1">
      <alignment horizontal="right" vertical="center" wrapText="1"/>
    </xf>
    <xf numFmtId="0" fontId="28" fillId="0" borderId="0" xfId="4" applyFont="1" applyAlignment="1">
      <alignment vertical="center"/>
    </xf>
    <xf numFmtId="41" fontId="28" fillId="0" borderId="43" xfId="4" applyNumberFormat="1" applyFont="1" applyFill="1" applyBorder="1" applyAlignment="1">
      <alignment horizontal="right" vertical="center"/>
    </xf>
    <xf numFmtId="41" fontId="28" fillId="0" borderId="43" xfId="6" applyNumberFormat="1" applyFont="1" applyBorder="1" applyAlignment="1">
      <alignment vertical="center"/>
    </xf>
    <xf numFmtId="41" fontId="28" fillId="0" borderId="45" xfId="4" applyNumberFormat="1" applyFont="1" applyFill="1" applyBorder="1" applyAlignment="1">
      <alignment horizontal="right" vertical="center" wrapText="1"/>
    </xf>
    <xf numFmtId="41" fontId="28" fillId="0" borderId="43" xfId="4" applyNumberFormat="1" applyFont="1" applyFill="1" applyBorder="1" applyAlignment="1">
      <alignment horizontal="left" vertical="center" wrapText="1"/>
    </xf>
    <xf numFmtId="41" fontId="28" fillId="0" borderId="45" xfId="4" applyNumberFormat="1" applyFont="1" applyFill="1" applyBorder="1" applyAlignment="1">
      <alignment horizontal="left" vertical="center" wrapText="1"/>
    </xf>
    <xf numFmtId="41" fontId="16" fillId="0" borderId="52" xfId="0" quotePrefix="1" applyNumberFormat="1" applyFont="1" applyBorder="1" applyAlignment="1">
      <alignment horizontal="center" vertical="center"/>
    </xf>
    <xf numFmtId="41" fontId="28" fillId="0" borderId="43" xfId="4" applyNumberFormat="1" applyFont="1" applyFill="1" applyBorder="1" applyAlignment="1">
      <alignment vertical="center"/>
    </xf>
    <xf numFmtId="41" fontId="28" fillId="0" borderId="43" xfId="0" applyNumberFormat="1" applyFont="1" applyFill="1" applyBorder="1" applyAlignment="1">
      <alignment vertical="center"/>
    </xf>
    <xf numFmtId="41" fontId="28" fillId="0" borderId="43" xfId="6" quotePrefix="1" applyNumberFormat="1" applyFont="1" applyFill="1" applyBorder="1" applyAlignment="1">
      <alignment horizontal="center" vertical="center"/>
    </xf>
    <xf numFmtId="41" fontId="28" fillId="0" borderId="43" xfId="6" applyNumberFormat="1" applyFont="1" applyFill="1" applyBorder="1" applyAlignment="1">
      <alignment vertical="center"/>
    </xf>
    <xf numFmtId="165" fontId="29" fillId="0" borderId="38" xfId="4" applyNumberFormat="1" applyFont="1" applyFill="1" applyBorder="1" applyAlignment="1">
      <alignment vertical="center" wrapText="1"/>
    </xf>
    <xf numFmtId="0" fontId="28" fillId="0" borderId="0" xfId="4" applyFont="1" applyFill="1" applyAlignment="1">
      <alignment vertical="center"/>
    </xf>
    <xf numFmtId="41" fontId="28" fillId="0" borderId="39" xfId="4" applyNumberFormat="1" applyFont="1" applyFill="1" applyBorder="1" applyAlignment="1">
      <alignment vertical="center"/>
    </xf>
    <xf numFmtId="0" fontId="6" fillId="0" borderId="52" xfId="0" quotePrefix="1" applyFont="1" applyBorder="1" applyAlignment="1">
      <alignment horizontal="center" vertical="center"/>
    </xf>
    <xf numFmtId="41" fontId="16" fillId="0" borderId="29" xfId="1" applyNumberFormat="1" applyFont="1" applyFill="1" applyBorder="1" applyAlignment="1">
      <alignment vertical="center"/>
    </xf>
    <xf numFmtId="41" fontId="16" fillId="0" borderId="52" xfId="0" applyNumberFormat="1" applyFont="1" applyBorder="1" applyAlignment="1">
      <alignment horizontal="left" vertical="center"/>
    </xf>
    <xf numFmtId="41" fontId="16" fillId="0" borderId="53" xfId="1" applyNumberFormat="1" applyFont="1" applyBorder="1" applyAlignment="1">
      <alignment horizontal="right" vertical="center"/>
    </xf>
    <xf numFmtId="41" fontId="8" fillId="0" borderId="54" xfId="4" applyNumberFormat="1" applyFont="1" applyFill="1" applyBorder="1" applyAlignment="1">
      <alignment horizontal="left" vertical="center" wrapText="1"/>
    </xf>
    <xf numFmtId="41" fontId="8" fillId="0" borderId="54" xfId="6" quotePrefix="1" applyNumberFormat="1" applyFont="1" applyFill="1" applyBorder="1" applyAlignment="1">
      <alignment horizontal="center" vertical="center"/>
    </xf>
    <xf numFmtId="41" fontId="8" fillId="0" borderId="29" xfId="6" applyNumberFormat="1" applyFont="1" applyBorder="1" applyAlignment="1">
      <alignment vertical="center"/>
    </xf>
    <xf numFmtId="41" fontId="16" fillId="0" borderId="29" xfId="0" quotePrefix="1" applyNumberFormat="1" applyFont="1" applyBorder="1" applyAlignment="1">
      <alignment horizontal="center" vertical="center"/>
    </xf>
    <xf numFmtId="14" fontId="6" fillId="0" borderId="29" xfId="0" quotePrefix="1" applyNumberFormat="1" applyFont="1" applyBorder="1" applyAlignment="1">
      <alignment horizontal="center" vertical="center"/>
    </xf>
    <xf numFmtId="41" fontId="8" fillId="4" borderId="59" xfId="4" applyNumberFormat="1" applyFont="1" applyFill="1" applyBorder="1" applyAlignment="1">
      <alignment vertical="center"/>
    </xf>
    <xf numFmtId="0" fontId="7" fillId="2" borderId="17" xfId="4" applyFont="1" applyFill="1" applyBorder="1" applyAlignment="1">
      <alignment horizontal="center" vertical="center" wrapText="1"/>
    </xf>
    <xf numFmtId="41" fontId="16" fillId="0" borderId="0" xfId="0" applyNumberFormat="1" applyFont="1" applyAlignment="1">
      <alignment vertical="center"/>
    </xf>
    <xf numFmtId="41" fontId="8" fillId="4" borderId="58" xfId="4" applyNumberFormat="1" applyFont="1" applyFill="1" applyBorder="1" applyAlignment="1">
      <alignment vertical="center"/>
    </xf>
    <xf numFmtId="41" fontId="28" fillId="0" borderId="38" xfId="6" applyNumberFormat="1" applyFont="1" applyBorder="1" applyAlignment="1">
      <alignment vertical="center"/>
    </xf>
    <xf numFmtId="41" fontId="11" fillId="0" borderId="38" xfId="3" applyNumberFormat="1" applyFont="1" applyFill="1" applyBorder="1" applyAlignment="1">
      <alignment vertical="center"/>
    </xf>
    <xf numFmtId="0" fontId="28" fillId="0" borderId="0" xfId="4" applyFont="1" applyBorder="1" applyAlignment="1">
      <alignment vertical="center"/>
    </xf>
    <xf numFmtId="41" fontId="7" fillId="0" borderId="38" xfId="5" applyNumberFormat="1" applyFont="1" applyFill="1" applyBorder="1" applyAlignment="1">
      <alignment horizontal="center" vertical="center"/>
    </xf>
    <xf numFmtId="41" fontId="7" fillId="0" borderId="38" xfId="6" applyNumberFormat="1" applyFont="1" applyFill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" fillId="0" borderId="0" xfId="3" applyBorder="1"/>
    <xf numFmtId="0" fontId="6" fillId="0" borderId="0" xfId="4" applyFont="1" applyBorder="1"/>
    <xf numFmtId="41" fontId="16" fillId="0" borderId="38" xfId="6" applyNumberFormat="1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28" fillId="0" borderId="0" xfId="4" applyFont="1" applyFill="1" applyBorder="1" applyAlignment="1">
      <alignment vertical="center"/>
    </xf>
    <xf numFmtId="0" fontId="8" fillId="0" borderId="16" xfId="4" applyFont="1" applyBorder="1"/>
    <xf numFmtId="0" fontId="12" fillId="0" borderId="60" xfId="3" applyFont="1" applyBorder="1" applyAlignment="1">
      <alignment vertical="center"/>
    </xf>
    <xf numFmtId="41" fontId="12" fillId="0" borderId="60" xfId="3" applyNumberFormat="1" applyFont="1" applyBorder="1" applyAlignment="1">
      <alignment vertical="center"/>
    </xf>
    <xf numFmtId="41" fontId="28" fillId="4" borderId="39" xfId="4" applyNumberFormat="1" applyFont="1" applyFill="1" applyBorder="1" applyAlignment="1">
      <alignment vertical="center"/>
    </xf>
    <xf numFmtId="41" fontId="28" fillId="0" borderId="39" xfId="0" applyNumberFormat="1" applyFont="1" applyBorder="1" applyAlignment="1">
      <alignment vertical="center"/>
    </xf>
    <xf numFmtId="41" fontId="28" fillId="0" borderId="38" xfId="6" applyNumberFormat="1" applyFont="1" applyFill="1" applyBorder="1" applyAlignment="1">
      <alignment vertical="center"/>
    </xf>
    <xf numFmtId="41" fontId="28" fillId="4" borderId="43" xfId="4" applyNumberFormat="1" applyFont="1" applyFill="1" applyBorder="1" applyAlignment="1">
      <alignment vertical="center"/>
    </xf>
    <xf numFmtId="41" fontId="28" fillId="0" borderId="43" xfId="0" applyNumberFormat="1" applyFont="1" applyBorder="1" applyAlignment="1">
      <alignment vertical="center"/>
    </xf>
    <xf numFmtId="41" fontId="8" fillId="0" borderId="60" xfId="4" applyNumberFormat="1" applyFont="1" applyFill="1" applyBorder="1" applyAlignment="1">
      <alignment horizontal="left" vertical="center"/>
    </xf>
    <xf numFmtId="41" fontId="8" fillId="0" borderId="60" xfId="4" applyNumberFormat="1" applyFont="1" applyFill="1" applyBorder="1" applyAlignment="1">
      <alignment horizontal="left" vertical="center" wrapText="1"/>
    </xf>
    <xf numFmtId="41" fontId="8" fillId="0" borderId="60" xfId="4" applyNumberFormat="1" applyFont="1" applyFill="1" applyBorder="1" applyAlignment="1">
      <alignment horizontal="center" vertical="center" wrapText="1"/>
    </xf>
    <xf numFmtId="0" fontId="8" fillId="0" borderId="60" xfId="4" quotePrefix="1" applyFont="1" applyFill="1" applyBorder="1" applyAlignment="1">
      <alignment horizontal="center" vertical="center" wrapText="1"/>
    </xf>
    <xf numFmtId="41" fontId="8" fillId="0" borderId="60" xfId="4" applyNumberFormat="1" applyFont="1" applyFill="1" applyBorder="1" applyAlignment="1">
      <alignment horizontal="right" vertical="center" wrapText="1"/>
    </xf>
    <xf numFmtId="41" fontId="8" fillId="0" borderId="60" xfId="7" applyNumberFormat="1" applyFont="1" applyFill="1" applyBorder="1" applyAlignment="1">
      <alignment vertical="center"/>
    </xf>
    <xf numFmtId="41" fontId="8" fillId="0" borderId="60" xfId="6" quotePrefix="1" applyNumberFormat="1" applyFont="1" applyFill="1" applyBorder="1" applyAlignment="1">
      <alignment horizontal="center" vertical="center"/>
    </xf>
    <xf numFmtId="41" fontId="8" fillId="0" borderId="53" xfId="6" applyNumberFormat="1" applyFont="1" applyFill="1" applyBorder="1" applyAlignment="1">
      <alignment vertical="center"/>
    </xf>
    <xf numFmtId="41" fontId="8" fillId="0" borderId="53" xfId="6" applyNumberFormat="1" applyFont="1" applyBorder="1" applyAlignment="1">
      <alignment vertical="center"/>
    </xf>
    <xf numFmtId="41" fontId="6" fillId="5" borderId="53" xfId="3" applyNumberFormat="1" applyFont="1" applyFill="1" applyBorder="1" applyAlignment="1">
      <alignment vertical="center"/>
    </xf>
    <xf numFmtId="41" fontId="8" fillId="0" borderId="52" xfId="7" applyNumberFormat="1" applyFont="1" applyFill="1" applyBorder="1" applyAlignment="1">
      <alignment vertical="center"/>
    </xf>
    <xf numFmtId="41" fontId="8" fillId="0" borderId="52" xfId="6" applyNumberFormat="1" applyFont="1" applyFill="1" applyBorder="1" applyAlignment="1">
      <alignment horizontal="center" vertical="center"/>
    </xf>
    <xf numFmtId="41" fontId="28" fillId="0" borderId="43" xfId="7" applyNumberFormat="1" applyFont="1" applyFill="1" applyBorder="1" applyAlignment="1">
      <alignment vertical="center"/>
    </xf>
    <xf numFmtId="41" fontId="28" fillId="0" borderId="43" xfId="6" applyNumberFormat="1" applyFont="1" applyFill="1" applyBorder="1" applyAlignment="1">
      <alignment horizontal="center" vertical="center"/>
    </xf>
    <xf numFmtId="41" fontId="28" fillId="0" borderId="43" xfId="4" applyNumberFormat="1" applyFont="1" applyFill="1" applyBorder="1" applyAlignment="1">
      <alignment horizontal="right" vertical="center" wrapText="1"/>
    </xf>
    <xf numFmtId="41" fontId="28" fillId="0" borderId="43" xfId="6" applyNumberFormat="1" applyFont="1" applyBorder="1" applyAlignment="1">
      <alignment horizontal="center" vertical="center"/>
    </xf>
    <xf numFmtId="41" fontId="28" fillId="0" borderId="43" xfId="6" quotePrefix="1" applyNumberFormat="1" applyFont="1" applyBorder="1" applyAlignment="1">
      <alignment horizontal="center" vertical="center"/>
    </xf>
    <xf numFmtId="41" fontId="28" fillId="0" borderId="52" xfId="7" applyNumberFormat="1" applyFont="1" applyFill="1" applyBorder="1" applyAlignment="1">
      <alignment vertical="center"/>
    </xf>
    <xf numFmtId="41" fontId="28" fillId="0" borderId="52" xfId="6" quotePrefix="1" applyNumberFormat="1" applyFont="1" applyFill="1" applyBorder="1" applyAlignment="1">
      <alignment horizontal="center" vertical="center"/>
    </xf>
    <xf numFmtId="41" fontId="28" fillId="0" borderId="52" xfId="6" applyNumberFormat="1" applyFont="1" applyFill="1" applyBorder="1" applyAlignment="1">
      <alignment vertical="center"/>
    </xf>
    <xf numFmtId="165" fontId="30" fillId="0" borderId="38" xfId="4" applyNumberFormat="1" applyFont="1" applyFill="1" applyBorder="1" applyAlignment="1">
      <alignment vertical="center" wrapText="1"/>
    </xf>
    <xf numFmtId="41" fontId="28" fillId="0" borderId="29" xfId="4" applyNumberFormat="1" applyFont="1" applyFill="1" applyBorder="1" applyAlignment="1">
      <alignment vertical="center"/>
    </xf>
    <xf numFmtId="41" fontId="28" fillId="0" borderId="29" xfId="0" applyNumberFormat="1" applyFont="1" applyFill="1" applyBorder="1" applyAlignment="1">
      <alignment vertical="center"/>
    </xf>
    <xf numFmtId="41" fontId="28" fillId="0" borderId="29" xfId="7" applyNumberFormat="1" applyFont="1" applyFill="1" applyBorder="1" applyAlignment="1">
      <alignment vertical="center"/>
    </xf>
    <xf numFmtId="41" fontId="28" fillId="0" borderId="29" xfId="6" quotePrefix="1" applyNumberFormat="1" applyFont="1" applyFill="1" applyBorder="1" applyAlignment="1">
      <alignment horizontal="center" vertical="center"/>
    </xf>
    <xf numFmtId="41" fontId="28" fillId="0" borderId="29" xfId="6" applyNumberFormat="1" applyFont="1" applyFill="1" applyBorder="1" applyAlignment="1">
      <alignment vertical="center"/>
    </xf>
    <xf numFmtId="41" fontId="28" fillId="0" borderId="54" xfId="4" applyNumberFormat="1" applyFont="1" applyFill="1" applyBorder="1" applyAlignment="1">
      <alignment horizontal="right" vertical="center" wrapText="1"/>
    </xf>
    <xf numFmtId="41" fontId="28" fillId="0" borderId="29" xfId="4" applyNumberFormat="1" applyFont="1" applyFill="1" applyBorder="1" applyAlignment="1">
      <alignment horizontal="left" vertical="center" wrapText="1"/>
    </xf>
    <xf numFmtId="41" fontId="28" fillId="0" borderId="43" xfId="7" applyNumberFormat="1" applyFont="1" applyBorder="1" applyAlignment="1">
      <alignment vertical="center"/>
    </xf>
    <xf numFmtId="164" fontId="28" fillId="0" borderId="45" xfId="4" applyNumberFormat="1" applyFont="1" applyFill="1" applyBorder="1" applyAlignment="1">
      <alignment horizontal="center" vertical="center" wrapText="1"/>
    </xf>
    <xf numFmtId="41" fontId="28" fillId="0" borderId="35" xfId="4" applyNumberFormat="1" applyFont="1" applyFill="1" applyBorder="1" applyAlignment="1">
      <alignment horizontal="left" vertical="center" wrapText="1"/>
    </xf>
    <xf numFmtId="41" fontId="8" fillId="0" borderId="59" xfId="6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41" fontId="8" fillId="0" borderId="38" xfId="6" applyNumberFormat="1" applyFont="1" applyFill="1" applyBorder="1" applyAlignment="1">
      <alignment vertical="center"/>
    </xf>
    <xf numFmtId="41" fontId="22" fillId="0" borderId="53" xfId="4" applyNumberFormat="1" applyFont="1" applyFill="1" applyBorder="1" applyAlignment="1">
      <alignment vertical="center"/>
    </xf>
    <xf numFmtId="41" fontId="22" fillId="0" borderId="53" xfId="4" applyNumberFormat="1" applyFont="1" applyFill="1" applyBorder="1" applyAlignment="1">
      <alignment horizontal="left" vertical="center" wrapText="1"/>
    </xf>
    <xf numFmtId="41" fontId="22" fillId="0" borderId="43" xfId="7" applyNumberFormat="1" applyFont="1" applyFill="1" applyBorder="1" applyAlignment="1">
      <alignment vertical="center"/>
    </xf>
    <xf numFmtId="41" fontId="22" fillId="0" borderId="52" xfId="6" quotePrefix="1" applyNumberFormat="1" applyFont="1" applyFill="1" applyBorder="1" applyAlignment="1">
      <alignment horizontal="center" vertical="center"/>
    </xf>
    <xf numFmtId="41" fontId="22" fillId="0" borderId="33" xfId="4" applyNumberFormat="1" applyFont="1" applyFill="1" applyBorder="1" applyAlignment="1">
      <alignment horizontal="left" vertical="center" wrapText="1"/>
    </xf>
    <xf numFmtId="41" fontId="22" fillId="0" borderId="52" xfId="4" applyNumberFormat="1" applyFont="1" applyFill="1" applyBorder="1" applyAlignment="1">
      <alignment horizontal="left" vertical="center" wrapText="1"/>
    </xf>
    <xf numFmtId="164" fontId="22" fillId="0" borderId="45" xfId="4" applyNumberFormat="1" applyFont="1" applyFill="1" applyBorder="1" applyAlignment="1">
      <alignment horizontal="center" vertical="center" wrapText="1"/>
    </xf>
    <xf numFmtId="41" fontId="22" fillId="0" borderId="52" xfId="4" applyNumberFormat="1" applyFont="1" applyFill="1" applyBorder="1" applyAlignment="1">
      <alignment horizontal="right" vertical="center" wrapText="1"/>
    </xf>
    <xf numFmtId="41" fontId="22" fillId="0" borderId="52" xfId="6" applyNumberFormat="1" applyFont="1" applyBorder="1" applyAlignment="1">
      <alignment vertical="center"/>
    </xf>
    <xf numFmtId="41" fontId="22" fillId="0" borderId="38" xfId="6" applyNumberFormat="1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41" fontId="8" fillId="0" borderId="53" xfId="4" applyNumberFormat="1" applyFont="1" applyFill="1" applyBorder="1" applyAlignment="1">
      <alignment horizontal="left" vertical="center"/>
    </xf>
    <xf numFmtId="41" fontId="16" fillId="0" borderId="60" xfId="0" applyNumberFormat="1" applyFont="1" applyBorder="1" applyAlignment="1">
      <alignment vertical="center"/>
    </xf>
    <xf numFmtId="41" fontId="16" fillId="0" borderId="60" xfId="0" quotePrefix="1" applyNumberFormat="1" applyFont="1" applyBorder="1" applyAlignment="1">
      <alignment horizontal="center" vertical="center"/>
    </xf>
    <xf numFmtId="41" fontId="16" fillId="0" borderId="53" xfId="0" applyNumberFormat="1" applyFont="1" applyBorder="1" applyAlignment="1">
      <alignment vertical="center"/>
    </xf>
    <xf numFmtId="164" fontId="11" fillId="5" borderId="60" xfId="0" applyNumberFormat="1" applyFont="1" applyFill="1" applyBorder="1" applyAlignment="1">
      <alignment vertical="center"/>
    </xf>
    <xf numFmtId="41" fontId="28" fillId="0" borderId="29" xfId="4" applyNumberFormat="1" applyFont="1" applyFill="1" applyBorder="1" applyAlignment="1">
      <alignment horizontal="left" vertical="center"/>
    </xf>
    <xf numFmtId="41" fontId="28" fillId="0" borderId="29" xfId="4" applyNumberFormat="1" applyFont="1" applyFill="1" applyBorder="1" applyAlignment="1">
      <alignment horizontal="center" vertical="center" wrapText="1"/>
    </xf>
    <xf numFmtId="0" fontId="28" fillId="0" borderId="29" xfId="4" quotePrefix="1" applyFont="1" applyFill="1" applyBorder="1" applyAlignment="1">
      <alignment horizontal="center" vertical="center" wrapText="1"/>
    </xf>
    <xf numFmtId="41" fontId="28" fillId="0" borderId="33" xfId="4" applyNumberFormat="1" applyFont="1" applyFill="1" applyBorder="1" applyAlignment="1">
      <alignment horizontal="left" vertical="center" wrapText="1"/>
    </xf>
    <xf numFmtId="41" fontId="28" fillId="0" borderId="43" xfId="6" quotePrefix="1" applyNumberFormat="1" applyFont="1" applyBorder="1" applyAlignment="1">
      <alignment vertical="center"/>
    </xf>
    <xf numFmtId="41" fontId="28" fillId="5" borderId="43" xfId="4" applyNumberFormat="1" applyFont="1" applyFill="1" applyBorder="1" applyAlignment="1">
      <alignment horizontal="right" vertical="center"/>
    </xf>
    <xf numFmtId="41" fontId="22" fillId="0" borderId="43" xfId="4" applyNumberFormat="1" applyFont="1" applyFill="1" applyBorder="1" applyAlignment="1">
      <alignment horizontal="right" vertical="center"/>
    </xf>
    <xf numFmtId="41" fontId="16" fillId="0" borderId="58" xfId="0" applyNumberFormat="1" applyFont="1" applyBorder="1" applyAlignment="1">
      <alignment horizontal="left" vertical="center"/>
    </xf>
    <xf numFmtId="41" fontId="8" fillId="0" borderId="38" xfId="4" applyNumberFormat="1" applyFont="1" applyFill="1" applyBorder="1" applyAlignment="1">
      <alignment horizontal="left" vertical="center"/>
    </xf>
    <xf numFmtId="41" fontId="8" fillId="0" borderId="58" xfId="4" applyNumberFormat="1" applyFont="1" applyFill="1" applyBorder="1" applyAlignment="1">
      <alignment horizontal="left" vertical="center"/>
    </xf>
    <xf numFmtId="41" fontId="16" fillId="0" borderId="29" xfId="0" applyNumberFormat="1" applyFont="1" applyBorder="1" applyAlignment="1">
      <alignment vertical="center"/>
    </xf>
    <xf numFmtId="0" fontId="8" fillId="11" borderId="0" xfId="4" applyFont="1" applyFill="1" applyAlignment="1">
      <alignment vertical="center"/>
    </xf>
    <xf numFmtId="41" fontId="8" fillId="0" borderId="0" xfId="4" applyNumberFormat="1" applyFont="1" applyAlignment="1">
      <alignment vertical="center"/>
    </xf>
    <xf numFmtId="0" fontId="7" fillId="2" borderId="20" xfId="4" applyFont="1" applyFill="1" applyBorder="1" applyAlignment="1">
      <alignment horizontal="center" vertical="center" wrapText="1"/>
    </xf>
    <xf numFmtId="0" fontId="7" fillId="2" borderId="18" xfId="4" applyFont="1" applyFill="1" applyBorder="1" applyAlignment="1">
      <alignment horizontal="center" vertical="center" wrapText="1"/>
    </xf>
    <xf numFmtId="0" fontId="7" fillId="2" borderId="31" xfId="4" applyFont="1" applyFill="1" applyBorder="1" applyAlignment="1">
      <alignment horizontal="center" vertical="center" wrapText="1"/>
    </xf>
    <xf numFmtId="0" fontId="7" fillId="2" borderId="32" xfId="4" applyFont="1" applyFill="1" applyBorder="1" applyAlignment="1">
      <alignment horizontal="center" vertical="center" wrapText="1"/>
    </xf>
    <xf numFmtId="165" fontId="7" fillId="2" borderId="14" xfId="4" applyNumberFormat="1" applyFont="1" applyFill="1" applyBorder="1" applyAlignment="1">
      <alignment horizontal="center" vertical="center" wrapText="1"/>
    </xf>
    <xf numFmtId="165" fontId="7" fillId="2" borderId="13" xfId="4" applyNumberFormat="1" applyFont="1" applyFill="1" applyBorder="1" applyAlignment="1">
      <alignment horizontal="center" vertical="center" wrapText="1"/>
    </xf>
    <xf numFmtId="0" fontId="7" fillId="2" borderId="14" xfId="4" applyFont="1" applyFill="1" applyBorder="1" applyAlignment="1">
      <alignment horizontal="center" vertical="center" wrapText="1"/>
    </xf>
    <xf numFmtId="0" fontId="7" fillId="2" borderId="19" xfId="4" applyFont="1" applyFill="1" applyBorder="1" applyAlignment="1">
      <alignment horizontal="center" vertical="center" wrapText="1"/>
    </xf>
    <xf numFmtId="0" fontId="7" fillId="2" borderId="13" xfId="4" applyFont="1" applyFill="1" applyBorder="1" applyAlignment="1">
      <alignment horizontal="center" vertical="center" wrapText="1"/>
    </xf>
    <xf numFmtId="166" fontId="20" fillId="0" borderId="0" xfId="1" applyNumberFormat="1" applyFont="1" applyBorder="1" applyAlignment="1">
      <alignment horizontal="left" vertical="center" wrapText="1"/>
    </xf>
    <xf numFmtId="0" fontId="3" fillId="0" borderId="0" xfId="3" applyFont="1" applyAlignment="1">
      <alignment horizontal="center" vertical="center"/>
    </xf>
    <xf numFmtId="0" fontId="7" fillId="2" borderId="11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0" fontId="7" fillId="2" borderId="17" xfId="4" applyFont="1" applyFill="1" applyBorder="1" applyAlignment="1">
      <alignment horizontal="center" vertical="center" wrapText="1"/>
    </xf>
    <xf numFmtId="0" fontId="7" fillId="2" borderId="11" xfId="4" applyFont="1" applyFill="1" applyBorder="1" applyAlignment="1">
      <alignment horizontal="center" vertical="center"/>
    </xf>
    <xf numFmtId="0" fontId="7" fillId="2" borderId="7" xfId="4" applyFont="1" applyFill="1" applyBorder="1" applyAlignment="1">
      <alignment horizontal="center" vertical="center"/>
    </xf>
    <xf numFmtId="0" fontId="7" fillId="2" borderId="17" xfId="4" applyFont="1" applyFill="1" applyBorder="1" applyAlignment="1">
      <alignment horizontal="center" vertical="center"/>
    </xf>
    <xf numFmtId="165" fontId="7" fillId="2" borderId="19" xfId="4" applyNumberFormat="1" applyFont="1" applyFill="1" applyBorder="1" applyAlignment="1">
      <alignment horizontal="center" vertical="center" wrapText="1"/>
    </xf>
    <xf numFmtId="165" fontId="14" fillId="7" borderId="11" xfId="4" applyNumberFormat="1" applyFont="1" applyFill="1" applyBorder="1" applyAlignment="1">
      <alignment horizontal="center" vertical="center" wrapText="1"/>
    </xf>
    <xf numFmtId="165" fontId="14" fillId="7" borderId="17" xfId="4" applyNumberFormat="1" applyFont="1" applyFill="1" applyBorder="1" applyAlignment="1">
      <alignment horizontal="center" vertical="center" wrapText="1"/>
    </xf>
    <xf numFmtId="165" fontId="14" fillId="7" borderId="37" xfId="4" applyNumberFormat="1" applyFont="1" applyFill="1" applyBorder="1" applyAlignment="1">
      <alignment horizontal="center" vertical="center" wrapText="1"/>
    </xf>
    <xf numFmtId="0" fontId="14" fillId="7" borderId="11" xfId="4" applyFont="1" applyFill="1" applyBorder="1" applyAlignment="1">
      <alignment horizontal="center" vertical="center" wrapText="1"/>
    </xf>
    <xf numFmtId="0" fontId="14" fillId="7" borderId="37" xfId="4" applyFont="1" applyFill="1" applyBorder="1" applyAlignment="1">
      <alignment horizontal="center" vertical="center" wrapText="1"/>
    </xf>
    <xf numFmtId="0" fontId="14" fillId="7" borderId="17" xfId="4" applyFont="1" applyFill="1" applyBorder="1" applyAlignment="1">
      <alignment horizontal="center" vertical="center" wrapText="1"/>
    </xf>
    <xf numFmtId="165" fontId="14" fillId="7" borderId="14" xfId="4" applyNumberFormat="1" applyFont="1" applyFill="1" applyBorder="1" applyAlignment="1">
      <alignment horizontal="center" vertical="center" wrapText="1"/>
    </xf>
    <xf numFmtId="165" fontId="14" fillId="7" borderId="19" xfId="4" applyNumberFormat="1" applyFont="1" applyFill="1" applyBorder="1" applyAlignment="1">
      <alignment horizontal="center" vertical="center" wrapText="1"/>
    </xf>
    <xf numFmtId="165" fontId="14" fillId="7" borderId="13" xfId="4" applyNumberFormat="1" applyFont="1" applyFill="1" applyBorder="1" applyAlignment="1">
      <alignment horizontal="center" vertical="center" wrapText="1"/>
    </xf>
    <xf numFmtId="165" fontId="14" fillId="7" borderId="20" xfId="4" applyNumberFormat="1" applyFont="1" applyFill="1" applyBorder="1" applyAlignment="1">
      <alignment horizontal="center" vertical="center" wrapText="1"/>
    </xf>
    <xf numFmtId="165" fontId="14" fillId="7" borderId="4" xfId="4" applyNumberFormat="1" applyFont="1" applyFill="1" applyBorder="1" applyAlignment="1">
      <alignment horizontal="center" vertical="center" wrapText="1"/>
    </xf>
    <xf numFmtId="0" fontId="14" fillId="7" borderId="7" xfId="4" applyFont="1" applyFill="1" applyBorder="1" applyAlignment="1">
      <alignment horizontal="center" vertical="center"/>
    </xf>
    <xf numFmtId="0" fontId="14" fillId="7" borderId="3" xfId="4" applyFont="1" applyFill="1" applyBorder="1" applyAlignment="1">
      <alignment horizontal="center" vertical="center"/>
    </xf>
    <xf numFmtId="0" fontId="14" fillId="7" borderId="20" xfId="4" applyFont="1" applyFill="1" applyBorder="1" applyAlignment="1">
      <alignment horizontal="center" vertical="center" wrapText="1"/>
    </xf>
    <xf numFmtId="0" fontId="14" fillId="7" borderId="4" xfId="4" applyFont="1" applyFill="1" applyBorder="1" applyAlignment="1">
      <alignment horizontal="center" vertical="center" wrapText="1"/>
    </xf>
    <xf numFmtId="0" fontId="14" fillId="7" borderId="14" xfId="4" applyFont="1" applyFill="1" applyBorder="1" applyAlignment="1">
      <alignment horizontal="center" vertical="center" wrapText="1"/>
    </xf>
    <xf numFmtId="0" fontId="14" fillId="7" borderId="13" xfId="4" applyFont="1" applyFill="1" applyBorder="1" applyAlignment="1">
      <alignment horizontal="center" vertical="center" wrapText="1"/>
    </xf>
    <xf numFmtId="0" fontId="14" fillId="7" borderId="11" xfId="4" applyFont="1" applyFill="1" applyBorder="1" applyAlignment="1">
      <alignment horizontal="center" vertical="center"/>
    </xf>
    <xf numFmtId="0" fontId="14" fillId="7" borderId="37" xfId="4" applyFont="1" applyFill="1" applyBorder="1" applyAlignment="1">
      <alignment horizontal="center" vertical="center"/>
    </xf>
    <xf numFmtId="0" fontId="14" fillId="7" borderId="17" xfId="4" applyFont="1" applyFill="1" applyBorder="1" applyAlignment="1">
      <alignment horizontal="center" vertical="center"/>
    </xf>
    <xf numFmtId="0" fontId="14" fillId="7" borderId="38" xfId="4" applyFont="1" applyFill="1" applyBorder="1" applyAlignment="1">
      <alignment horizontal="center" vertical="center" wrapText="1"/>
    </xf>
    <xf numFmtId="0" fontId="14" fillId="7" borderId="18" xfId="4" applyFont="1" applyFill="1" applyBorder="1" applyAlignment="1">
      <alignment horizontal="center" vertical="center" wrapText="1"/>
    </xf>
    <xf numFmtId="0" fontId="14" fillId="7" borderId="31" xfId="4" applyFont="1" applyFill="1" applyBorder="1" applyAlignment="1">
      <alignment horizontal="center" vertical="center" wrapText="1"/>
    </xf>
    <xf numFmtId="0" fontId="14" fillId="7" borderId="32" xfId="4" applyFont="1" applyFill="1" applyBorder="1" applyAlignment="1">
      <alignment horizontal="center" vertical="center" wrapText="1"/>
    </xf>
    <xf numFmtId="165" fontId="14" fillId="7" borderId="18" xfId="4" applyNumberFormat="1" applyFont="1" applyFill="1" applyBorder="1" applyAlignment="1">
      <alignment horizontal="center" vertical="center" wrapText="1"/>
    </xf>
    <xf numFmtId="165" fontId="14" fillId="7" borderId="31" xfId="4" applyNumberFormat="1" applyFont="1" applyFill="1" applyBorder="1" applyAlignment="1">
      <alignment horizontal="center" vertical="center" wrapText="1"/>
    </xf>
    <xf numFmtId="165" fontId="14" fillId="7" borderId="32" xfId="4" applyNumberFormat="1" applyFont="1" applyFill="1" applyBorder="1" applyAlignment="1">
      <alignment horizontal="center" vertical="center" wrapText="1"/>
    </xf>
    <xf numFmtId="165" fontId="14" fillId="7" borderId="46" xfId="4" applyNumberFormat="1" applyFont="1" applyFill="1" applyBorder="1" applyAlignment="1">
      <alignment horizontal="center" vertical="center" wrapText="1"/>
    </xf>
    <xf numFmtId="165" fontId="14" fillId="7" borderId="47" xfId="4" applyNumberFormat="1" applyFont="1" applyFill="1" applyBorder="1" applyAlignment="1">
      <alignment horizontal="center" vertical="center" wrapText="1"/>
    </xf>
    <xf numFmtId="165" fontId="14" fillId="7" borderId="12" xfId="4" applyNumberFormat="1" applyFont="1" applyFill="1" applyBorder="1" applyAlignment="1">
      <alignment horizontal="center" vertical="center" wrapText="1"/>
    </xf>
    <xf numFmtId="41" fontId="14" fillId="8" borderId="5" xfId="5" applyNumberFormat="1" applyFont="1" applyFill="1" applyBorder="1" applyAlignment="1">
      <alignment horizontal="center" vertical="center"/>
    </xf>
    <xf numFmtId="41" fontId="14" fillId="8" borderId="51" xfId="5" applyNumberFormat="1" applyFont="1" applyFill="1" applyBorder="1" applyAlignment="1">
      <alignment horizontal="center" vertical="center"/>
    </xf>
    <xf numFmtId="41" fontId="14" fillId="8" borderId="6" xfId="5" applyNumberFormat="1" applyFont="1" applyFill="1" applyBorder="1" applyAlignment="1">
      <alignment horizontal="center" vertical="center"/>
    </xf>
  </cellXfs>
  <cellStyles count="23">
    <cellStyle name="Comma" xfId="1" builtinId="3"/>
    <cellStyle name="Comma [0]" xfId="2" builtinId="6"/>
    <cellStyle name="Comma [0] 2" xfId="7"/>
    <cellStyle name="Comma [0] 2 2" xfId="9"/>
    <cellStyle name="Comma [0] 3" xfId="8"/>
    <cellStyle name="Comma [0] 4" xfId="12"/>
    <cellStyle name="Comma 2" xfId="6"/>
    <cellStyle name="Comma 2 2" xfId="10"/>
    <cellStyle name="Comma 2 2 2" xfId="19"/>
    <cellStyle name="Comma 3" xfId="13"/>
    <cellStyle name="Comma 3 2" xfId="15"/>
    <cellStyle name="Comma 4" xfId="16"/>
    <cellStyle name="Comma 4 2" xfId="14"/>
    <cellStyle name="Comma 5" xfId="17"/>
    <cellStyle name="Normal" xfId="0" builtinId="0"/>
    <cellStyle name="Normal 2" xfId="3"/>
    <cellStyle name="Normal 2 2" xfId="5"/>
    <cellStyle name="Normal 2 2 2" xfId="20"/>
    <cellStyle name="Normal 3" xfId="18"/>
    <cellStyle name="Normal 4" xfId="21"/>
    <cellStyle name="Normal 6" xfId="22"/>
    <cellStyle name="Normal_2. Bebas-Belum Bebas 2" xfId="11"/>
    <cellStyle name="Normal_4. Data Induk1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Q27"/>
  <sheetViews>
    <sheetView tabSelected="1" zoomScale="85" zoomScaleNormal="85" workbookViewId="0"/>
  </sheetViews>
  <sheetFormatPr defaultColWidth="9.140625" defaultRowHeight="12.75" x14ac:dyDescent="0.2"/>
  <cols>
    <col min="1" max="1" width="3" style="5" customWidth="1"/>
    <col min="2" max="2" width="5.42578125" style="9" customWidth="1"/>
    <col min="3" max="3" width="25.140625" style="9" customWidth="1"/>
    <col min="4" max="4" width="8.42578125" style="9" customWidth="1"/>
    <col min="5" max="5" width="11.28515625" style="9" customWidth="1"/>
    <col min="6" max="6" width="8.42578125" style="18" customWidth="1"/>
    <col min="7" max="7" width="11.28515625" style="18" customWidth="1"/>
    <col min="8" max="8" width="8.42578125" style="18" customWidth="1"/>
    <col min="9" max="9" width="11.28515625" style="18" customWidth="1"/>
    <col min="10" max="10" width="8.42578125" style="18" customWidth="1"/>
    <col min="11" max="11" width="11.28515625" style="18" customWidth="1"/>
    <col min="12" max="12" width="8.42578125" style="18" customWidth="1"/>
    <col min="13" max="13" width="11.28515625" style="18" customWidth="1"/>
    <col min="14" max="14" width="8.42578125" style="18" customWidth="1"/>
    <col min="15" max="15" width="11.28515625" style="18" customWidth="1"/>
    <col min="16" max="16" width="3" style="5" customWidth="1"/>
    <col min="17" max="17" width="9.140625" style="5"/>
    <col min="18" max="18" width="12.5703125" style="5" customWidth="1"/>
    <col min="19" max="16384" width="9.140625" style="5"/>
  </cols>
  <sheetData>
    <row r="3" spans="1:25" s="1" customFormat="1" ht="22.5" customHeight="1" x14ac:dyDescent="0.2">
      <c r="A3" s="12"/>
      <c r="B3" s="361" t="s">
        <v>37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12"/>
      <c r="Q3" s="12"/>
      <c r="R3" s="12"/>
      <c r="S3" s="12"/>
    </row>
    <row r="4" spans="1:25" s="1" customFormat="1" ht="22.5" customHeight="1" x14ac:dyDescent="0.2">
      <c r="A4" s="12"/>
      <c r="B4" s="361" t="s">
        <v>27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12"/>
      <c r="Q4" s="12"/>
      <c r="R4" s="12"/>
      <c r="S4" s="12"/>
    </row>
    <row r="5" spans="1:25" s="1" customFormat="1" ht="22.5" customHeight="1" x14ac:dyDescent="0.2">
      <c r="A5" s="12"/>
      <c r="B5" s="361" t="s">
        <v>245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61"/>
      <c r="P5" s="12"/>
      <c r="Q5" s="12"/>
      <c r="R5" s="12"/>
      <c r="S5" s="12"/>
    </row>
    <row r="6" spans="1:25" s="12" customFormat="1" ht="12" customHeight="1" x14ac:dyDescent="0.2">
      <c r="B6" s="152"/>
      <c r="C6" s="152"/>
      <c r="D6" s="152"/>
      <c r="E6" s="2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5" s="12" customFormat="1" ht="7.5" customHeight="1" x14ac:dyDescent="0.2">
      <c r="B7" s="10"/>
      <c r="C7" s="11"/>
      <c r="D7" s="11"/>
      <c r="E7" s="11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25" s="12" customFormat="1" ht="27.95" customHeight="1" x14ac:dyDescent="0.2">
      <c r="B8" s="365" t="s">
        <v>3</v>
      </c>
      <c r="C8" s="362" t="s">
        <v>8</v>
      </c>
      <c r="D8" s="357" t="s">
        <v>39</v>
      </c>
      <c r="E8" s="358"/>
      <c r="F8" s="358"/>
      <c r="G8" s="358"/>
      <c r="H8" s="358"/>
      <c r="I8" s="359"/>
      <c r="J8" s="355" t="s">
        <v>195</v>
      </c>
      <c r="K8" s="368"/>
      <c r="L8" s="368"/>
      <c r="M8" s="356"/>
      <c r="N8" s="351" t="s">
        <v>103</v>
      </c>
      <c r="O8" s="352"/>
      <c r="P8" s="147"/>
      <c r="Q8" s="351" t="s">
        <v>204</v>
      </c>
      <c r="R8" s="352"/>
    </row>
    <row r="9" spans="1:25" s="12" customFormat="1" ht="27.95" customHeight="1" x14ac:dyDescent="0.2">
      <c r="B9" s="366"/>
      <c r="C9" s="363"/>
      <c r="D9" s="353" t="s">
        <v>193</v>
      </c>
      <c r="E9" s="354"/>
      <c r="F9" s="353" t="s">
        <v>194</v>
      </c>
      <c r="G9" s="354"/>
      <c r="H9" s="353" t="s">
        <v>38</v>
      </c>
      <c r="I9" s="354"/>
      <c r="J9" s="355" t="s">
        <v>55</v>
      </c>
      <c r="K9" s="356"/>
      <c r="L9" s="355" t="s">
        <v>56</v>
      </c>
      <c r="M9" s="356"/>
      <c r="N9" s="353"/>
      <c r="O9" s="354"/>
      <c r="P9" s="147"/>
      <c r="Q9" s="353"/>
      <c r="R9" s="354"/>
    </row>
    <row r="10" spans="1:25" s="4" customFormat="1" ht="27.95" customHeight="1" thickBot="1" x14ac:dyDescent="0.25">
      <c r="B10" s="367"/>
      <c r="C10" s="364"/>
      <c r="D10" s="67" t="s">
        <v>22</v>
      </c>
      <c r="E10" s="142" t="s">
        <v>26</v>
      </c>
      <c r="F10" s="67" t="s">
        <v>22</v>
      </c>
      <c r="G10" s="142" t="s">
        <v>26</v>
      </c>
      <c r="H10" s="67" t="s">
        <v>22</v>
      </c>
      <c r="I10" s="142" t="s">
        <v>26</v>
      </c>
      <c r="J10" s="67" t="s">
        <v>22</v>
      </c>
      <c r="K10" s="142" t="s">
        <v>26</v>
      </c>
      <c r="L10" s="67" t="s">
        <v>22</v>
      </c>
      <c r="M10" s="155" t="s">
        <v>26</v>
      </c>
      <c r="N10" s="67" t="s">
        <v>22</v>
      </c>
      <c r="O10" s="145" t="s">
        <v>26</v>
      </c>
      <c r="P10" s="148"/>
      <c r="Q10" s="67" t="s">
        <v>22</v>
      </c>
      <c r="R10" s="266" t="s">
        <v>26</v>
      </c>
    </row>
    <row r="11" spans="1:25" s="4" customFormat="1" ht="20.100000000000001" customHeight="1" x14ac:dyDescent="0.2">
      <c r="B11" s="177"/>
      <c r="C11" s="178"/>
      <c r="D11" s="179"/>
      <c r="E11" s="178"/>
      <c r="F11" s="179"/>
      <c r="G11" s="178"/>
      <c r="H11" s="179"/>
      <c r="I11" s="178"/>
      <c r="J11" s="179"/>
      <c r="K11" s="178"/>
      <c r="L11" s="179"/>
      <c r="M11" s="178"/>
      <c r="N11" s="179"/>
      <c r="O11" s="178"/>
      <c r="P11" s="148"/>
      <c r="Q11" s="280"/>
      <c r="R11" s="280"/>
    </row>
    <row r="12" spans="1:25" s="20" customFormat="1" ht="20.100000000000001" customHeight="1" x14ac:dyDescent="0.25">
      <c r="B12" s="180">
        <v>1</v>
      </c>
      <c r="C12" s="181" t="s">
        <v>199</v>
      </c>
      <c r="D12" s="182">
        <f>'BTB 1, 2, 3'!B53</f>
        <v>40</v>
      </c>
      <c r="E12" s="150">
        <f>'BTB 1, 2, 3'!E53</f>
        <v>112605</v>
      </c>
      <c r="F12" s="150">
        <f>'BTB 1, 2, 3'!B58</f>
        <v>0</v>
      </c>
      <c r="G12" s="150">
        <f>'BTB 1, 2, 3'!E58</f>
        <v>0</v>
      </c>
      <c r="H12" s="150">
        <f t="shared" ref="H12:H13" si="0">D12+F12</f>
        <v>40</v>
      </c>
      <c r="I12" s="150">
        <f t="shared" ref="I12:I13" si="1">E12+G12</f>
        <v>112605</v>
      </c>
      <c r="J12" s="150">
        <f>'BTB 1, 2, 3'!I60</f>
        <v>20</v>
      </c>
      <c r="K12" s="150">
        <f>'BTB 1, 2, 3'!J60</f>
        <v>88581</v>
      </c>
      <c r="L12" s="150">
        <f>'BTB 1, 2, 3'!M60</f>
        <v>2</v>
      </c>
      <c r="M12" s="150">
        <f>'BTB 1, 2, 3'!N60</f>
        <v>3973</v>
      </c>
      <c r="N12" s="150">
        <f>'BTB 1, 2, 3'!P60</f>
        <v>21</v>
      </c>
      <c r="O12" s="150">
        <f>'BTB 1, 2, 3'!Q60</f>
        <v>27558</v>
      </c>
      <c r="P12" s="222"/>
      <c r="Q12" s="282">
        <f>'BTB 1, 2, 3'!B110</f>
        <v>41</v>
      </c>
      <c r="R12" s="282">
        <f>'BTB 1, 2, 3'!E110</f>
        <v>82709</v>
      </c>
    </row>
    <row r="13" spans="1:25" s="20" customFormat="1" ht="20.100000000000001" customHeight="1" x14ac:dyDescent="0.25">
      <c r="B13" s="180">
        <f t="shared" ref="B13" si="2">B12+1</f>
        <v>2</v>
      </c>
      <c r="C13" s="181" t="s">
        <v>35</v>
      </c>
      <c r="D13" s="182">
        <f>'BTB 4'!B19</f>
        <v>6</v>
      </c>
      <c r="E13" s="150">
        <f>'BTB 4'!E19</f>
        <v>146292</v>
      </c>
      <c r="F13" s="150">
        <f>'BTB 4'!B29</f>
        <v>7</v>
      </c>
      <c r="G13" s="150">
        <f>'BTB 4'!E29</f>
        <v>1022</v>
      </c>
      <c r="H13" s="150">
        <f t="shared" si="0"/>
        <v>13</v>
      </c>
      <c r="I13" s="150">
        <f t="shared" si="1"/>
        <v>147314</v>
      </c>
      <c r="J13" s="150">
        <f>'BTB 4'!I31</f>
        <v>4</v>
      </c>
      <c r="K13" s="150">
        <f>'BTB 4'!J31</f>
        <v>135977</v>
      </c>
      <c r="L13" s="150">
        <f>'BTB 4'!M31</f>
        <v>0</v>
      </c>
      <c r="M13" s="150">
        <f>'BTB 4'!N31</f>
        <v>0</v>
      </c>
      <c r="N13" s="150">
        <f>'BTB 4'!P31</f>
        <v>9</v>
      </c>
      <c r="O13" s="150">
        <f>'BTB 4'!Q31</f>
        <v>11337</v>
      </c>
      <c r="P13" s="149"/>
      <c r="Q13" s="282">
        <f>'BTB 4'!B49</f>
        <v>9</v>
      </c>
      <c r="R13" s="282">
        <f>'BTB 4'!E49</f>
        <v>29140</v>
      </c>
    </row>
    <row r="14" spans="1:25" s="20" customFormat="1" ht="20.100000000000001" customHeight="1" thickBot="1" x14ac:dyDescent="0.3">
      <c r="B14" s="183"/>
      <c r="C14" s="184"/>
      <c r="D14" s="185"/>
      <c r="E14" s="185"/>
      <c r="F14" s="185"/>
      <c r="G14" s="185"/>
      <c r="H14" s="176"/>
      <c r="I14" s="176"/>
      <c r="J14" s="185"/>
      <c r="K14" s="185"/>
      <c r="L14" s="185"/>
      <c r="M14" s="185"/>
      <c r="N14" s="176"/>
      <c r="O14" s="176"/>
      <c r="P14" s="149"/>
      <c r="Q14" s="281"/>
      <c r="R14" s="281"/>
    </row>
    <row r="15" spans="1:25" s="21" customFormat="1" ht="20.100000000000001" customHeight="1" thickBot="1" x14ac:dyDescent="0.25">
      <c r="B15" s="13">
        <f>B13</f>
        <v>2</v>
      </c>
      <c r="C15" s="22"/>
      <c r="D15" s="14">
        <f>SUM(D12:D13)</f>
        <v>46</v>
      </c>
      <c r="E15" s="14">
        <f>SUM(E12:E13)</f>
        <v>258897</v>
      </c>
      <c r="F15" s="14">
        <f>SUM(F12:F13)</f>
        <v>7</v>
      </c>
      <c r="G15" s="14">
        <f>SUM(G12:G13)</f>
        <v>1022</v>
      </c>
      <c r="H15" s="14">
        <f>SUM(H12:H13)</f>
        <v>53</v>
      </c>
      <c r="I15" s="14">
        <f>SUM(I12:I13)</f>
        <v>259919</v>
      </c>
      <c r="J15" s="14">
        <f>SUM(J12:J13)</f>
        <v>24</v>
      </c>
      <c r="K15" s="14">
        <f>SUM(K12:K13)</f>
        <v>224558</v>
      </c>
      <c r="L15" s="14">
        <f>SUM(L12:L13)</f>
        <v>2</v>
      </c>
      <c r="M15" s="14">
        <f>SUM(M12:M13)</f>
        <v>3973</v>
      </c>
      <c r="N15" s="14">
        <f>SUM(N12:N13)</f>
        <v>30</v>
      </c>
      <c r="O15" s="14">
        <f>SUM(O12:O13)</f>
        <v>38895</v>
      </c>
      <c r="P15" s="147"/>
      <c r="Q15" s="14">
        <f>SUM(Q11:Q14)</f>
        <v>50</v>
      </c>
      <c r="R15" s="14">
        <f>SUM(R11:R14)</f>
        <v>111849</v>
      </c>
      <c r="T15" s="20"/>
      <c r="U15" s="20"/>
      <c r="V15" s="20"/>
      <c r="W15" s="20"/>
      <c r="X15" s="20"/>
      <c r="Y15" s="20"/>
    </row>
    <row r="16" spans="1:25" s="4" customFormat="1" ht="13.5" customHeight="1" x14ac:dyDescent="0.2">
      <c r="B16" s="230" t="s">
        <v>233</v>
      </c>
      <c r="C16" s="7"/>
      <c r="D16" s="8"/>
      <c r="E16" s="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78"/>
      <c r="Q16" s="12"/>
    </row>
    <row r="17" spans="1:43" s="4" customFormat="1" ht="13.5" customHeight="1" x14ac:dyDescent="0.2">
      <c r="B17" s="231" t="s">
        <v>262</v>
      </c>
      <c r="C17" s="7"/>
      <c r="D17" s="8"/>
      <c r="E17" s="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78"/>
      <c r="Q17" s="12"/>
    </row>
    <row r="18" spans="1:43" s="4" customFormat="1" ht="12.75" customHeight="1" x14ac:dyDescent="0.2">
      <c r="B18" s="231"/>
      <c r="C18" s="7"/>
      <c r="D18" s="8"/>
      <c r="E18" s="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78"/>
      <c r="Q18" s="12"/>
    </row>
    <row r="19" spans="1:43" s="75" customFormat="1" ht="13.5" customHeight="1" x14ac:dyDescent="0.2">
      <c r="A19" s="71"/>
      <c r="B19" s="71" t="s">
        <v>246</v>
      </c>
      <c r="C19" s="71"/>
      <c r="D19" s="71"/>
      <c r="E19" s="71"/>
      <c r="F19" s="72"/>
      <c r="G19" s="72"/>
      <c r="H19" s="73"/>
      <c r="I19" s="73"/>
      <c r="J19" s="71"/>
      <c r="K19" s="72"/>
      <c r="L19" s="71"/>
      <c r="M19" s="72"/>
      <c r="N19" s="73"/>
      <c r="O19" s="73"/>
    </row>
    <row r="20" spans="1:43" s="71" customFormat="1" ht="14.25" x14ac:dyDescent="0.25">
      <c r="B20" s="79" t="s">
        <v>28</v>
      </c>
      <c r="M20" s="71" t="s">
        <v>32</v>
      </c>
      <c r="AQ20" s="76"/>
    </row>
    <row r="21" spans="1:43" s="71" customFormat="1" ht="14.25" x14ac:dyDescent="0.25">
      <c r="E21" s="267"/>
    </row>
    <row r="22" spans="1:43" s="71" customFormat="1" ht="14.25" x14ac:dyDescent="0.25">
      <c r="G22" s="267"/>
    </row>
    <row r="23" spans="1:43" s="71" customFormat="1" ht="14.25" x14ac:dyDescent="0.25">
      <c r="B23" s="74"/>
      <c r="E23" s="320"/>
    </row>
    <row r="24" spans="1:43" s="71" customFormat="1" ht="14.25" x14ac:dyDescent="0.25">
      <c r="B24" s="74"/>
    </row>
    <row r="25" spans="1:43" s="83" customFormat="1" ht="14.25" x14ac:dyDescent="0.25">
      <c r="B25" s="84" t="s">
        <v>31</v>
      </c>
      <c r="F25" s="84"/>
      <c r="G25" s="84"/>
      <c r="K25" s="84"/>
      <c r="M25" s="84" t="s">
        <v>49</v>
      </c>
      <c r="N25" s="84"/>
      <c r="O25" s="84"/>
    </row>
    <row r="26" spans="1:43" s="80" customFormat="1" ht="14.25" customHeight="1" x14ac:dyDescent="0.2">
      <c r="B26" s="82" t="s">
        <v>104</v>
      </c>
      <c r="C26" s="82"/>
      <c r="D26" s="82"/>
      <c r="E26" s="81"/>
      <c r="I26" s="82"/>
      <c r="J26" s="81"/>
      <c r="L26" s="81"/>
      <c r="M26" s="80" t="s">
        <v>33</v>
      </c>
    </row>
    <row r="27" spans="1:43" s="71" customFormat="1" ht="17.25" customHeight="1" x14ac:dyDescent="0.2">
      <c r="B27" s="360"/>
      <c r="C27" s="360"/>
      <c r="D27" s="360"/>
      <c r="E27" s="141"/>
      <c r="G27" s="77"/>
      <c r="I27" s="77"/>
      <c r="J27" s="141"/>
      <c r="L27" s="154"/>
    </row>
  </sheetData>
  <mergeCells count="15">
    <mergeCell ref="Q8:R9"/>
    <mergeCell ref="L9:M9"/>
    <mergeCell ref="D8:I8"/>
    <mergeCell ref="B27:D27"/>
    <mergeCell ref="B3:O3"/>
    <mergeCell ref="B4:O4"/>
    <mergeCell ref="C8:C10"/>
    <mergeCell ref="B8:B10"/>
    <mergeCell ref="N8:O9"/>
    <mergeCell ref="B5:O5"/>
    <mergeCell ref="D9:E9"/>
    <mergeCell ref="F9:G9"/>
    <mergeCell ref="H9:I9"/>
    <mergeCell ref="J8:M8"/>
    <mergeCell ref="J9:K9"/>
  </mergeCells>
  <printOptions horizontalCentered="1"/>
  <pageMargins left="0.59055118110236227" right="0.19685039370078741" top="0.59055118110236227" bottom="0.19685039370078741" header="0" footer="0"/>
  <pageSetup paperSize="256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W126"/>
  <sheetViews>
    <sheetView zoomScale="85" zoomScaleNormal="85" workbookViewId="0">
      <pane ySplit="10" topLeftCell="A11" activePane="bottomLeft" state="frozen"/>
      <selection pane="bottomLeft"/>
    </sheetView>
  </sheetViews>
  <sheetFormatPr defaultColWidth="9.140625" defaultRowHeight="12.75" x14ac:dyDescent="0.2"/>
  <cols>
    <col min="1" max="1" width="3" style="5" customWidth="1"/>
    <col min="2" max="2" width="5.140625" style="9" customWidth="1"/>
    <col min="3" max="3" width="26.140625" style="9" customWidth="1"/>
    <col min="4" max="4" width="22.7109375" style="9" customWidth="1"/>
    <col min="5" max="5" width="11.28515625" style="9" bestFit="1" customWidth="1"/>
    <col min="6" max="6" width="16.42578125" style="9" customWidth="1"/>
    <col min="7" max="7" width="10.7109375" style="18" customWidth="1"/>
    <col min="8" max="9" width="8.5703125" style="18" customWidth="1"/>
    <col min="10" max="10" width="11.5703125" style="18" customWidth="1"/>
    <col min="11" max="12" width="10.28515625" style="18" customWidth="1"/>
    <col min="13" max="13" width="8.5703125" style="18" customWidth="1"/>
    <col min="14" max="14" width="10.28515625" style="18" customWidth="1"/>
    <col min="15" max="16" width="8.5703125" style="18" customWidth="1"/>
    <col min="17" max="17" width="10.28515625" style="18" customWidth="1"/>
    <col min="18" max="18" width="48.140625" style="18" bestFit="1" customWidth="1"/>
    <col min="19" max="19" width="15.28515625" style="27" customWidth="1"/>
    <col min="20" max="23" width="9.140625" style="275"/>
    <col min="24" max="16384" width="9.140625" style="5"/>
  </cols>
  <sheetData>
    <row r="3" spans="1:23" s="1" customFormat="1" ht="22.5" customHeight="1" x14ac:dyDescent="0.2">
      <c r="B3" s="361" t="s">
        <v>198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112"/>
      <c r="T3" s="274"/>
      <c r="U3" s="275"/>
      <c r="V3" s="275"/>
      <c r="W3" s="275"/>
    </row>
    <row r="4" spans="1:23" s="1" customFormat="1" ht="22.5" customHeight="1" x14ac:dyDescent="0.2">
      <c r="B4" s="361" t="s">
        <v>0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28"/>
      <c r="T4" s="275"/>
      <c r="U4" s="275"/>
      <c r="V4" s="275"/>
      <c r="W4" s="275"/>
    </row>
    <row r="5" spans="1:23" s="1" customFormat="1" ht="19.5" customHeight="1" x14ac:dyDescent="0.2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29"/>
      <c r="T5" s="275"/>
      <c r="U5" s="275"/>
      <c r="V5" s="275"/>
      <c r="W5" s="275"/>
    </row>
    <row r="6" spans="1:23" s="35" customFormat="1" ht="20.100000000000001" customHeight="1" x14ac:dyDescent="0.2">
      <c r="B6" s="44" t="s">
        <v>17</v>
      </c>
      <c r="C6" s="45" t="s">
        <v>18</v>
      </c>
      <c r="D6" s="44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30"/>
      <c r="T6" s="36"/>
      <c r="U6" s="36"/>
      <c r="V6" s="36"/>
      <c r="W6" s="36"/>
    </row>
    <row r="7" spans="1:23" s="35" customFormat="1" ht="8.25" customHeight="1" x14ac:dyDescent="0.2">
      <c r="B7" s="44"/>
      <c r="C7" s="45"/>
      <c r="D7" s="44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30"/>
      <c r="T7" s="36"/>
      <c r="U7" s="36"/>
      <c r="V7" s="36"/>
      <c r="W7" s="36"/>
    </row>
    <row r="8" spans="1:23" s="3" customFormat="1" ht="20.100000000000001" customHeight="1" x14ac:dyDescent="0.25">
      <c r="B8" s="386" t="s">
        <v>3</v>
      </c>
      <c r="C8" s="382" t="s">
        <v>22</v>
      </c>
      <c r="D8" s="382" t="s">
        <v>1</v>
      </c>
      <c r="E8" s="390"/>
      <c r="F8" s="372" t="s">
        <v>23</v>
      </c>
      <c r="G8" s="369" t="s">
        <v>24</v>
      </c>
      <c r="H8" s="369" t="s">
        <v>61</v>
      </c>
      <c r="I8" s="375" t="s">
        <v>57</v>
      </c>
      <c r="J8" s="376"/>
      <c r="K8" s="376"/>
      <c r="L8" s="377"/>
      <c r="M8" s="375" t="s">
        <v>60</v>
      </c>
      <c r="N8" s="377"/>
      <c r="O8" s="369" t="s">
        <v>63</v>
      </c>
      <c r="P8" s="378" t="s">
        <v>64</v>
      </c>
      <c r="Q8" s="393"/>
      <c r="R8" s="369" t="s">
        <v>25</v>
      </c>
      <c r="S8" s="96"/>
      <c r="T8" s="24"/>
      <c r="U8" s="24"/>
      <c r="V8" s="24"/>
      <c r="W8" s="24"/>
    </row>
    <row r="9" spans="1:23" s="3" customFormat="1" ht="20.100000000000001" customHeight="1" x14ac:dyDescent="0.25">
      <c r="B9" s="387"/>
      <c r="C9" s="389"/>
      <c r="D9" s="391"/>
      <c r="E9" s="392"/>
      <c r="F9" s="373"/>
      <c r="G9" s="371"/>
      <c r="H9" s="371"/>
      <c r="I9" s="378" t="s">
        <v>61</v>
      </c>
      <c r="J9" s="375" t="s">
        <v>26</v>
      </c>
      <c r="K9" s="376"/>
      <c r="L9" s="377"/>
      <c r="M9" s="378" t="s">
        <v>61</v>
      </c>
      <c r="N9" s="369" t="s">
        <v>26</v>
      </c>
      <c r="O9" s="371"/>
      <c r="P9" s="394"/>
      <c r="Q9" s="395"/>
      <c r="R9" s="371"/>
      <c r="S9" s="96"/>
      <c r="T9" s="24"/>
      <c r="U9" s="24"/>
      <c r="V9" s="24"/>
      <c r="W9" s="24"/>
    </row>
    <row r="10" spans="1:23" s="19" customFormat="1" ht="20.100000000000001" customHeight="1" thickBot="1" x14ac:dyDescent="0.3">
      <c r="B10" s="388"/>
      <c r="C10" s="383"/>
      <c r="D10" s="98" t="s">
        <v>2</v>
      </c>
      <c r="E10" s="98" t="s">
        <v>26</v>
      </c>
      <c r="F10" s="374"/>
      <c r="G10" s="370"/>
      <c r="H10" s="370"/>
      <c r="I10" s="379"/>
      <c r="J10" s="156" t="s">
        <v>22</v>
      </c>
      <c r="K10" s="156" t="s">
        <v>59</v>
      </c>
      <c r="L10" s="156" t="s">
        <v>62</v>
      </c>
      <c r="M10" s="379"/>
      <c r="N10" s="370"/>
      <c r="O10" s="370"/>
      <c r="P10" s="157" t="s">
        <v>58</v>
      </c>
      <c r="Q10" s="156" t="s">
        <v>26</v>
      </c>
      <c r="R10" s="370"/>
      <c r="S10" s="96"/>
      <c r="T10" s="23"/>
      <c r="U10" s="23"/>
      <c r="V10" s="23"/>
      <c r="W10" s="23"/>
    </row>
    <row r="11" spans="1:23" s="19" customFormat="1" ht="20.100000000000001" customHeight="1" x14ac:dyDescent="0.25">
      <c r="B11" s="68" t="s">
        <v>17</v>
      </c>
      <c r="C11" s="70" t="s">
        <v>193</v>
      </c>
      <c r="D11" s="102"/>
      <c r="E11" s="101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1"/>
      <c r="S11" s="96"/>
      <c r="T11" s="23"/>
      <c r="U11" s="23"/>
      <c r="V11" s="23"/>
      <c r="W11" s="23"/>
    </row>
    <row r="12" spans="1:23" s="19" customFormat="1" ht="20.100000000000001" customHeight="1" x14ac:dyDescent="0.25">
      <c r="B12" s="129">
        <v>1</v>
      </c>
      <c r="C12" s="166" t="s">
        <v>88</v>
      </c>
      <c r="D12" s="130" t="s">
        <v>5</v>
      </c>
      <c r="E12" s="207">
        <v>119</v>
      </c>
      <c r="F12" s="135"/>
      <c r="G12" s="128" t="s">
        <v>7</v>
      </c>
      <c r="H12" s="128">
        <v>1</v>
      </c>
      <c r="I12" s="128"/>
      <c r="J12" s="160">
        <f t="shared" ref="J12:J30" si="0">IF(I12=1,E12,)</f>
        <v>0</v>
      </c>
      <c r="K12" s="128"/>
      <c r="L12" s="128"/>
      <c r="M12" s="128"/>
      <c r="N12" s="128"/>
      <c r="O12" s="132"/>
      <c r="P12" s="172">
        <f t="shared" ref="P12:P30" si="1">IF(Q12&gt;0,1,)</f>
        <v>1</v>
      </c>
      <c r="Q12" s="161">
        <f t="shared" ref="Q12:Q30" si="2">IF(OR(I12=0,O12=1),(E12-(L12+N12)),0)</f>
        <v>119</v>
      </c>
      <c r="R12" s="128" t="s">
        <v>14</v>
      </c>
      <c r="S12" s="153"/>
      <c r="T12" s="23"/>
      <c r="U12" s="23"/>
      <c r="V12" s="23"/>
      <c r="W12" s="23"/>
    </row>
    <row r="13" spans="1:23" s="19" customFormat="1" ht="20.100000000000001" customHeight="1" x14ac:dyDescent="0.25">
      <c r="B13" s="129">
        <f>B12+1</f>
        <v>2</v>
      </c>
      <c r="C13" s="166" t="s">
        <v>72</v>
      </c>
      <c r="D13" s="130" t="s">
        <v>7</v>
      </c>
      <c r="E13" s="207">
        <v>46972</v>
      </c>
      <c r="F13" s="135"/>
      <c r="G13" s="128" t="s">
        <v>12</v>
      </c>
      <c r="H13" s="128">
        <v>1</v>
      </c>
      <c r="I13" s="128">
        <v>1</v>
      </c>
      <c r="J13" s="160">
        <f t="shared" si="0"/>
        <v>46972</v>
      </c>
      <c r="K13" s="128">
        <v>91</v>
      </c>
      <c r="L13" s="128"/>
      <c r="M13" s="128"/>
      <c r="N13" s="128"/>
      <c r="O13" s="132"/>
      <c r="P13" s="172">
        <f t="shared" si="1"/>
        <v>0</v>
      </c>
      <c r="Q13" s="161">
        <f t="shared" si="2"/>
        <v>0</v>
      </c>
      <c r="R13" s="128"/>
      <c r="S13" s="153"/>
      <c r="T13" s="23"/>
      <c r="U13" s="23"/>
      <c r="V13" s="23"/>
      <c r="W13" s="23"/>
    </row>
    <row r="14" spans="1:23" s="242" customFormat="1" ht="20.100000000000001" customHeight="1" x14ac:dyDescent="0.25">
      <c r="A14" s="254"/>
      <c r="B14" s="343">
        <f t="shared" ref="B14:B51" si="3">B13+1</f>
        <v>3</v>
      </c>
      <c r="C14" s="286" t="s">
        <v>65</v>
      </c>
      <c r="D14" s="287" t="s">
        <v>7</v>
      </c>
      <c r="E14" s="300">
        <v>3073</v>
      </c>
      <c r="F14" s="303"/>
      <c r="G14" s="244" t="s">
        <v>7</v>
      </c>
      <c r="H14" s="244">
        <v>1</v>
      </c>
      <c r="I14" s="244">
        <v>1</v>
      </c>
      <c r="J14" s="245">
        <f t="shared" si="0"/>
        <v>3073</v>
      </c>
      <c r="K14" s="244">
        <v>52</v>
      </c>
      <c r="L14" s="244">
        <v>52</v>
      </c>
      <c r="M14" s="244"/>
      <c r="N14" s="244"/>
      <c r="O14" s="246">
        <v>1</v>
      </c>
      <c r="P14" s="302">
        <f t="shared" si="1"/>
        <v>1</v>
      </c>
      <c r="Q14" s="247">
        <f t="shared" si="2"/>
        <v>3021</v>
      </c>
      <c r="R14" s="342" t="s">
        <v>66</v>
      </c>
      <c r="S14" s="269"/>
      <c r="T14" s="271"/>
      <c r="U14" s="271"/>
      <c r="V14" s="271"/>
      <c r="W14" s="271"/>
    </row>
    <row r="15" spans="1:23" s="203" customFormat="1" ht="20.100000000000001" customHeight="1" x14ac:dyDescent="0.25">
      <c r="B15" s="129">
        <f t="shared" si="3"/>
        <v>4</v>
      </c>
      <c r="C15" s="198" t="s">
        <v>73</v>
      </c>
      <c r="D15" s="199" t="s">
        <v>7</v>
      </c>
      <c r="E15" s="207">
        <f>949-375-24-95-20</f>
        <v>435</v>
      </c>
      <c r="F15" s="200" t="s">
        <v>52</v>
      </c>
      <c r="G15" s="201" t="s">
        <v>12</v>
      </c>
      <c r="H15" s="201">
        <v>1</v>
      </c>
      <c r="I15" s="201">
        <v>1</v>
      </c>
      <c r="J15" s="195">
        <f t="shared" si="0"/>
        <v>435</v>
      </c>
      <c r="K15" s="201">
        <v>144</v>
      </c>
      <c r="L15" s="201"/>
      <c r="M15" s="201"/>
      <c r="N15" s="201"/>
      <c r="O15" s="196"/>
      <c r="P15" s="202">
        <f t="shared" si="1"/>
        <v>0</v>
      </c>
      <c r="Q15" s="161">
        <f t="shared" si="2"/>
        <v>0</v>
      </c>
      <c r="R15" s="201"/>
      <c r="S15" s="277"/>
      <c r="T15" s="278"/>
      <c r="U15" s="278"/>
      <c r="V15" s="278"/>
      <c r="W15" s="278"/>
    </row>
    <row r="16" spans="1:23" s="242" customFormat="1" ht="20.100000000000001" customHeight="1" x14ac:dyDescent="0.25">
      <c r="B16" s="129">
        <f t="shared" si="3"/>
        <v>5</v>
      </c>
      <c r="C16" s="286" t="s">
        <v>74</v>
      </c>
      <c r="D16" s="287" t="s">
        <v>7</v>
      </c>
      <c r="E16" s="300">
        <v>4166</v>
      </c>
      <c r="F16" s="303"/>
      <c r="G16" s="244" t="s">
        <v>7</v>
      </c>
      <c r="H16" s="244">
        <v>1</v>
      </c>
      <c r="I16" s="244">
        <v>1</v>
      </c>
      <c r="J16" s="245">
        <f t="shared" si="0"/>
        <v>4166</v>
      </c>
      <c r="K16" s="244">
        <v>201</v>
      </c>
      <c r="L16" s="244">
        <v>201</v>
      </c>
      <c r="M16" s="244"/>
      <c r="N16" s="244"/>
      <c r="O16" s="246">
        <v>1</v>
      </c>
      <c r="P16" s="302">
        <f t="shared" si="1"/>
        <v>1</v>
      </c>
      <c r="Q16" s="247">
        <f t="shared" si="2"/>
        <v>3965</v>
      </c>
      <c r="R16" s="244"/>
      <c r="S16" s="269"/>
      <c r="T16" s="271"/>
      <c r="U16" s="271"/>
      <c r="V16" s="271"/>
      <c r="W16" s="271"/>
    </row>
    <row r="17" spans="2:23" s="19" customFormat="1" ht="20.100000000000001" customHeight="1" x14ac:dyDescent="0.25">
      <c r="B17" s="129">
        <f t="shared" si="3"/>
        <v>6</v>
      </c>
      <c r="C17" s="166" t="s">
        <v>75</v>
      </c>
      <c r="D17" s="130" t="s">
        <v>7</v>
      </c>
      <c r="E17" s="207">
        <v>1813</v>
      </c>
      <c r="F17" s="135"/>
      <c r="G17" s="128" t="s">
        <v>12</v>
      </c>
      <c r="H17" s="128">
        <v>1</v>
      </c>
      <c r="I17" s="128">
        <v>1</v>
      </c>
      <c r="J17" s="160">
        <f t="shared" si="0"/>
        <v>1813</v>
      </c>
      <c r="K17" s="128">
        <v>102</v>
      </c>
      <c r="L17" s="128"/>
      <c r="M17" s="128"/>
      <c r="N17" s="128"/>
      <c r="O17" s="132"/>
      <c r="P17" s="172">
        <f t="shared" si="1"/>
        <v>0</v>
      </c>
      <c r="Q17" s="161">
        <f t="shared" si="2"/>
        <v>0</v>
      </c>
      <c r="R17" s="143"/>
      <c r="S17" s="153"/>
      <c r="T17" s="23"/>
      <c r="U17" s="23"/>
      <c r="V17" s="23"/>
      <c r="W17" s="23"/>
    </row>
    <row r="18" spans="2:23" s="19" customFormat="1" ht="20.100000000000001" customHeight="1" x14ac:dyDescent="0.25">
      <c r="B18" s="129">
        <f t="shared" si="3"/>
        <v>7</v>
      </c>
      <c r="C18" s="166" t="s">
        <v>68</v>
      </c>
      <c r="D18" s="130" t="s">
        <v>7</v>
      </c>
      <c r="E18" s="207">
        <v>3587</v>
      </c>
      <c r="F18" s="135"/>
      <c r="G18" s="128" t="s">
        <v>12</v>
      </c>
      <c r="H18" s="128">
        <v>1</v>
      </c>
      <c r="I18" s="128">
        <v>1</v>
      </c>
      <c r="J18" s="160">
        <f t="shared" si="0"/>
        <v>3587</v>
      </c>
      <c r="K18" s="128">
        <v>30</v>
      </c>
      <c r="L18" s="128"/>
      <c r="M18" s="128"/>
      <c r="N18" s="128"/>
      <c r="O18" s="132"/>
      <c r="P18" s="172">
        <f t="shared" si="1"/>
        <v>0</v>
      </c>
      <c r="Q18" s="161">
        <f t="shared" si="2"/>
        <v>0</v>
      </c>
      <c r="R18" s="143"/>
      <c r="S18" s="153"/>
      <c r="T18" s="23"/>
      <c r="U18" s="23"/>
      <c r="V18" s="23"/>
      <c r="W18" s="23"/>
    </row>
    <row r="19" spans="2:23" s="242" customFormat="1" ht="20.100000000000001" customHeight="1" x14ac:dyDescent="0.25">
      <c r="B19" s="343">
        <f t="shared" si="3"/>
        <v>8</v>
      </c>
      <c r="C19" s="286" t="s">
        <v>69</v>
      </c>
      <c r="D19" s="287" t="s">
        <v>7</v>
      </c>
      <c r="E19" s="300">
        <v>623</v>
      </c>
      <c r="F19" s="303"/>
      <c r="G19" s="244" t="s">
        <v>100</v>
      </c>
      <c r="H19" s="244">
        <v>1</v>
      </c>
      <c r="I19" s="244">
        <v>1</v>
      </c>
      <c r="J19" s="245">
        <f t="shared" si="0"/>
        <v>623</v>
      </c>
      <c r="K19" s="244">
        <v>102</v>
      </c>
      <c r="L19" s="244">
        <v>102</v>
      </c>
      <c r="M19" s="244"/>
      <c r="N19" s="244"/>
      <c r="O19" s="246">
        <v>1</v>
      </c>
      <c r="P19" s="302">
        <f t="shared" si="1"/>
        <v>1</v>
      </c>
      <c r="Q19" s="247">
        <f t="shared" si="2"/>
        <v>521</v>
      </c>
      <c r="R19" s="244" t="s">
        <v>241</v>
      </c>
      <c r="S19" s="269"/>
      <c r="T19" s="271"/>
      <c r="U19" s="271"/>
      <c r="V19" s="271"/>
      <c r="W19" s="271"/>
    </row>
    <row r="20" spans="2:23" s="203" customFormat="1" ht="20.100000000000001" customHeight="1" x14ac:dyDescent="0.25">
      <c r="B20" s="129">
        <f t="shared" si="3"/>
        <v>9</v>
      </c>
      <c r="C20" s="198" t="s">
        <v>71</v>
      </c>
      <c r="D20" s="199" t="s">
        <v>7</v>
      </c>
      <c r="E20" s="207">
        <v>2002</v>
      </c>
      <c r="F20" s="200" t="s">
        <v>51</v>
      </c>
      <c r="G20" s="201" t="s">
        <v>12</v>
      </c>
      <c r="H20" s="201">
        <v>1</v>
      </c>
      <c r="I20" s="201"/>
      <c r="J20" s="195">
        <f t="shared" si="0"/>
        <v>0</v>
      </c>
      <c r="K20" s="201"/>
      <c r="L20" s="201"/>
      <c r="M20" s="201"/>
      <c r="N20" s="201"/>
      <c r="O20" s="196"/>
      <c r="P20" s="202">
        <f t="shared" si="1"/>
        <v>1</v>
      </c>
      <c r="Q20" s="161">
        <f t="shared" si="2"/>
        <v>2002</v>
      </c>
      <c r="R20" s="201"/>
      <c r="S20" s="277"/>
      <c r="T20" s="278"/>
      <c r="U20" s="278"/>
      <c r="V20" s="278"/>
      <c r="W20" s="278"/>
    </row>
    <row r="21" spans="2:23" s="254" customFormat="1" ht="20.100000000000001" customHeight="1" x14ac:dyDescent="0.25">
      <c r="B21" s="129">
        <f t="shared" si="3"/>
        <v>10</v>
      </c>
      <c r="C21" s="249" t="s">
        <v>90</v>
      </c>
      <c r="D21" s="250" t="s">
        <v>7</v>
      </c>
      <c r="E21" s="300">
        <v>2069</v>
      </c>
      <c r="F21" s="301"/>
      <c r="G21" s="252" t="s">
        <v>100</v>
      </c>
      <c r="H21" s="252">
        <v>1</v>
      </c>
      <c r="I21" s="252">
        <v>1</v>
      </c>
      <c r="J21" s="245">
        <f t="shared" si="0"/>
        <v>2069</v>
      </c>
      <c r="K21" s="252">
        <v>2069</v>
      </c>
      <c r="L21" s="252"/>
      <c r="M21" s="252"/>
      <c r="N21" s="252"/>
      <c r="O21" s="246"/>
      <c r="P21" s="302">
        <f t="shared" si="1"/>
        <v>0</v>
      </c>
      <c r="Q21" s="247">
        <f t="shared" si="2"/>
        <v>0</v>
      </c>
      <c r="R21" s="252" t="s">
        <v>126</v>
      </c>
      <c r="S21" s="285"/>
      <c r="T21" s="279"/>
      <c r="U21" s="279"/>
      <c r="V21" s="279"/>
      <c r="W21" s="279"/>
    </row>
    <row r="22" spans="2:23" s="19" customFormat="1" ht="20.100000000000001" customHeight="1" x14ac:dyDescent="0.25">
      <c r="B22" s="129">
        <f t="shared" si="3"/>
        <v>11</v>
      </c>
      <c r="C22" s="166" t="s">
        <v>77</v>
      </c>
      <c r="D22" s="130" t="s">
        <v>7</v>
      </c>
      <c r="E22" s="207">
        <v>8862</v>
      </c>
      <c r="F22" s="135"/>
      <c r="G22" s="128" t="s">
        <v>12</v>
      </c>
      <c r="H22" s="128">
        <v>1</v>
      </c>
      <c r="I22" s="128">
        <v>1</v>
      </c>
      <c r="J22" s="160">
        <f t="shared" si="0"/>
        <v>8862</v>
      </c>
      <c r="K22" s="128">
        <v>37</v>
      </c>
      <c r="L22" s="128"/>
      <c r="M22" s="128"/>
      <c r="N22" s="128"/>
      <c r="O22" s="132"/>
      <c r="P22" s="172">
        <f t="shared" si="1"/>
        <v>0</v>
      </c>
      <c r="Q22" s="161">
        <f t="shared" si="2"/>
        <v>0</v>
      </c>
      <c r="R22" s="128"/>
      <c r="S22" s="153"/>
      <c r="T22" s="23"/>
      <c r="U22" s="23"/>
      <c r="V22" s="23"/>
      <c r="W22" s="23"/>
    </row>
    <row r="23" spans="2:23" s="242" customFormat="1" ht="20.100000000000001" customHeight="1" x14ac:dyDescent="0.25">
      <c r="B23" s="129">
        <f t="shared" si="3"/>
        <v>12</v>
      </c>
      <c r="C23" s="286" t="s">
        <v>91</v>
      </c>
      <c r="D23" s="287" t="s">
        <v>7</v>
      </c>
      <c r="E23" s="300">
        <v>3504</v>
      </c>
      <c r="F23" s="303"/>
      <c r="G23" s="244" t="s">
        <v>12</v>
      </c>
      <c r="H23" s="244">
        <v>1</v>
      </c>
      <c r="I23" s="244">
        <v>1</v>
      </c>
      <c r="J23" s="245">
        <f t="shared" si="0"/>
        <v>3504</v>
      </c>
      <c r="K23" s="244">
        <v>3504</v>
      </c>
      <c r="L23" s="244"/>
      <c r="M23" s="244"/>
      <c r="N23" s="244"/>
      <c r="O23" s="246"/>
      <c r="P23" s="302">
        <f t="shared" si="1"/>
        <v>0</v>
      </c>
      <c r="Q23" s="247">
        <f t="shared" si="2"/>
        <v>0</v>
      </c>
      <c r="R23" s="244" t="s">
        <v>128</v>
      </c>
      <c r="S23" s="269"/>
      <c r="T23" s="271"/>
      <c r="U23" s="271"/>
      <c r="V23" s="271"/>
      <c r="W23" s="271"/>
    </row>
    <row r="24" spans="2:23" s="242" customFormat="1" ht="20.100000000000001" customHeight="1" x14ac:dyDescent="0.25">
      <c r="B24" s="129">
        <f t="shared" si="3"/>
        <v>13</v>
      </c>
      <c r="C24" s="286" t="s">
        <v>92</v>
      </c>
      <c r="D24" s="287" t="s">
        <v>7</v>
      </c>
      <c r="E24" s="300">
        <v>2335</v>
      </c>
      <c r="F24" s="304" t="s">
        <v>41</v>
      </c>
      <c r="G24" s="244" t="s">
        <v>100</v>
      </c>
      <c r="H24" s="244">
        <v>1</v>
      </c>
      <c r="I24" s="244"/>
      <c r="J24" s="245">
        <f t="shared" si="0"/>
        <v>0</v>
      </c>
      <c r="K24" s="244"/>
      <c r="L24" s="244"/>
      <c r="M24" s="244"/>
      <c r="N24" s="244"/>
      <c r="O24" s="246"/>
      <c r="P24" s="302">
        <f t="shared" si="1"/>
        <v>1</v>
      </c>
      <c r="Q24" s="247">
        <f t="shared" si="2"/>
        <v>2335</v>
      </c>
      <c r="R24" s="244" t="s">
        <v>120</v>
      </c>
      <c r="S24" s="269"/>
      <c r="T24" s="271"/>
      <c r="U24" s="271"/>
      <c r="V24" s="271"/>
      <c r="W24" s="271"/>
    </row>
    <row r="25" spans="2:23" s="19" customFormat="1" ht="20.100000000000001" customHeight="1" x14ac:dyDescent="0.25">
      <c r="B25" s="129">
        <f t="shared" si="3"/>
        <v>14</v>
      </c>
      <c r="C25" s="166" t="s">
        <v>78</v>
      </c>
      <c r="D25" s="130" t="s">
        <v>7</v>
      </c>
      <c r="E25" s="207">
        <v>71</v>
      </c>
      <c r="F25" s="136" t="s">
        <v>40</v>
      </c>
      <c r="G25" s="128" t="s">
        <v>7</v>
      </c>
      <c r="H25" s="128">
        <v>1</v>
      </c>
      <c r="I25" s="128">
        <v>1</v>
      </c>
      <c r="J25" s="160">
        <f t="shared" si="0"/>
        <v>71</v>
      </c>
      <c r="K25" s="128">
        <v>71</v>
      </c>
      <c r="L25" s="128"/>
      <c r="M25" s="128"/>
      <c r="N25" s="128"/>
      <c r="O25" s="132"/>
      <c r="P25" s="172">
        <f t="shared" si="1"/>
        <v>0</v>
      </c>
      <c r="Q25" s="161">
        <f t="shared" si="2"/>
        <v>0</v>
      </c>
      <c r="R25" s="128" t="s">
        <v>118</v>
      </c>
      <c r="S25" s="153"/>
      <c r="T25" s="23"/>
      <c r="U25" s="23"/>
      <c r="V25" s="23"/>
      <c r="W25" s="23"/>
    </row>
    <row r="26" spans="2:23" s="19" customFormat="1" ht="20.100000000000001" customHeight="1" x14ac:dyDescent="0.25">
      <c r="B26" s="129">
        <f t="shared" si="3"/>
        <v>15</v>
      </c>
      <c r="C26" s="166" t="s">
        <v>94</v>
      </c>
      <c r="D26" s="130" t="s">
        <v>7</v>
      </c>
      <c r="E26" s="207">
        <v>487</v>
      </c>
      <c r="F26" s="136" t="s">
        <v>44</v>
      </c>
      <c r="G26" s="128" t="s">
        <v>7</v>
      </c>
      <c r="H26" s="128">
        <v>1</v>
      </c>
      <c r="I26" s="128"/>
      <c r="J26" s="160">
        <f t="shared" si="0"/>
        <v>0</v>
      </c>
      <c r="K26" s="128"/>
      <c r="L26" s="128"/>
      <c r="M26" s="128"/>
      <c r="N26" s="128"/>
      <c r="O26" s="132"/>
      <c r="P26" s="172">
        <f t="shared" si="1"/>
        <v>1</v>
      </c>
      <c r="Q26" s="161">
        <f t="shared" si="2"/>
        <v>487</v>
      </c>
      <c r="R26" s="128" t="s">
        <v>29</v>
      </c>
      <c r="S26" s="153"/>
      <c r="T26" s="23"/>
      <c r="U26" s="23"/>
      <c r="V26" s="23"/>
      <c r="W26" s="23"/>
    </row>
    <row r="27" spans="2:23" s="19" customFormat="1" ht="20.100000000000001" customHeight="1" x14ac:dyDescent="0.25">
      <c r="B27" s="129">
        <f t="shared" si="3"/>
        <v>16</v>
      </c>
      <c r="C27" s="166" t="s">
        <v>97</v>
      </c>
      <c r="D27" s="130" t="s">
        <v>7</v>
      </c>
      <c r="E27" s="207">
        <f>1212-1185</f>
        <v>27</v>
      </c>
      <c r="F27" s="135"/>
      <c r="G27" s="128" t="s">
        <v>12</v>
      </c>
      <c r="H27" s="128">
        <v>1</v>
      </c>
      <c r="I27" s="128"/>
      <c r="J27" s="160">
        <f t="shared" si="0"/>
        <v>0</v>
      </c>
      <c r="K27" s="128"/>
      <c r="L27" s="128"/>
      <c r="M27" s="128"/>
      <c r="N27" s="128"/>
      <c r="O27" s="132"/>
      <c r="P27" s="172">
        <f t="shared" si="1"/>
        <v>1</v>
      </c>
      <c r="Q27" s="161">
        <f t="shared" si="2"/>
        <v>27</v>
      </c>
      <c r="R27" s="144"/>
      <c r="S27" s="153"/>
      <c r="T27" s="23"/>
      <c r="U27" s="23"/>
      <c r="V27" s="23"/>
      <c r="W27" s="23"/>
    </row>
    <row r="28" spans="2:23" s="254" customFormat="1" ht="20.100000000000001" customHeight="1" x14ac:dyDescent="0.25">
      <c r="B28" s="129">
        <f t="shared" si="3"/>
        <v>17</v>
      </c>
      <c r="C28" s="249" t="s">
        <v>81</v>
      </c>
      <c r="D28" s="250" t="s">
        <v>7</v>
      </c>
      <c r="E28" s="305">
        <v>563</v>
      </c>
      <c r="F28" s="306" t="s">
        <v>46</v>
      </c>
      <c r="G28" s="307" t="s">
        <v>7</v>
      </c>
      <c r="H28" s="252">
        <v>1</v>
      </c>
      <c r="I28" s="252"/>
      <c r="J28" s="245">
        <f t="shared" si="0"/>
        <v>0</v>
      </c>
      <c r="K28" s="252"/>
      <c r="L28" s="252"/>
      <c r="M28" s="252"/>
      <c r="N28" s="252"/>
      <c r="O28" s="246"/>
      <c r="P28" s="302">
        <f t="shared" si="1"/>
        <v>1</v>
      </c>
      <c r="Q28" s="247">
        <f t="shared" si="2"/>
        <v>563</v>
      </c>
      <c r="R28" s="307" t="s">
        <v>129</v>
      </c>
      <c r="S28" s="308"/>
      <c r="T28" s="279"/>
      <c r="U28" s="279"/>
      <c r="V28" s="279"/>
      <c r="W28" s="279"/>
    </row>
    <row r="29" spans="2:23" s="188" customFormat="1" ht="20.100000000000001" customHeight="1" x14ac:dyDescent="0.25">
      <c r="B29" s="129">
        <f t="shared" si="3"/>
        <v>18</v>
      </c>
      <c r="C29" s="206" t="s">
        <v>83</v>
      </c>
      <c r="D29" s="214" t="s">
        <v>7</v>
      </c>
      <c r="E29" s="207">
        <v>51</v>
      </c>
      <c r="F29" s="208" t="s">
        <v>41</v>
      </c>
      <c r="G29" s="189" t="s">
        <v>12</v>
      </c>
      <c r="H29" s="189">
        <v>1</v>
      </c>
      <c r="I29" s="189"/>
      <c r="J29" s="160">
        <f t="shared" si="0"/>
        <v>0</v>
      </c>
      <c r="K29" s="189"/>
      <c r="L29" s="189"/>
      <c r="M29" s="189"/>
      <c r="N29" s="189"/>
      <c r="O29" s="132"/>
      <c r="P29" s="172">
        <f t="shared" si="1"/>
        <v>1</v>
      </c>
      <c r="Q29" s="161">
        <f t="shared" si="2"/>
        <v>51</v>
      </c>
      <c r="R29" s="189" t="s">
        <v>30</v>
      </c>
      <c r="S29" s="151"/>
      <c r="T29" s="209"/>
      <c r="U29" s="209"/>
      <c r="V29" s="209"/>
      <c r="W29" s="209"/>
    </row>
    <row r="30" spans="2:23" s="188" customFormat="1" ht="19.5" customHeight="1" x14ac:dyDescent="0.25">
      <c r="B30" s="129">
        <f t="shared" si="3"/>
        <v>19</v>
      </c>
      <c r="C30" s="206" t="s">
        <v>84</v>
      </c>
      <c r="D30" s="193" t="s">
        <v>7</v>
      </c>
      <c r="E30" s="207">
        <f>10290-6084</f>
        <v>4206</v>
      </c>
      <c r="F30" s="208" t="s">
        <v>48</v>
      </c>
      <c r="G30" s="189" t="s">
        <v>12</v>
      </c>
      <c r="H30" s="189">
        <v>1</v>
      </c>
      <c r="I30" s="189"/>
      <c r="J30" s="160">
        <f t="shared" si="0"/>
        <v>0</v>
      </c>
      <c r="K30" s="189"/>
      <c r="L30" s="189"/>
      <c r="M30" s="189"/>
      <c r="N30" s="189"/>
      <c r="O30" s="132"/>
      <c r="P30" s="172">
        <f t="shared" si="1"/>
        <v>1</v>
      </c>
      <c r="Q30" s="161">
        <f t="shared" si="2"/>
        <v>4206</v>
      </c>
      <c r="R30" s="189"/>
      <c r="S30" s="96"/>
      <c r="T30" s="209"/>
      <c r="U30" s="209"/>
      <c r="V30" s="209"/>
      <c r="W30" s="209"/>
    </row>
    <row r="31" spans="2:23" s="254" customFormat="1" ht="19.5" customHeight="1" x14ac:dyDescent="0.25">
      <c r="B31" s="129">
        <f t="shared" si="3"/>
        <v>20</v>
      </c>
      <c r="C31" s="309" t="s">
        <v>123</v>
      </c>
      <c r="D31" s="310" t="s">
        <v>7</v>
      </c>
      <c r="E31" s="311">
        <v>113</v>
      </c>
      <c r="F31" s="312" t="s">
        <v>124</v>
      </c>
      <c r="G31" s="313" t="s">
        <v>100</v>
      </c>
      <c r="H31" s="313">
        <v>1</v>
      </c>
      <c r="I31" s="313"/>
      <c r="J31" s="314"/>
      <c r="K31" s="313"/>
      <c r="L31" s="313"/>
      <c r="M31" s="313"/>
      <c r="N31" s="313"/>
      <c r="O31" s="315"/>
      <c r="P31" s="302">
        <f t="shared" ref="P31:P38" si="4">IF(Q31&gt;0,1,)</f>
        <v>1</v>
      </c>
      <c r="Q31" s="247">
        <f t="shared" ref="Q31:Q38" si="5">IF(OR(I31=0,O31=1),(E31-(L31+N31)),0)</f>
        <v>113</v>
      </c>
      <c r="R31" s="313" t="s">
        <v>125</v>
      </c>
      <c r="S31" s="253"/>
      <c r="T31" s="279"/>
      <c r="U31" s="279"/>
      <c r="V31" s="279"/>
      <c r="W31" s="279"/>
    </row>
    <row r="32" spans="2:23" s="242" customFormat="1" ht="20.100000000000001" customHeight="1" x14ac:dyDescent="0.25">
      <c r="B32" s="129">
        <f t="shared" si="3"/>
        <v>21</v>
      </c>
      <c r="C32" s="283" t="s">
        <v>130</v>
      </c>
      <c r="D32" s="284" t="s">
        <v>7</v>
      </c>
      <c r="E32" s="316">
        <v>1773</v>
      </c>
      <c r="F32" s="304" t="s">
        <v>46</v>
      </c>
      <c r="G32" s="244" t="s">
        <v>7</v>
      </c>
      <c r="H32" s="244">
        <v>1</v>
      </c>
      <c r="I32" s="244"/>
      <c r="J32" s="317">
        <f t="shared" ref="J32:J38" si="6">IF(I32=1,E32,)</f>
        <v>0</v>
      </c>
      <c r="K32" s="244"/>
      <c r="L32" s="244"/>
      <c r="M32" s="244"/>
      <c r="N32" s="244"/>
      <c r="O32" s="246"/>
      <c r="P32" s="302">
        <f t="shared" si="4"/>
        <v>1</v>
      </c>
      <c r="Q32" s="247">
        <f t="shared" si="5"/>
        <v>1773</v>
      </c>
      <c r="R32" s="244" t="s">
        <v>122</v>
      </c>
      <c r="S32" s="269" t="s">
        <v>196</v>
      </c>
      <c r="T32" s="271"/>
      <c r="U32" s="271"/>
      <c r="V32" s="271"/>
      <c r="W32" s="271"/>
    </row>
    <row r="33" spans="2:23" s="242" customFormat="1" ht="20.100000000000001" customHeight="1" x14ac:dyDescent="0.25">
      <c r="B33" s="129">
        <f t="shared" si="3"/>
        <v>22</v>
      </c>
      <c r="C33" s="283" t="s">
        <v>131</v>
      </c>
      <c r="D33" s="284" t="s">
        <v>7</v>
      </c>
      <c r="E33" s="316">
        <v>1108</v>
      </c>
      <c r="F33" s="244"/>
      <c r="G33" s="244" t="s">
        <v>7</v>
      </c>
      <c r="H33" s="244">
        <v>1</v>
      </c>
      <c r="I33" s="244"/>
      <c r="J33" s="317">
        <f t="shared" si="6"/>
        <v>0</v>
      </c>
      <c r="K33" s="244"/>
      <c r="L33" s="244"/>
      <c r="M33" s="244"/>
      <c r="N33" s="244"/>
      <c r="O33" s="246"/>
      <c r="P33" s="302">
        <f t="shared" si="4"/>
        <v>1</v>
      </c>
      <c r="Q33" s="247">
        <f t="shared" si="5"/>
        <v>1108</v>
      </c>
      <c r="R33" s="244" t="s">
        <v>121</v>
      </c>
      <c r="S33" s="269" t="s">
        <v>196</v>
      </c>
      <c r="T33" s="271"/>
      <c r="U33" s="271"/>
      <c r="V33" s="271"/>
      <c r="W33" s="271"/>
    </row>
    <row r="34" spans="2:23" s="242" customFormat="1" ht="20.100000000000001" customHeight="1" x14ac:dyDescent="0.25">
      <c r="B34" s="129">
        <f t="shared" si="3"/>
        <v>23</v>
      </c>
      <c r="C34" s="283" t="s">
        <v>134</v>
      </c>
      <c r="D34" s="284" t="s">
        <v>7</v>
      </c>
      <c r="E34" s="316">
        <v>3897</v>
      </c>
      <c r="F34" s="244"/>
      <c r="G34" s="244" t="s">
        <v>12</v>
      </c>
      <c r="H34" s="244">
        <v>1</v>
      </c>
      <c r="I34" s="244"/>
      <c r="J34" s="317">
        <f t="shared" si="6"/>
        <v>0</v>
      </c>
      <c r="K34" s="244"/>
      <c r="L34" s="244"/>
      <c r="M34" s="244">
        <v>1</v>
      </c>
      <c r="N34" s="244">
        <v>3897</v>
      </c>
      <c r="O34" s="246"/>
      <c r="P34" s="302">
        <f t="shared" si="4"/>
        <v>0</v>
      </c>
      <c r="Q34" s="247">
        <f t="shared" si="5"/>
        <v>0</v>
      </c>
      <c r="R34" s="244" t="s">
        <v>161</v>
      </c>
      <c r="S34" s="269" t="s">
        <v>196</v>
      </c>
      <c r="T34" s="271"/>
      <c r="U34" s="271"/>
      <c r="V34" s="271"/>
      <c r="W34" s="271"/>
    </row>
    <row r="35" spans="2:23" s="242" customFormat="1" ht="20.100000000000001" customHeight="1" x14ac:dyDescent="0.25">
      <c r="B35" s="129">
        <f t="shared" si="3"/>
        <v>24</v>
      </c>
      <c r="C35" s="283" t="s">
        <v>136</v>
      </c>
      <c r="D35" s="284" t="s">
        <v>7</v>
      </c>
      <c r="E35" s="316">
        <v>6449</v>
      </c>
      <c r="F35" s="244"/>
      <c r="G35" s="244" t="s">
        <v>7</v>
      </c>
      <c r="H35" s="244">
        <v>1</v>
      </c>
      <c r="I35" s="244"/>
      <c r="J35" s="317">
        <f t="shared" si="6"/>
        <v>0</v>
      </c>
      <c r="K35" s="244"/>
      <c r="L35" s="244"/>
      <c r="M35" s="244"/>
      <c r="N35" s="244"/>
      <c r="O35" s="246"/>
      <c r="P35" s="302">
        <f t="shared" si="4"/>
        <v>1</v>
      </c>
      <c r="Q35" s="247">
        <f t="shared" si="5"/>
        <v>6449</v>
      </c>
      <c r="R35" s="244" t="s">
        <v>119</v>
      </c>
      <c r="S35" s="269" t="s">
        <v>196</v>
      </c>
      <c r="T35" s="271"/>
      <c r="U35" s="271"/>
      <c r="V35" s="271"/>
      <c r="W35" s="271"/>
    </row>
    <row r="36" spans="2:23" s="19" customFormat="1" ht="20.100000000000001" customHeight="1" x14ac:dyDescent="0.25">
      <c r="B36" s="129">
        <f t="shared" si="3"/>
        <v>25</v>
      </c>
      <c r="C36" s="117" t="s">
        <v>137</v>
      </c>
      <c r="D36" s="130" t="s">
        <v>7</v>
      </c>
      <c r="E36" s="134">
        <v>131</v>
      </c>
      <c r="F36" s="136" t="s">
        <v>45</v>
      </c>
      <c r="G36" s="128" t="s">
        <v>7</v>
      </c>
      <c r="H36" s="128">
        <v>1</v>
      </c>
      <c r="I36" s="128"/>
      <c r="J36" s="228">
        <f t="shared" si="6"/>
        <v>0</v>
      </c>
      <c r="K36" s="128"/>
      <c r="L36" s="128"/>
      <c r="M36" s="128"/>
      <c r="N36" s="128"/>
      <c r="O36" s="132"/>
      <c r="P36" s="172">
        <f t="shared" si="4"/>
        <v>1</v>
      </c>
      <c r="Q36" s="161">
        <f t="shared" si="5"/>
        <v>131</v>
      </c>
      <c r="R36" s="128" t="s">
        <v>127</v>
      </c>
      <c r="S36" s="153" t="s">
        <v>196</v>
      </c>
      <c r="T36" s="23"/>
      <c r="U36" s="23"/>
      <c r="V36" s="23"/>
      <c r="W36" s="23"/>
    </row>
    <row r="37" spans="2:23" s="19" customFormat="1" ht="20.100000000000001" customHeight="1" x14ac:dyDescent="0.25">
      <c r="B37" s="129">
        <f t="shared" si="3"/>
        <v>26</v>
      </c>
      <c r="C37" s="117" t="s">
        <v>139</v>
      </c>
      <c r="D37" s="118" t="s">
        <v>7</v>
      </c>
      <c r="E37" s="134">
        <v>66</v>
      </c>
      <c r="F37" s="128"/>
      <c r="G37" s="128" t="s">
        <v>7</v>
      </c>
      <c r="H37" s="128">
        <v>1</v>
      </c>
      <c r="I37" s="128"/>
      <c r="J37" s="228">
        <f t="shared" si="6"/>
        <v>0</v>
      </c>
      <c r="K37" s="128"/>
      <c r="L37" s="128"/>
      <c r="M37" s="128"/>
      <c r="N37" s="128"/>
      <c r="O37" s="132"/>
      <c r="P37" s="172">
        <f t="shared" si="4"/>
        <v>1</v>
      </c>
      <c r="Q37" s="161">
        <f t="shared" si="5"/>
        <v>66</v>
      </c>
      <c r="R37" s="128" t="s">
        <v>54</v>
      </c>
      <c r="S37" s="153" t="s">
        <v>196</v>
      </c>
      <c r="T37" s="23"/>
      <c r="U37" s="23"/>
      <c r="V37" s="23"/>
      <c r="W37" s="23"/>
    </row>
    <row r="38" spans="2:23" s="254" customFormat="1" ht="20.100000000000001" customHeight="1" x14ac:dyDescent="0.25">
      <c r="B38" s="129">
        <f t="shared" si="3"/>
        <v>27</v>
      </c>
      <c r="C38" s="255" t="s">
        <v>140</v>
      </c>
      <c r="D38" s="318" t="s">
        <v>7</v>
      </c>
      <c r="E38" s="300">
        <v>5531</v>
      </c>
      <c r="F38" s="251" t="s">
        <v>53</v>
      </c>
      <c r="G38" s="252" t="s">
        <v>12</v>
      </c>
      <c r="H38" s="252">
        <v>1</v>
      </c>
      <c r="I38" s="252">
        <v>1</v>
      </c>
      <c r="J38" s="317">
        <f t="shared" si="6"/>
        <v>5531</v>
      </c>
      <c r="K38" s="252">
        <v>5531</v>
      </c>
      <c r="L38" s="252"/>
      <c r="M38" s="252"/>
      <c r="N38" s="252"/>
      <c r="O38" s="246"/>
      <c r="P38" s="302">
        <f t="shared" si="4"/>
        <v>0</v>
      </c>
      <c r="Q38" s="247">
        <f t="shared" si="5"/>
        <v>0</v>
      </c>
      <c r="R38" s="252" t="s">
        <v>126</v>
      </c>
      <c r="S38" s="269" t="s">
        <v>196</v>
      </c>
      <c r="T38" s="279"/>
      <c r="U38" s="279"/>
      <c r="V38" s="279"/>
      <c r="W38" s="279"/>
    </row>
    <row r="39" spans="2:23" s="188" customFormat="1" ht="20.100000000000001" customHeight="1" x14ac:dyDescent="0.25">
      <c r="B39" s="129">
        <f t="shared" si="3"/>
        <v>28</v>
      </c>
      <c r="C39" s="215" t="s">
        <v>141</v>
      </c>
      <c r="D39" s="103" t="s">
        <v>7</v>
      </c>
      <c r="E39" s="226">
        <v>82</v>
      </c>
      <c r="F39" s="227"/>
      <c r="G39" s="189" t="s">
        <v>12</v>
      </c>
      <c r="H39" s="194">
        <v>1</v>
      </c>
      <c r="I39" s="194">
        <v>1</v>
      </c>
      <c r="J39" s="229">
        <v>82</v>
      </c>
      <c r="K39" s="194">
        <v>82</v>
      </c>
      <c r="L39" s="194"/>
      <c r="M39" s="194"/>
      <c r="N39" s="194"/>
      <c r="O39" s="175"/>
      <c r="P39" s="172">
        <f>IF(Q39&gt;0,1,)</f>
        <v>0</v>
      </c>
      <c r="Q39" s="161">
        <f>IF(OR(I39=0,O39=1),(E39-(L39+N39)),0)</f>
        <v>0</v>
      </c>
      <c r="R39" s="194" t="s">
        <v>107</v>
      </c>
      <c r="S39" s="153" t="s">
        <v>196</v>
      </c>
      <c r="T39" s="209"/>
      <c r="U39" s="209"/>
      <c r="V39" s="209"/>
      <c r="W39" s="209"/>
    </row>
    <row r="40" spans="2:23" s="188" customFormat="1" ht="20.100000000000001" customHeight="1" x14ac:dyDescent="0.25">
      <c r="B40" s="129">
        <f t="shared" si="3"/>
        <v>29</v>
      </c>
      <c r="C40" s="215" t="s">
        <v>142</v>
      </c>
      <c r="D40" s="103" t="s">
        <v>7</v>
      </c>
      <c r="E40" s="207">
        <v>75</v>
      </c>
      <c r="F40" s="208" t="s">
        <v>43</v>
      </c>
      <c r="G40" s="189" t="s">
        <v>7</v>
      </c>
      <c r="H40" s="189">
        <v>1</v>
      </c>
      <c r="I40" s="189"/>
      <c r="J40" s="228">
        <f t="shared" ref="J40:J50" si="7">IF(I40=1,E40,)</f>
        <v>0</v>
      </c>
      <c r="K40" s="189"/>
      <c r="L40" s="189"/>
      <c r="M40" s="189"/>
      <c r="N40" s="189"/>
      <c r="O40" s="132"/>
      <c r="P40" s="172">
        <f t="shared" ref="P40:P41" si="8">IF(Q40&gt;0,1,)</f>
        <v>1</v>
      </c>
      <c r="Q40" s="161">
        <f t="shared" ref="Q40:Q51" si="9">IF(OR(I40=0,O40=1),(E40-(L40+N40)),0)</f>
        <v>75</v>
      </c>
      <c r="R40" s="189" t="s">
        <v>242</v>
      </c>
      <c r="S40" s="153" t="s">
        <v>196</v>
      </c>
      <c r="T40" s="209"/>
      <c r="U40" s="209"/>
      <c r="V40" s="209"/>
      <c r="W40" s="209"/>
    </row>
    <row r="41" spans="2:23" s="19" customFormat="1" ht="20.100000000000001" customHeight="1" x14ac:dyDescent="0.25">
      <c r="B41" s="129">
        <f t="shared" si="3"/>
        <v>30</v>
      </c>
      <c r="C41" s="131" t="s">
        <v>99</v>
      </c>
      <c r="D41" s="132" t="s">
        <v>100</v>
      </c>
      <c r="E41" s="139">
        <v>76</v>
      </c>
      <c r="F41" s="221" t="s">
        <v>50</v>
      </c>
      <c r="G41" s="132" t="s">
        <v>100</v>
      </c>
      <c r="H41" s="132">
        <v>1</v>
      </c>
      <c r="I41" s="132"/>
      <c r="J41" s="160">
        <f t="shared" si="7"/>
        <v>0</v>
      </c>
      <c r="K41" s="132"/>
      <c r="L41" s="132"/>
      <c r="M41" s="132">
        <v>1</v>
      </c>
      <c r="N41" s="132">
        <v>76</v>
      </c>
      <c r="O41" s="132"/>
      <c r="P41" s="172">
        <f t="shared" si="8"/>
        <v>0</v>
      </c>
      <c r="Q41" s="161">
        <f t="shared" si="9"/>
        <v>0</v>
      </c>
      <c r="R41" s="104" t="s">
        <v>117</v>
      </c>
      <c r="S41" s="153" t="s">
        <v>197</v>
      </c>
      <c r="T41" s="23"/>
      <c r="U41" s="23"/>
      <c r="V41" s="23"/>
      <c r="W41" s="23"/>
    </row>
    <row r="42" spans="2:23" s="19" customFormat="1" ht="20.100000000000001" customHeight="1" x14ac:dyDescent="0.25">
      <c r="B42" s="129">
        <f t="shared" si="3"/>
        <v>31</v>
      </c>
      <c r="C42" s="288" t="s">
        <v>188</v>
      </c>
      <c r="D42" s="289" t="s">
        <v>100</v>
      </c>
      <c r="E42" s="290">
        <v>168</v>
      </c>
      <c r="F42" s="291" t="s">
        <v>150</v>
      </c>
      <c r="G42" s="289" t="s">
        <v>100</v>
      </c>
      <c r="H42" s="289">
        <v>1</v>
      </c>
      <c r="I42" s="289"/>
      <c r="J42" s="238">
        <f t="shared" si="7"/>
        <v>0</v>
      </c>
      <c r="K42" s="289"/>
      <c r="L42" s="289"/>
      <c r="M42" s="289"/>
      <c r="N42" s="289"/>
      <c r="O42" s="289"/>
      <c r="P42" s="292">
        <f>IF(Q42&gt;0,1,)</f>
        <v>1</v>
      </c>
      <c r="Q42" s="240">
        <f t="shared" si="9"/>
        <v>168</v>
      </c>
      <c r="R42" s="289" t="s">
        <v>151</v>
      </c>
      <c r="S42" s="153" t="s">
        <v>197</v>
      </c>
      <c r="T42" s="23"/>
      <c r="U42" s="23"/>
      <c r="V42" s="23"/>
      <c r="W42" s="23"/>
    </row>
    <row r="43" spans="2:23" s="19" customFormat="1" ht="20.100000000000001" customHeight="1" x14ac:dyDescent="0.25">
      <c r="B43" s="129">
        <f t="shared" si="3"/>
        <v>32</v>
      </c>
      <c r="C43" s="215" t="s">
        <v>144</v>
      </c>
      <c r="D43" s="103" t="s">
        <v>7</v>
      </c>
      <c r="E43" s="207">
        <v>385</v>
      </c>
      <c r="F43" s="140"/>
      <c r="G43" s="104" t="s">
        <v>143</v>
      </c>
      <c r="H43" s="104">
        <v>1</v>
      </c>
      <c r="I43" s="104">
        <v>1</v>
      </c>
      <c r="J43" s="160">
        <f t="shared" si="7"/>
        <v>385</v>
      </c>
      <c r="K43" s="104">
        <v>385</v>
      </c>
      <c r="L43" s="104"/>
      <c r="M43" s="104"/>
      <c r="N43" s="104"/>
      <c r="O43" s="132"/>
      <c r="P43" s="172">
        <f t="shared" ref="P43:P51" si="10">IF(Q43&gt;0,1,)</f>
        <v>0</v>
      </c>
      <c r="Q43" s="161">
        <f t="shared" si="9"/>
        <v>0</v>
      </c>
      <c r="R43" s="104"/>
      <c r="S43" s="153" t="s">
        <v>196</v>
      </c>
      <c r="T43" s="23"/>
      <c r="U43" s="23"/>
      <c r="V43" s="23"/>
      <c r="W43" s="23"/>
    </row>
    <row r="44" spans="2:23" s="19" customFormat="1" ht="20.100000000000001" customHeight="1" x14ac:dyDescent="0.25">
      <c r="B44" s="129">
        <f t="shared" si="3"/>
        <v>33</v>
      </c>
      <c r="C44" s="215" t="s">
        <v>152</v>
      </c>
      <c r="D44" s="103" t="s">
        <v>7</v>
      </c>
      <c r="E44" s="207">
        <v>135</v>
      </c>
      <c r="F44" s="140" t="s">
        <v>155</v>
      </c>
      <c r="G44" s="104" t="s">
        <v>7</v>
      </c>
      <c r="H44" s="104">
        <v>1</v>
      </c>
      <c r="I44" s="104"/>
      <c r="J44" s="228">
        <f t="shared" si="7"/>
        <v>0</v>
      </c>
      <c r="K44" s="104"/>
      <c r="L44" s="104"/>
      <c r="M44" s="104"/>
      <c r="N44" s="104"/>
      <c r="O44" s="165"/>
      <c r="P44" s="172">
        <f t="shared" si="10"/>
        <v>1</v>
      </c>
      <c r="Q44" s="161">
        <f t="shared" si="9"/>
        <v>135</v>
      </c>
      <c r="R44" s="104" t="s">
        <v>156</v>
      </c>
      <c r="S44" s="153" t="s">
        <v>196</v>
      </c>
      <c r="T44" s="23"/>
      <c r="U44" s="23"/>
      <c r="V44" s="23"/>
      <c r="W44" s="23"/>
    </row>
    <row r="45" spans="2:23" s="19" customFormat="1" ht="20.100000000000001" customHeight="1" x14ac:dyDescent="0.25">
      <c r="B45" s="129">
        <f t="shared" si="3"/>
        <v>34</v>
      </c>
      <c r="C45" s="215" t="s">
        <v>153</v>
      </c>
      <c r="D45" s="103" t="s">
        <v>7</v>
      </c>
      <c r="E45" s="207">
        <v>243</v>
      </c>
      <c r="F45" s="140" t="s">
        <v>155</v>
      </c>
      <c r="G45" s="104" t="s">
        <v>7</v>
      </c>
      <c r="H45" s="104">
        <v>1</v>
      </c>
      <c r="I45" s="104"/>
      <c r="J45" s="228">
        <f t="shared" si="7"/>
        <v>0</v>
      </c>
      <c r="K45" s="104"/>
      <c r="L45" s="104"/>
      <c r="M45" s="104"/>
      <c r="N45" s="104"/>
      <c r="O45" s="165"/>
      <c r="P45" s="172">
        <f t="shared" si="10"/>
        <v>1</v>
      </c>
      <c r="Q45" s="161">
        <f t="shared" si="9"/>
        <v>243</v>
      </c>
      <c r="R45" s="104" t="s">
        <v>157</v>
      </c>
      <c r="S45" s="153" t="s">
        <v>196</v>
      </c>
      <c r="T45" s="23"/>
      <c r="U45" s="23"/>
      <c r="V45" s="23"/>
      <c r="W45" s="23"/>
    </row>
    <row r="46" spans="2:23" s="19" customFormat="1" ht="20.100000000000001" customHeight="1" x14ac:dyDescent="0.25">
      <c r="B46" s="129">
        <f t="shared" si="3"/>
        <v>35</v>
      </c>
      <c r="C46" s="215" t="s">
        <v>154</v>
      </c>
      <c r="D46" s="103" t="s">
        <v>7</v>
      </c>
      <c r="E46" s="207">
        <v>2446</v>
      </c>
      <c r="F46" s="140" t="s">
        <v>155</v>
      </c>
      <c r="G46" s="104" t="s">
        <v>7</v>
      </c>
      <c r="H46" s="104">
        <v>1</v>
      </c>
      <c r="I46" s="104">
        <v>1</v>
      </c>
      <c r="J46" s="228">
        <f t="shared" si="7"/>
        <v>2446</v>
      </c>
      <c r="K46" s="104">
        <v>2446</v>
      </c>
      <c r="L46" s="104"/>
      <c r="M46" s="104"/>
      <c r="N46" s="104"/>
      <c r="O46" s="165"/>
      <c r="P46" s="172">
        <f t="shared" si="10"/>
        <v>0</v>
      </c>
      <c r="Q46" s="161">
        <f t="shared" si="9"/>
        <v>0</v>
      </c>
      <c r="R46" s="104" t="s">
        <v>158</v>
      </c>
      <c r="S46" s="153" t="s">
        <v>196</v>
      </c>
      <c r="T46" s="23"/>
      <c r="U46" s="23"/>
      <c r="V46" s="23"/>
      <c r="W46" s="23"/>
    </row>
    <row r="47" spans="2:23" s="225" customFormat="1" ht="20.100000000000001" customHeight="1" x14ac:dyDescent="0.25">
      <c r="B47" s="344">
        <f t="shared" si="3"/>
        <v>36</v>
      </c>
      <c r="C47" s="322" t="s">
        <v>159</v>
      </c>
      <c r="D47" s="323" t="s">
        <v>7</v>
      </c>
      <c r="E47" s="324">
        <v>3726</v>
      </c>
      <c r="F47" s="325" t="s">
        <v>155</v>
      </c>
      <c r="G47" s="326" t="s">
        <v>100</v>
      </c>
      <c r="H47" s="327">
        <v>1</v>
      </c>
      <c r="I47" s="327">
        <v>1</v>
      </c>
      <c r="J47" s="328">
        <f t="shared" si="7"/>
        <v>3726</v>
      </c>
      <c r="K47" s="327">
        <v>3726</v>
      </c>
      <c r="L47" s="327">
        <v>3726</v>
      </c>
      <c r="M47" s="327"/>
      <c r="N47" s="327"/>
      <c r="O47" s="327">
        <v>1</v>
      </c>
      <c r="P47" s="329">
        <f t="shared" si="10"/>
        <v>0</v>
      </c>
      <c r="Q47" s="323">
        <f t="shared" si="9"/>
        <v>0</v>
      </c>
      <c r="R47" s="330" t="s">
        <v>160</v>
      </c>
      <c r="S47" s="331" t="s">
        <v>196</v>
      </c>
      <c r="T47" s="332"/>
      <c r="U47" s="332"/>
      <c r="V47" s="332"/>
      <c r="W47" s="332"/>
    </row>
    <row r="48" spans="2:23" s="225" customFormat="1" ht="20.100000000000001" customHeight="1" x14ac:dyDescent="0.25">
      <c r="B48" s="344">
        <f t="shared" si="3"/>
        <v>37</v>
      </c>
      <c r="C48" s="322" t="s">
        <v>168</v>
      </c>
      <c r="D48" s="323" t="s">
        <v>7</v>
      </c>
      <c r="E48" s="324">
        <v>533</v>
      </c>
      <c r="F48" s="325" t="s">
        <v>41</v>
      </c>
      <c r="G48" s="326" t="s">
        <v>100</v>
      </c>
      <c r="H48" s="327">
        <v>1</v>
      </c>
      <c r="I48" s="327">
        <v>1</v>
      </c>
      <c r="J48" s="328">
        <f t="shared" si="7"/>
        <v>533</v>
      </c>
      <c r="K48" s="327">
        <v>533</v>
      </c>
      <c r="L48" s="327">
        <v>533</v>
      </c>
      <c r="M48" s="327"/>
      <c r="N48" s="327"/>
      <c r="O48" s="327">
        <v>1</v>
      </c>
      <c r="P48" s="329">
        <f t="shared" si="10"/>
        <v>0</v>
      </c>
      <c r="Q48" s="323">
        <f t="shared" si="9"/>
        <v>0</v>
      </c>
      <c r="R48" s="330" t="s">
        <v>169</v>
      </c>
      <c r="S48" s="331" t="s">
        <v>196</v>
      </c>
      <c r="T48" s="332"/>
      <c r="U48" s="332"/>
      <c r="V48" s="332"/>
      <c r="W48" s="332"/>
    </row>
    <row r="49" spans="2:23" s="19" customFormat="1" ht="20.100000000000001" customHeight="1" x14ac:dyDescent="0.25">
      <c r="B49" s="129">
        <f t="shared" si="3"/>
        <v>38</v>
      </c>
      <c r="C49" s="239" t="s">
        <v>184</v>
      </c>
      <c r="D49" s="240" t="s">
        <v>7</v>
      </c>
      <c r="E49" s="207">
        <v>277</v>
      </c>
      <c r="F49" s="261" t="s">
        <v>53</v>
      </c>
      <c r="G49" s="104" t="s">
        <v>100</v>
      </c>
      <c r="H49" s="260">
        <v>1</v>
      </c>
      <c r="I49" s="260">
        <v>1</v>
      </c>
      <c r="J49" s="228">
        <f t="shared" si="7"/>
        <v>277</v>
      </c>
      <c r="K49" s="260">
        <v>277</v>
      </c>
      <c r="L49" s="260">
        <v>277</v>
      </c>
      <c r="M49" s="260"/>
      <c r="N49" s="260"/>
      <c r="O49" s="260">
        <v>1</v>
      </c>
      <c r="P49" s="241">
        <f t="shared" si="10"/>
        <v>0</v>
      </c>
      <c r="Q49" s="240">
        <f t="shared" si="9"/>
        <v>0</v>
      </c>
      <c r="R49" s="262" t="s">
        <v>186</v>
      </c>
      <c r="S49" s="153" t="s">
        <v>196</v>
      </c>
      <c r="T49" s="23"/>
      <c r="U49" s="23"/>
      <c r="V49" s="23"/>
      <c r="W49" s="23"/>
    </row>
    <row r="50" spans="2:23" s="19" customFormat="1" ht="20.100000000000001" customHeight="1" x14ac:dyDescent="0.25">
      <c r="B50" s="129">
        <f t="shared" si="3"/>
        <v>39</v>
      </c>
      <c r="C50" s="239" t="s">
        <v>185</v>
      </c>
      <c r="D50" s="240" t="s">
        <v>7</v>
      </c>
      <c r="E50" s="207">
        <v>191</v>
      </c>
      <c r="F50" s="261" t="s">
        <v>53</v>
      </c>
      <c r="G50" s="104" t="s">
        <v>100</v>
      </c>
      <c r="H50" s="260">
        <v>1</v>
      </c>
      <c r="I50" s="260">
        <v>1</v>
      </c>
      <c r="J50" s="228">
        <f t="shared" si="7"/>
        <v>191</v>
      </c>
      <c r="K50" s="260">
        <v>191</v>
      </c>
      <c r="L50" s="260">
        <v>191</v>
      </c>
      <c r="M50" s="260"/>
      <c r="N50" s="260"/>
      <c r="O50" s="260">
        <v>1</v>
      </c>
      <c r="P50" s="241">
        <f t="shared" si="10"/>
        <v>0</v>
      </c>
      <c r="Q50" s="240">
        <f t="shared" si="9"/>
        <v>0</v>
      </c>
      <c r="R50" s="262" t="s">
        <v>187</v>
      </c>
      <c r="S50" s="153" t="s">
        <v>196</v>
      </c>
      <c r="T50" s="23"/>
      <c r="U50" s="23"/>
      <c r="V50" s="23"/>
      <c r="W50" s="23"/>
    </row>
    <row r="51" spans="2:23" s="188" customFormat="1" ht="20.100000000000001" customHeight="1" x14ac:dyDescent="0.25">
      <c r="B51" s="129">
        <f t="shared" si="3"/>
        <v>40</v>
      </c>
      <c r="C51" s="239" t="s">
        <v>191</v>
      </c>
      <c r="D51" s="240" t="s">
        <v>7</v>
      </c>
      <c r="E51" s="207">
        <v>235</v>
      </c>
      <c r="F51" s="261"/>
      <c r="G51" s="104" t="s">
        <v>100</v>
      </c>
      <c r="H51" s="260">
        <v>1</v>
      </c>
      <c r="I51" s="260">
        <v>1</v>
      </c>
      <c r="J51" s="228">
        <v>235</v>
      </c>
      <c r="K51" s="260">
        <v>235</v>
      </c>
      <c r="L51" s="260"/>
      <c r="M51" s="260"/>
      <c r="N51" s="260"/>
      <c r="O51" s="260"/>
      <c r="P51" s="241">
        <f t="shared" si="10"/>
        <v>0</v>
      </c>
      <c r="Q51" s="240">
        <f t="shared" si="9"/>
        <v>0</v>
      </c>
      <c r="R51" s="194" t="s">
        <v>192</v>
      </c>
      <c r="S51" s="321" t="s">
        <v>196</v>
      </c>
      <c r="T51" s="209"/>
      <c r="U51" s="209"/>
      <c r="V51" s="209"/>
      <c r="W51" s="209"/>
    </row>
    <row r="52" spans="2:23" s="6" customFormat="1" ht="20.100000000000001" customHeight="1" thickBot="1" x14ac:dyDescent="0.25">
      <c r="B52" s="113"/>
      <c r="C52" s="159"/>
      <c r="D52" s="114"/>
      <c r="E52" s="11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5"/>
      <c r="S52" s="270"/>
      <c r="T52" s="275"/>
      <c r="U52" s="275"/>
      <c r="V52" s="275"/>
      <c r="W52" s="275"/>
    </row>
    <row r="53" spans="2:23" s="6" customFormat="1" ht="20.100000000000001" customHeight="1" thickBot="1" x14ac:dyDescent="0.25">
      <c r="B53" s="97">
        <f>COUNT(B11:B52)</f>
        <v>40</v>
      </c>
      <c r="C53" s="97" t="s">
        <v>20</v>
      </c>
      <c r="D53" s="42"/>
      <c r="E53" s="93">
        <f>SUM(E11:E52)</f>
        <v>112605</v>
      </c>
      <c r="F53" s="42"/>
      <c r="G53" s="42"/>
      <c r="H53" s="42">
        <f t="shared" ref="H53:Q53" si="11">SUM(H11:H52)</f>
        <v>40</v>
      </c>
      <c r="I53" s="42">
        <f t="shared" si="11"/>
        <v>20</v>
      </c>
      <c r="J53" s="42">
        <f t="shared" si="11"/>
        <v>88581</v>
      </c>
      <c r="K53" s="42">
        <f t="shared" si="11"/>
        <v>19809</v>
      </c>
      <c r="L53" s="42">
        <f t="shared" si="11"/>
        <v>5082</v>
      </c>
      <c r="M53" s="42">
        <f t="shared" si="11"/>
        <v>2</v>
      </c>
      <c r="N53" s="42">
        <f t="shared" si="11"/>
        <v>3973</v>
      </c>
      <c r="O53" s="42">
        <f t="shared" si="11"/>
        <v>7</v>
      </c>
      <c r="P53" s="42">
        <f t="shared" si="11"/>
        <v>21</v>
      </c>
      <c r="Q53" s="42">
        <f t="shared" si="11"/>
        <v>27558</v>
      </c>
      <c r="R53" s="93"/>
      <c r="S53" s="272"/>
      <c r="T53" s="275"/>
      <c r="U53" s="275"/>
      <c r="V53" s="275"/>
      <c r="W53" s="275"/>
    </row>
    <row r="54" spans="2:23" s="19" customFormat="1" ht="20.100000000000001" customHeight="1" thickTop="1" x14ac:dyDescent="0.25">
      <c r="B54" s="169" t="s">
        <v>19</v>
      </c>
      <c r="C54" s="70" t="s">
        <v>194</v>
      </c>
      <c r="D54" s="170"/>
      <c r="E54" s="223"/>
      <c r="F54" s="171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92"/>
      <c r="S54" s="96"/>
      <c r="T54" s="23"/>
      <c r="U54" s="23"/>
      <c r="V54" s="23"/>
      <c r="W54" s="23"/>
    </row>
    <row r="55" spans="2:23" s="19" customFormat="1" ht="20.100000000000001" customHeight="1" x14ac:dyDescent="0.25">
      <c r="B55" s="129"/>
      <c r="C55" s="131"/>
      <c r="D55" s="132"/>
      <c r="E55" s="139"/>
      <c r="F55" s="221"/>
      <c r="G55" s="132"/>
      <c r="H55" s="132"/>
      <c r="I55" s="132"/>
      <c r="J55" s="160">
        <f>IF(I55=1,E55,)</f>
        <v>0</v>
      </c>
      <c r="K55" s="104"/>
      <c r="L55" s="104"/>
      <c r="M55" s="104"/>
      <c r="N55" s="104"/>
      <c r="O55" s="132"/>
      <c r="P55" s="160">
        <f>IF(Q55&gt;0,1,)</f>
        <v>0</v>
      </c>
      <c r="Q55" s="161">
        <f>IF(OR(I55=0,O55=1),(E55-(L55+N55)),0)</f>
        <v>0</v>
      </c>
      <c r="R55" s="104"/>
      <c r="S55" s="151"/>
      <c r="T55" s="23"/>
      <c r="U55" s="23"/>
      <c r="V55" s="23"/>
      <c r="W55" s="23"/>
    </row>
    <row r="56" spans="2:23" s="19" customFormat="1" ht="20.100000000000001" customHeight="1" x14ac:dyDescent="0.25">
      <c r="B56" s="234"/>
      <c r="C56" s="186"/>
      <c r="D56" s="175"/>
      <c r="E56" s="235"/>
      <c r="F56" s="236"/>
      <c r="G56" s="132"/>
      <c r="H56" s="175"/>
      <c r="I56" s="175"/>
      <c r="J56" s="160"/>
      <c r="K56" s="175"/>
      <c r="L56" s="175"/>
      <c r="M56" s="175"/>
      <c r="N56" s="175"/>
      <c r="O56" s="175"/>
      <c r="P56" s="172"/>
      <c r="Q56" s="161"/>
      <c r="R56" s="104"/>
      <c r="S56" s="151"/>
      <c r="T56" s="23"/>
      <c r="U56" s="23"/>
      <c r="V56" s="23"/>
      <c r="W56" s="23"/>
    </row>
    <row r="57" spans="2:23" s="6" customFormat="1" ht="20.100000000000001" customHeight="1" thickBot="1" x14ac:dyDescent="0.25">
      <c r="B57" s="129"/>
      <c r="C57" s="174"/>
      <c r="D57" s="114"/>
      <c r="E57" s="2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40"/>
      <c r="S57" s="270"/>
      <c r="T57" s="275"/>
      <c r="U57" s="275"/>
      <c r="V57" s="275"/>
      <c r="W57" s="275"/>
    </row>
    <row r="58" spans="2:23" s="6" customFormat="1" ht="20.100000000000001" customHeight="1" thickBot="1" x14ac:dyDescent="0.25">
      <c r="B58" s="97">
        <f>COUNT(B54:B57)</f>
        <v>0</v>
      </c>
      <c r="C58" s="97" t="s">
        <v>21</v>
      </c>
      <c r="D58" s="42"/>
      <c r="E58" s="93">
        <f>SUM(E54:E57)</f>
        <v>0</v>
      </c>
      <c r="F58" s="42"/>
      <c r="G58" s="42"/>
      <c r="H58" s="42">
        <f t="shared" ref="H58:Q58" si="12">SUM(H54:H57)</f>
        <v>0</v>
      </c>
      <c r="I58" s="42">
        <f t="shared" si="12"/>
        <v>0</v>
      </c>
      <c r="J58" s="42">
        <f t="shared" si="12"/>
        <v>0</v>
      </c>
      <c r="K58" s="42">
        <f t="shared" si="12"/>
        <v>0</v>
      </c>
      <c r="L58" s="42">
        <f t="shared" si="12"/>
        <v>0</v>
      </c>
      <c r="M58" s="42">
        <f t="shared" si="12"/>
        <v>0</v>
      </c>
      <c r="N58" s="42">
        <f t="shared" si="12"/>
        <v>0</v>
      </c>
      <c r="O58" s="42">
        <f t="shared" si="12"/>
        <v>0</v>
      </c>
      <c r="P58" s="42">
        <f t="shared" si="12"/>
        <v>0</v>
      </c>
      <c r="Q58" s="42">
        <f t="shared" si="12"/>
        <v>0</v>
      </c>
      <c r="R58" s="93"/>
      <c r="S58" s="272"/>
      <c r="T58" s="275"/>
      <c r="U58" s="275"/>
      <c r="V58" s="275"/>
      <c r="W58" s="275"/>
    </row>
    <row r="59" spans="2:23" s="4" customFormat="1" ht="9" customHeight="1" thickTop="1" thickBot="1" x14ac:dyDescent="0.25">
      <c r="B59" s="52"/>
      <c r="C59" s="53"/>
      <c r="D59" s="54"/>
      <c r="E59" s="94"/>
      <c r="F59" s="54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94"/>
      <c r="S59" s="31"/>
      <c r="T59" s="275"/>
      <c r="U59" s="275"/>
      <c r="V59" s="275"/>
      <c r="W59" s="275"/>
    </row>
    <row r="60" spans="2:23" ht="20.100000000000001" customHeight="1" thickBot="1" x14ac:dyDescent="0.25">
      <c r="B60" s="56">
        <f>B58+B53</f>
        <v>40</v>
      </c>
      <c r="C60" s="56" t="s">
        <v>4</v>
      </c>
      <c r="D60" s="57"/>
      <c r="E60" s="95">
        <f>E58+E53</f>
        <v>112605</v>
      </c>
      <c r="F60" s="58"/>
      <c r="G60" s="59"/>
      <c r="H60" s="95">
        <f t="shared" ref="H60:Q60" si="13">H58+H53</f>
        <v>40</v>
      </c>
      <c r="I60" s="95">
        <f t="shared" si="13"/>
        <v>20</v>
      </c>
      <c r="J60" s="95">
        <f t="shared" si="13"/>
        <v>88581</v>
      </c>
      <c r="K60" s="95">
        <f t="shared" si="13"/>
        <v>19809</v>
      </c>
      <c r="L60" s="95">
        <f t="shared" si="13"/>
        <v>5082</v>
      </c>
      <c r="M60" s="95">
        <f t="shared" si="13"/>
        <v>2</v>
      </c>
      <c r="N60" s="95">
        <f t="shared" si="13"/>
        <v>3973</v>
      </c>
      <c r="O60" s="95">
        <f t="shared" si="13"/>
        <v>7</v>
      </c>
      <c r="P60" s="95">
        <f t="shared" si="13"/>
        <v>21</v>
      </c>
      <c r="Q60" s="95">
        <f t="shared" si="13"/>
        <v>27558</v>
      </c>
      <c r="R60" s="95"/>
      <c r="S60" s="273"/>
      <c r="T60" s="276"/>
      <c r="U60" s="276"/>
      <c r="V60" s="276"/>
      <c r="W60" s="276"/>
    </row>
    <row r="61" spans="2:23" s="35" customFormat="1" ht="20.100000000000001" customHeight="1" thickTop="1" x14ac:dyDescent="0.2">
      <c r="B61" s="88"/>
      <c r="C61" s="45"/>
      <c r="D61" s="44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30"/>
      <c r="T61" s="36"/>
      <c r="U61" s="36"/>
      <c r="V61" s="36"/>
      <c r="W61" s="36"/>
    </row>
    <row r="62" spans="2:23" ht="18" customHeight="1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5"/>
      <c r="T62" s="276"/>
      <c r="U62" s="276"/>
      <c r="V62" s="276"/>
      <c r="W62" s="276"/>
    </row>
    <row r="63" spans="2:23" s="6" customFormat="1" ht="18" customHeight="1" x14ac:dyDescent="0.2">
      <c r="B63" s="37" t="s">
        <v>19</v>
      </c>
      <c r="C63" s="46" t="s">
        <v>36</v>
      </c>
      <c r="D63" s="38"/>
      <c r="E63" s="61"/>
      <c r="F63" s="61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33"/>
      <c r="T63" s="275"/>
      <c r="U63" s="275"/>
      <c r="V63" s="275"/>
      <c r="W63" s="275"/>
    </row>
    <row r="64" spans="2:23" s="6" customFormat="1" ht="7.5" customHeight="1" x14ac:dyDescent="0.2">
      <c r="B64" s="63"/>
      <c r="C64" s="63"/>
      <c r="D64" s="63"/>
      <c r="E64" s="63"/>
      <c r="F64" s="63"/>
      <c r="G64" s="64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34"/>
      <c r="T64" s="275"/>
      <c r="U64" s="275"/>
      <c r="V64" s="275"/>
      <c r="W64" s="275"/>
    </row>
    <row r="65" spans="2:23" s="3" customFormat="1" ht="20.100000000000001" customHeight="1" x14ac:dyDescent="0.25">
      <c r="B65" s="380" t="s">
        <v>3</v>
      </c>
      <c r="C65" s="382" t="s">
        <v>10</v>
      </c>
      <c r="D65" s="384" t="s">
        <v>1</v>
      </c>
      <c r="E65" s="385"/>
      <c r="F65" s="369" t="s">
        <v>23</v>
      </c>
      <c r="G65" s="378" t="s">
        <v>24</v>
      </c>
      <c r="H65" s="378" t="s">
        <v>25</v>
      </c>
      <c r="I65" s="396"/>
      <c r="J65" s="396"/>
      <c r="K65" s="396"/>
      <c r="L65" s="396"/>
      <c r="M65" s="396"/>
      <c r="N65" s="396"/>
      <c r="O65" s="396"/>
      <c r="P65" s="396"/>
      <c r="Q65" s="396"/>
      <c r="R65" s="393"/>
      <c r="S65" s="26"/>
      <c r="T65" s="24"/>
      <c r="U65" s="24"/>
      <c r="V65" s="24"/>
      <c r="W65" s="24"/>
    </row>
    <row r="66" spans="2:23" s="19" customFormat="1" ht="20.100000000000001" customHeight="1" thickBot="1" x14ac:dyDescent="0.3">
      <c r="B66" s="381"/>
      <c r="C66" s="383"/>
      <c r="D66" s="98" t="s">
        <v>2</v>
      </c>
      <c r="E66" s="50" t="s">
        <v>26</v>
      </c>
      <c r="F66" s="370"/>
      <c r="G66" s="379"/>
      <c r="H66" s="379"/>
      <c r="I66" s="397"/>
      <c r="J66" s="397"/>
      <c r="K66" s="397"/>
      <c r="L66" s="397"/>
      <c r="M66" s="397"/>
      <c r="N66" s="397"/>
      <c r="O66" s="397"/>
      <c r="P66" s="397"/>
      <c r="Q66" s="397"/>
      <c r="R66" s="398"/>
      <c r="S66" s="26"/>
      <c r="T66" s="23"/>
      <c r="U66" s="23"/>
      <c r="V66" s="23"/>
      <c r="W66" s="23"/>
    </row>
    <row r="67" spans="2:23" s="19" customFormat="1" ht="20.100000000000001" customHeight="1" x14ac:dyDescent="0.25">
      <c r="B67" s="109"/>
      <c r="C67" s="110"/>
      <c r="D67" s="110"/>
      <c r="E67" s="111"/>
      <c r="F67" s="111"/>
      <c r="G67" s="124"/>
      <c r="H67" s="124"/>
      <c r="I67" s="163"/>
      <c r="J67" s="163"/>
      <c r="K67" s="163"/>
      <c r="L67" s="163"/>
      <c r="M67" s="163"/>
      <c r="N67" s="163"/>
      <c r="O67" s="163"/>
      <c r="P67" s="163"/>
      <c r="Q67" s="163"/>
      <c r="R67" s="125"/>
      <c r="S67" s="26"/>
      <c r="T67" s="23"/>
      <c r="U67" s="23"/>
      <c r="V67" s="23"/>
      <c r="W67" s="23"/>
    </row>
    <row r="68" spans="2:23" s="19" customFormat="1" ht="20.100000000000001" customHeight="1" x14ac:dyDescent="0.25">
      <c r="B68" s="131">
        <v>1</v>
      </c>
      <c r="C68" s="117" t="s">
        <v>200</v>
      </c>
      <c r="D68" s="137" t="s">
        <v>9</v>
      </c>
      <c r="E68" s="133">
        <v>372</v>
      </c>
      <c r="F68" s="133"/>
      <c r="G68" s="204" t="s">
        <v>12</v>
      </c>
      <c r="H68" s="167" t="s">
        <v>16</v>
      </c>
      <c r="I68" s="168"/>
      <c r="J68" s="168"/>
      <c r="K68" s="168"/>
      <c r="L68" s="168"/>
      <c r="M68" s="168"/>
      <c r="N68" s="168"/>
      <c r="O68" s="168"/>
      <c r="P68" s="168"/>
      <c r="Q68" s="168"/>
      <c r="R68" s="127"/>
      <c r="S68" s="26"/>
      <c r="T68" s="23"/>
      <c r="U68" s="23"/>
      <c r="V68" s="23"/>
      <c r="W68" s="23"/>
    </row>
    <row r="69" spans="2:23" s="19" customFormat="1" ht="20.100000000000001" customHeight="1" x14ac:dyDescent="0.25">
      <c r="B69" s="131">
        <f t="shared" ref="B69:B108" si="14">B68+1</f>
        <v>2</v>
      </c>
      <c r="C69" s="117" t="s">
        <v>201</v>
      </c>
      <c r="D69" s="137" t="s">
        <v>5</v>
      </c>
      <c r="E69" s="133">
        <v>137</v>
      </c>
      <c r="F69" s="133"/>
      <c r="G69" s="204" t="s">
        <v>12</v>
      </c>
      <c r="H69" s="205" t="s">
        <v>13</v>
      </c>
      <c r="I69" s="173"/>
      <c r="J69" s="173"/>
      <c r="K69" s="173"/>
      <c r="L69" s="173"/>
      <c r="M69" s="173"/>
      <c r="N69" s="173"/>
      <c r="O69" s="173"/>
      <c r="P69" s="173"/>
      <c r="Q69" s="173"/>
      <c r="R69" s="127"/>
      <c r="S69" s="26"/>
      <c r="T69" s="23"/>
      <c r="U69" s="23"/>
      <c r="V69" s="23"/>
      <c r="W69" s="23"/>
    </row>
    <row r="70" spans="2:23" s="19" customFormat="1" ht="20.100000000000001" customHeight="1" x14ac:dyDescent="0.25">
      <c r="B70" s="131">
        <f t="shared" si="14"/>
        <v>3</v>
      </c>
      <c r="C70" s="117" t="s">
        <v>202</v>
      </c>
      <c r="D70" s="137" t="s">
        <v>6</v>
      </c>
      <c r="E70" s="133">
        <v>95</v>
      </c>
      <c r="F70" s="133"/>
      <c r="G70" s="204" t="s">
        <v>12</v>
      </c>
      <c r="H70" s="167" t="s">
        <v>15</v>
      </c>
      <c r="I70" s="168"/>
      <c r="J70" s="168"/>
      <c r="K70" s="168"/>
      <c r="L70" s="168"/>
      <c r="M70" s="168"/>
      <c r="N70" s="168"/>
      <c r="O70" s="168"/>
      <c r="P70" s="168"/>
      <c r="Q70" s="168"/>
      <c r="R70" s="127"/>
      <c r="S70" s="26"/>
      <c r="T70" s="23"/>
      <c r="U70" s="23"/>
      <c r="V70" s="23"/>
      <c r="W70" s="23"/>
    </row>
    <row r="71" spans="2:23" s="19" customFormat="1" ht="20.100000000000001" customHeight="1" x14ac:dyDescent="0.25">
      <c r="B71" s="131">
        <f t="shared" si="14"/>
        <v>4</v>
      </c>
      <c r="C71" s="166" t="s">
        <v>203</v>
      </c>
      <c r="D71" s="137" t="s">
        <v>7</v>
      </c>
      <c r="E71" s="134">
        <f>9074-6006-91</f>
        <v>2977</v>
      </c>
      <c r="F71" s="136" t="s">
        <v>42</v>
      </c>
      <c r="G71" s="204" t="s">
        <v>12</v>
      </c>
      <c r="H71" s="190" t="s">
        <v>11</v>
      </c>
      <c r="I71" s="191"/>
      <c r="J71" s="191"/>
      <c r="K71" s="191"/>
      <c r="L71" s="191"/>
      <c r="M71" s="191"/>
      <c r="N71" s="191"/>
      <c r="O71" s="191"/>
      <c r="P71" s="191"/>
      <c r="Q71" s="191"/>
      <c r="R71" s="187"/>
      <c r="S71" s="26"/>
      <c r="T71" s="23"/>
      <c r="U71" s="23"/>
      <c r="V71" s="23"/>
      <c r="W71" s="23"/>
    </row>
    <row r="72" spans="2:23" s="188" customFormat="1" ht="20.100000000000001" customHeight="1" x14ac:dyDescent="0.25">
      <c r="B72" s="131">
        <f t="shared" si="14"/>
        <v>5</v>
      </c>
      <c r="C72" s="197" t="s">
        <v>87</v>
      </c>
      <c r="D72" s="137" t="s">
        <v>7</v>
      </c>
      <c r="E72" s="210">
        <f>1201-1116</f>
        <v>85</v>
      </c>
      <c r="F72" s="208" t="s">
        <v>43</v>
      </c>
      <c r="G72" s="189" t="s">
        <v>12</v>
      </c>
      <c r="H72" s="211" t="s">
        <v>11</v>
      </c>
      <c r="I72" s="212"/>
      <c r="J72" s="212"/>
      <c r="K72" s="212"/>
      <c r="L72" s="212"/>
      <c r="M72" s="212"/>
      <c r="N72" s="212"/>
      <c r="O72" s="212"/>
      <c r="P72" s="212"/>
      <c r="Q72" s="212"/>
      <c r="R72" s="213"/>
      <c r="S72" s="26"/>
      <c r="T72" s="209"/>
      <c r="U72" s="209"/>
      <c r="V72" s="209"/>
      <c r="W72" s="209"/>
    </row>
    <row r="73" spans="2:23" s="188" customFormat="1" ht="20.100000000000001" customHeight="1" x14ac:dyDescent="0.25">
      <c r="B73" s="131">
        <f t="shared" si="14"/>
        <v>6</v>
      </c>
      <c r="C73" s="206" t="s">
        <v>85</v>
      </c>
      <c r="D73" s="137" t="s">
        <v>7</v>
      </c>
      <c r="E73" s="207">
        <f>4628-2685-72-57-387</f>
        <v>1427</v>
      </c>
      <c r="F73" s="208" t="s">
        <v>46</v>
      </c>
      <c r="G73" s="189" t="s">
        <v>12</v>
      </c>
      <c r="H73" s="211" t="s">
        <v>11</v>
      </c>
      <c r="I73" s="212"/>
      <c r="J73" s="212"/>
      <c r="K73" s="212"/>
      <c r="L73" s="212"/>
      <c r="M73" s="212"/>
      <c r="N73" s="212"/>
      <c r="O73" s="212"/>
      <c r="P73" s="212"/>
      <c r="Q73" s="212"/>
      <c r="R73" s="213"/>
      <c r="S73" s="26"/>
      <c r="T73" s="209"/>
      <c r="U73" s="209"/>
      <c r="V73" s="209"/>
      <c r="W73" s="209"/>
    </row>
    <row r="74" spans="2:23" s="188" customFormat="1" ht="20.100000000000001" customHeight="1" x14ac:dyDescent="0.25">
      <c r="B74" s="131">
        <f t="shared" si="14"/>
        <v>7</v>
      </c>
      <c r="C74" s="197" t="s">
        <v>86</v>
      </c>
      <c r="D74" s="137" t="s">
        <v>7</v>
      </c>
      <c r="E74" s="210">
        <f>8098-2818</f>
        <v>5280</v>
      </c>
      <c r="F74" s="208" t="s">
        <v>43</v>
      </c>
      <c r="G74" s="189" t="s">
        <v>12</v>
      </c>
      <c r="H74" s="211" t="s">
        <v>11</v>
      </c>
      <c r="I74" s="212"/>
      <c r="J74" s="212"/>
      <c r="K74" s="212"/>
      <c r="L74" s="212"/>
      <c r="M74" s="212"/>
      <c r="N74" s="212"/>
      <c r="O74" s="212"/>
      <c r="P74" s="212"/>
      <c r="Q74" s="212"/>
      <c r="R74" s="213"/>
      <c r="S74" s="26"/>
      <c r="T74" s="209"/>
      <c r="U74" s="209"/>
      <c r="V74" s="209"/>
      <c r="W74" s="209"/>
    </row>
    <row r="75" spans="2:23" s="188" customFormat="1" ht="20.100000000000001" customHeight="1" x14ac:dyDescent="0.25">
      <c r="B75" s="131">
        <f t="shared" si="14"/>
        <v>8</v>
      </c>
      <c r="C75" s="206" t="s">
        <v>176</v>
      </c>
      <c r="D75" s="137" t="s">
        <v>7</v>
      </c>
      <c r="E75" s="257">
        <v>206</v>
      </c>
      <c r="F75" s="256" t="s">
        <v>45</v>
      </c>
      <c r="G75" s="211" t="s">
        <v>100</v>
      </c>
      <c r="H75" s="190" t="s">
        <v>177</v>
      </c>
      <c r="I75" s="212"/>
      <c r="J75" s="212"/>
      <c r="K75" s="212"/>
      <c r="L75" s="212"/>
      <c r="M75" s="212"/>
      <c r="N75" s="212"/>
      <c r="O75" s="212"/>
      <c r="P75" s="212"/>
      <c r="Q75" s="212"/>
      <c r="R75" s="213"/>
      <c r="S75" s="26"/>
      <c r="T75" s="209"/>
      <c r="U75" s="209"/>
      <c r="V75" s="209"/>
      <c r="W75" s="209"/>
    </row>
    <row r="76" spans="2:23" s="188" customFormat="1" ht="20.100000000000001" customHeight="1" x14ac:dyDescent="0.25">
      <c r="B76" s="131">
        <f t="shared" si="14"/>
        <v>9</v>
      </c>
      <c r="C76" s="233" t="s">
        <v>76</v>
      </c>
      <c r="D76" s="137" t="s">
        <v>7</v>
      </c>
      <c r="E76" s="257">
        <f>1433+1099+8939+135</f>
        <v>11606</v>
      </c>
      <c r="F76" s="264" t="s">
        <v>189</v>
      </c>
      <c r="G76" s="211" t="s">
        <v>100</v>
      </c>
      <c r="H76" s="190" t="s">
        <v>190</v>
      </c>
      <c r="I76" s="212"/>
      <c r="J76" s="212"/>
      <c r="K76" s="212"/>
      <c r="L76" s="212"/>
      <c r="M76" s="212"/>
      <c r="N76" s="212"/>
      <c r="O76" s="212"/>
      <c r="P76" s="212"/>
      <c r="Q76" s="212"/>
      <c r="R76" s="213"/>
      <c r="S76" s="26"/>
      <c r="T76" s="209"/>
      <c r="U76" s="209"/>
      <c r="V76" s="209"/>
      <c r="W76" s="209"/>
    </row>
    <row r="77" spans="2:23" s="19" customFormat="1" ht="20.100000000000001" customHeight="1" x14ac:dyDescent="0.25">
      <c r="B77" s="131">
        <f t="shared" si="14"/>
        <v>10</v>
      </c>
      <c r="C77" s="215" t="s">
        <v>145</v>
      </c>
      <c r="D77" s="137" t="s">
        <v>7</v>
      </c>
      <c r="E77" s="207">
        <v>1550</v>
      </c>
      <c r="F77" s="208" t="s">
        <v>51</v>
      </c>
      <c r="G77" s="219" t="s">
        <v>100</v>
      </c>
      <c r="H77" s="167" t="s">
        <v>146</v>
      </c>
      <c r="I77" s="168"/>
      <c r="J77" s="168"/>
      <c r="K77" s="168"/>
      <c r="L77" s="168"/>
      <c r="M77" s="168"/>
      <c r="N77" s="168"/>
      <c r="O77" s="168"/>
      <c r="P77" s="168"/>
      <c r="Q77" s="168"/>
      <c r="R77" s="127"/>
      <c r="S77" s="153" t="s">
        <v>196</v>
      </c>
      <c r="T77" s="23"/>
      <c r="U77" s="23"/>
      <c r="V77" s="23"/>
      <c r="W77" s="23"/>
    </row>
    <row r="78" spans="2:23" s="19" customFormat="1" ht="20.100000000000001" customHeight="1" x14ac:dyDescent="0.25">
      <c r="B78" s="131">
        <f t="shared" si="14"/>
        <v>11</v>
      </c>
      <c r="C78" s="233" t="s">
        <v>147</v>
      </c>
      <c r="D78" s="137" t="s">
        <v>7</v>
      </c>
      <c r="E78" s="226">
        <v>667</v>
      </c>
      <c r="F78" s="227" t="s">
        <v>148</v>
      </c>
      <c r="G78" s="219" t="s">
        <v>100</v>
      </c>
      <c r="H78" s="190" t="s">
        <v>149</v>
      </c>
      <c r="I78" s="191"/>
      <c r="J78" s="191"/>
      <c r="K78" s="191"/>
      <c r="L78" s="191"/>
      <c r="M78" s="191"/>
      <c r="N78" s="191"/>
      <c r="O78" s="191"/>
      <c r="P78" s="191"/>
      <c r="Q78" s="191"/>
      <c r="R78" s="187"/>
      <c r="S78" s="153" t="s">
        <v>196</v>
      </c>
      <c r="T78" s="23"/>
      <c r="U78" s="23"/>
      <c r="V78" s="23"/>
      <c r="W78" s="23"/>
    </row>
    <row r="79" spans="2:23" s="19" customFormat="1" ht="20.100000000000001" customHeight="1" x14ac:dyDescent="0.25">
      <c r="B79" s="131">
        <f t="shared" si="14"/>
        <v>12</v>
      </c>
      <c r="C79" s="233" t="s">
        <v>170</v>
      </c>
      <c r="D79" s="137" t="s">
        <v>7</v>
      </c>
      <c r="E79" s="226">
        <v>3188</v>
      </c>
      <c r="F79" s="208" t="s">
        <v>171</v>
      </c>
      <c r="G79" s="219" t="s">
        <v>100</v>
      </c>
      <c r="H79" s="190" t="s">
        <v>172</v>
      </c>
      <c r="I79" s="191"/>
      <c r="J79" s="191"/>
      <c r="K79" s="191"/>
      <c r="L79" s="191"/>
      <c r="M79" s="191"/>
      <c r="N79" s="191"/>
      <c r="O79" s="191"/>
      <c r="P79" s="191"/>
      <c r="Q79" s="191"/>
      <c r="R79" s="187"/>
      <c r="S79" s="153" t="s">
        <v>196</v>
      </c>
      <c r="T79" s="23"/>
      <c r="U79" s="23"/>
      <c r="V79" s="23"/>
      <c r="W79" s="23"/>
    </row>
    <row r="80" spans="2:23" s="19" customFormat="1" ht="20.100000000000001" customHeight="1" x14ac:dyDescent="0.25">
      <c r="B80" s="131">
        <f t="shared" si="14"/>
        <v>13</v>
      </c>
      <c r="C80" s="233" t="s">
        <v>173</v>
      </c>
      <c r="D80" s="137" t="s">
        <v>7</v>
      </c>
      <c r="E80" s="226">
        <v>356</v>
      </c>
      <c r="F80" s="227" t="s">
        <v>51</v>
      </c>
      <c r="G80" s="219" t="s">
        <v>100</v>
      </c>
      <c r="H80" s="190" t="s">
        <v>175</v>
      </c>
      <c r="I80" s="191"/>
      <c r="J80" s="191"/>
      <c r="K80" s="191"/>
      <c r="L80" s="191"/>
      <c r="M80" s="191"/>
      <c r="N80" s="191"/>
      <c r="O80" s="191"/>
      <c r="P80" s="191"/>
      <c r="Q80" s="191"/>
      <c r="R80" s="187"/>
      <c r="S80" s="153" t="s">
        <v>196</v>
      </c>
      <c r="T80" s="23"/>
      <c r="U80" s="23"/>
      <c r="V80" s="23"/>
      <c r="W80" s="23"/>
    </row>
    <row r="81" spans="2:23" s="19" customFormat="1" ht="20.100000000000001" customHeight="1" x14ac:dyDescent="0.25">
      <c r="B81" s="288">
        <f t="shared" si="14"/>
        <v>14</v>
      </c>
      <c r="C81" s="239" t="s">
        <v>174</v>
      </c>
      <c r="D81" s="137" t="s">
        <v>7</v>
      </c>
      <c r="E81" s="293">
        <v>1727</v>
      </c>
      <c r="F81" s="294" t="s">
        <v>51</v>
      </c>
      <c r="G81" s="295" t="s">
        <v>100</v>
      </c>
      <c r="H81" s="296" t="s">
        <v>175</v>
      </c>
      <c r="I81" s="168"/>
      <c r="J81" s="168"/>
      <c r="K81" s="168"/>
      <c r="L81" s="168"/>
      <c r="M81" s="168"/>
      <c r="N81" s="168"/>
      <c r="O81" s="168"/>
      <c r="P81" s="168"/>
      <c r="Q81" s="168"/>
      <c r="R81" s="127"/>
      <c r="S81" s="153" t="s">
        <v>196</v>
      </c>
      <c r="T81" s="23"/>
      <c r="U81" s="23"/>
      <c r="V81" s="23"/>
      <c r="W81" s="23"/>
    </row>
    <row r="82" spans="2:23" s="19" customFormat="1" ht="20.100000000000001" customHeight="1" x14ac:dyDescent="0.25">
      <c r="B82" s="288">
        <f t="shared" si="14"/>
        <v>15</v>
      </c>
      <c r="C82" s="166" t="s">
        <v>67</v>
      </c>
      <c r="D82" s="137" t="s">
        <v>7</v>
      </c>
      <c r="E82" s="207">
        <v>1842</v>
      </c>
      <c r="F82" s="135"/>
      <c r="G82" s="128" t="s">
        <v>7</v>
      </c>
      <c r="H82" s="297"/>
      <c r="I82" s="168"/>
      <c r="J82" s="168"/>
      <c r="K82" s="168"/>
      <c r="L82" s="168"/>
      <c r="M82" s="168"/>
      <c r="N82" s="168"/>
      <c r="O82" s="168"/>
      <c r="P82" s="168"/>
      <c r="Q82" s="168"/>
      <c r="R82" s="127"/>
      <c r="S82" s="192"/>
      <c r="T82" s="23"/>
      <c r="U82" s="23"/>
      <c r="V82" s="23"/>
      <c r="W82" s="23"/>
    </row>
    <row r="83" spans="2:23" s="19" customFormat="1" ht="20.100000000000001" customHeight="1" x14ac:dyDescent="0.25">
      <c r="B83" s="288">
        <f t="shared" si="14"/>
        <v>16</v>
      </c>
      <c r="C83" s="166" t="s">
        <v>89</v>
      </c>
      <c r="D83" s="137" t="s">
        <v>7</v>
      </c>
      <c r="E83" s="207">
        <v>786</v>
      </c>
      <c r="F83" s="135"/>
      <c r="G83" s="128" t="s">
        <v>7</v>
      </c>
      <c r="H83" s="297"/>
      <c r="I83" s="168"/>
      <c r="J83" s="168"/>
      <c r="K83" s="168"/>
      <c r="L83" s="168"/>
      <c r="M83" s="168"/>
      <c r="N83" s="168"/>
      <c r="O83" s="168"/>
      <c r="P83" s="168"/>
      <c r="Q83" s="168"/>
      <c r="R83" s="127"/>
      <c r="S83" s="192"/>
      <c r="T83" s="23"/>
      <c r="U83" s="23"/>
      <c r="V83" s="23"/>
      <c r="W83" s="23"/>
    </row>
    <row r="84" spans="2:23" s="19" customFormat="1" ht="20.100000000000001" customHeight="1" x14ac:dyDescent="0.25">
      <c r="B84" s="288">
        <f t="shared" si="14"/>
        <v>17</v>
      </c>
      <c r="C84" s="166" t="s">
        <v>70</v>
      </c>
      <c r="D84" s="137" t="s">
        <v>7</v>
      </c>
      <c r="E84" s="207">
        <v>1353</v>
      </c>
      <c r="F84" s="135"/>
      <c r="G84" s="128" t="s">
        <v>7</v>
      </c>
      <c r="H84" s="297"/>
      <c r="I84" s="168"/>
      <c r="J84" s="168"/>
      <c r="K84" s="168"/>
      <c r="L84" s="168"/>
      <c r="M84" s="168"/>
      <c r="N84" s="168"/>
      <c r="O84" s="168"/>
      <c r="P84" s="168"/>
      <c r="Q84" s="168"/>
      <c r="R84" s="127"/>
      <c r="S84" s="192"/>
      <c r="T84" s="23"/>
      <c r="U84" s="23"/>
      <c r="V84" s="23"/>
      <c r="W84" s="23"/>
    </row>
    <row r="85" spans="2:23" s="19" customFormat="1" ht="20.100000000000001" customHeight="1" x14ac:dyDescent="0.25">
      <c r="B85" s="288">
        <f t="shared" si="14"/>
        <v>18</v>
      </c>
      <c r="C85" s="206" t="s">
        <v>79</v>
      </c>
      <c r="D85" s="137" t="s">
        <v>7</v>
      </c>
      <c r="E85" s="207">
        <v>1376</v>
      </c>
      <c r="F85" s="208" t="s">
        <v>50</v>
      </c>
      <c r="G85" s="128" t="s">
        <v>12</v>
      </c>
      <c r="H85" s="297"/>
      <c r="I85" s="168"/>
      <c r="J85" s="168"/>
      <c r="K85" s="168"/>
      <c r="L85" s="168"/>
      <c r="M85" s="168"/>
      <c r="N85" s="168"/>
      <c r="O85" s="168"/>
      <c r="P85" s="168"/>
      <c r="Q85" s="168"/>
      <c r="R85" s="127"/>
      <c r="S85" s="192"/>
      <c r="T85" s="23"/>
      <c r="U85" s="23"/>
      <c r="V85" s="23"/>
      <c r="W85" s="23"/>
    </row>
    <row r="86" spans="2:23" s="19" customFormat="1" ht="20.100000000000001" customHeight="1" x14ac:dyDescent="0.25">
      <c r="B86" s="288">
        <f t="shared" si="14"/>
        <v>19</v>
      </c>
      <c r="C86" s="206" t="s">
        <v>80</v>
      </c>
      <c r="D86" s="137" t="s">
        <v>7</v>
      </c>
      <c r="E86" s="207">
        <v>1420</v>
      </c>
      <c r="F86" s="208" t="s">
        <v>45</v>
      </c>
      <c r="G86" s="128" t="s">
        <v>7</v>
      </c>
      <c r="H86" s="297"/>
      <c r="I86" s="168"/>
      <c r="J86" s="168"/>
      <c r="K86" s="168"/>
      <c r="L86" s="168"/>
      <c r="M86" s="168"/>
      <c r="N86" s="168"/>
      <c r="O86" s="168"/>
      <c r="P86" s="168"/>
      <c r="Q86" s="168"/>
      <c r="R86" s="127"/>
      <c r="S86" s="192"/>
      <c r="T86" s="23"/>
      <c r="U86" s="23"/>
      <c r="V86" s="23"/>
      <c r="W86" s="23"/>
    </row>
    <row r="87" spans="2:23" s="19" customFormat="1" ht="20.100000000000001" customHeight="1" x14ac:dyDescent="0.25">
      <c r="B87" s="288">
        <f t="shared" si="14"/>
        <v>20</v>
      </c>
      <c r="C87" s="206" t="s">
        <v>82</v>
      </c>
      <c r="D87" s="137" t="s">
        <v>7</v>
      </c>
      <c r="E87" s="298">
        <v>1199</v>
      </c>
      <c r="F87" s="299"/>
      <c r="G87" s="128" t="s">
        <v>7</v>
      </c>
      <c r="H87" s="297"/>
      <c r="I87" s="168"/>
      <c r="J87" s="168"/>
      <c r="K87" s="168"/>
      <c r="L87" s="168"/>
      <c r="M87" s="168"/>
      <c r="N87" s="168"/>
      <c r="O87" s="168"/>
      <c r="P87" s="168"/>
      <c r="Q87" s="168"/>
      <c r="R87" s="127"/>
      <c r="S87" s="192"/>
      <c r="T87" s="23"/>
      <c r="U87" s="23"/>
      <c r="V87" s="23"/>
      <c r="W87" s="23"/>
    </row>
    <row r="88" spans="2:23" s="19" customFormat="1" ht="20.100000000000001" customHeight="1" x14ac:dyDescent="0.25">
      <c r="B88" s="288">
        <f t="shared" si="14"/>
        <v>21</v>
      </c>
      <c r="C88" s="117" t="s">
        <v>132</v>
      </c>
      <c r="D88" s="137" t="s">
        <v>7</v>
      </c>
      <c r="E88" s="134">
        <v>1194</v>
      </c>
      <c r="F88" s="128"/>
      <c r="G88" s="128" t="s">
        <v>7</v>
      </c>
      <c r="H88" s="297"/>
      <c r="I88" s="168"/>
      <c r="J88" s="168"/>
      <c r="K88" s="168"/>
      <c r="L88" s="168"/>
      <c r="M88" s="168"/>
      <c r="N88" s="168"/>
      <c r="O88" s="168"/>
      <c r="P88" s="168"/>
      <c r="Q88" s="168"/>
      <c r="R88" s="127"/>
      <c r="S88" s="192"/>
      <c r="T88" s="23"/>
      <c r="U88" s="23"/>
      <c r="V88" s="23"/>
      <c r="W88" s="23"/>
    </row>
    <row r="89" spans="2:23" s="19" customFormat="1" ht="20.100000000000001" customHeight="1" x14ac:dyDescent="0.25">
      <c r="B89" s="288">
        <f t="shared" si="14"/>
        <v>22</v>
      </c>
      <c r="C89" s="117" t="s">
        <v>133</v>
      </c>
      <c r="D89" s="137" t="s">
        <v>7</v>
      </c>
      <c r="E89" s="134">
        <v>1023</v>
      </c>
      <c r="F89" s="128"/>
      <c r="G89" s="128" t="s">
        <v>7</v>
      </c>
      <c r="H89" s="297"/>
      <c r="I89" s="168"/>
      <c r="J89" s="168"/>
      <c r="K89" s="168"/>
      <c r="L89" s="168"/>
      <c r="M89" s="168"/>
      <c r="N89" s="168"/>
      <c r="O89" s="168"/>
      <c r="P89" s="168"/>
      <c r="Q89" s="168"/>
      <c r="R89" s="127"/>
      <c r="S89" s="192"/>
      <c r="T89" s="23"/>
      <c r="U89" s="23"/>
      <c r="V89" s="23"/>
      <c r="W89" s="23"/>
    </row>
    <row r="90" spans="2:23" s="19" customFormat="1" ht="20.100000000000001" customHeight="1" x14ac:dyDescent="0.25">
      <c r="B90" s="288">
        <f t="shared" si="14"/>
        <v>23</v>
      </c>
      <c r="C90" s="117" t="s">
        <v>135</v>
      </c>
      <c r="D90" s="137" t="s">
        <v>7</v>
      </c>
      <c r="E90" s="134">
        <v>2930</v>
      </c>
      <c r="F90" s="128"/>
      <c r="G90" s="128" t="s">
        <v>7</v>
      </c>
      <c r="H90" s="297"/>
      <c r="I90" s="168"/>
      <c r="J90" s="168"/>
      <c r="K90" s="168"/>
      <c r="L90" s="168"/>
      <c r="M90" s="168"/>
      <c r="N90" s="168"/>
      <c r="O90" s="168"/>
      <c r="P90" s="168"/>
      <c r="Q90" s="168"/>
      <c r="R90" s="127"/>
      <c r="S90" s="192"/>
      <c r="T90" s="23"/>
      <c r="U90" s="23"/>
      <c r="V90" s="23"/>
      <c r="W90" s="23"/>
    </row>
    <row r="91" spans="2:23" s="19" customFormat="1" ht="20.100000000000001" customHeight="1" x14ac:dyDescent="0.25">
      <c r="B91" s="288">
        <f t="shared" si="14"/>
        <v>24</v>
      </c>
      <c r="C91" s="186" t="s">
        <v>101</v>
      </c>
      <c r="D91" s="137" t="s">
        <v>7</v>
      </c>
      <c r="E91" s="235">
        <v>19</v>
      </c>
      <c r="F91" s="236" t="s">
        <v>45</v>
      </c>
      <c r="G91" s="128" t="s">
        <v>12</v>
      </c>
      <c r="H91" s="297"/>
      <c r="I91" s="168"/>
      <c r="J91" s="168"/>
      <c r="K91" s="168"/>
      <c r="L91" s="168"/>
      <c r="M91" s="168"/>
      <c r="N91" s="168"/>
      <c r="O91" s="168"/>
      <c r="P91" s="168"/>
      <c r="Q91" s="168"/>
      <c r="R91" s="127"/>
      <c r="S91" s="192"/>
      <c r="T91" s="23"/>
      <c r="U91" s="23"/>
      <c r="V91" s="23"/>
      <c r="W91" s="23"/>
    </row>
    <row r="92" spans="2:23" s="19" customFormat="1" ht="20.100000000000001" customHeight="1" x14ac:dyDescent="0.25">
      <c r="B92" s="288">
        <f t="shared" si="14"/>
        <v>25</v>
      </c>
      <c r="C92" s="166" t="s">
        <v>98</v>
      </c>
      <c r="D92" s="137" t="s">
        <v>7</v>
      </c>
      <c r="E92" s="207">
        <v>1246</v>
      </c>
      <c r="F92" s="135"/>
      <c r="G92" s="128" t="s">
        <v>12</v>
      </c>
      <c r="H92" s="128" t="s">
        <v>105</v>
      </c>
      <c r="I92" s="191"/>
      <c r="J92" s="191"/>
      <c r="K92" s="191"/>
      <c r="L92" s="191"/>
      <c r="M92" s="191"/>
      <c r="N92" s="191"/>
      <c r="O92" s="191"/>
      <c r="P92" s="191"/>
      <c r="Q92" s="191"/>
      <c r="R92" s="265"/>
      <c r="S92" s="192"/>
      <c r="T92" s="23"/>
      <c r="U92" s="23"/>
      <c r="V92" s="23"/>
      <c r="W92" s="23"/>
    </row>
    <row r="93" spans="2:23" s="19" customFormat="1" ht="20.100000000000001" customHeight="1" x14ac:dyDescent="0.25">
      <c r="B93" s="288">
        <f t="shared" si="14"/>
        <v>26</v>
      </c>
      <c r="C93" s="117" t="s">
        <v>205</v>
      </c>
      <c r="D93" s="137" t="s">
        <v>7</v>
      </c>
      <c r="E93" s="134">
        <v>345</v>
      </c>
      <c r="F93" s="136" t="s">
        <v>47</v>
      </c>
      <c r="G93" s="128" t="s">
        <v>7</v>
      </c>
      <c r="H93" s="296" t="s">
        <v>214</v>
      </c>
      <c r="I93" s="168"/>
      <c r="J93" s="168"/>
      <c r="K93" s="168"/>
      <c r="L93" s="168"/>
      <c r="M93" s="168"/>
      <c r="N93" s="168"/>
      <c r="O93" s="168"/>
      <c r="P93" s="168"/>
      <c r="Q93" s="168"/>
      <c r="R93" s="127"/>
      <c r="S93" s="192"/>
      <c r="T93" s="23"/>
      <c r="U93" s="23"/>
      <c r="V93" s="23"/>
      <c r="W93" s="23"/>
    </row>
    <row r="94" spans="2:23" s="19" customFormat="1" ht="20.100000000000001" customHeight="1" x14ac:dyDescent="0.25">
      <c r="B94" s="288">
        <f t="shared" si="14"/>
        <v>27</v>
      </c>
      <c r="C94" s="117" t="s">
        <v>206</v>
      </c>
      <c r="D94" s="137" t="s">
        <v>7</v>
      </c>
      <c r="E94" s="134">
        <v>260</v>
      </c>
      <c r="F94" s="136" t="s">
        <v>47</v>
      </c>
      <c r="G94" s="128" t="s">
        <v>7</v>
      </c>
      <c r="H94" s="296" t="s">
        <v>214</v>
      </c>
      <c r="I94" s="168"/>
      <c r="J94" s="168"/>
      <c r="K94" s="168"/>
      <c r="L94" s="168"/>
      <c r="M94" s="168"/>
      <c r="N94" s="168"/>
      <c r="O94" s="168"/>
      <c r="P94" s="168"/>
      <c r="Q94" s="168"/>
      <c r="R94" s="127"/>
      <c r="S94" s="192"/>
      <c r="T94" s="23"/>
      <c r="U94" s="23"/>
      <c r="V94" s="23"/>
      <c r="W94" s="23"/>
    </row>
    <row r="95" spans="2:23" s="19" customFormat="1" ht="20.100000000000001" customHeight="1" x14ac:dyDescent="0.25">
      <c r="B95" s="288">
        <f t="shared" si="14"/>
        <v>28</v>
      </c>
      <c r="C95" s="117" t="s">
        <v>207</v>
      </c>
      <c r="D95" s="137" t="s">
        <v>7</v>
      </c>
      <c r="E95" s="235">
        <v>3664</v>
      </c>
      <c r="F95" s="136" t="s">
        <v>47</v>
      </c>
      <c r="G95" s="128" t="s">
        <v>7</v>
      </c>
      <c r="H95" s="296" t="s">
        <v>214</v>
      </c>
      <c r="I95" s="168"/>
      <c r="J95" s="168"/>
      <c r="K95" s="168"/>
      <c r="L95" s="168"/>
      <c r="M95" s="168"/>
      <c r="N95" s="168"/>
      <c r="O95" s="168"/>
      <c r="P95" s="168"/>
      <c r="Q95" s="168"/>
      <c r="R95" s="127"/>
      <c r="S95" s="192"/>
      <c r="T95" s="23"/>
      <c r="U95" s="23"/>
      <c r="V95" s="23"/>
      <c r="W95" s="23"/>
    </row>
    <row r="96" spans="2:23" s="19" customFormat="1" ht="20.100000000000001" customHeight="1" x14ac:dyDescent="0.25">
      <c r="B96" s="288">
        <f t="shared" si="14"/>
        <v>29</v>
      </c>
      <c r="C96" s="117" t="s">
        <v>208</v>
      </c>
      <c r="D96" s="137" t="s">
        <v>7</v>
      </c>
      <c r="E96" s="207">
        <v>1090</v>
      </c>
      <c r="F96" s="136" t="s">
        <v>47</v>
      </c>
      <c r="G96" s="128" t="s">
        <v>7</v>
      </c>
      <c r="H96" s="296" t="s">
        <v>214</v>
      </c>
      <c r="I96" s="168"/>
      <c r="J96" s="191"/>
      <c r="K96" s="191"/>
      <c r="L96" s="191"/>
      <c r="M96" s="191"/>
      <c r="N96" s="191"/>
      <c r="O96" s="191"/>
      <c r="P96" s="191"/>
      <c r="Q96" s="191"/>
      <c r="R96" s="265"/>
      <c r="S96" s="192"/>
      <c r="T96" s="23"/>
      <c r="U96" s="23"/>
      <c r="V96" s="23"/>
      <c r="W96" s="23"/>
    </row>
    <row r="97" spans="1:23" s="19" customFormat="1" ht="20.100000000000001" customHeight="1" x14ac:dyDescent="0.25">
      <c r="B97" s="288">
        <f t="shared" si="14"/>
        <v>30</v>
      </c>
      <c r="C97" s="117" t="s">
        <v>209</v>
      </c>
      <c r="D97" s="137" t="s">
        <v>7</v>
      </c>
      <c r="E97" s="134">
        <v>1433</v>
      </c>
      <c r="F97" s="136" t="s">
        <v>43</v>
      </c>
      <c r="G97" s="128" t="s">
        <v>7</v>
      </c>
      <c r="H97" s="296" t="s">
        <v>190</v>
      </c>
      <c r="I97" s="168"/>
      <c r="J97" s="168"/>
      <c r="K97" s="168"/>
      <c r="L97" s="168"/>
      <c r="M97" s="168"/>
      <c r="N97" s="168"/>
      <c r="O97" s="168"/>
      <c r="P97" s="168"/>
      <c r="Q97" s="168"/>
      <c r="R97" s="127"/>
      <c r="S97" s="192"/>
      <c r="T97" s="23"/>
      <c r="U97" s="23"/>
      <c r="V97" s="23"/>
      <c r="W97" s="23"/>
    </row>
    <row r="98" spans="1:23" s="19" customFormat="1" ht="20.100000000000001" customHeight="1" x14ac:dyDescent="0.25">
      <c r="B98" s="288">
        <f t="shared" si="14"/>
        <v>31</v>
      </c>
      <c r="C98" s="117" t="s">
        <v>210</v>
      </c>
      <c r="D98" s="137" t="s">
        <v>7</v>
      </c>
      <c r="E98" s="134">
        <v>1099</v>
      </c>
      <c r="F98" s="136" t="s">
        <v>43</v>
      </c>
      <c r="G98" s="128" t="s">
        <v>7</v>
      </c>
      <c r="H98" s="296" t="s">
        <v>190</v>
      </c>
      <c r="I98" s="168"/>
      <c r="J98" s="168"/>
      <c r="K98" s="168"/>
      <c r="L98" s="168"/>
      <c r="M98" s="168"/>
      <c r="N98" s="168"/>
      <c r="O98" s="168"/>
      <c r="P98" s="168"/>
      <c r="Q98" s="168"/>
      <c r="R98" s="127"/>
      <c r="S98" s="192"/>
      <c r="T98" s="23"/>
      <c r="U98" s="23"/>
      <c r="V98" s="23"/>
      <c r="W98" s="23"/>
    </row>
    <row r="99" spans="1:23" s="19" customFormat="1" ht="20.100000000000001" customHeight="1" x14ac:dyDescent="0.25">
      <c r="B99" s="288">
        <f t="shared" si="14"/>
        <v>32</v>
      </c>
      <c r="C99" s="117" t="s">
        <v>212</v>
      </c>
      <c r="D99" s="137" t="s">
        <v>7</v>
      </c>
      <c r="E99" s="235">
        <v>8939</v>
      </c>
      <c r="F99" s="136" t="s">
        <v>43</v>
      </c>
      <c r="G99" s="128" t="s">
        <v>7</v>
      </c>
      <c r="H99" s="296" t="s">
        <v>190</v>
      </c>
      <c r="I99" s="168"/>
      <c r="J99" s="168"/>
      <c r="K99" s="168"/>
      <c r="L99" s="168"/>
      <c r="M99" s="168"/>
      <c r="N99" s="168"/>
      <c r="O99" s="168"/>
      <c r="P99" s="168"/>
      <c r="Q99" s="168"/>
      <c r="R99" s="127"/>
      <c r="S99" s="192"/>
      <c r="T99" s="23"/>
      <c r="U99" s="23"/>
      <c r="V99" s="23"/>
      <c r="W99" s="23"/>
    </row>
    <row r="100" spans="1:23" s="19" customFormat="1" ht="20.100000000000001" customHeight="1" x14ac:dyDescent="0.25">
      <c r="B100" s="288">
        <f t="shared" si="14"/>
        <v>33</v>
      </c>
      <c r="C100" s="117" t="s">
        <v>211</v>
      </c>
      <c r="D100" s="137" t="s">
        <v>7</v>
      </c>
      <c r="E100" s="207">
        <v>135</v>
      </c>
      <c r="F100" s="136" t="s">
        <v>43</v>
      </c>
      <c r="G100" s="128" t="s">
        <v>7</v>
      </c>
      <c r="H100" s="296" t="s">
        <v>190</v>
      </c>
      <c r="I100" s="168"/>
      <c r="J100" s="191"/>
      <c r="K100" s="191"/>
      <c r="L100" s="191"/>
      <c r="M100" s="191"/>
      <c r="N100" s="191"/>
      <c r="O100" s="191"/>
      <c r="P100" s="191"/>
      <c r="Q100" s="191"/>
      <c r="R100" s="265"/>
      <c r="S100" s="192"/>
      <c r="T100" s="23"/>
      <c r="U100" s="23"/>
      <c r="V100" s="23"/>
      <c r="W100" s="23"/>
    </row>
    <row r="101" spans="1:23" s="19" customFormat="1" ht="20.100000000000001" customHeight="1" x14ac:dyDescent="0.25">
      <c r="B101" s="288">
        <f t="shared" si="14"/>
        <v>34</v>
      </c>
      <c r="C101" s="117" t="s">
        <v>215</v>
      </c>
      <c r="D101" s="137" t="s">
        <v>7</v>
      </c>
      <c r="E101" s="235">
        <v>358</v>
      </c>
      <c r="F101" s="136" t="s">
        <v>124</v>
      </c>
      <c r="G101" s="128" t="s">
        <v>7</v>
      </c>
      <c r="H101" s="296" t="s">
        <v>213</v>
      </c>
      <c r="I101" s="168"/>
      <c r="J101" s="168"/>
      <c r="K101" s="168"/>
      <c r="L101" s="168"/>
      <c r="M101" s="168"/>
      <c r="N101" s="168"/>
      <c r="O101" s="168"/>
      <c r="P101" s="168"/>
      <c r="Q101" s="168"/>
      <c r="R101" s="127"/>
      <c r="S101" s="192"/>
      <c r="T101" s="23"/>
      <c r="U101" s="23"/>
      <c r="V101" s="23"/>
      <c r="W101" s="23"/>
    </row>
    <row r="102" spans="1:23" s="19" customFormat="1" ht="20.100000000000001" customHeight="1" x14ac:dyDescent="0.25">
      <c r="B102" s="288">
        <f t="shared" si="14"/>
        <v>35</v>
      </c>
      <c r="C102" s="117" t="s">
        <v>216</v>
      </c>
      <c r="D102" s="137" t="s">
        <v>7</v>
      </c>
      <c r="E102" s="207">
        <v>10388</v>
      </c>
      <c r="F102" s="136" t="s">
        <v>124</v>
      </c>
      <c r="G102" s="128" t="s">
        <v>7</v>
      </c>
      <c r="H102" s="296" t="s">
        <v>213</v>
      </c>
      <c r="I102" s="168"/>
      <c r="J102" s="191"/>
      <c r="K102" s="191"/>
      <c r="L102" s="191"/>
      <c r="M102" s="191"/>
      <c r="N102" s="191"/>
      <c r="O102" s="191"/>
      <c r="P102" s="191"/>
      <c r="Q102" s="191"/>
      <c r="R102" s="265"/>
      <c r="S102" s="192"/>
      <c r="T102" s="23"/>
      <c r="U102" s="23"/>
      <c r="V102" s="23"/>
      <c r="W102" s="23"/>
    </row>
    <row r="103" spans="1:23" s="19" customFormat="1" ht="20.100000000000001" customHeight="1" x14ac:dyDescent="0.25">
      <c r="B103" s="288">
        <f t="shared" si="14"/>
        <v>36</v>
      </c>
      <c r="C103" s="268" t="s">
        <v>243</v>
      </c>
      <c r="D103" s="137" t="s">
        <v>7</v>
      </c>
      <c r="E103" s="226">
        <v>3504</v>
      </c>
      <c r="F103" s="136" t="s">
        <v>155</v>
      </c>
      <c r="G103" s="128" t="s">
        <v>7</v>
      </c>
      <c r="H103" s="296" t="s">
        <v>244</v>
      </c>
      <c r="I103" s="191"/>
      <c r="J103" s="191"/>
      <c r="K103" s="191"/>
      <c r="L103" s="191"/>
      <c r="M103" s="191"/>
      <c r="N103" s="191"/>
      <c r="O103" s="191"/>
      <c r="P103" s="191"/>
      <c r="Q103" s="191"/>
      <c r="R103" s="265"/>
      <c r="S103" s="192"/>
      <c r="T103" s="23"/>
      <c r="U103" s="23"/>
      <c r="V103" s="23"/>
      <c r="W103" s="23"/>
    </row>
    <row r="104" spans="1:23" s="19" customFormat="1" ht="20.100000000000001" customHeight="1" x14ac:dyDescent="0.25">
      <c r="A104" s="349"/>
      <c r="B104" s="288">
        <f t="shared" si="14"/>
        <v>37</v>
      </c>
      <c r="C104" s="347" t="s">
        <v>263</v>
      </c>
      <c r="D104" s="240" t="s">
        <v>100</v>
      </c>
      <c r="E104" s="348">
        <v>3504</v>
      </c>
      <c r="F104" s="263" t="s">
        <v>155</v>
      </c>
      <c r="G104" s="240" t="s">
        <v>100</v>
      </c>
      <c r="H104" s="295" t="s">
        <v>264</v>
      </c>
      <c r="I104" s="212"/>
      <c r="J104" s="212"/>
      <c r="K104" s="212"/>
      <c r="L104" s="212"/>
      <c r="M104" s="212"/>
      <c r="N104" s="212"/>
      <c r="O104" s="212"/>
      <c r="P104" s="212"/>
      <c r="Q104" s="212"/>
      <c r="R104" s="319"/>
      <c r="S104" s="26"/>
      <c r="T104" s="23"/>
      <c r="U104" s="23"/>
      <c r="V104" s="23"/>
      <c r="W104" s="23"/>
    </row>
    <row r="105" spans="1:23" s="19" customFormat="1" ht="20.100000000000001" customHeight="1" x14ac:dyDescent="0.25">
      <c r="B105" s="288">
        <f t="shared" si="14"/>
        <v>38</v>
      </c>
      <c r="C105" s="333" t="s">
        <v>250</v>
      </c>
      <c r="D105" s="240" t="s">
        <v>100</v>
      </c>
      <c r="E105" s="334">
        <v>338</v>
      </c>
      <c r="F105" s="263" t="s">
        <v>155</v>
      </c>
      <c r="G105" s="240" t="s">
        <v>100</v>
      </c>
      <c r="H105" s="295" t="s">
        <v>252</v>
      </c>
      <c r="I105" s="212"/>
      <c r="J105" s="212"/>
      <c r="K105" s="212"/>
      <c r="L105" s="212"/>
      <c r="M105" s="212"/>
      <c r="N105" s="212"/>
      <c r="O105" s="212"/>
      <c r="P105" s="212"/>
      <c r="Q105" s="212"/>
      <c r="R105" s="319"/>
      <c r="S105" s="26"/>
      <c r="T105" s="23"/>
      <c r="U105" s="23"/>
      <c r="V105" s="23"/>
      <c r="W105" s="23"/>
    </row>
    <row r="106" spans="1:23" s="19" customFormat="1" ht="20.100000000000001" customHeight="1" x14ac:dyDescent="0.25">
      <c r="B106" s="288">
        <f t="shared" si="14"/>
        <v>39</v>
      </c>
      <c r="C106" s="347" t="s">
        <v>251</v>
      </c>
      <c r="D106" s="240" t="s">
        <v>100</v>
      </c>
      <c r="E106" s="348">
        <v>179</v>
      </c>
      <c r="F106" s="263" t="s">
        <v>155</v>
      </c>
      <c r="G106" s="240" t="s">
        <v>100</v>
      </c>
      <c r="H106" s="295" t="s">
        <v>253</v>
      </c>
      <c r="I106" s="212"/>
      <c r="J106" s="212"/>
      <c r="K106" s="212"/>
      <c r="L106" s="212"/>
      <c r="M106" s="212"/>
      <c r="N106" s="212"/>
      <c r="O106" s="212"/>
      <c r="P106" s="212"/>
      <c r="Q106" s="212"/>
      <c r="R106" s="319"/>
      <c r="S106" s="26"/>
      <c r="T106" s="23"/>
      <c r="U106" s="23"/>
      <c r="V106" s="23"/>
      <c r="W106" s="23"/>
    </row>
    <row r="107" spans="1:23" s="19" customFormat="1" ht="20.100000000000001" customHeight="1" x14ac:dyDescent="0.25">
      <c r="B107" s="288">
        <f t="shared" si="14"/>
        <v>40</v>
      </c>
      <c r="C107" s="347" t="s">
        <v>249</v>
      </c>
      <c r="D107" s="240" t="s">
        <v>100</v>
      </c>
      <c r="E107" s="348">
        <v>5</v>
      </c>
      <c r="F107" s="263" t="s">
        <v>155</v>
      </c>
      <c r="G107" s="240" t="s">
        <v>100</v>
      </c>
      <c r="H107" s="295" t="s">
        <v>254</v>
      </c>
      <c r="I107" s="212"/>
      <c r="J107" s="212"/>
      <c r="K107" s="212"/>
      <c r="L107" s="212"/>
      <c r="M107" s="212"/>
      <c r="N107" s="212"/>
      <c r="O107" s="212"/>
      <c r="P107" s="212"/>
      <c r="Q107" s="212"/>
      <c r="R107" s="319"/>
      <c r="S107" s="26"/>
      <c r="T107" s="23"/>
      <c r="U107" s="23"/>
      <c r="V107" s="23"/>
      <c r="W107" s="23"/>
    </row>
    <row r="108" spans="1:23" s="19" customFormat="1" ht="20.100000000000001" customHeight="1" x14ac:dyDescent="0.25">
      <c r="B108" s="288">
        <f t="shared" si="14"/>
        <v>41</v>
      </c>
      <c r="C108" s="268" t="s">
        <v>255</v>
      </c>
      <c r="D108" s="137" t="s">
        <v>7</v>
      </c>
      <c r="E108" s="226">
        <v>3407</v>
      </c>
      <c r="F108" s="136" t="s">
        <v>40</v>
      </c>
      <c r="G108" s="128" t="s">
        <v>7</v>
      </c>
      <c r="H108" s="296" t="s">
        <v>256</v>
      </c>
      <c r="I108" s="191"/>
      <c r="J108" s="191"/>
      <c r="K108" s="191"/>
      <c r="L108" s="191"/>
      <c r="M108" s="191"/>
      <c r="N108" s="191"/>
      <c r="O108" s="191"/>
      <c r="P108" s="191"/>
      <c r="Q108" s="191"/>
      <c r="R108" s="265"/>
      <c r="S108" s="192"/>
      <c r="T108" s="23"/>
      <c r="U108" s="23"/>
      <c r="V108" s="23"/>
      <c r="W108" s="23"/>
    </row>
    <row r="109" spans="1:23" s="19" customFormat="1" ht="20.100000000000001" customHeight="1" thickBot="1" x14ac:dyDescent="0.3">
      <c r="B109" s="119"/>
      <c r="C109" s="120"/>
      <c r="D109" s="137"/>
      <c r="E109" s="122"/>
      <c r="F109" s="123"/>
      <c r="G109" s="121"/>
      <c r="H109" s="121"/>
      <c r="I109" s="164"/>
      <c r="J109" s="164"/>
      <c r="K109" s="164"/>
      <c r="L109" s="164"/>
      <c r="M109" s="164"/>
      <c r="N109" s="164"/>
      <c r="O109" s="164"/>
      <c r="P109" s="164"/>
      <c r="Q109" s="164"/>
      <c r="R109" s="126"/>
      <c r="S109" s="26"/>
      <c r="T109" s="23"/>
      <c r="U109" s="23"/>
      <c r="V109" s="23"/>
      <c r="W109" s="23"/>
    </row>
    <row r="110" spans="1:23" s="6" customFormat="1" ht="20.100000000000001" customHeight="1" thickBot="1" x14ac:dyDescent="0.25">
      <c r="B110" s="43">
        <f>COUNT(B67:B109)</f>
        <v>41</v>
      </c>
      <c r="C110" s="99"/>
      <c r="D110" s="100"/>
      <c r="E110" s="99">
        <f>SUM(E67:E109)</f>
        <v>82709</v>
      </c>
      <c r="F110" s="99"/>
      <c r="G110" s="399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1"/>
      <c r="S110" s="25"/>
      <c r="T110" s="275"/>
      <c r="U110" s="275"/>
      <c r="V110" s="275"/>
      <c r="W110" s="275"/>
    </row>
    <row r="111" spans="1:23" s="35" customFormat="1" ht="20.100000000000001" customHeight="1" x14ac:dyDescent="0.2">
      <c r="B111" s="44"/>
      <c r="C111" s="45"/>
      <c r="D111" s="44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30"/>
      <c r="T111" s="36"/>
      <c r="U111" s="36"/>
      <c r="V111" s="36"/>
      <c r="W111" s="36"/>
    </row>
    <row r="113" spans="2:23" x14ac:dyDescent="0.2">
      <c r="E113" s="162"/>
    </row>
    <row r="120" spans="2:23" s="242" customFormat="1" ht="20.100000000000001" customHeight="1" x14ac:dyDescent="0.25">
      <c r="B120" s="243">
        <v>1</v>
      </c>
      <c r="C120" s="286" t="s">
        <v>93</v>
      </c>
      <c r="D120" s="287" t="s">
        <v>7</v>
      </c>
      <c r="E120" s="300">
        <v>326</v>
      </c>
      <c r="F120" s="304" t="s">
        <v>40</v>
      </c>
      <c r="G120" s="244" t="s">
        <v>7</v>
      </c>
      <c r="H120" s="244">
        <v>1</v>
      </c>
      <c r="I120" s="244">
        <v>1</v>
      </c>
      <c r="J120" s="245">
        <f>IF(I120=1,E120,)</f>
        <v>326</v>
      </c>
      <c r="K120" s="244">
        <v>326</v>
      </c>
      <c r="L120" s="244">
        <v>326</v>
      </c>
      <c r="M120" s="244"/>
      <c r="N120" s="244"/>
      <c r="O120" s="246">
        <v>1</v>
      </c>
      <c r="P120" s="302">
        <f>IF(Q120&gt;0,1,)</f>
        <v>0</v>
      </c>
      <c r="Q120" s="247">
        <f>IF(OR(I120=0,O120=1),(E120-(L120+N120)),0)</f>
        <v>0</v>
      </c>
      <c r="R120" s="244" t="s">
        <v>126</v>
      </c>
      <c r="S120" s="269"/>
      <c r="T120" s="271"/>
      <c r="U120" s="271"/>
      <c r="V120" s="271"/>
      <c r="W120" s="271"/>
    </row>
    <row r="121" spans="2:23" s="242" customFormat="1" ht="20.100000000000001" customHeight="1" x14ac:dyDescent="0.25">
      <c r="B121" s="243">
        <f>B120+1</f>
        <v>2</v>
      </c>
      <c r="C121" s="286" t="s">
        <v>95</v>
      </c>
      <c r="D121" s="287" t="s">
        <v>7</v>
      </c>
      <c r="E121" s="300">
        <v>572</v>
      </c>
      <c r="F121" s="304" t="s">
        <v>45</v>
      </c>
      <c r="G121" s="244" t="s">
        <v>7</v>
      </c>
      <c r="H121" s="244">
        <v>1</v>
      </c>
      <c r="I121" s="244">
        <v>1</v>
      </c>
      <c r="J121" s="245">
        <f>IF(I121=1,E121,)</f>
        <v>572</v>
      </c>
      <c r="K121" s="244">
        <v>572</v>
      </c>
      <c r="L121" s="244">
        <v>572</v>
      </c>
      <c r="M121" s="244"/>
      <c r="N121" s="244"/>
      <c r="O121" s="246">
        <v>1</v>
      </c>
      <c r="P121" s="302">
        <f>IF(Q121&gt;0,1,)</f>
        <v>0</v>
      </c>
      <c r="Q121" s="247">
        <f>IF(OR(I121=0,O121=1),(E121-(L121+N121)),0)</f>
        <v>0</v>
      </c>
      <c r="R121" s="244" t="s">
        <v>126</v>
      </c>
      <c r="S121" s="269"/>
      <c r="T121" s="271"/>
      <c r="U121" s="271"/>
      <c r="V121" s="271"/>
      <c r="W121" s="271"/>
    </row>
    <row r="122" spans="2:23" s="242" customFormat="1" ht="20.100000000000001" customHeight="1" x14ac:dyDescent="0.25">
      <c r="B122" s="243">
        <f t="shared" ref="B122:B124" si="15">B121+1</f>
        <v>3</v>
      </c>
      <c r="C122" s="286" t="s">
        <v>96</v>
      </c>
      <c r="D122" s="287" t="s">
        <v>7</v>
      </c>
      <c r="E122" s="300">
        <v>158</v>
      </c>
      <c r="F122" s="304" t="s">
        <v>44</v>
      </c>
      <c r="G122" s="244" t="s">
        <v>7</v>
      </c>
      <c r="H122" s="244">
        <v>1</v>
      </c>
      <c r="I122" s="244">
        <v>1</v>
      </c>
      <c r="J122" s="245">
        <f>IF(I122=1,E122,)</f>
        <v>158</v>
      </c>
      <c r="K122" s="244">
        <v>158</v>
      </c>
      <c r="L122" s="244">
        <v>158</v>
      </c>
      <c r="M122" s="244"/>
      <c r="N122" s="244"/>
      <c r="O122" s="246">
        <v>1</v>
      </c>
      <c r="P122" s="302">
        <f>IF(Q122&gt;0,1,)</f>
        <v>0</v>
      </c>
      <c r="Q122" s="247">
        <f>IF(OR(I122=0,O122=1),(E122-(L122+N122)),0)</f>
        <v>0</v>
      </c>
      <c r="R122" s="244" t="s">
        <v>126</v>
      </c>
      <c r="S122" s="269"/>
      <c r="T122" s="271"/>
      <c r="U122" s="271"/>
      <c r="V122" s="271"/>
      <c r="W122" s="271"/>
    </row>
    <row r="123" spans="2:23" s="242" customFormat="1" ht="20.100000000000001" customHeight="1" x14ac:dyDescent="0.25">
      <c r="B123" s="243">
        <f t="shared" si="15"/>
        <v>4</v>
      </c>
      <c r="C123" s="283" t="s">
        <v>138</v>
      </c>
      <c r="D123" s="284" t="s">
        <v>7</v>
      </c>
      <c r="E123" s="316">
        <v>3870</v>
      </c>
      <c r="F123" s="244"/>
      <c r="G123" s="244" t="s">
        <v>12</v>
      </c>
      <c r="H123" s="244">
        <v>1</v>
      </c>
      <c r="I123" s="244">
        <v>1</v>
      </c>
      <c r="J123" s="317">
        <f>IF(I123=1,E123,)</f>
        <v>3870</v>
      </c>
      <c r="K123" s="244">
        <v>3870</v>
      </c>
      <c r="L123" s="244">
        <v>3870</v>
      </c>
      <c r="M123" s="244"/>
      <c r="N123" s="244"/>
      <c r="O123" s="246">
        <v>1</v>
      </c>
      <c r="P123" s="302">
        <f>IF(Q123&gt;0,1,)</f>
        <v>0</v>
      </c>
      <c r="Q123" s="247">
        <f>IF(OR(I123=0,O123=1),(E123-(L123+N123)),0)</f>
        <v>0</v>
      </c>
      <c r="R123" s="244" t="s">
        <v>126</v>
      </c>
      <c r="S123" s="269" t="s">
        <v>196</v>
      </c>
      <c r="T123" s="271"/>
      <c r="U123" s="271"/>
      <c r="V123" s="271"/>
      <c r="W123" s="271"/>
    </row>
    <row r="124" spans="2:23" s="242" customFormat="1" ht="20.100000000000001" customHeight="1" x14ac:dyDescent="0.25">
      <c r="B124" s="243">
        <f t="shared" si="15"/>
        <v>5</v>
      </c>
      <c r="C124" s="338" t="s">
        <v>102</v>
      </c>
      <c r="D124" s="315" t="s">
        <v>100</v>
      </c>
      <c r="E124" s="339">
        <v>127</v>
      </c>
      <c r="F124" s="340" t="s">
        <v>45</v>
      </c>
      <c r="G124" s="246" t="s">
        <v>100</v>
      </c>
      <c r="H124" s="315">
        <v>1</v>
      </c>
      <c r="I124" s="315">
        <v>1</v>
      </c>
      <c r="J124" s="245">
        <f>IF(I124=1,E124,)</f>
        <v>127</v>
      </c>
      <c r="K124" s="315">
        <v>127</v>
      </c>
      <c r="L124" s="315">
        <v>127</v>
      </c>
      <c r="M124" s="315"/>
      <c r="N124" s="315"/>
      <c r="O124" s="315">
        <v>1</v>
      </c>
      <c r="P124" s="302">
        <f>IF(Q124&gt;0,1,)</f>
        <v>0</v>
      </c>
      <c r="Q124" s="247">
        <f>IF(OR(I124=0,O124=1),(E124-(L124+N124)),0)</f>
        <v>0</v>
      </c>
      <c r="R124" s="341" t="s">
        <v>128</v>
      </c>
      <c r="S124" s="269" t="s">
        <v>197</v>
      </c>
      <c r="T124" s="271"/>
      <c r="U124" s="271"/>
      <c r="V124" s="271"/>
      <c r="W124" s="271"/>
    </row>
    <row r="126" spans="2:23" x14ac:dyDescent="0.2">
      <c r="E126" s="162">
        <f>SUM(E120:E125)</f>
        <v>5053</v>
      </c>
    </row>
  </sheetData>
  <mergeCells count="24">
    <mergeCell ref="N9:N10"/>
    <mergeCell ref="H65:R66"/>
    <mergeCell ref="G65:G66"/>
    <mergeCell ref="G110:R110"/>
    <mergeCell ref="B65:B66"/>
    <mergeCell ref="C65:C66"/>
    <mergeCell ref="D65:E65"/>
    <mergeCell ref="F65:F66"/>
    <mergeCell ref="B3:R3"/>
    <mergeCell ref="B4:R4"/>
    <mergeCell ref="B8:B10"/>
    <mergeCell ref="C8:C10"/>
    <mergeCell ref="F8:F10"/>
    <mergeCell ref="G8:G10"/>
    <mergeCell ref="R8:R10"/>
    <mergeCell ref="D8:E9"/>
    <mergeCell ref="H8:H10"/>
    <mergeCell ref="I8:L8"/>
    <mergeCell ref="M8:N8"/>
    <mergeCell ref="O8:O10"/>
    <mergeCell ref="P8:Q9"/>
    <mergeCell ref="I9:I10"/>
    <mergeCell ref="J9:L9"/>
    <mergeCell ref="M9:M10"/>
  </mergeCells>
  <printOptions horizontalCentered="1"/>
  <pageMargins left="0.59055118110236227" right="0.19685039370078741" top="0.59055118110236227" bottom="0.19685039370078741" header="0" footer="0"/>
  <pageSetup paperSize="10000" scale="2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W52"/>
  <sheetViews>
    <sheetView zoomScale="85" zoomScaleNormal="85" workbookViewId="0">
      <selection activeCell="C6" sqref="C6"/>
    </sheetView>
  </sheetViews>
  <sheetFormatPr defaultColWidth="9.140625" defaultRowHeight="12.75" x14ac:dyDescent="0.2"/>
  <cols>
    <col min="1" max="1" width="3" style="5" customWidth="1"/>
    <col min="2" max="2" width="5.140625" style="9" customWidth="1"/>
    <col min="3" max="3" width="26.140625" style="9" customWidth="1"/>
    <col min="4" max="4" width="22.7109375" style="9" customWidth="1"/>
    <col min="5" max="5" width="10.28515625" style="9" customWidth="1"/>
    <col min="6" max="6" width="16.42578125" style="9" customWidth="1"/>
    <col min="7" max="7" width="10.7109375" style="18" customWidth="1"/>
    <col min="8" max="9" width="8.5703125" style="18" customWidth="1"/>
    <col min="10" max="12" width="10.28515625" style="18" customWidth="1"/>
    <col min="13" max="13" width="8.5703125" style="18" customWidth="1"/>
    <col min="14" max="14" width="10.28515625" style="18" customWidth="1"/>
    <col min="15" max="16" width="8.5703125" style="18" customWidth="1"/>
    <col min="17" max="17" width="10.28515625" style="18" customWidth="1"/>
    <col min="18" max="18" width="39.28515625" style="18" customWidth="1"/>
    <col min="19" max="19" width="12.7109375" style="27" customWidth="1"/>
    <col min="20" max="23" width="9.140625" style="275"/>
    <col min="24" max="16384" width="9.140625" style="5"/>
  </cols>
  <sheetData>
    <row r="3" spans="2:23" s="1" customFormat="1" ht="22.5" customHeight="1" x14ac:dyDescent="0.2">
      <c r="B3" s="361" t="s">
        <v>34</v>
      </c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112"/>
      <c r="T3" s="274"/>
      <c r="U3" s="275"/>
      <c r="V3" s="275"/>
      <c r="W3" s="275"/>
    </row>
    <row r="4" spans="2:23" s="1" customFormat="1" ht="22.5" customHeight="1" x14ac:dyDescent="0.2">
      <c r="B4" s="361" t="s">
        <v>0</v>
      </c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28"/>
      <c r="T4" s="275"/>
      <c r="U4" s="275"/>
      <c r="V4" s="275"/>
      <c r="W4" s="275"/>
    </row>
    <row r="5" spans="2:23" s="1" customFormat="1" ht="19.5" customHeight="1" x14ac:dyDescent="0.2">
      <c r="B5" s="2"/>
      <c r="C5" s="2"/>
      <c r="D5" s="2"/>
      <c r="E5" s="2"/>
      <c r="F5" s="2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29"/>
      <c r="T5" s="275"/>
      <c r="U5" s="275"/>
      <c r="V5" s="275"/>
      <c r="W5" s="275"/>
    </row>
    <row r="6" spans="2:23" s="35" customFormat="1" ht="20.100000000000001" customHeight="1" x14ac:dyDescent="0.2">
      <c r="B6" s="44" t="s">
        <v>17</v>
      </c>
      <c r="C6" s="45" t="s">
        <v>18</v>
      </c>
      <c r="D6" s="44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30"/>
      <c r="T6" s="36"/>
      <c r="U6" s="36"/>
      <c r="V6" s="36"/>
      <c r="W6" s="36"/>
    </row>
    <row r="7" spans="2:23" s="35" customFormat="1" ht="8.25" customHeight="1" x14ac:dyDescent="0.2">
      <c r="B7" s="44"/>
      <c r="C7" s="45"/>
      <c r="D7" s="44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30"/>
      <c r="T7" s="36"/>
      <c r="U7" s="36"/>
      <c r="V7" s="36"/>
      <c r="W7" s="36"/>
    </row>
    <row r="8" spans="2:23" s="3" customFormat="1" ht="20.100000000000001" customHeight="1" x14ac:dyDescent="0.25">
      <c r="B8" s="386" t="s">
        <v>3</v>
      </c>
      <c r="C8" s="382" t="s">
        <v>22</v>
      </c>
      <c r="D8" s="382" t="s">
        <v>1</v>
      </c>
      <c r="E8" s="390"/>
      <c r="F8" s="372" t="s">
        <v>23</v>
      </c>
      <c r="G8" s="369" t="s">
        <v>24</v>
      </c>
      <c r="H8" s="369" t="s">
        <v>61</v>
      </c>
      <c r="I8" s="375" t="s">
        <v>57</v>
      </c>
      <c r="J8" s="376"/>
      <c r="K8" s="376"/>
      <c r="L8" s="377"/>
      <c r="M8" s="375" t="s">
        <v>60</v>
      </c>
      <c r="N8" s="377"/>
      <c r="O8" s="369" t="s">
        <v>63</v>
      </c>
      <c r="P8" s="378" t="s">
        <v>64</v>
      </c>
      <c r="Q8" s="393"/>
      <c r="R8" s="369" t="s">
        <v>25</v>
      </c>
      <c r="S8" s="47"/>
      <c r="T8" s="24"/>
      <c r="U8" s="24"/>
      <c r="V8" s="24"/>
      <c r="W8" s="24"/>
    </row>
    <row r="9" spans="2:23" s="3" customFormat="1" ht="20.100000000000001" customHeight="1" x14ac:dyDescent="0.25">
      <c r="B9" s="387"/>
      <c r="C9" s="389"/>
      <c r="D9" s="391"/>
      <c r="E9" s="392"/>
      <c r="F9" s="373"/>
      <c r="G9" s="371"/>
      <c r="H9" s="371"/>
      <c r="I9" s="378" t="s">
        <v>61</v>
      </c>
      <c r="J9" s="375" t="s">
        <v>26</v>
      </c>
      <c r="K9" s="376"/>
      <c r="L9" s="377"/>
      <c r="M9" s="378" t="s">
        <v>61</v>
      </c>
      <c r="N9" s="369" t="s">
        <v>26</v>
      </c>
      <c r="O9" s="371"/>
      <c r="P9" s="394"/>
      <c r="Q9" s="395"/>
      <c r="R9" s="371"/>
      <c r="S9" s="96"/>
      <c r="T9" s="24"/>
      <c r="U9" s="24"/>
      <c r="V9" s="24"/>
      <c r="W9" s="24"/>
    </row>
    <row r="10" spans="2:23" s="19" customFormat="1" ht="20.100000000000001" customHeight="1" thickBot="1" x14ac:dyDescent="0.3">
      <c r="B10" s="388"/>
      <c r="C10" s="383"/>
      <c r="D10" s="98" t="s">
        <v>2</v>
      </c>
      <c r="E10" s="98" t="s">
        <v>26</v>
      </c>
      <c r="F10" s="374"/>
      <c r="G10" s="370"/>
      <c r="H10" s="370"/>
      <c r="I10" s="379"/>
      <c r="J10" s="156" t="s">
        <v>22</v>
      </c>
      <c r="K10" s="156" t="s">
        <v>59</v>
      </c>
      <c r="L10" s="156" t="s">
        <v>62</v>
      </c>
      <c r="M10" s="379"/>
      <c r="N10" s="370"/>
      <c r="O10" s="370"/>
      <c r="P10" s="157" t="s">
        <v>58</v>
      </c>
      <c r="Q10" s="156" t="s">
        <v>26</v>
      </c>
      <c r="R10" s="370"/>
      <c r="S10" s="47"/>
      <c r="T10" s="23"/>
      <c r="U10" s="23"/>
      <c r="V10" s="23"/>
      <c r="W10" s="23"/>
    </row>
    <row r="11" spans="2:23" s="19" customFormat="1" ht="20.100000000000001" customHeight="1" x14ac:dyDescent="0.25">
      <c r="B11" s="68" t="s">
        <v>17</v>
      </c>
      <c r="C11" s="70" t="s">
        <v>193</v>
      </c>
      <c r="D11" s="102"/>
      <c r="E11" s="23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5"/>
      <c r="S11" s="47"/>
      <c r="T11" s="23"/>
      <c r="U11" s="23"/>
      <c r="V11" s="23"/>
      <c r="W11" s="23"/>
    </row>
    <row r="12" spans="2:23" s="19" customFormat="1" ht="20.100000000000001" customHeight="1" x14ac:dyDescent="0.25">
      <c r="B12" s="107">
        <v>1</v>
      </c>
      <c r="C12" s="146" t="s">
        <v>108</v>
      </c>
      <c r="D12" s="103" t="s">
        <v>100</v>
      </c>
      <c r="E12" s="232">
        <v>13729</v>
      </c>
      <c r="F12" s="140" t="s">
        <v>111</v>
      </c>
      <c r="G12" s="104" t="s">
        <v>100</v>
      </c>
      <c r="H12" s="104">
        <v>1</v>
      </c>
      <c r="I12" s="104">
        <v>1</v>
      </c>
      <c r="J12" s="160">
        <f>IF(I12=1,E12,)</f>
        <v>13729</v>
      </c>
      <c r="K12" s="104">
        <v>13729</v>
      </c>
      <c r="L12" s="104">
        <v>13729</v>
      </c>
      <c r="M12" s="104"/>
      <c r="N12" s="104"/>
      <c r="O12" s="132">
        <v>1</v>
      </c>
      <c r="P12" s="160">
        <f t="shared" ref="P12:P17" si="0">IF(Q12&gt;0,1,)</f>
        <v>0</v>
      </c>
      <c r="Q12" s="161">
        <f t="shared" ref="Q12:Q17" si="1">IF(OR(I12=0,O12=1),(E12-(L12+N12)),0)</f>
        <v>0</v>
      </c>
      <c r="R12" s="104" t="s">
        <v>114</v>
      </c>
      <c r="S12" s="96"/>
      <c r="T12" s="23"/>
      <c r="U12" s="23"/>
      <c r="V12" s="23"/>
      <c r="W12" s="23"/>
    </row>
    <row r="13" spans="2:23" s="19" customFormat="1" ht="20.100000000000001" customHeight="1" x14ac:dyDescent="0.25">
      <c r="B13" s="107">
        <f>B12+1</f>
        <v>2</v>
      </c>
      <c r="C13" s="146" t="s">
        <v>109</v>
      </c>
      <c r="D13" s="103" t="s">
        <v>100</v>
      </c>
      <c r="E13" s="232">
        <v>8198</v>
      </c>
      <c r="F13" s="140" t="s">
        <v>112</v>
      </c>
      <c r="G13" s="104" t="s">
        <v>100</v>
      </c>
      <c r="H13" s="104">
        <v>1</v>
      </c>
      <c r="I13" s="104"/>
      <c r="J13" s="160">
        <f>IF(I13=1,E13,)</f>
        <v>0</v>
      </c>
      <c r="K13" s="104"/>
      <c r="L13" s="104"/>
      <c r="M13" s="104"/>
      <c r="N13" s="104"/>
      <c r="O13" s="132"/>
      <c r="P13" s="160">
        <f t="shared" si="0"/>
        <v>1</v>
      </c>
      <c r="Q13" s="161">
        <f t="shared" si="1"/>
        <v>8198</v>
      </c>
      <c r="R13" s="104" t="s">
        <v>115</v>
      </c>
      <c r="S13" s="96"/>
      <c r="T13" s="23"/>
      <c r="U13" s="23"/>
      <c r="V13" s="23"/>
      <c r="W13" s="23"/>
    </row>
    <row r="14" spans="2:23" s="19" customFormat="1" ht="20.100000000000001" customHeight="1" x14ac:dyDescent="0.25">
      <c r="B14" s="107">
        <f>B13+1</f>
        <v>3</v>
      </c>
      <c r="C14" s="146" t="s">
        <v>110</v>
      </c>
      <c r="D14" s="103" t="s">
        <v>100</v>
      </c>
      <c r="E14" s="232">
        <v>2117</v>
      </c>
      <c r="F14" s="140" t="s">
        <v>113</v>
      </c>
      <c r="G14" s="104" t="s">
        <v>100</v>
      </c>
      <c r="H14" s="104">
        <v>1</v>
      </c>
      <c r="I14" s="104"/>
      <c r="J14" s="160">
        <f>IF(I14=1,E14,)</f>
        <v>0</v>
      </c>
      <c r="K14" s="104"/>
      <c r="L14" s="104"/>
      <c r="M14" s="104"/>
      <c r="N14" s="104"/>
      <c r="O14" s="132"/>
      <c r="P14" s="160">
        <f t="shared" si="0"/>
        <v>1</v>
      </c>
      <c r="Q14" s="161">
        <f t="shared" si="1"/>
        <v>2117</v>
      </c>
      <c r="R14" s="104" t="s">
        <v>116</v>
      </c>
      <c r="S14" s="96"/>
      <c r="T14" s="23"/>
      <c r="U14" s="23"/>
      <c r="V14" s="23"/>
      <c r="W14" s="23"/>
    </row>
    <row r="15" spans="2:23" s="19" customFormat="1" ht="20.100000000000001" customHeight="1" x14ac:dyDescent="0.25">
      <c r="B15" s="107">
        <f>B14+1</f>
        <v>4</v>
      </c>
      <c r="C15" s="146" t="s">
        <v>162</v>
      </c>
      <c r="D15" s="103" t="s">
        <v>100</v>
      </c>
      <c r="E15" s="232">
        <v>72500</v>
      </c>
      <c r="F15" s="248" t="s">
        <v>164</v>
      </c>
      <c r="G15" s="104" t="s">
        <v>100</v>
      </c>
      <c r="H15" s="104">
        <v>1</v>
      </c>
      <c r="I15" s="104">
        <v>1</v>
      </c>
      <c r="J15" s="238">
        <v>72500</v>
      </c>
      <c r="K15" s="104">
        <v>72500</v>
      </c>
      <c r="L15" s="104">
        <v>70920</v>
      </c>
      <c r="M15" s="104"/>
      <c r="N15" s="104"/>
      <c r="O15" s="165"/>
      <c r="P15" s="160">
        <f t="shared" si="0"/>
        <v>0</v>
      </c>
      <c r="Q15" s="161">
        <f t="shared" si="1"/>
        <v>0</v>
      </c>
      <c r="R15" s="104" t="s">
        <v>167</v>
      </c>
      <c r="S15" s="96"/>
      <c r="T15" s="23"/>
      <c r="U15" s="23"/>
      <c r="V15" s="23"/>
      <c r="W15" s="23"/>
    </row>
    <row r="16" spans="2:23" s="19" customFormat="1" ht="20.100000000000001" customHeight="1" x14ac:dyDescent="0.25">
      <c r="B16" s="107">
        <f>B15+1</f>
        <v>5</v>
      </c>
      <c r="C16" s="146" t="s">
        <v>163</v>
      </c>
      <c r="D16" s="103" t="s">
        <v>100</v>
      </c>
      <c r="E16" s="232">
        <v>40440</v>
      </c>
      <c r="F16" s="248" t="s">
        <v>165</v>
      </c>
      <c r="G16" s="104" t="s">
        <v>100</v>
      </c>
      <c r="H16" s="104">
        <v>1</v>
      </c>
      <c r="I16" s="104">
        <v>1</v>
      </c>
      <c r="J16" s="238">
        <v>40440</v>
      </c>
      <c r="K16" s="104">
        <v>40440</v>
      </c>
      <c r="L16" s="104"/>
      <c r="M16" s="104"/>
      <c r="N16" s="104"/>
      <c r="O16" s="165"/>
      <c r="P16" s="160">
        <f t="shared" si="0"/>
        <v>0</v>
      </c>
      <c r="Q16" s="161">
        <f t="shared" si="1"/>
        <v>0</v>
      </c>
      <c r="R16" s="104" t="s">
        <v>166</v>
      </c>
      <c r="S16" s="96"/>
      <c r="T16" s="23"/>
      <c r="U16" s="23"/>
      <c r="V16" s="23"/>
      <c r="W16" s="23"/>
    </row>
    <row r="17" spans="2:23" s="19" customFormat="1" ht="20.100000000000001" customHeight="1" x14ac:dyDescent="0.25">
      <c r="B17" s="107">
        <f>B16+1</f>
        <v>6</v>
      </c>
      <c r="C17" s="258" t="s">
        <v>182</v>
      </c>
      <c r="D17" s="103" t="s">
        <v>100</v>
      </c>
      <c r="E17" s="232">
        <v>9308</v>
      </c>
      <c r="F17" s="248" t="s">
        <v>181</v>
      </c>
      <c r="G17" s="104" t="s">
        <v>100</v>
      </c>
      <c r="H17" s="104">
        <v>1</v>
      </c>
      <c r="I17" s="104">
        <v>1</v>
      </c>
      <c r="J17" s="238">
        <v>9308</v>
      </c>
      <c r="K17" s="104">
        <v>9308</v>
      </c>
      <c r="L17" s="104">
        <v>9308</v>
      </c>
      <c r="M17" s="104"/>
      <c r="N17" s="104"/>
      <c r="O17" s="165">
        <v>1</v>
      </c>
      <c r="P17" s="238">
        <f t="shared" si="0"/>
        <v>0</v>
      </c>
      <c r="Q17" s="240">
        <f t="shared" si="1"/>
        <v>0</v>
      </c>
      <c r="R17" s="104" t="s">
        <v>183</v>
      </c>
      <c r="S17" s="96"/>
      <c r="T17" s="23"/>
      <c r="U17" s="23"/>
      <c r="V17" s="23"/>
      <c r="W17" s="23"/>
    </row>
    <row r="18" spans="2:23" s="6" customFormat="1" ht="20.100000000000001" customHeight="1" thickBot="1" x14ac:dyDescent="0.25">
      <c r="B18" s="113"/>
      <c r="C18" s="159"/>
      <c r="D18" s="114"/>
      <c r="E18" s="232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39"/>
      <c r="S18" s="49"/>
      <c r="T18" s="275"/>
      <c r="U18" s="275"/>
      <c r="V18" s="275"/>
      <c r="W18" s="275"/>
    </row>
    <row r="19" spans="2:23" s="6" customFormat="1" ht="20.100000000000001" customHeight="1" thickBot="1" x14ac:dyDescent="0.25">
      <c r="B19" s="97">
        <f>COUNT(B11:B18)</f>
        <v>6</v>
      </c>
      <c r="C19" s="97" t="s">
        <v>20</v>
      </c>
      <c r="D19" s="42"/>
      <c r="E19" s="93">
        <f>SUM(E11:E18)</f>
        <v>146292</v>
      </c>
      <c r="F19" s="42"/>
      <c r="G19" s="42"/>
      <c r="H19" s="42">
        <f t="shared" ref="H19:Q19" si="2">SUM(H11:H18)</f>
        <v>6</v>
      </c>
      <c r="I19" s="42">
        <f t="shared" si="2"/>
        <v>4</v>
      </c>
      <c r="J19" s="42">
        <f t="shared" si="2"/>
        <v>135977</v>
      </c>
      <c r="K19" s="42">
        <f t="shared" si="2"/>
        <v>135977</v>
      </c>
      <c r="L19" s="42">
        <f t="shared" si="2"/>
        <v>93957</v>
      </c>
      <c r="M19" s="42">
        <f t="shared" si="2"/>
        <v>0</v>
      </c>
      <c r="N19" s="42">
        <f t="shared" si="2"/>
        <v>0</v>
      </c>
      <c r="O19" s="42">
        <f t="shared" si="2"/>
        <v>2</v>
      </c>
      <c r="P19" s="42">
        <f t="shared" si="2"/>
        <v>2</v>
      </c>
      <c r="Q19" s="42">
        <f t="shared" si="2"/>
        <v>10315</v>
      </c>
      <c r="R19" s="93"/>
      <c r="S19" s="48"/>
      <c r="T19" s="275"/>
      <c r="U19" s="275"/>
      <c r="V19" s="275"/>
      <c r="W19" s="275"/>
    </row>
    <row r="20" spans="2:23" s="19" customFormat="1" ht="20.100000000000001" customHeight="1" thickTop="1" x14ac:dyDescent="0.25">
      <c r="B20" s="68" t="s">
        <v>19</v>
      </c>
      <c r="C20" s="70" t="s">
        <v>194</v>
      </c>
      <c r="D20" s="91"/>
      <c r="E20" s="92"/>
      <c r="F20" s="69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2"/>
      <c r="S20" s="47"/>
      <c r="T20" s="23"/>
      <c r="U20" s="23"/>
      <c r="V20" s="23"/>
      <c r="W20" s="23"/>
    </row>
    <row r="21" spans="2:23" s="19" customFormat="1" ht="20.100000000000001" customHeight="1" x14ac:dyDescent="0.25">
      <c r="B21" s="107">
        <v>1</v>
      </c>
      <c r="C21" s="146" t="s">
        <v>229</v>
      </c>
      <c r="D21" s="103" t="s">
        <v>100</v>
      </c>
      <c r="E21" s="232">
        <v>97</v>
      </c>
      <c r="F21" s="248" t="s">
        <v>164</v>
      </c>
      <c r="G21" s="104" t="s">
        <v>100</v>
      </c>
      <c r="H21" s="104">
        <v>1</v>
      </c>
      <c r="I21" s="104"/>
      <c r="J21" s="160">
        <f t="shared" ref="J21:J27" si="3">IF(I21=1,E21,)</f>
        <v>0</v>
      </c>
      <c r="K21" s="104"/>
      <c r="L21" s="104"/>
      <c r="M21" s="104"/>
      <c r="N21" s="104"/>
      <c r="O21" s="132"/>
      <c r="P21" s="160">
        <f t="shared" ref="P21:P27" si="4">IF(Q21&gt;0,1,)</f>
        <v>1</v>
      </c>
      <c r="Q21" s="161">
        <f t="shared" ref="Q21:Q27" si="5">IF(OR(I21=0,O21=1),(E21-(L21+N21)),0)</f>
        <v>97</v>
      </c>
      <c r="R21" s="337" t="s">
        <v>234</v>
      </c>
      <c r="S21" s="108" t="s">
        <v>232</v>
      </c>
      <c r="T21" s="23"/>
      <c r="U21" s="23"/>
      <c r="V21" s="23"/>
      <c r="W21" s="23"/>
    </row>
    <row r="22" spans="2:23" s="19" customFormat="1" ht="20.100000000000001" customHeight="1" x14ac:dyDescent="0.25">
      <c r="B22" s="107">
        <f t="shared" ref="B22:B27" si="6">B21+1</f>
        <v>2</v>
      </c>
      <c r="C22" s="333" t="s">
        <v>230</v>
      </c>
      <c r="D22" s="103" t="s">
        <v>100</v>
      </c>
      <c r="E22" s="336">
        <v>94</v>
      </c>
      <c r="F22" s="248" t="s">
        <v>164</v>
      </c>
      <c r="G22" s="104" t="s">
        <v>100</v>
      </c>
      <c r="H22" s="104">
        <v>1</v>
      </c>
      <c r="I22" s="104"/>
      <c r="J22" s="160">
        <f t="shared" si="3"/>
        <v>0</v>
      </c>
      <c r="K22" s="104"/>
      <c r="L22" s="104"/>
      <c r="M22" s="104"/>
      <c r="N22" s="104"/>
      <c r="O22" s="289"/>
      <c r="P22" s="160">
        <f t="shared" si="4"/>
        <v>1</v>
      </c>
      <c r="Q22" s="161">
        <f t="shared" si="5"/>
        <v>94</v>
      </c>
      <c r="R22" s="337" t="s">
        <v>235</v>
      </c>
      <c r="S22" s="108" t="s">
        <v>232</v>
      </c>
      <c r="T22" s="23"/>
      <c r="U22" s="23"/>
      <c r="V22" s="23"/>
      <c r="W22" s="23"/>
    </row>
    <row r="23" spans="2:23" s="19" customFormat="1" ht="20.100000000000001" customHeight="1" x14ac:dyDescent="0.25">
      <c r="B23" s="107">
        <f t="shared" si="6"/>
        <v>3</v>
      </c>
      <c r="C23" s="258" t="s">
        <v>231</v>
      </c>
      <c r="D23" s="103" t="s">
        <v>100</v>
      </c>
      <c r="E23" s="259">
        <v>13</v>
      </c>
      <c r="F23" s="248" t="s">
        <v>164</v>
      </c>
      <c r="G23" s="104" t="s">
        <v>100</v>
      </c>
      <c r="H23" s="104">
        <v>1</v>
      </c>
      <c r="I23" s="104"/>
      <c r="J23" s="160">
        <f t="shared" si="3"/>
        <v>0</v>
      </c>
      <c r="K23" s="104"/>
      <c r="L23" s="104"/>
      <c r="M23" s="104"/>
      <c r="N23" s="104"/>
      <c r="O23" s="165"/>
      <c r="P23" s="160">
        <f t="shared" si="4"/>
        <v>1</v>
      </c>
      <c r="Q23" s="161">
        <f t="shared" si="5"/>
        <v>13</v>
      </c>
      <c r="R23" s="337" t="s">
        <v>236</v>
      </c>
      <c r="S23" s="108" t="s">
        <v>232</v>
      </c>
      <c r="T23" s="23"/>
      <c r="U23" s="23"/>
      <c r="V23" s="23"/>
      <c r="W23" s="23"/>
    </row>
    <row r="24" spans="2:23" s="19" customFormat="1" ht="20.100000000000001" customHeight="1" x14ac:dyDescent="0.25">
      <c r="B24" s="107">
        <f t="shared" si="6"/>
        <v>4</v>
      </c>
      <c r="C24" s="258" t="s">
        <v>239</v>
      </c>
      <c r="D24" s="103" t="s">
        <v>100</v>
      </c>
      <c r="E24" s="259">
        <v>244</v>
      </c>
      <c r="F24" s="248" t="s">
        <v>164</v>
      </c>
      <c r="G24" s="104" t="s">
        <v>100</v>
      </c>
      <c r="H24" s="104">
        <v>1</v>
      </c>
      <c r="I24" s="104"/>
      <c r="J24" s="160">
        <f t="shared" si="3"/>
        <v>0</v>
      </c>
      <c r="K24" s="104"/>
      <c r="L24" s="104"/>
      <c r="M24" s="104"/>
      <c r="N24" s="104"/>
      <c r="O24" s="289"/>
      <c r="P24" s="160">
        <f t="shared" si="4"/>
        <v>1</v>
      </c>
      <c r="Q24" s="161">
        <f t="shared" si="5"/>
        <v>244</v>
      </c>
      <c r="R24" s="337" t="s">
        <v>237</v>
      </c>
      <c r="S24" s="108" t="s">
        <v>232</v>
      </c>
      <c r="T24" s="23"/>
      <c r="U24" s="23"/>
      <c r="V24" s="23"/>
      <c r="W24" s="23"/>
    </row>
    <row r="25" spans="2:23" s="19" customFormat="1" ht="20.100000000000001" customHeight="1" x14ac:dyDescent="0.25">
      <c r="B25" s="107">
        <f t="shared" si="6"/>
        <v>5</v>
      </c>
      <c r="C25" s="258" t="s">
        <v>240</v>
      </c>
      <c r="D25" s="103" t="s">
        <v>100</v>
      </c>
      <c r="E25" s="259">
        <v>113</v>
      </c>
      <c r="F25" s="248" t="s">
        <v>164</v>
      </c>
      <c r="G25" s="104" t="s">
        <v>100</v>
      </c>
      <c r="H25" s="104">
        <v>1</v>
      </c>
      <c r="I25" s="104"/>
      <c r="J25" s="160">
        <f t="shared" si="3"/>
        <v>0</v>
      </c>
      <c r="K25" s="104"/>
      <c r="L25" s="104"/>
      <c r="M25" s="104"/>
      <c r="N25" s="104"/>
      <c r="O25" s="165"/>
      <c r="P25" s="160">
        <f t="shared" si="4"/>
        <v>1</v>
      </c>
      <c r="Q25" s="161">
        <f t="shared" si="5"/>
        <v>113</v>
      </c>
      <c r="R25" s="337" t="s">
        <v>238</v>
      </c>
      <c r="S25" s="108" t="s">
        <v>232</v>
      </c>
      <c r="T25" s="23"/>
      <c r="U25" s="23"/>
      <c r="V25" s="23"/>
      <c r="W25" s="23"/>
    </row>
    <row r="26" spans="2:23" s="19" customFormat="1" ht="20.100000000000001" customHeight="1" x14ac:dyDescent="0.25">
      <c r="B26" s="107">
        <f t="shared" si="6"/>
        <v>6</v>
      </c>
      <c r="C26" s="345" t="s">
        <v>247</v>
      </c>
      <c r="D26" s="103" t="s">
        <v>100</v>
      </c>
      <c r="E26" s="259">
        <v>364</v>
      </c>
      <c r="F26" s="335" t="s">
        <v>155</v>
      </c>
      <c r="G26" s="104" t="s">
        <v>100</v>
      </c>
      <c r="H26" s="104">
        <v>1</v>
      </c>
      <c r="I26" s="104"/>
      <c r="J26" s="238">
        <f t="shared" si="3"/>
        <v>0</v>
      </c>
      <c r="K26" s="104"/>
      <c r="L26" s="104"/>
      <c r="M26" s="104"/>
      <c r="N26" s="104"/>
      <c r="O26" s="289"/>
      <c r="P26" s="238">
        <f t="shared" si="4"/>
        <v>1</v>
      </c>
      <c r="Q26" s="240">
        <f t="shared" si="5"/>
        <v>364</v>
      </c>
      <c r="R26" s="337" t="s">
        <v>260</v>
      </c>
      <c r="S26" s="346"/>
      <c r="T26" s="23"/>
      <c r="U26" s="23"/>
      <c r="V26" s="23"/>
      <c r="W26" s="23"/>
    </row>
    <row r="27" spans="2:23" s="19" customFormat="1" ht="20.100000000000001" customHeight="1" x14ac:dyDescent="0.25">
      <c r="B27" s="107">
        <f t="shared" si="6"/>
        <v>7</v>
      </c>
      <c r="C27" s="345" t="s">
        <v>248</v>
      </c>
      <c r="D27" s="103" t="s">
        <v>100</v>
      </c>
      <c r="E27" s="259">
        <v>97</v>
      </c>
      <c r="F27" s="335" t="s">
        <v>155</v>
      </c>
      <c r="G27" s="104" t="s">
        <v>100</v>
      </c>
      <c r="H27" s="104">
        <v>1</v>
      </c>
      <c r="I27" s="104"/>
      <c r="J27" s="238">
        <f t="shared" si="3"/>
        <v>0</v>
      </c>
      <c r="K27" s="104"/>
      <c r="L27" s="104"/>
      <c r="M27" s="104"/>
      <c r="N27" s="104"/>
      <c r="O27" s="289"/>
      <c r="P27" s="238">
        <f t="shared" si="4"/>
        <v>1</v>
      </c>
      <c r="Q27" s="240">
        <f t="shared" si="5"/>
        <v>97</v>
      </c>
      <c r="R27" s="337" t="s">
        <v>261</v>
      </c>
      <c r="S27" s="346"/>
      <c r="T27" s="23"/>
      <c r="U27" s="23"/>
      <c r="V27" s="23"/>
      <c r="W27" s="23"/>
    </row>
    <row r="28" spans="2:23" s="6" customFormat="1" ht="20.100000000000001" customHeight="1" thickBot="1" x14ac:dyDescent="0.25">
      <c r="B28" s="87"/>
      <c r="C28" s="106"/>
      <c r="D28" s="89"/>
      <c r="E28" s="40"/>
      <c r="F28" s="41"/>
      <c r="G28" s="41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40"/>
      <c r="S28" s="49"/>
      <c r="T28" s="275"/>
      <c r="U28" s="275"/>
      <c r="V28" s="275"/>
      <c r="W28" s="275"/>
    </row>
    <row r="29" spans="2:23" s="6" customFormat="1" ht="20.100000000000001" customHeight="1" thickBot="1" x14ac:dyDescent="0.25">
      <c r="B29" s="97">
        <f>COUNT(B20:B28)</f>
        <v>7</v>
      </c>
      <c r="C29" s="97" t="s">
        <v>21</v>
      </c>
      <c r="D29" s="42"/>
      <c r="E29" s="93">
        <f>SUM(E20:E28)</f>
        <v>1022</v>
      </c>
      <c r="F29" s="42"/>
      <c r="G29" s="42"/>
      <c r="H29" s="42">
        <f t="shared" ref="H29:Q29" si="7">SUM(H20:H28)</f>
        <v>7</v>
      </c>
      <c r="I29" s="42">
        <f t="shared" si="7"/>
        <v>0</v>
      </c>
      <c r="J29" s="42">
        <f t="shared" si="7"/>
        <v>0</v>
      </c>
      <c r="K29" s="42">
        <f t="shared" si="7"/>
        <v>0</v>
      </c>
      <c r="L29" s="42">
        <f t="shared" si="7"/>
        <v>0</v>
      </c>
      <c r="M29" s="42">
        <f t="shared" si="7"/>
        <v>0</v>
      </c>
      <c r="N29" s="42">
        <f t="shared" si="7"/>
        <v>0</v>
      </c>
      <c r="O29" s="42">
        <f t="shared" si="7"/>
        <v>0</v>
      </c>
      <c r="P29" s="42">
        <f t="shared" si="7"/>
        <v>7</v>
      </c>
      <c r="Q29" s="42">
        <f t="shared" si="7"/>
        <v>1022</v>
      </c>
      <c r="R29" s="93"/>
      <c r="S29" s="48"/>
      <c r="T29" s="275"/>
      <c r="U29" s="275"/>
      <c r="V29" s="275"/>
      <c r="W29" s="275"/>
    </row>
    <row r="30" spans="2:23" s="4" customFormat="1" ht="9" customHeight="1" thickTop="1" thickBot="1" x14ac:dyDescent="0.25">
      <c r="B30" s="52"/>
      <c r="C30" s="53"/>
      <c r="D30" s="54"/>
      <c r="E30" s="94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94"/>
      <c r="S30" s="31"/>
      <c r="T30" s="275"/>
      <c r="U30" s="275"/>
      <c r="V30" s="275"/>
      <c r="W30" s="275"/>
    </row>
    <row r="31" spans="2:23" ht="20.100000000000001" customHeight="1" thickBot="1" x14ac:dyDescent="0.25">
      <c r="B31" s="56">
        <f>B29+B19</f>
        <v>13</v>
      </c>
      <c r="C31" s="56" t="s">
        <v>4</v>
      </c>
      <c r="D31" s="57"/>
      <c r="E31" s="95">
        <f>E29+E19</f>
        <v>147314</v>
      </c>
      <c r="F31" s="58"/>
      <c r="G31" s="59"/>
      <c r="H31" s="95">
        <f t="shared" ref="H31:Q31" si="8">H29+H19</f>
        <v>13</v>
      </c>
      <c r="I31" s="95">
        <f t="shared" si="8"/>
        <v>4</v>
      </c>
      <c r="J31" s="95">
        <f t="shared" si="8"/>
        <v>135977</v>
      </c>
      <c r="K31" s="95">
        <f t="shared" si="8"/>
        <v>135977</v>
      </c>
      <c r="L31" s="95">
        <f t="shared" si="8"/>
        <v>93957</v>
      </c>
      <c r="M31" s="95">
        <f t="shared" si="8"/>
        <v>0</v>
      </c>
      <c r="N31" s="95">
        <f t="shared" si="8"/>
        <v>0</v>
      </c>
      <c r="O31" s="95">
        <f t="shared" si="8"/>
        <v>2</v>
      </c>
      <c r="P31" s="95">
        <f t="shared" si="8"/>
        <v>9</v>
      </c>
      <c r="Q31" s="95">
        <f t="shared" si="8"/>
        <v>11337</v>
      </c>
      <c r="R31" s="95"/>
      <c r="S31" s="32"/>
      <c r="T31" s="276"/>
      <c r="U31" s="276"/>
      <c r="V31" s="276"/>
      <c r="W31" s="276"/>
    </row>
    <row r="32" spans="2:23" s="35" customFormat="1" ht="20.100000000000001" customHeight="1" thickTop="1" x14ac:dyDescent="0.2">
      <c r="B32" s="88"/>
      <c r="C32" s="45"/>
      <c r="D32" s="44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30"/>
      <c r="T32" s="36"/>
      <c r="U32" s="36"/>
      <c r="V32" s="36"/>
      <c r="W32" s="36"/>
    </row>
    <row r="33" spans="1:23" ht="18" customHeight="1" x14ac:dyDescent="0.2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5"/>
      <c r="T33" s="276"/>
      <c r="U33" s="276"/>
      <c r="V33" s="276"/>
      <c r="W33" s="276"/>
    </row>
    <row r="34" spans="1:23" s="6" customFormat="1" ht="18" customHeight="1" x14ac:dyDescent="0.2">
      <c r="B34" s="37" t="s">
        <v>19</v>
      </c>
      <c r="C34" s="46" t="s">
        <v>36</v>
      </c>
      <c r="D34" s="38"/>
      <c r="E34" s="61"/>
      <c r="F34" s="61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33"/>
      <c r="T34" s="275"/>
      <c r="U34" s="275"/>
      <c r="V34" s="275"/>
      <c r="W34" s="275"/>
    </row>
    <row r="35" spans="1:23" s="6" customFormat="1" ht="7.5" customHeight="1" x14ac:dyDescent="0.2">
      <c r="B35" s="63"/>
      <c r="C35" s="63"/>
      <c r="D35" s="63"/>
      <c r="E35" s="63"/>
      <c r="F35" s="63"/>
      <c r="G35" s="64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34"/>
      <c r="T35" s="275"/>
      <c r="U35" s="275"/>
      <c r="V35" s="275"/>
      <c r="W35" s="275"/>
    </row>
    <row r="36" spans="1:23" s="3" customFormat="1" ht="20.100000000000001" customHeight="1" x14ac:dyDescent="0.25">
      <c r="B36" s="386" t="s">
        <v>3</v>
      </c>
      <c r="C36" s="372" t="s">
        <v>10</v>
      </c>
      <c r="D36" s="384" t="s">
        <v>1</v>
      </c>
      <c r="E36" s="385"/>
      <c r="F36" s="369" t="s">
        <v>23</v>
      </c>
      <c r="G36" s="369" t="s">
        <v>24</v>
      </c>
      <c r="H36" s="378" t="s">
        <v>25</v>
      </c>
      <c r="I36" s="396"/>
      <c r="J36" s="396"/>
      <c r="K36" s="396"/>
      <c r="L36" s="396"/>
      <c r="M36" s="396"/>
      <c r="N36" s="396"/>
      <c r="O36" s="396"/>
      <c r="P36" s="396"/>
      <c r="Q36" s="396"/>
      <c r="R36" s="393"/>
      <c r="S36" s="26"/>
      <c r="T36" s="24"/>
      <c r="U36" s="24"/>
      <c r="V36" s="24"/>
      <c r="W36" s="24"/>
    </row>
    <row r="37" spans="1:23" s="19" customFormat="1" ht="20.100000000000001" customHeight="1" thickBot="1" x14ac:dyDescent="0.3">
      <c r="B37" s="388"/>
      <c r="C37" s="374"/>
      <c r="D37" s="98" t="s">
        <v>2</v>
      </c>
      <c r="E37" s="50" t="s">
        <v>26</v>
      </c>
      <c r="F37" s="370"/>
      <c r="G37" s="370"/>
      <c r="H37" s="379"/>
      <c r="I37" s="397"/>
      <c r="J37" s="397"/>
      <c r="K37" s="397"/>
      <c r="L37" s="397"/>
      <c r="M37" s="397"/>
      <c r="N37" s="397"/>
      <c r="O37" s="397"/>
      <c r="P37" s="397"/>
      <c r="Q37" s="397"/>
      <c r="R37" s="398"/>
      <c r="S37" s="26"/>
      <c r="T37" s="23"/>
      <c r="U37" s="23"/>
      <c r="V37" s="23"/>
      <c r="W37" s="23"/>
    </row>
    <row r="38" spans="1:23" s="19" customFormat="1" ht="20.100000000000001" customHeight="1" x14ac:dyDescent="0.25">
      <c r="B38" s="109"/>
      <c r="C38" s="110"/>
      <c r="D38" s="110"/>
      <c r="E38" s="111"/>
      <c r="F38" s="111"/>
      <c r="G38" s="124"/>
      <c r="H38" s="124"/>
      <c r="I38" s="163"/>
      <c r="J38" s="163"/>
      <c r="K38" s="163"/>
      <c r="L38" s="163"/>
      <c r="M38" s="163"/>
      <c r="N38" s="163"/>
      <c r="O38" s="163"/>
      <c r="P38" s="163"/>
      <c r="Q38" s="163"/>
      <c r="R38" s="125"/>
      <c r="S38" s="26"/>
      <c r="T38" s="23"/>
      <c r="U38" s="23"/>
      <c r="V38" s="23"/>
      <c r="W38" s="23"/>
    </row>
    <row r="39" spans="1:23" s="19" customFormat="1" ht="20.100000000000001" customHeight="1" x14ac:dyDescent="0.25">
      <c r="B39" s="288">
        <v>1</v>
      </c>
      <c r="C39" s="333" t="s">
        <v>178</v>
      </c>
      <c r="D39" s="240" t="s">
        <v>100</v>
      </c>
      <c r="E39" s="334">
        <v>1202</v>
      </c>
      <c r="F39" s="335" t="s">
        <v>106</v>
      </c>
      <c r="G39" s="289" t="s">
        <v>100</v>
      </c>
      <c r="H39" s="295" t="s">
        <v>180</v>
      </c>
      <c r="I39" s="220"/>
      <c r="J39" s="220"/>
      <c r="K39" s="220"/>
      <c r="L39" s="220"/>
      <c r="M39" s="220"/>
      <c r="N39" s="220"/>
      <c r="O39" s="220"/>
      <c r="P39" s="220"/>
      <c r="Q39" s="220"/>
      <c r="R39" s="138"/>
      <c r="S39" s="26"/>
      <c r="T39" s="23"/>
      <c r="U39" s="23"/>
      <c r="V39" s="23"/>
      <c r="W39" s="23"/>
    </row>
    <row r="40" spans="1:23" s="19" customFormat="1" ht="20.100000000000001" customHeight="1" x14ac:dyDescent="0.25">
      <c r="B40" s="288">
        <f t="shared" ref="B40:B47" si="9">B39+1</f>
        <v>2</v>
      </c>
      <c r="C40" s="333" t="s">
        <v>179</v>
      </c>
      <c r="D40" s="240" t="s">
        <v>100</v>
      </c>
      <c r="E40" s="334">
        <v>5</v>
      </c>
      <c r="F40" s="335" t="s">
        <v>106</v>
      </c>
      <c r="G40" s="289" t="s">
        <v>100</v>
      </c>
      <c r="H40" s="295" t="s">
        <v>180</v>
      </c>
      <c r="I40" s="220"/>
      <c r="J40" s="220"/>
      <c r="K40" s="220"/>
      <c r="L40" s="220"/>
      <c r="M40" s="220"/>
      <c r="N40" s="220"/>
      <c r="O40" s="220"/>
      <c r="P40" s="212"/>
      <c r="Q40" s="212"/>
      <c r="R40" s="237"/>
      <c r="S40" s="26"/>
      <c r="T40" s="23"/>
      <c r="U40" s="23"/>
      <c r="V40" s="23"/>
      <c r="W40" s="23"/>
    </row>
    <row r="41" spans="1:23" s="19" customFormat="1" ht="20.100000000000001" customHeight="1" x14ac:dyDescent="0.25">
      <c r="A41" s="349"/>
      <c r="B41" s="288">
        <f t="shared" si="9"/>
        <v>3</v>
      </c>
      <c r="C41" s="333" t="s">
        <v>217</v>
      </c>
      <c r="D41" s="240" t="s">
        <v>100</v>
      </c>
      <c r="E41" s="334">
        <v>4962</v>
      </c>
      <c r="F41" s="335" t="s">
        <v>111</v>
      </c>
      <c r="G41" s="240" t="s">
        <v>100</v>
      </c>
      <c r="H41" s="295" t="s">
        <v>218</v>
      </c>
      <c r="I41" s="220"/>
      <c r="J41" s="220"/>
      <c r="K41" s="220"/>
      <c r="L41" s="220"/>
      <c r="M41" s="220"/>
      <c r="N41" s="220"/>
      <c r="O41" s="220"/>
      <c r="P41" s="212"/>
      <c r="Q41" s="212"/>
      <c r="R41" s="319"/>
      <c r="S41" s="26"/>
      <c r="T41" s="23"/>
      <c r="U41" s="23"/>
      <c r="V41" s="23"/>
      <c r="W41" s="23"/>
    </row>
    <row r="42" spans="1:23" s="19" customFormat="1" ht="20.100000000000001" customHeight="1" x14ac:dyDescent="0.25">
      <c r="A42" s="349"/>
      <c r="B42" s="288">
        <f t="shared" si="9"/>
        <v>4</v>
      </c>
      <c r="C42" s="333" t="s">
        <v>219</v>
      </c>
      <c r="D42" s="240" t="s">
        <v>100</v>
      </c>
      <c r="E42" s="334">
        <v>160</v>
      </c>
      <c r="F42" s="335" t="s">
        <v>164</v>
      </c>
      <c r="G42" s="240" t="s">
        <v>100</v>
      </c>
      <c r="H42" s="295" t="s">
        <v>225</v>
      </c>
      <c r="I42" s="220"/>
      <c r="J42" s="220"/>
      <c r="K42" s="220"/>
      <c r="L42" s="220"/>
      <c r="M42" s="220"/>
      <c r="N42" s="220"/>
      <c r="O42" s="220"/>
      <c r="P42" s="212"/>
      <c r="Q42" s="212"/>
      <c r="R42" s="319"/>
      <c r="S42" s="26"/>
      <c r="T42" s="23"/>
      <c r="U42" s="23"/>
      <c r="V42" s="23"/>
      <c r="W42" s="23"/>
    </row>
    <row r="43" spans="1:23" s="19" customFormat="1" ht="20.100000000000001" customHeight="1" x14ac:dyDescent="0.25">
      <c r="A43" s="349"/>
      <c r="B43" s="288">
        <f t="shared" si="9"/>
        <v>5</v>
      </c>
      <c r="C43" s="333" t="s">
        <v>220</v>
      </c>
      <c r="D43" s="240" t="s">
        <v>100</v>
      </c>
      <c r="E43" s="334">
        <v>480</v>
      </c>
      <c r="F43" s="335" t="s">
        <v>164</v>
      </c>
      <c r="G43" s="240" t="s">
        <v>100</v>
      </c>
      <c r="H43" s="295" t="s">
        <v>226</v>
      </c>
      <c r="I43" s="220"/>
      <c r="J43" s="220"/>
      <c r="K43" s="220"/>
      <c r="L43" s="220"/>
      <c r="M43" s="220"/>
      <c r="N43" s="220"/>
      <c r="O43" s="220"/>
      <c r="P43" s="212"/>
      <c r="Q43" s="212"/>
      <c r="R43" s="319"/>
      <c r="S43" s="26"/>
      <c r="T43" s="23"/>
      <c r="U43" s="23"/>
      <c r="V43" s="23"/>
      <c r="W43" s="23"/>
    </row>
    <row r="44" spans="1:23" s="19" customFormat="1" ht="20.100000000000001" customHeight="1" x14ac:dyDescent="0.25">
      <c r="A44" s="349"/>
      <c r="B44" s="288">
        <f t="shared" si="9"/>
        <v>6</v>
      </c>
      <c r="C44" s="333" t="s">
        <v>221</v>
      </c>
      <c r="D44" s="240" t="s">
        <v>100</v>
      </c>
      <c r="E44" s="334">
        <v>19568</v>
      </c>
      <c r="F44" s="335" t="s">
        <v>164</v>
      </c>
      <c r="G44" s="240" t="s">
        <v>100</v>
      </c>
      <c r="H44" s="295" t="s">
        <v>227</v>
      </c>
      <c r="I44" s="220"/>
      <c r="J44" s="220"/>
      <c r="K44" s="220"/>
      <c r="L44" s="220"/>
      <c r="M44" s="220"/>
      <c r="N44" s="220"/>
      <c r="O44" s="220"/>
      <c r="P44" s="212"/>
      <c r="Q44" s="212"/>
      <c r="R44" s="319"/>
      <c r="S44" s="26"/>
      <c r="T44" s="23"/>
      <c r="U44" s="23"/>
      <c r="V44" s="23"/>
      <c r="W44" s="23"/>
    </row>
    <row r="45" spans="1:23" s="19" customFormat="1" ht="20.100000000000001" customHeight="1" x14ac:dyDescent="0.25">
      <c r="A45" s="349"/>
      <c r="B45" s="288">
        <f t="shared" si="9"/>
        <v>7</v>
      </c>
      <c r="C45" s="333" t="s">
        <v>222</v>
      </c>
      <c r="D45" s="240" t="s">
        <v>100</v>
      </c>
      <c r="E45" s="334">
        <v>640</v>
      </c>
      <c r="F45" s="335" t="s">
        <v>164</v>
      </c>
      <c r="G45" s="240" t="s">
        <v>100</v>
      </c>
      <c r="H45" s="295" t="s">
        <v>228</v>
      </c>
      <c r="I45" s="220"/>
      <c r="J45" s="220"/>
      <c r="K45" s="220"/>
      <c r="L45" s="220"/>
      <c r="M45" s="220"/>
      <c r="N45" s="220"/>
      <c r="O45" s="220"/>
      <c r="P45" s="212"/>
      <c r="Q45" s="212"/>
      <c r="R45" s="319"/>
      <c r="S45" s="26"/>
      <c r="T45" s="23"/>
      <c r="U45" s="23"/>
      <c r="V45" s="23"/>
      <c r="W45" s="23"/>
    </row>
    <row r="46" spans="1:23" s="19" customFormat="1" ht="20.100000000000001" customHeight="1" x14ac:dyDescent="0.25">
      <c r="A46" s="349"/>
      <c r="B46" s="288">
        <f t="shared" si="9"/>
        <v>8</v>
      </c>
      <c r="C46" s="333" t="s">
        <v>223</v>
      </c>
      <c r="D46" s="240" t="s">
        <v>100</v>
      </c>
      <c r="E46" s="334">
        <v>20</v>
      </c>
      <c r="F46" s="335" t="s">
        <v>164</v>
      </c>
      <c r="G46" s="240" t="s">
        <v>100</v>
      </c>
      <c r="H46" s="295" t="s">
        <v>224</v>
      </c>
      <c r="I46" s="220"/>
      <c r="J46" s="220"/>
      <c r="K46" s="220"/>
      <c r="L46" s="220"/>
      <c r="M46" s="220"/>
      <c r="N46" s="220"/>
      <c r="O46" s="220"/>
      <c r="P46" s="212"/>
      <c r="Q46" s="212"/>
      <c r="R46" s="319"/>
      <c r="S46" s="26"/>
      <c r="T46" s="23"/>
      <c r="U46" s="23"/>
      <c r="V46" s="23"/>
      <c r="W46" s="23"/>
    </row>
    <row r="47" spans="1:23" s="19" customFormat="1" ht="20.100000000000001" customHeight="1" x14ac:dyDescent="0.25">
      <c r="A47" s="349"/>
      <c r="B47" s="288">
        <f t="shared" si="9"/>
        <v>9</v>
      </c>
      <c r="C47" s="333" t="s">
        <v>257</v>
      </c>
      <c r="D47" s="240" t="s">
        <v>100</v>
      </c>
      <c r="E47" s="334">
        <v>2103</v>
      </c>
      <c r="F47" s="263" t="s">
        <v>258</v>
      </c>
      <c r="G47" s="240" t="s">
        <v>100</v>
      </c>
      <c r="H47" s="295" t="s">
        <v>259</v>
      </c>
      <c r="I47" s="212"/>
      <c r="J47" s="212"/>
      <c r="K47" s="212"/>
      <c r="L47" s="212"/>
      <c r="M47" s="212"/>
      <c r="N47" s="212"/>
      <c r="O47" s="212"/>
      <c r="P47" s="212"/>
      <c r="Q47" s="212"/>
      <c r="R47" s="319"/>
      <c r="S47" s="26"/>
      <c r="T47" s="23"/>
      <c r="U47" s="23"/>
      <c r="V47" s="23"/>
      <c r="W47" s="23"/>
    </row>
    <row r="48" spans="1:23" s="19" customFormat="1" ht="20.100000000000001" customHeight="1" thickBot="1" x14ac:dyDescent="0.3">
      <c r="B48" s="119"/>
      <c r="C48" s="120"/>
      <c r="D48" s="121"/>
      <c r="E48" s="122"/>
      <c r="F48" s="123"/>
      <c r="G48" s="121"/>
      <c r="H48" s="121"/>
      <c r="I48" s="164"/>
      <c r="J48" s="164"/>
      <c r="K48" s="164"/>
      <c r="L48" s="164"/>
      <c r="M48" s="164"/>
      <c r="N48" s="164"/>
      <c r="O48" s="164"/>
      <c r="P48" s="164"/>
      <c r="Q48" s="164"/>
      <c r="R48" s="126"/>
      <c r="S48" s="26"/>
      <c r="T48" s="23"/>
      <c r="U48" s="23"/>
      <c r="V48" s="23"/>
      <c r="W48" s="23"/>
    </row>
    <row r="49" spans="1:23" s="6" customFormat="1" ht="20.100000000000001" customHeight="1" thickBot="1" x14ac:dyDescent="0.25">
      <c r="B49" s="43">
        <f>COUNT(B38:B48)</f>
        <v>9</v>
      </c>
      <c r="C49" s="99"/>
      <c r="D49" s="100"/>
      <c r="E49" s="99">
        <f>SUM(E38:E48)</f>
        <v>29140</v>
      </c>
      <c r="F49" s="99"/>
      <c r="G49" s="216"/>
      <c r="H49" s="216"/>
      <c r="I49" s="217"/>
      <c r="J49" s="217"/>
      <c r="K49" s="217"/>
      <c r="L49" s="217"/>
      <c r="M49" s="217"/>
      <c r="N49" s="217"/>
      <c r="O49" s="217"/>
      <c r="P49" s="217"/>
      <c r="Q49" s="217"/>
      <c r="R49" s="218"/>
      <c r="S49" s="25"/>
      <c r="T49" s="275"/>
      <c r="U49" s="275"/>
      <c r="V49" s="275"/>
      <c r="W49" s="275"/>
    </row>
    <row r="50" spans="1:23" s="35" customFormat="1" ht="20.100000000000001" customHeight="1" x14ac:dyDescent="0.2">
      <c r="B50" s="44"/>
      <c r="C50" s="45"/>
      <c r="D50" s="44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30"/>
      <c r="T50" s="36"/>
      <c r="U50" s="36"/>
      <c r="V50" s="36"/>
      <c r="W50" s="36"/>
    </row>
    <row r="51" spans="1:23" s="27" customFormat="1" ht="20.100000000000001" customHeight="1" x14ac:dyDescent="0.2">
      <c r="A51" s="5"/>
      <c r="B51" s="19"/>
      <c r="C51" s="66"/>
      <c r="D51" s="19"/>
      <c r="E51" s="19"/>
      <c r="F51" s="19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T51" s="275"/>
      <c r="U51" s="275"/>
      <c r="V51" s="275"/>
      <c r="W51" s="275"/>
    </row>
    <row r="52" spans="1:23" s="27" customFormat="1" ht="20.100000000000001" customHeight="1" x14ac:dyDescent="0.2">
      <c r="A52" s="5"/>
      <c r="B52" s="19"/>
      <c r="C52" s="19"/>
      <c r="D52" s="19"/>
      <c r="E52" s="350">
        <f>SUM(E41:E47)</f>
        <v>27933</v>
      </c>
      <c r="F52" s="19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T52" s="275"/>
      <c r="U52" s="275"/>
      <c r="V52" s="275"/>
      <c r="W52" s="275"/>
    </row>
  </sheetData>
  <mergeCells count="23">
    <mergeCell ref="B3:R3"/>
    <mergeCell ref="B4:R4"/>
    <mergeCell ref="B8:B10"/>
    <mergeCell ref="C8:C10"/>
    <mergeCell ref="D8:E9"/>
    <mergeCell ref="F8:F10"/>
    <mergeCell ref="G8:G10"/>
    <mergeCell ref="H8:H10"/>
    <mergeCell ref="I8:L8"/>
    <mergeCell ref="M8:N8"/>
    <mergeCell ref="O8:O10"/>
    <mergeCell ref="R8:R10"/>
    <mergeCell ref="B36:B37"/>
    <mergeCell ref="C36:C37"/>
    <mergeCell ref="D36:E36"/>
    <mergeCell ref="F36:F37"/>
    <mergeCell ref="P8:Q9"/>
    <mergeCell ref="G36:G37"/>
    <mergeCell ref="H36:R37"/>
    <mergeCell ref="I9:I10"/>
    <mergeCell ref="J9:L9"/>
    <mergeCell ref="M9:M10"/>
    <mergeCell ref="N9:N10"/>
  </mergeCells>
  <printOptions horizontalCentered="1"/>
  <pageMargins left="0.59055118110236227" right="0.19685039370078741" top="0.59055118110236227" bottom="0.19685039370078741" header="0" footer="0"/>
  <pageSetup paperSize="10000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</vt:lpstr>
      <vt:lpstr>BTB 1, 2, 3</vt:lpstr>
      <vt:lpstr>BTB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2020-02-29T06:23:12Z</cp:lastPrinted>
  <dcterms:created xsi:type="dcterms:W3CDTF">2016-10-29T01:35:56Z</dcterms:created>
  <dcterms:modified xsi:type="dcterms:W3CDTF">2020-06-19T05:01:45Z</dcterms:modified>
</cp:coreProperties>
</file>