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155" yWindow="345" windowWidth="15480" windowHeight="6975"/>
  </bookViews>
  <sheets>
    <sheet name="Rekap" sheetId="18" r:id="rId1"/>
    <sheet name="BTB 1, 2, 3" sheetId="28" r:id="rId2"/>
    <sheet name="BTB 4" sheetId="38" r:id="rId3"/>
  </sheets>
  <calcPr calcId="145621"/>
</workbook>
</file>

<file path=xl/calcChain.xml><?xml version="1.0" encoding="utf-8"?>
<calcChain xmlns="http://schemas.openxmlformats.org/spreadsheetml/2006/main">
  <c r="B10" i="18" l="1"/>
  <c r="D138" i="28" l="1"/>
  <c r="D140" i="28" s="1"/>
  <c r="B138" i="28"/>
  <c r="L138" i="28"/>
  <c r="D32" i="28" l="1"/>
  <c r="J32" i="28"/>
  <c r="K136" i="28"/>
  <c r="K140" i="28" s="1"/>
  <c r="D116" i="28"/>
  <c r="D136" i="28" s="1"/>
  <c r="L134" i="28"/>
  <c r="L133" i="28"/>
  <c r="L132" i="28"/>
  <c r="L131" i="28"/>
  <c r="L130" i="28"/>
  <c r="L129" i="28"/>
  <c r="L128" i="28"/>
  <c r="L127" i="28"/>
  <c r="J126" i="28"/>
  <c r="L126" i="28" s="1"/>
  <c r="J125" i="28"/>
  <c r="L125" i="28" s="1"/>
  <c r="J124" i="28"/>
  <c r="L124" i="28" s="1"/>
  <c r="J123" i="28"/>
  <c r="L123" i="28" s="1"/>
  <c r="L122" i="28"/>
  <c r="J121" i="28"/>
  <c r="L120" i="28"/>
  <c r="L119" i="28"/>
  <c r="L118" i="28"/>
  <c r="L117" i="28"/>
  <c r="J116" i="28"/>
  <c r="L116" i="28" s="1"/>
  <c r="L30" i="28"/>
  <c r="L29" i="28"/>
  <c r="L32" i="28" l="1"/>
  <c r="L121" i="28"/>
  <c r="L136" i="28"/>
  <c r="J136" i="28"/>
  <c r="L140" i="28" l="1"/>
  <c r="J140" i="28"/>
  <c r="J226" i="38" l="1"/>
  <c r="J225" i="38"/>
  <c r="J224" i="38"/>
  <c r="J223" i="38"/>
  <c r="J222" i="38"/>
  <c r="J221" i="38"/>
  <c r="J220" i="38"/>
  <c r="J219" i="38"/>
  <c r="J218" i="38"/>
  <c r="J217" i="38"/>
  <c r="J216" i="38"/>
  <c r="J215" i="38"/>
  <c r="J214" i="38"/>
  <c r="J213" i="38"/>
  <c r="F212" i="38"/>
  <c r="F209" i="38"/>
  <c r="J208" i="38"/>
  <c r="J207" i="38"/>
  <c r="J206" i="38"/>
  <c r="J205" i="38"/>
  <c r="J204" i="38"/>
  <c r="J203" i="38"/>
  <c r="J202" i="38"/>
  <c r="J201" i="38"/>
  <c r="J200" i="38"/>
  <c r="J199" i="38"/>
  <c r="J198" i="38"/>
  <c r="J197" i="38"/>
  <c r="J196" i="38"/>
  <c r="J195" i="38"/>
  <c r="J194" i="38"/>
  <c r="J193" i="38"/>
  <c r="J192" i="38"/>
  <c r="J191" i="38"/>
  <c r="J190" i="38"/>
  <c r="J189" i="38"/>
  <c r="J188" i="38"/>
  <c r="J187" i="38"/>
  <c r="J186" i="38"/>
  <c r="J185" i="38"/>
  <c r="J184" i="38"/>
  <c r="J183" i="38"/>
  <c r="J182" i="38"/>
  <c r="J181" i="38"/>
  <c r="J180" i="38"/>
  <c r="J179" i="38"/>
  <c r="J178" i="38"/>
  <c r="J177" i="38"/>
  <c r="J176" i="38"/>
  <c r="J175" i="38"/>
  <c r="J174" i="38"/>
  <c r="J173" i="38"/>
  <c r="J172" i="38"/>
  <c r="J171" i="38"/>
  <c r="J170" i="38"/>
  <c r="J169" i="38"/>
  <c r="J167" i="38"/>
  <c r="J166" i="38"/>
  <c r="J165" i="38"/>
  <c r="J164" i="38"/>
  <c r="J163" i="38"/>
  <c r="J162" i="38"/>
  <c r="J161" i="38"/>
  <c r="J160" i="38"/>
  <c r="J159" i="38"/>
  <c r="J158" i="38"/>
  <c r="J157" i="38"/>
  <c r="J156" i="38"/>
  <c r="J155" i="38"/>
  <c r="J154" i="38"/>
  <c r="J153" i="38"/>
  <c r="J152" i="38"/>
  <c r="J151" i="38"/>
  <c r="J150" i="38"/>
  <c r="J149" i="38"/>
  <c r="J148" i="38"/>
  <c r="J147" i="38"/>
  <c r="J146" i="38"/>
  <c r="J145" i="38"/>
  <c r="J144" i="38"/>
  <c r="J143" i="38"/>
  <c r="J140" i="38"/>
  <c r="J139" i="38"/>
  <c r="J138" i="38"/>
  <c r="J137" i="38"/>
  <c r="J136" i="38"/>
  <c r="J135" i="38"/>
  <c r="J134" i="38"/>
  <c r="J133" i="38"/>
  <c r="J132" i="38"/>
  <c r="J131" i="38"/>
  <c r="J130" i="38"/>
  <c r="J129" i="38"/>
  <c r="J128" i="38"/>
  <c r="J127" i="38"/>
  <c r="J126" i="38"/>
  <c r="J125" i="38"/>
  <c r="J124" i="38"/>
  <c r="J123" i="38"/>
  <c r="J122" i="38"/>
  <c r="J121" i="38"/>
  <c r="J120" i="38"/>
  <c r="J119" i="38"/>
  <c r="J118" i="38"/>
  <c r="J117" i="38"/>
  <c r="J116" i="38"/>
  <c r="J115" i="38"/>
  <c r="J113" i="38"/>
  <c r="J110" i="38"/>
  <c r="J109" i="38"/>
  <c r="J108" i="38"/>
  <c r="J107" i="38"/>
  <c r="J106" i="38"/>
  <c r="J105" i="38"/>
  <c r="J104" i="38"/>
  <c r="J102" i="38"/>
  <c r="J101" i="38"/>
  <c r="J100" i="38"/>
  <c r="J99" i="38"/>
  <c r="J98" i="38"/>
  <c r="J97" i="38"/>
  <c r="J96" i="38"/>
  <c r="J95" i="38"/>
  <c r="J94" i="38"/>
  <c r="J93" i="38"/>
  <c r="J92" i="38"/>
  <c r="J91" i="38"/>
  <c r="J90" i="38"/>
  <c r="J89" i="38"/>
  <c r="J88" i="38"/>
  <c r="J87" i="38"/>
  <c r="J86" i="38"/>
  <c r="J85" i="38"/>
  <c r="J84" i="38"/>
  <c r="J83" i="38"/>
  <c r="J82" i="38"/>
  <c r="J81" i="38"/>
  <c r="J80" i="38"/>
  <c r="J79" i="38"/>
  <c r="J78" i="38"/>
  <c r="J77" i="38"/>
  <c r="J76" i="38"/>
  <c r="J75" i="38"/>
  <c r="J74" i="38"/>
  <c r="J73" i="38"/>
  <c r="J72" i="38"/>
  <c r="J71" i="38"/>
  <c r="J70" i="38"/>
  <c r="J69" i="38"/>
  <c r="J68" i="38"/>
  <c r="J67" i="38"/>
  <c r="J66" i="38"/>
  <c r="H63" i="38"/>
  <c r="H62" i="38"/>
  <c r="H61" i="38"/>
  <c r="H59" i="38"/>
  <c r="H58" i="38"/>
  <c r="H57" i="38"/>
  <c r="J56" i="38"/>
  <c r="H56" i="38"/>
  <c r="J55" i="38"/>
  <c r="J54" i="38"/>
  <c r="J53" i="38"/>
  <c r="H53" i="38"/>
  <c r="H52" i="38"/>
  <c r="H51" i="38"/>
  <c r="K774" i="38" l="1"/>
  <c r="L725" i="38" l="1"/>
  <c r="L726" i="38"/>
  <c r="L727" i="38"/>
  <c r="L728" i="38"/>
  <c r="L729" i="38"/>
  <c r="L730" i="38"/>
  <c r="L731" i="38"/>
  <c r="L759" i="38"/>
  <c r="L760" i="38"/>
  <c r="L761" i="38"/>
  <c r="L762" i="38"/>
  <c r="L763" i="38"/>
  <c r="L764" i="38"/>
  <c r="L765" i="38"/>
  <c r="L766" i="38"/>
  <c r="L767" i="38"/>
  <c r="L768" i="38"/>
  <c r="L769" i="38"/>
  <c r="L770" i="38"/>
  <c r="L771" i="38"/>
  <c r="L772" i="38"/>
  <c r="L724" i="38"/>
  <c r="L112" i="28"/>
  <c r="L111" i="28"/>
  <c r="L107" i="28" l="1"/>
  <c r="L104" i="28"/>
  <c r="E36" i="18"/>
  <c r="L45" i="28" l="1"/>
  <c r="L44" i="28"/>
  <c r="L43" i="28"/>
  <c r="L42" i="28"/>
  <c r="L41" i="28"/>
  <c r="L40" i="28"/>
  <c r="L99" i="28"/>
  <c r="L100" i="28"/>
  <c r="L98" i="28"/>
  <c r="L90" i="28"/>
  <c r="K722" i="38"/>
  <c r="B45" i="38"/>
  <c r="L45" i="38"/>
  <c r="L720" i="38"/>
  <c r="L719" i="38"/>
  <c r="J718" i="38"/>
  <c r="L718" i="38" s="1"/>
  <c r="L717" i="38"/>
  <c r="J716" i="38"/>
  <c r="L716" i="38" s="1"/>
  <c r="L715" i="38"/>
  <c r="L714" i="38"/>
  <c r="L713" i="38"/>
  <c r="L712" i="38"/>
  <c r="J711" i="38"/>
  <c r="L711" i="38" s="1"/>
  <c r="J710" i="38"/>
  <c r="L710" i="38" s="1"/>
  <c r="J709" i="38"/>
  <c r="L709" i="38" s="1"/>
  <c r="J708" i="38"/>
  <c r="L708" i="38" s="1"/>
  <c r="J707" i="38"/>
  <c r="L707" i="38" s="1"/>
  <c r="J706" i="38"/>
  <c r="L705" i="38"/>
  <c r="L704" i="38"/>
  <c r="L706" i="38" l="1"/>
  <c r="B81" i="28" l="1"/>
  <c r="B90" i="28" l="1"/>
  <c r="L82" i="28"/>
  <c r="L83" i="28"/>
  <c r="L84" i="28"/>
  <c r="L85" i="28"/>
  <c r="L86" i="28"/>
  <c r="L81" i="28"/>
  <c r="D45" i="38" l="1"/>
  <c r="D413" i="38" l="1"/>
  <c r="D722" i="38" s="1"/>
  <c r="J413" i="38"/>
  <c r="J414" i="38"/>
  <c r="L414" i="38" s="1"/>
  <c r="J415" i="38"/>
  <c r="L415" i="38" s="1"/>
  <c r="J416" i="38"/>
  <c r="L416" i="38" s="1"/>
  <c r="J417" i="38"/>
  <c r="L417" i="38" s="1"/>
  <c r="L419" i="38"/>
  <c r="L703" i="38"/>
  <c r="L702" i="38"/>
  <c r="L701" i="38"/>
  <c r="L700" i="38"/>
  <c r="L699" i="38"/>
  <c r="L698" i="38"/>
  <c r="L697" i="38"/>
  <c r="L696" i="38"/>
  <c r="L695" i="38"/>
  <c r="L694" i="38"/>
  <c r="L693" i="38"/>
  <c r="L692" i="38"/>
  <c r="L691" i="38"/>
  <c r="L690" i="38"/>
  <c r="L689" i="38"/>
  <c r="L688" i="38"/>
  <c r="L687" i="38"/>
  <c r="L686" i="38"/>
  <c r="L685" i="38"/>
  <c r="J684" i="38"/>
  <c r="L684" i="38" s="1"/>
  <c r="L683" i="38"/>
  <c r="L682" i="38"/>
  <c r="L681" i="38"/>
  <c r="L680" i="38"/>
  <c r="L679" i="38"/>
  <c r="L678" i="38"/>
  <c r="L677" i="38"/>
  <c r="L676" i="38"/>
  <c r="L675" i="38"/>
  <c r="L674" i="38"/>
  <c r="L673" i="38"/>
  <c r="L672" i="38"/>
  <c r="L671" i="38"/>
  <c r="L670" i="38"/>
  <c r="L669" i="38"/>
  <c r="J668" i="38"/>
  <c r="L668" i="38" s="1"/>
  <c r="L667" i="38"/>
  <c r="L666" i="38"/>
  <c r="L665" i="38"/>
  <c r="L664" i="38"/>
  <c r="L663" i="38"/>
  <c r="L662" i="38"/>
  <c r="L661" i="38"/>
  <c r="L660" i="38"/>
  <c r="L659" i="38"/>
  <c r="L658" i="38"/>
  <c r="L657" i="38"/>
  <c r="L656" i="38"/>
  <c r="J655" i="38"/>
  <c r="L655" i="38" s="1"/>
  <c r="J654" i="38"/>
  <c r="L654" i="38" s="1"/>
  <c r="J653" i="38"/>
  <c r="L653" i="38" s="1"/>
  <c r="J652" i="38"/>
  <c r="L652" i="38" s="1"/>
  <c r="J651" i="38"/>
  <c r="L651" i="38" s="1"/>
  <c r="J650" i="38"/>
  <c r="L650" i="38" s="1"/>
  <c r="J649" i="38"/>
  <c r="L649" i="38" s="1"/>
  <c r="J648" i="38"/>
  <c r="L648" i="38" s="1"/>
  <c r="J647" i="38"/>
  <c r="L647" i="38" s="1"/>
  <c r="J646" i="38"/>
  <c r="L646" i="38" s="1"/>
  <c r="J645" i="38"/>
  <c r="L645" i="38" s="1"/>
  <c r="J644" i="38"/>
  <c r="L644" i="38" s="1"/>
  <c r="J643" i="38"/>
  <c r="L643" i="38" s="1"/>
  <c r="J642" i="38"/>
  <c r="L642" i="38" s="1"/>
  <c r="J641" i="38"/>
  <c r="L641" i="38" s="1"/>
  <c r="J640" i="38"/>
  <c r="L640" i="38" s="1"/>
  <c r="J639" i="38"/>
  <c r="L639" i="38" s="1"/>
  <c r="J638" i="38"/>
  <c r="L638" i="38" s="1"/>
  <c r="J637" i="38"/>
  <c r="L637" i="38" s="1"/>
  <c r="J636" i="38"/>
  <c r="L636" i="38" s="1"/>
  <c r="J635" i="38"/>
  <c r="L635" i="38" s="1"/>
  <c r="J634" i="38"/>
  <c r="L634" i="38" s="1"/>
  <c r="J633" i="38"/>
  <c r="L633" i="38" s="1"/>
  <c r="J632" i="38"/>
  <c r="L632" i="38" s="1"/>
  <c r="J631" i="38"/>
  <c r="L631" i="38" s="1"/>
  <c r="J630" i="38"/>
  <c r="L630" i="38" s="1"/>
  <c r="J629" i="38"/>
  <c r="L629" i="38" s="1"/>
  <c r="J628" i="38"/>
  <c r="L628" i="38" s="1"/>
  <c r="J627" i="38"/>
  <c r="L627" i="38" s="1"/>
  <c r="J626" i="38"/>
  <c r="L626" i="38" s="1"/>
  <c r="J625" i="38"/>
  <c r="L625" i="38" s="1"/>
  <c r="J624" i="38"/>
  <c r="L624" i="38" s="1"/>
  <c r="J623" i="38"/>
  <c r="L623" i="38" s="1"/>
  <c r="J622" i="38"/>
  <c r="L622" i="38" s="1"/>
  <c r="J621" i="38"/>
  <c r="L621" i="38" s="1"/>
  <c r="J620" i="38"/>
  <c r="L620" i="38" s="1"/>
  <c r="J619" i="38"/>
  <c r="L619" i="38" s="1"/>
  <c r="J618" i="38"/>
  <c r="L618" i="38" s="1"/>
  <c r="J617" i="38"/>
  <c r="L617" i="38" s="1"/>
  <c r="L616" i="38"/>
  <c r="J615" i="38"/>
  <c r="L615" i="38" s="1"/>
  <c r="L614" i="38"/>
  <c r="L613" i="38"/>
  <c r="J612" i="38"/>
  <c r="L612" i="38" s="1"/>
  <c r="J611" i="38"/>
  <c r="L611" i="38" s="1"/>
  <c r="J610" i="38"/>
  <c r="L610" i="38" s="1"/>
  <c r="J609" i="38"/>
  <c r="L609" i="38" s="1"/>
  <c r="J608" i="38"/>
  <c r="L608" i="38" s="1"/>
  <c r="J607" i="38"/>
  <c r="L607" i="38" s="1"/>
  <c r="J606" i="38"/>
  <c r="L606" i="38" s="1"/>
  <c r="J605" i="38"/>
  <c r="L605" i="38" s="1"/>
  <c r="J604" i="38"/>
  <c r="L604" i="38" s="1"/>
  <c r="J603" i="38"/>
  <c r="L603" i="38" s="1"/>
  <c r="J602" i="38"/>
  <c r="L602" i="38" s="1"/>
  <c r="J601" i="38"/>
  <c r="L601" i="38" s="1"/>
  <c r="J600" i="38"/>
  <c r="L600" i="38" s="1"/>
  <c r="J599" i="38"/>
  <c r="L599" i="38" s="1"/>
  <c r="J598" i="38"/>
  <c r="L598" i="38" s="1"/>
  <c r="J597" i="38"/>
  <c r="L597" i="38" s="1"/>
  <c r="J596" i="38"/>
  <c r="L596" i="38" s="1"/>
  <c r="J595" i="38"/>
  <c r="L595" i="38" s="1"/>
  <c r="J594" i="38"/>
  <c r="L594" i="38" s="1"/>
  <c r="J593" i="38"/>
  <c r="L593" i="38" s="1"/>
  <c r="J592" i="38"/>
  <c r="L592" i="38" s="1"/>
  <c r="J591" i="38"/>
  <c r="L591" i="38" s="1"/>
  <c r="J590" i="38"/>
  <c r="L590" i="38" s="1"/>
  <c r="J589" i="38"/>
  <c r="L589" i="38" s="1"/>
  <c r="J588" i="38"/>
  <c r="L588" i="38" s="1"/>
  <c r="L587" i="38"/>
  <c r="J586" i="38"/>
  <c r="L586" i="38" s="1"/>
  <c r="J585" i="38"/>
  <c r="L585" i="38" s="1"/>
  <c r="J584" i="38"/>
  <c r="L584" i="38" s="1"/>
  <c r="J583" i="38"/>
  <c r="L583" i="38" s="1"/>
  <c r="J582" i="38"/>
  <c r="L582" i="38" s="1"/>
  <c r="J581" i="38"/>
  <c r="L581" i="38" s="1"/>
  <c r="L580" i="38"/>
  <c r="L579" i="38"/>
  <c r="L578" i="38"/>
  <c r="L577" i="38"/>
  <c r="L576" i="38"/>
  <c r="L575" i="38"/>
  <c r="L574" i="38"/>
  <c r="L573" i="38"/>
  <c r="L572" i="38"/>
  <c r="J571" i="38"/>
  <c r="L571" i="38" s="1"/>
  <c r="J570" i="38"/>
  <c r="L570" i="38" s="1"/>
  <c r="J569" i="38"/>
  <c r="L569" i="38" s="1"/>
  <c r="J568" i="38"/>
  <c r="L568" i="38" s="1"/>
  <c r="J567" i="38"/>
  <c r="L567" i="38" s="1"/>
  <c r="J566" i="38"/>
  <c r="L566" i="38" s="1"/>
  <c r="J565" i="38"/>
  <c r="L565" i="38" s="1"/>
  <c r="L564" i="38"/>
  <c r="L563" i="38"/>
  <c r="L562" i="38"/>
  <c r="L561" i="38"/>
  <c r="J560" i="38"/>
  <c r="L560" i="38" s="1"/>
  <c r="J559" i="38"/>
  <c r="L559" i="38" s="1"/>
  <c r="J558" i="38"/>
  <c r="L558" i="38" s="1"/>
  <c r="L557" i="38"/>
  <c r="J556" i="38"/>
  <c r="L556" i="38" s="1"/>
  <c r="L555" i="38"/>
  <c r="J554" i="38"/>
  <c r="L554" i="38" s="1"/>
  <c r="L553" i="38"/>
  <c r="J552" i="38"/>
  <c r="L552" i="38" s="1"/>
  <c r="L551" i="38"/>
  <c r="J550" i="38"/>
  <c r="L550" i="38" s="1"/>
  <c r="L549" i="38"/>
  <c r="J548" i="38"/>
  <c r="L548" i="38" s="1"/>
  <c r="L547" i="38"/>
  <c r="J546" i="38"/>
  <c r="L546" i="38" s="1"/>
  <c r="L545" i="38"/>
  <c r="J544" i="38"/>
  <c r="L544" i="38" s="1"/>
  <c r="L543" i="38"/>
  <c r="J542" i="38"/>
  <c r="L542" i="38" s="1"/>
  <c r="L541" i="38"/>
  <c r="L540" i="38"/>
  <c r="J539" i="38"/>
  <c r="L539" i="38" s="1"/>
  <c r="L538" i="38"/>
  <c r="J537" i="38"/>
  <c r="L537" i="38" s="1"/>
  <c r="L536" i="38"/>
  <c r="J535" i="38"/>
  <c r="L535" i="38" s="1"/>
  <c r="L534" i="38"/>
  <c r="J533" i="38"/>
  <c r="L533" i="38" s="1"/>
  <c r="J532" i="38"/>
  <c r="L532" i="38" s="1"/>
  <c r="L531" i="38"/>
  <c r="L530" i="38"/>
  <c r="L529" i="38"/>
  <c r="L528" i="38"/>
  <c r="L527" i="38"/>
  <c r="L526" i="38"/>
  <c r="J525" i="38"/>
  <c r="L525" i="38" s="1"/>
  <c r="J524" i="38"/>
  <c r="L524" i="38" s="1"/>
  <c r="J523" i="38"/>
  <c r="L523" i="38" s="1"/>
  <c r="J522" i="38"/>
  <c r="L522" i="38" s="1"/>
  <c r="J521" i="38"/>
  <c r="L521" i="38" s="1"/>
  <c r="J520" i="38"/>
  <c r="L520" i="38" s="1"/>
  <c r="J519" i="38"/>
  <c r="L519" i="38" s="1"/>
  <c r="J518" i="38"/>
  <c r="L518" i="38" s="1"/>
  <c r="J517" i="38"/>
  <c r="L517" i="38" s="1"/>
  <c r="J516" i="38"/>
  <c r="L516" i="38" s="1"/>
  <c r="J515" i="38"/>
  <c r="L515" i="38" s="1"/>
  <c r="J514" i="38"/>
  <c r="L514" i="38" s="1"/>
  <c r="J513" i="38"/>
  <c r="L513" i="38" s="1"/>
  <c r="J512" i="38"/>
  <c r="L512" i="38" s="1"/>
  <c r="J511" i="38"/>
  <c r="L511" i="38" s="1"/>
  <c r="J510" i="38"/>
  <c r="L510" i="38" s="1"/>
  <c r="J509" i="38"/>
  <c r="L509" i="38" s="1"/>
  <c r="J508" i="38"/>
  <c r="L508" i="38" s="1"/>
  <c r="J507" i="38"/>
  <c r="L507" i="38" s="1"/>
  <c r="J506" i="38"/>
  <c r="L506" i="38" s="1"/>
  <c r="J505" i="38"/>
  <c r="L505" i="38" s="1"/>
  <c r="J504" i="38"/>
  <c r="L504" i="38" s="1"/>
  <c r="J503" i="38"/>
  <c r="L503" i="38" s="1"/>
  <c r="J502" i="38"/>
  <c r="L502" i="38" s="1"/>
  <c r="L501" i="38"/>
  <c r="J500" i="38"/>
  <c r="L500" i="38" s="1"/>
  <c r="J499" i="38"/>
  <c r="L499" i="38" s="1"/>
  <c r="J498" i="38"/>
  <c r="L498" i="38" s="1"/>
  <c r="J497" i="38"/>
  <c r="L497" i="38" s="1"/>
  <c r="J496" i="38"/>
  <c r="L496" i="38" s="1"/>
  <c r="J495" i="38"/>
  <c r="L495" i="38" s="1"/>
  <c r="J494" i="38"/>
  <c r="L494" i="38" s="1"/>
  <c r="J493" i="38"/>
  <c r="L493" i="38" s="1"/>
  <c r="J492" i="38"/>
  <c r="L492" i="38" s="1"/>
  <c r="J491" i="38"/>
  <c r="L491" i="38" s="1"/>
  <c r="J490" i="38"/>
  <c r="L490" i="38" s="1"/>
  <c r="J489" i="38"/>
  <c r="L489" i="38" s="1"/>
  <c r="J488" i="38"/>
  <c r="L488" i="38" s="1"/>
  <c r="J487" i="38"/>
  <c r="L487" i="38" s="1"/>
  <c r="J486" i="38"/>
  <c r="L486" i="38" s="1"/>
  <c r="J485" i="38"/>
  <c r="L485" i="38" s="1"/>
  <c r="J484" i="38"/>
  <c r="L484" i="38" s="1"/>
  <c r="J483" i="38"/>
  <c r="L483" i="38" s="1"/>
  <c r="J482" i="38"/>
  <c r="L482" i="38" s="1"/>
  <c r="J481" i="38"/>
  <c r="L481" i="38" s="1"/>
  <c r="J480" i="38"/>
  <c r="L480" i="38" s="1"/>
  <c r="J479" i="38"/>
  <c r="L479" i="38" s="1"/>
  <c r="J478" i="38"/>
  <c r="L478" i="38" s="1"/>
  <c r="J477" i="38"/>
  <c r="L477" i="38" s="1"/>
  <c r="J476" i="38"/>
  <c r="L476" i="38" s="1"/>
  <c r="J475" i="38"/>
  <c r="L475" i="38" s="1"/>
  <c r="J474" i="38"/>
  <c r="L474" i="38" s="1"/>
  <c r="J473" i="38"/>
  <c r="L473" i="38" s="1"/>
  <c r="J472" i="38"/>
  <c r="L472" i="38" s="1"/>
  <c r="J471" i="38"/>
  <c r="L471" i="38" s="1"/>
  <c r="J470" i="38"/>
  <c r="L470" i="38" s="1"/>
  <c r="J469" i="38"/>
  <c r="L469" i="38" s="1"/>
  <c r="J468" i="38"/>
  <c r="L468" i="38" s="1"/>
  <c r="J467" i="38"/>
  <c r="L467" i="38" s="1"/>
  <c r="J466" i="38"/>
  <c r="L466" i="38" s="1"/>
  <c r="J465" i="38"/>
  <c r="L465" i="38" s="1"/>
  <c r="J464" i="38"/>
  <c r="L464" i="38" s="1"/>
  <c r="J463" i="38"/>
  <c r="L463" i="38" s="1"/>
  <c r="J462" i="38"/>
  <c r="L462" i="38" s="1"/>
  <c r="J461" i="38"/>
  <c r="L461" i="38" s="1"/>
  <c r="J460" i="38"/>
  <c r="L460" i="38" s="1"/>
  <c r="J459" i="38"/>
  <c r="L459" i="38" s="1"/>
  <c r="J458" i="38"/>
  <c r="L458" i="38" s="1"/>
  <c r="J457" i="38"/>
  <c r="L457" i="38" s="1"/>
  <c r="J456" i="38"/>
  <c r="L456" i="38" s="1"/>
  <c r="J455" i="38"/>
  <c r="L455" i="38" s="1"/>
  <c r="J454" i="38"/>
  <c r="L454" i="38" s="1"/>
  <c r="J453" i="38"/>
  <c r="L453" i="38" s="1"/>
  <c r="J452" i="38"/>
  <c r="L452" i="38" s="1"/>
  <c r="J451" i="38"/>
  <c r="L451" i="38" s="1"/>
  <c r="J450" i="38"/>
  <c r="L450" i="38" s="1"/>
  <c r="J449" i="38"/>
  <c r="L449" i="38" s="1"/>
  <c r="J448" i="38"/>
  <c r="L448" i="38" s="1"/>
  <c r="J447" i="38"/>
  <c r="L447" i="38" s="1"/>
  <c r="J446" i="38"/>
  <c r="L446" i="38" s="1"/>
  <c r="J445" i="38"/>
  <c r="L445" i="38" s="1"/>
  <c r="J444" i="38"/>
  <c r="L444" i="38" s="1"/>
  <c r="J443" i="38"/>
  <c r="L443" i="38" s="1"/>
  <c r="J442" i="38"/>
  <c r="L442" i="38" s="1"/>
  <c r="J441" i="38"/>
  <c r="L441" i="38" s="1"/>
  <c r="J440" i="38"/>
  <c r="L440" i="38" s="1"/>
  <c r="J439" i="38"/>
  <c r="L439" i="38" s="1"/>
  <c r="J438" i="38"/>
  <c r="L438" i="38" s="1"/>
  <c r="J437" i="38"/>
  <c r="L437" i="38" s="1"/>
  <c r="L434" i="38"/>
  <c r="L433" i="38"/>
  <c r="L432" i="38"/>
  <c r="L431" i="38"/>
  <c r="J430" i="38"/>
  <c r="L430" i="38" s="1"/>
  <c r="J429" i="38"/>
  <c r="L429" i="38" s="1"/>
  <c r="L428" i="38"/>
  <c r="J427" i="38"/>
  <c r="L427" i="38" s="1"/>
  <c r="J426" i="38"/>
  <c r="L426" i="38" s="1"/>
  <c r="J425" i="38"/>
  <c r="L425" i="38" s="1"/>
  <c r="J424" i="38"/>
  <c r="L424" i="38" s="1"/>
  <c r="J423" i="38"/>
  <c r="L423" i="38" s="1"/>
  <c r="J422" i="38"/>
  <c r="L422" i="38" s="1"/>
  <c r="J421" i="38"/>
  <c r="L421" i="38" s="1"/>
  <c r="J420" i="38"/>
  <c r="L420" i="38" s="1"/>
  <c r="L418" i="38"/>
  <c r="L413" i="38" l="1"/>
  <c r="D40" i="28" l="1"/>
  <c r="D47" i="28" s="1"/>
  <c r="K411" i="38" l="1"/>
  <c r="D283" i="38"/>
  <c r="K43" i="38" l="1"/>
  <c r="L47" i="28" l="1"/>
  <c r="K47" i="28"/>
  <c r="J47" i="28"/>
  <c r="J409" i="38"/>
  <c r="L409" i="38" s="1"/>
  <c r="J408" i="38"/>
  <c r="L408" i="38" s="1"/>
  <c r="AE788" i="38"/>
  <c r="AD788" i="38"/>
  <c r="AC788" i="38"/>
  <c r="AB788" i="38"/>
  <c r="AA788" i="38"/>
  <c r="Z788" i="38"/>
  <c r="Y788" i="38"/>
  <c r="X788" i="38"/>
  <c r="W788" i="38"/>
  <c r="V788" i="38"/>
  <c r="U788" i="38"/>
  <c r="L407" i="38"/>
  <c r="L406" i="38"/>
  <c r="L405" i="38"/>
  <c r="L404" i="38"/>
  <c r="L403" i="38"/>
  <c r="L402" i="38"/>
  <c r="L401" i="38"/>
  <c r="L400" i="38"/>
  <c r="L399" i="38"/>
  <c r="F399" i="38"/>
  <c r="J398" i="38"/>
  <c r="L398" i="38" s="1"/>
  <c r="J397" i="38"/>
  <c r="L397" i="38" s="1"/>
  <c r="J396" i="38"/>
  <c r="L396" i="38" s="1"/>
  <c r="J395" i="38"/>
  <c r="L395" i="38" s="1"/>
  <c r="L394" i="38"/>
  <c r="F394" i="38"/>
  <c r="L393" i="38"/>
  <c r="F393" i="38"/>
  <c r="J392" i="38"/>
  <c r="L392" i="38" s="1"/>
  <c r="J391" i="38"/>
  <c r="L391" i="38" s="1"/>
  <c r="J390" i="38"/>
  <c r="L390" i="38" s="1"/>
  <c r="J389" i="38"/>
  <c r="L389" i="38" s="1"/>
  <c r="L388" i="38"/>
  <c r="F388" i="38"/>
  <c r="L387" i="38"/>
  <c r="J386" i="38"/>
  <c r="L386" i="38" s="1"/>
  <c r="J385" i="38"/>
  <c r="L385" i="38" s="1"/>
  <c r="J384" i="38"/>
  <c r="L384" i="38" s="1"/>
  <c r="L383" i="38"/>
  <c r="F383" i="38"/>
  <c r="L382" i="38"/>
  <c r="H382" i="38"/>
  <c r="F382" i="38"/>
  <c r="L381" i="38"/>
  <c r="L380" i="38"/>
  <c r="L379" i="38"/>
  <c r="L378" i="38"/>
  <c r="L377" i="38"/>
  <c r="L376" i="38"/>
  <c r="L375" i="38"/>
  <c r="L374" i="38"/>
  <c r="L373" i="38"/>
  <c r="L372" i="38"/>
  <c r="L371" i="38"/>
  <c r="L370" i="38"/>
  <c r="L369" i="38"/>
  <c r="J368" i="38"/>
  <c r="L368" i="38" s="1"/>
  <c r="J367" i="38"/>
  <c r="L367" i="38" s="1"/>
  <c r="L366" i="38"/>
  <c r="F366" i="38"/>
  <c r="J365" i="38"/>
  <c r="L365" i="38" s="1"/>
  <c r="J364" i="38"/>
  <c r="L364" i="38" s="1"/>
  <c r="J363" i="38"/>
  <c r="L363" i="38" s="1"/>
  <c r="J362" i="38"/>
  <c r="L362" i="38" s="1"/>
  <c r="J361" i="38"/>
  <c r="L361" i="38" s="1"/>
  <c r="J360" i="38"/>
  <c r="L360" i="38" s="1"/>
  <c r="J359" i="38"/>
  <c r="L359" i="38" s="1"/>
  <c r="J358" i="38"/>
  <c r="L358" i="38" s="1"/>
  <c r="J357" i="38"/>
  <c r="L357" i="38" s="1"/>
  <c r="J356" i="38"/>
  <c r="L356" i="38" s="1"/>
  <c r="J355" i="38"/>
  <c r="L355" i="38" s="1"/>
  <c r="J354" i="38"/>
  <c r="L354" i="38" s="1"/>
  <c r="J353" i="38"/>
  <c r="L353" i="38" s="1"/>
  <c r="J352" i="38"/>
  <c r="L352" i="38" s="1"/>
  <c r="J351" i="38"/>
  <c r="L351" i="38" s="1"/>
  <c r="L350" i="38"/>
  <c r="J349" i="38"/>
  <c r="L349" i="38" s="1"/>
  <c r="J348" i="38"/>
  <c r="L348" i="38" s="1"/>
  <c r="J347" i="38"/>
  <c r="L347" i="38" s="1"/>
  <c r="J346" i="38"/>
  <c r="L346" i="38" s="1"/>
  <c r="J345" i="38"/>
  <c r="L345" i="38" s="1"/>
  <c r="J344" i="38"/>
  <c r="L344" i="38" s="1"/>
  <c r="J343" i="38"/>
  <c r="L343" i="38" s="1"/>
  <c r="J342" i="38"/>
  <c r="L342" i="38" s="1"/>
  <c r="J341" i="38"/>
  <c r="L341" i="38" s="1"/>
  <c r="J340" i="38"/>
  <c r="L340" i="38" s="1"/>
  <c r="J339" i="38"/>
  <c r="L339" i="38" s="1"/>
  <c r="J338" i="38"/>
  <c r="L338" i="38" s="1"/>
  <c r="J337" i="38"/>
  <c r="L337" i="38" s="1"/>
  <c r="J336" i="38"/>
  <c r="L336" i="38" s="1"/>
  <c r="J335" i="38"/>
  <c r="L335" i="38" s="1"/>
  <c r="L334" i="38"/>
  <c r="L333" i="38"/>
  <c r="L332" i="38"/>
  <c r="J331" i="38"/>
  <c r="L331" i="38" s="1"/>
  <c r="J330" i="38"/>
  <c r="L330" i="38" s="1"/>
  <c r="J329" i="38"/>
  <c r="L329" i="38" s="1"/>
  <c r="L328" i="38"/>
  <c r="J327" i="38"/>
  <c r="L327" i="38" s="1"/>
  <c r="J326" i="38"/>
  <c r="L326" i="38" s="1"/>
  <c r="J325" i="38"/>
  <c r="L325" i="38" s="1"/>
  <c r="L324" i="38"/>
  <c r="F324" i="38"/>
  <c r="L323" i="38"/>
  <c r="J322" i="38"/>
  <c r="L322" i="38" s="1"/>
  <c r="J321" i="38"/>
  <c r="L321" i="38" s="1"/>
  <c r="J320" i="38"/>
  <c r="L320" i="38" s="1"/>
  <c r="J319" i="38"/>
  <c r="L319" i="38" s="1"/>
  <c r="J318" i="38"/>
  <c r="L318" i="38" s="1"/>
  <c r="J317" i="38"/>
  <c r="L317" i="38" s="1"/>
  <c r="J316" i="38"/>
  <c r="L316" i="38" s="1"/>
  <c r="J315" i="38"/>
  <c r="L315" i="38" s="1"/>
  <c r="J314" i="38"/>
  <c r="L314" i="38" s="1"/>
  <c r="J313" i="38"/>
  <c r="L313" i="38" s="1"/>
  <c r="J312" i="38"/>
  <c r="L312" i="38" s="1"/>
  <c r="J311" i="38"/>
  <c r="L311" i="38" s="1"/>
  <c r="L310" i="38"/>
  <c r="L309" i="38"/>
  <c r="L308" i="38"/>
  <c r="F308" i="38"/>
  <c r="J307" i="38"/>
  <c r="L307" i="38" s="1"/>
  <c r="J306" i="38"/>
  <c r="L306" i="38" s="1"/>
  <c r="J305" i="38"/>
  <c r="L305" i="38" s="1"/>
  <c r="J304" i="38"/>
  <c r="L304" i="38" s="1"/>
  <c r="J303" i="38"/>
  <c r="L303" i="38" s="1"/>
  <c r="J302" i="38"/>
  <c r="L302" i="38" s="1"/>
  <c r="J301" i="38"/>
  <c r="L301" i="38" s="1"/>
  <c r="J300" i="38"/>
  <c r="L300" i="38" s="1"/>
  <c r="J299" i="38"/>
  <c r="L299" i="38" s="1"/>
  <c r="J298" i="38"/>
  <c r="L298" i="38" s="1"/>
  <c r="J297" i="38"/>
  <c r="L297" i="38" s="1"/>
  <c r="J296" i="38"/>
  <c r="L296" i="38" s="1"/>
  <c r="L295" i="38"/>
  <c r="F295" i="38"/>
  <c r="J294" i="38"/>
  <c r="L294" i="38" s="1"/>
  <c r="J293" i="38"/>
  <c r="L293" i="38" s="1"/>
  <c r="J292" i="38"/>
  <c r="L292" i="38" s="1"/>
  <c r="J291" i="38"/>
  <c r="L291" i="38" s="1"/>
  <c r="J290" i="38"/>
  <c r="L290" i="38" s="1"/>
  <c r="J289" i="38"/>
  <c r="L289" i="38" s="1"/>
  <c r="J288" i="38"/>
  <c r="L288" i="38" s="1"/>
  <c r="J287" i="38"/>
  <c r="L287" i="38" s="1"/>
  <c r="J286" i="38"/>
  <c r="L286" i="38" s="1"/>
  <c r="J285" i="38"/>
  <c r="L285" i="38" s="1"/>
  <c r="J284" i="38"/>
  <c r="L284" i="38" s="1"/>
  <c r="J283" i="38"/>
  <c r="D411" i="38"/>
  <c r="B283" i="38"/>
  <c r="B788" i="38" l="1"/>
  <c r="B413" i="38"/>
  <c r="J411" i="38"/>
  <c r="L283" i="38"/>
  <c r="L411" i="38" s="1"/>
  <c r="B268" i="38"/>
  <c r="L260" i="38"/>
  <c r="L266" i="38"/>
  <c r="K266" i="38"/>
  <c r="J266" i="38"/>
  <c r="D266" i="38"/>
  <c r="D260" i="38"/>
  <c r="K260" i="38"/>
  <c r="K268" i="38" s="1"/>
  <c r="J260" i="38"/>
  <c r="J758" i="38"/>
  <c r="L758" i="38" s="1"/>
  <c r="J757" i="38"/>
  <c r="L757" i="38" s="1"/>
  <c r="J756" i="38"/>
  <c r="L756" i="38" s="1"/>
  <c r="J755" i="38"/>
  <c r="L755" i="38" s="1"/>
  <c r="J754" i="38"/>
  <c r="L754" i="38" s="1"/>
  <c r="J753" i="38"/>
  <c r="L753" i="38" s="1"/>
  <c r="J752" i="38"/>
  <c r="L752" i="38" s="1"/>
  <c r="J751" i="38"/>
  <c r="L751" i="38" s="1"/>
  <c r="J750" i="38"/>
  <c r="L750" i="38" s="1"/>
  <c r="J749" i="38"/>
  <c r="L749" i="38" s="1"/>
  <c r="J748" i="38"/>
  <c r="L748" i="38" s="1"/>
  <c r="J747" i="38"/>
  <c r="L747" i="38" s="1"/>
  <c r="J746" i="38"/>
  <c r="L746" i="38" s="1"/>
  <c r="J745" i="38"/>
  <c r="L745" i="38" s="1"/>
  <c r="J744" i="38"/>
  <c r="L744" i="38" s="1"/>
  <c r="J743" i="38"/>
  <c r="L743" i="38" s="1"/>
  <c r="J742" i="38"/>
  <c r="L742" i="38" s="1"/>
  <c r="J741" i="38"/>
  <c r="L741" i="38" s="1"/>
  <c r="J740" i="38"/>
  <c r="L740" i="38" s="1"/>
  <c r="J739" i="38"/>
  <c r="L739" i="38" s="1"/>
  <c r="J738" i="38"/>
  <c r="L738" i="38" s="1"/>
  <c r="J737" i="38"/>
  <c r="L737" i="38" s="1"/>
  <c r="J736" i="38"/>
  <c r="L736" i="38" s="1"/>
  <c r="J735" i="38"/>
  <c r="L735" i="38" s="1"/>
  <c r="J734" i="38"/>
  <c r="L734" i="38" s="1"/>
  <c r="J733" i="38"/>
  <c r="L733" i="38" s="1"/>
  <c r="J732" i="38"/>
  <c r="D724" i="38"/>
  <c r="D774" i="38" s="1"/>
  <c r="L248" i="38"/>
  <c r="K248" i="38"/>
  <c r="D49" i="38"/>
  <c r="D248" i="38" s="1"/>
  <c r="K47" i="38"/>
  <c r="J436" i="38"/>
  <c r="L436" i="38" s="1"/>
  <c r="J435" i="38"/>
  <c r="D47" i="38"/>
  <c r="B49" i="38"/>
  <c r="L43" i="38"/>
  <c r="J38" i="38"/>
  <c r="J29" i="38"/>
  <c r="J28" i="38"/>
  <c r="D11" i="38"/>
  <c r="D43" i="38" s="1"/>
  <c r="B806" i="38"/>
  <c r="W806" i="38"/>
  <c r="T806" i="38"/>
  <c r="J804" i="38"/>
  <c r="K804" i="38"/>
  <c r="L798" i="38"/>
  <c r="K798" i="38"/>
  <c r="J798" i="38"/>
  <c r="D798" i="38"/>
  <c r="L786" i="38"/>
  <c r="J786" i="38"/>
  <c r="K786" i="38"/>
  <c r="D786" i="38"/>
  <c r="D780" i="38"/>
  <c r="J53" i="28"/>
  <c r="J55" i="28" s="1"/>
  <c r="L114" i="28"/>
  <c r="K114" i="28"/>
  <c r="J114" i="28"/>
  <c r="D111" i="28"/>
  <c r="D114" i="28" s="1"/>
  <c r="K109" i="28"/>
  <c r="J106" i="28"/>
  <c r="L106" i="28" s="1"/>
  <c r="J105" i="28"/>
  <c r="L105" i="28" s="1"/>
  <c r="D104" i="28"/>
  <c r="D109" i="28" s="1"/>
  <c r="J77" i="28"/>
  <c r="L77" i="28" s="1"/>
  <c r="J76" i="28"/>
  <c r="L76" i="28" s="1"/>
  <c r="J75" i="28"/>
  <c r="L75" i="28" s="1"/>
  <c r="J74" i="28"/>
  <c r="L74" i="28" s="1"/>
  <c r="J73" i="28"/>
  <c r="L73" i="28" s="1"/>
  <c r="J72" i="28"/>
  <c r="L72" i="28" s="1"/>
  <c r="J71" i="28"/>
  <c r="L71" i="28" s="1"/>
  <c r="J70" i="28"/>
  <c r="D70" i="28"/>
  <c r="D79" i="28" s="1"/>
  <c r="T32" i="28"/>
  <c r="K32" i="28"/>
  <c r="L102" i="28"/>
  <c r="K102" i="28"/>
  <c r="J102" i="28"/>
  <c r="D98" i="28"/>
  <c r="D102" i="28" s="1"/>
  <c r="L53" i="28"/>
  <c r="L55" i="28" s="1"/>
  <c r="K53" i="28"/>
  <c r="K55" i="28" s="1"/>
  <c r="D53" i="28"/>
  <c r="D55" i="28" s="1"/>
  <c r="K27" i="28"/>
  <c r="J27" i="28"/>
  <c r="L27" i="28"/>
  <c r="D23" i="28"/>
  <c r="D27" i="28" s="1"/>
  <c r="K21" i="28"/>
  <c r="J21" i="28"/>
  <c r="L21" i="28"/>
  <c r="D18" i="28"/>
  <c r="D21" i="28" s="1"/>
  <c r="B160" i="28"/>
  <c r="AE160" i="28"/>
  <c r="AD160" i="28"/>
  <c r="AC160" i="28"/>
  <c r="AB160" i="28"/>
  <c r="AA160" i="28"/>
  <c r="Z160" i="28"/>
  <c r="Y160" i="28"/>
  <c r="X160" i="28"/>
  <c r="W160" i="28"/>
  <c r="V160" i="28"/>
  <c r="U160" i="28"/>
  <c r="T160" i="28"/>
  <c r="AE142" i="28"/>
  <c r="AE162" i="28" s="1"/>
  <c r="R9" i="18" s="1"/>
  <c r="AD142" i="28"/>
  <c r="AD162" i="28" s="1"/>
  <c r="Q9" i="18" s="1"/>
  <c r="AC142" i="28"/>
  <c r="AC162" i="28" s="1"/>
  <c r="P9" i="18" s="1"/>
  <c r="AB142" i="28"/>
  <c r="AB162" i="28" s="1"/>
  <c r="O9" i="18" s="1"/>
  <c r="AA142" i="28"/>
  <c r="AA162" i="28" s="1"/>
  <c r="N9" i="18" s="1"/>
  <c r="Z142" i="28"/>
  <c r="Z162" i="28" s="1"/>
  <c r="M9" i="18" s="1"/>
  <c r="Y142" i="28"/>
  <c r="Y162" i="28" s="1"/>
  <c r="L9" i="18" s="1"/>
  <c r="X142" i="28"/>
  <c r="X162" i="28" s="1"/>
  <c r="K9" i="18" s="1"/>
  <c r="W142" i="28"/>
  <c r="W162" i="28" s="1"/>
  <c r="J9" i="18" s="1"/>
  <c r="V142" i="28"/>
  <c r="V162" i="28" s="1"/>
  <c r="I9" i="18" s="1"/>
  <c r="U142" i="28"/>
  <c r="U162" i="28" s="1"/>
  <c r="H9" i="18" s="1"/>
  <c r="T142" i="28"/>
  <c r="T162" i="28" s="1"/>
  <c r="G9" i="18" s="1"/>
  <c r="J152" i="28"/>
  <c r="K152" i="28"/>
  <c r="K158" i="28"/>
  <c r="J158" i="28"/>
  <c r="D788" i="38" l="1"/>
  <c r="D250" i="38"/>
  <c r="L732" i="38"/>
  <c r="L774" i="38" s="1"/>
  <c r="J774" i="38"/>
  <c r="L109" i="28"/>
  <c r="J722" i="38"/>
  <c r="L435" i="38"/>
  <c r="L47" i="38"/>
  <c r="C144" i="28"/>
  <c r="J43" i="38"/>
  <c r="J79" i="28"/>
  <c r="L70" i="28"/>
  <c r="J160" i="28"/>
  <c r="J109" i="28"/>
  <c r="J268" i="38"/>
  <c r="B250" i="38"/>
  <c r="D268" i="38"/>
  <c r="L268" i="38"/>
  <c r="K806" i="38"/>
  <c r="J47" i="38"/>
  <c r="J806" i="38"/>
  <c r="J248" i="38"/>
  <c r="K160" i="28"/>
  <c r="L722" i="38" l="1"/>
  <c r="T266" i="38" l="1"/>
  <c r="D158" i="28" l="1"/>
  <c r="D11" i="28" l="1"/>
  <c r="B94" i="28"/>
  <c r="D152" i="28" l="1"/>
  <c r="D160" i="28" s="1"/>
  <c r="K88" i="28" l="1"/>
  <c r="J88" i="28"/>
  <c r="D81" i="28"/>
  <c r="B810" i="38" l="1"/>
  <c r="AE806" i="38"/>
  <c r="AD806" i="38"/>
  <c r="AC806" i="38"/>
  <c r="AB806" i="38"/>
  <c r="AA806" i="38"/>
  <c r="Z806" i="38"/>
  <c r="Y806" i="38"/>
  <c r="X806" i="38"/>
  <c r="V806" i="38"/>
  <c r="U806" i="38"/>
  <c r="L804" i="38"/>
  <c r="L806" i="38" s="1"/>
  <c r="D804" i="38"/>
  <c r="B275" i="38"/>
  <c r="B270" i="38"/>
  <c r="B4" i="38"/>
  <c r="D10" i="18" l="1"/>
  <c r="D806" i="38"/>
  <c r="E10" i="18" s="1"/>
  <c r="V808" i="38"/>
  <c r="I10" i="18" s="1"/>
  <c r="X808" i="38"/>
  <c r="K10" i="18" s="1"/>
  <c r="Z808" i="38"/>
  <c r="M10" i="18" s="1"/>
  <c r="AB808" i="38"/>
  <c r="O10" i="18" s="1"/>
  <c r="AD808" i="38"/>
  <c r="Q10" i="18" s="1"/>
  <c r="D270" i="38"/>
  <c r="B808" i="38"/>
  <c r="U808" i="38"/>
  <c r="H10" i="18" s="1"/>
  <c r="W808" i="38"/>
  <c r="J10" i="18" s="1"/>
  <c r="Y808" i="38"/>
  <c r="L10" i="18" s="1"/>
  <c r="AA808" i="38"/>
  <c r="N10" i="18" s="1"/>
  <c r="AC808" i="38"/>
  <c r="P10" i="18" s="1"/>
  <c r="AE808" i="38"/>
  <c r="R10" i="18" s="1"/>
  <c r="D808" i="38" l="1"/>
  <c r="F10" i="18"/>
  <c r="D94" i="28" l="1"/>
  <c r="D90" i="28"/>
  <c r="D92" i="28" s="1"/>
  <c r="L88" i="28" l="1"/>
  <c r="K92" i="28" l="1"/>
  <c r="K96" i="28"/>
  <c r="L16" i="28"/>
  <c r="L34" i="28" s="1"/>
  <c r="K16" i="28"/>
  <c r="K34" i="28" s="1"/>
  <c r="K57" i="28" l="1"/>
  <c r="D88" i="28"/>
  <c r="L158" i="28"/>
  <c r="L152" i="28"/>
  <c r="L160" i="28" l="1"/>
  <c r="F90" i="28" l="1"/>
  <c r="B62" i="28" l="1"/>
  <c r="B18" i="28" l="1"/>
  <c r="B23" i="28" l="1"/>
  <c r="B29" i="28" l="1"/>
  <c r="B111" i="28" s="1"/>
  <c r="B142" i="28" s="1"/>
  <c r="B162" i="28" s="1"/>
  <c r="B55" i="28"/>
  <c r="B34" i="28" l="1"/>
  <c r="B57" i="28" s="1"/>
  <c r="D16" i="28" l="1"/>
  <c r="D34" i="28" s="1"/>
  <c r="J94" i="28"/>
  <c r="D96" i="28"/>
  <c r="D142" i="28" s="1"/>
  <c r="J92" i="28"/>
  <c r="L92" i="28"/>
  <c r="B164" i="28"/>
  <c r="B4" i="28"/>
  <c r="D162" i="28" l="1"/>
  <c r="J96" i="28"/>
  <c r="J142" i="28" s="1"/>
  <c r="L94" i="28"/>
  <c r="L96" i="28" s="1"/>
  <c r="D57" i="28"/>
  <c r="J16" i="28"/>
  <c r="J34" i="28" s="1"/>
  <c r="J162" i="28" l="1"/>
  <c r="J57" i="28"/>
  <c r="D9" i="18"/>
  <c r="E9" i="18"/>
  <c r="F9" i="18" l="1"/>
  <c r="E12" i="18" l="1"/>
  <c r="D12" i="18" l="1"/>
  <c r="F12" i="18"/>
  <c r="L12" i="18" l="1"/>
  <c r="R12" i="18"/>
  <c r="I12" i="18"/>
  <c r="K12" i="18"/>
  <c r="O12" i="18"/>
  <c r="J12" i="18"/>
  <c r="Q12" i="18"/>
  <c r="M12" i="18"/>
  <c r="N12" i="18"/>
  <c r="H12" i="18"/>
  <c r="P12" i="18" l="1"/>
  <c r="S9" i="18" l="1"/>
  <c r="T9" i="18" l="1"/>
  <c r="K79" i="28" l="1"/>
  <c r="K142" i="28" s="1"/>
  <c r="L57" i="28"/>
  <c r="L79" i="28" s="1"/>
  <c r="L142" i="28" s="1"/>
  <c r="L162" i="28" l="1"/>
  <c r="K162" i="28"/>
  <c r="K780" i="38"/>
  <c r="K788" i="38" s="1"/>
  <c r="K808" i="38" s="1"/>
  <c r="K250" i="38"/>
  <c r="K270" i="38" s="1"/>
  <c r="J780" i="38"/>
  <c r="J788" i="38" s="1"/>
  <c r="J808" i="38" s="1"/>
  <c r="J250" i="38"/>
  <c r="J270" i="38" s="1"/>
  <c r="T788" i="38"/>
  <c r="T808" i="38" s="1"/>
  <c r="G10" i="18" s="1"/>
  <c r="S10" i="18" l="1"/>
  <c r="G12" i="18"/>
  <c r="S12" i="18" l="1"/>
  <c r="T10" i="18"/>
  <c r="T12" i="18" s="1"/>
  <c r="L250" i="38"/>
  <c r="L270" i="38" s="1"/>
  <c r="L780" i="38"/>
  <c r="L788" i="38" s="1"/>
  <c r="L808" i="38" s="1"/>
</calcChain>
</file>

<file path=xl/sharedStrings.xml><?xml version="1.0" encoding="utf-8"?>
<sst xmlns="http://schemas.openxmlformats.org/spreadsheetml/2006/main" count="3881" uniqueCount="1432">
  <si>
    <t>JUMLAH</t>
  </si>
  <si>
    <t>B.4708</t>
  </si>
  <si>
    <t>B.5998</t>
  </si>
  <si>
    <t>B.5372</t>
  </si>
  <si>
    <t>PT. GUNUNG BATU UTAMA</t>
  </si>
  <si>
    <t>No.</t>
  </si>
  <si>
    <t>Blok</t>
  </si>
  <si>
    <t>Induk</t>
  </si>
  <si>
    <t>No. Dftr</t>
  </si>
  <si>
    <t>Tgl. Dftr</t>
  </si>
  <si>
    <t>Keterangan</t>
  </si>
  <si>
    <t>TOTAL</t>
  </si>
  <si>
    <t>x</t>
  </si>
  <si>
    <t>=</t>
  </si>
  <si>
    <t>BS.27</t>
  </si>
  <si>
    <t>Unit</t>
  </si>
  <si>
    <t>Ukuran Kavling</t>
  </si>
  <si>
    <t>Luas Terbit</t>
  </si>
  <si>
    <t>06/03/14</t>
  </si>
  <si>
    <t>06/11/13</t>
  </si>
  <si>
    <t>Selisih</t>
  </si>
  <si>
    <t>PROSES SERTIFIKAT SPLITSING</t>
  </si>
  <si>
    <t>*</t>
  </si>
  <si>
    <t>Sisa Belum Terbit</t>
  </si>
  <si>
    <t>REKAPITULASI PROSES PENYELESAIAN SERTIPIKAT SPLITSING</t>
  </si>
  <si>
    <t>A.</t>
  </si>
  <si>
    <t>B.</t>
  </si>
  <si>
    <t>PBN</t>
  </si>
  <si>
    <t>AB.03</t>
  </si>
  <si>
    <t>BR.07</t>
  </si>
  <si>
    <t>BR.08</t>
  </si>
  <si>
    <t>CE.24</t>
  </si>
  <si>
    <t>AD.07</t>
  </si>
  <si>
    <t>CD.29</t>
  </si>
  <si>
    <t>Departemen Land Acquisition</t>
  </si>
  <si>
    <t>Proses Splitsing</t>
  </si>
  <si>
    <t>Proyek</t>
  </si>
  <si>
    <t>Total</t>
  </si>
  <si>
    <t>Menyetujui,</t>
  </si>
  <si>
    <t>Yunita Widyaningtyas, SH.</t>
  </si>
  <si>
    <t>Manager</t>
  </si>
  <si>
    <t>Mei</t>
  </si>
  <si>
    <t>PROSES SERTIFIKAT SPLITSING - TERBIT</t>
  </si>
  <si>
    <t>Jan</t>
  </si>
  <si>
    <t>Feb</t>
  </si>
  <si>
    <t>Mar</t>
  </si>
  <si>
    <t>Apr</t>
  </si>
  <si>
    <t>Jun</t>
  </si>
  <si>
    <t>Jul</t>
  </si>
  <si>
    <t>Ags</t>
  </si>
  <si>
    <t>Sep</t>
  </si>
  <si>
    <t>Okt</t>
  </si>
  <si>
    <t>Nov</t>
  </si>
  <si>
    <t>Des</t>
  </si>
  <si>
    <t>No. SHGB</t>
  </si>
  <si>
    <t>Masa Berlaku</t>
  </si>
  <si>
    <t>29/02/12</t>
  </si>
  <si>
    <t>09/08/10</t>
  </si>
  <si>
    <t>Jumlah</t>
  </si>
  <si>
    <t>TOTAL - A</t>
  </si>
  <si>
    <t>TOTAL - B</t>
  </si>
  <si>
    <t>Tgl. Terbit</t>
  </si>
  <si>
    <t>Agu</t>
  </si>
  <si>
    <t>02/03/10</t>
  </si>
  <si>
    <t>Andrew Nugroho A. S.Kom</t>
  </si>
  <si>
    <t>B.4392</t>
  </si>
  <si>
    <t>B.5219</t>
  </si>
  <si>
    <r>
      <t>dipotong 4 m</t>
    </r>
    <r>
      <rPr>
        <sz val="10"/>
        <color theme="1"/>
        <rFont val="Calibri"/>
        <family val="2"/>
      </rPr>
      <t>²</t>
    </r>
    <r>
      <rPr>
        <sz val="10"/>
        <color theme="1"/>
        <rFont val="Cambria"/>
        <family val="1"/>
        <scheme val="major"/>
      </rPr>
      <t xml:space="preserve"> ke BS.26A</t>
    </r>
  </si>
  <si>
    <t>DG.01O</t>
  </si>
  <si>
    <t>BQ.18A</t>
  </si>
  <si>
    <t>2011</t>
  </si>
  <si>
    <t>Luas Daftar</t>
  </si>
  <si>
    <t>Kadiv Administration</t>
  </si>
  <si>
    <t>AD.08</t>
  </si>
  <si>
    <t>CD.26</t>
  </si>
  <si>
    <t>CD.28</t>
  </si>
  <si>
    <t>Jalan &amp; Fasos</t>
  </si>
  <si>
    <t>28-06-19</t>
  </si>
  <si>
    <t>B.6851</t>
  </si>
  <si>
    <t>Sisa blok FC</t>
  </si>
  <si>
    <t>DN.41</t>
  </si>
  <si>
    <t>09-07-19</t>
  </si>
  <si>
    <t>B.12345</t>
  </si>
  <si>
    <t>SEB.II/24</t>
  </si>
  <si>
    <t>Jalan I</t>
  </si>
  <si>
    <t>Jalan II</t>
  </si>
  <si>
    <t>Jalan III</t>
  </si>
  <si>
    <t>110592/2019</t>
  </si>
  <si>
    <t>115550/2019</t>
  </si>
  <si>
    <t>22-07-19</t>
  </si>
  <si>
    <t>Jalan</t>
  </si>
  <si>
    <t>B.8584</t>
  </si>
  <si>
    <t>PERUMAHAN BUMI TEGAL BESAR 4</t>
  </si>
  <si>
    <t>BUMI TEGAL BESAR 4</t>
  </si>
  <si>
    <t>E.14 double jadi dihilangkan</t>
  </si>
  <si>
    <t>awal nomor berkas 3386 tgl 29/02/12</t>
  </si>
  <si>
    <t xml:space="preserve">Sisa Induk </t>
  </si>
  <si>
    <t xml:space="preserve">Jalan </t>
  </si>
  <si>
    <t>29-08-19</t>
  </si>
  <si>
    <t>B.13242</t>
  </si>
  <si>
    <t>SEB.IX/02</t>
  </si>
  <si>
    <t>SEB.IX/04</t>
  </si>
  <si>
    <t>SEB.IX/06</t>
  </si>
  <si>
    <t>SEB.IX/08</t>
  </si>
  <si>
    <t>SEB.IX/10</t>
  </si>
  <si>
    <t>SEB.IX/12</t>
  </si>
  <si>
    <t>SEB.IX/14</t>
  </si>
  <si>
    <t>SEB.IX/16</t>
  </si>
  <si>
    <t>SEB.IX/18</t>
  </si>
  <si>
    <t>SEB.IX/20</t>
  </si>
  <si>
    <t>SEB.IX/22</t>
  </si>
  <si>
    <t>SEB.IX/24</t>
  </si>
  <si>
    <t>SEB.IX/26</t>
  </si>
  <si>
    <t>SEB.IX/01</t>
  </si>
  <si>
    <t>SEB.IX/03</t>
  </si>
  <si>
    <t>SEB.IX/05</t>
  </si>
  <si>
    <t>SEB.IX/07</t>
  </si>
  <si>
    <t>SEB.IX/09</t>
  </si>
  <si>
    <t>SEB.IX/11</t>
  </si>
  <si>
    <t>SEB.IX/12A</t>
  </si>
  <si>
    <t>SEB.IX/15</t>
  </si>
  <si>
    <t>SEB.IX/17</t>
  </si>
  <si>
    <t>SEB.IX/19</t>
  </si>
  <si>
    <t>SEB.IX/21</t>
  </si>
  <si>
    <t>SEB.IX/23</t>
  </si>
  <si>
    <t>SEB.IX/25</t>
  </si>
  <si>
    <t>SEB.III/29</t>
  </si>
  <si>
    <t>SEB.III/30</t>
  </si>
  <si>
    <t>SEB.III/31</t>
  </si>
  <si>
    <t>SEB.III/32</t>
  </si>
  <si>
    <t>SEB.III/33</t>
  </si>
  <si>
    <t>SEB.III/34</t>
  </si>
  <si>
    <t>SEB.III/35</t>
  </si>
  <si>
    <t>SEB.III/36</t>
  </si>
  <si>
    <t>SEB.III/37</t>
  </si>
  <si>
    <t>SEB.III/38</t>
  </si>
  <si>
    <t>SEB.III/39</t>
  </si>
  <si>
    <t>SEB.III/40</t>
  </si>
  <si>
    <t>SEB.III/41</t>
  </si>
  <si>
    <t>SEB.III/42</t>
  </si>
  <si>
    <t>SEB.III/43</t>
  </si>
  <si>
    <t>SEB.III/44</t>
  </si>
  <si>
    <t>SEB.III/45</t>
  </si>
  <si>
    <t>SEB.III/46</t>
  </si>
  <si>
    <t>SEB.III/47</t>
  </si>
  <si>
    <t>SEB.XII/02</t>
  </si>
  <si>
    <t>SEB.XII/04</t>
  </si>
  <si>
    <t>SEB.XII/06</t>
  </si>
  <si>
    <t>SEB.XII/08</t>
  </si>
  <si>
    <t>SEB.XII/01</t>
  </si>
  <si>
    <t>SEB.XII/03</t>
  </si>
  <si>
    <t>SEB.XII/05</t>
  </si>
  <si>
    <t>SEB.XI/01</t>
  </si>
  <si>
    <t>SEB.XI/02</t>
  </si>
  <si>
    <t>SEB.XI/03</t>
  </si>
  <si>
    <t>SEB.XI/04</t>
  </si>
  <si>
    <t>SEB.XI/05</t>
  </si>
  <si>
    <t>SEB.XI/06</t>
  </si>
  <si>
    <t>SEB.XI/07</t>
  </si>
  <si>
    <t>SEB.XI/08</t>
  </si>
  <si>
    <t>SEB.XI/09</t>
  </si>
  <si>
    <t>SEB.XI/10</t>
  </si>
  <si>
    <t>SEB.XI/11</t>
  </si>
  <si>
    <t>SEB.XI/12A</t>
  </si>
  <si>
    <t>SEB.XI/14</t>
  </si>
  <si>
    <t>SEB.XI/15</t>
  </si>
  <si>
    <t>SEB.XI/16</t>
  </si>
  <si>
    <t>SEB.XI/17</t>
  </si>
  <si>
    <t>SEB.X/02</t>
  </si>
  <si>
    <t>SEB.X/04</t>
  </si>
  <si>
    <t>SEB.X/06</t>
  </si>
  <si>
    <t>SEB.X/08</t>
  </si>
  <si>
    <t>SEB.X/10</t>
  </si>
  <si>
    <t>SEB.X/12</t>
  </si>
  <si>
    <t>SEB.X/14</t>
  </si>
  <si>
    <t>SEB.X/16</t>
  </si>
  <si>
    <t>SEB.X/18</t>
  </si>
  <si>
    <t>SEB.X/20</t>
  </si>
  <si>
    <t>SEB.X/22</t>
  </si>
  <si>
    <t>SEB.X/24</t>
  </si>
  <si>
    <t>SEB.X/26</t>
  </si>
  <si>
    <t>SEB.X/28</t>
  </si>
  <si>
    <t>SEB.X/30</t>
  </si>
  <si>
    <t>SEB.X/32</t>
  </si>
  <si>
    <t>SEB.X/01</t>
  </si>
  <si>
    <t>SEB.X/03</t>
  </si>
  <si>
    <t>SEB.X/05</t>
  </si>
  <si>
    <t>SEB.X/07</t>
  </si>
  <si>
    <t>SEB.X/09</t>
  </si>
  <si>
    <t>SEB.X/11</t>
  </si>
  <si>
    <t>SEB.X/12A</t>
  </si>
  <si>
    <t>SEB.X/15</t>
  </si>
  <si>
    <t>SEB.X/17</t>
  </si>
  <si>
    <t>SEB.X/19</t>
  </si>
  <si>
    <t>SEB.VIII/02</t>
  </si>
  <si>
    <t>SEB.VIII/04</t>
  </si>
  <si>
    <t>SEB.VIII/06</t>
  </si>
  <si>
    <t>SEB.VIII/08</t>
  </si>
  <si>
    <t>SEB.VIII/10</t>
  </si>
  <si>
    <t>SEB.IV/44</t>
  </si>
  <si>
    <t>SEB.IV/45</t>
  </si>
  <si>
    <t>SEB.IV/46</t>
  </si>
  <si>
    <t>SEB.XI/34</t>
  </si>
  <si>
    <t>SEB.XI/33</t>
  </si>
  <si>
    <t>SEB.XI/32</t>
  </si>
  <si>
    <t>SEB.XI/31</t>
  </si>
  <si>
    <t>SEB.XI/30</t>
  </si>
  <si>
    <t>SEB.XI/29</t>
  </si>
  <si>
    <t>SEB.XI/28</t>
  </si>
  <si>
    <t>SEB.XI/27</t>
  </si>
  <si>
    <t>SEB.XI/26</t>
  </si>
  <si>
    <t>SEB.XI/25</t>
  </si>
  <si>
    <t>SEB.XI/24</t>
  </si>
  <si>
    <t>SEB.XI/23</t>
  </si>
  <si>
    <t>SEB.XI/22</t>
  </si>
  <si>
    <t>SEB.XI/21</t>
  </si>
  <si>
    <t>SEB.XI/20</t>
  </si>
  <si>
    <t>SEB.XI/19</t>
  </si>
  <si>
    <t>SEB.XI/18</t>
  </si>
  <si>
    <t>Jalan &amp; fasos</t>
  </si>
  <si>
    <t>DP.28</t>
  </si>
  <si>
    <t>DP.35</t>
  </si>
  <si>
    <t>E.43B</t>
  </si>
  <si>
    <t>Sisa Induk</t>
  </si>
  <si>
    <t>unit</t>
  </si>
  <si>
    <t>128856/2019</t>
  </si>
  <si>
    <t>DO.01 &amp; DN.46</t>
  </si>
  <si>
    <t>DN.41a &amp; DN.42</t>
  </si>
  <si>
    <t>SEB.II/21</t>
  </si>
  <si>
    <t>SEB.II/19</t>
  </si>
  <si>
    <t>SEB.II/17</t>
  </si>
  <si>
    <t>SEB.II/15</t>
  </si>
  <si>
    <t>SEB.II/12A</t>
  </si>
  <si>
    <t>SEB.II/11</t>
  </si>
  <si>
    <t>SEB.II/09</t>
  </si>
  <si>
    <t>SEB.II/07</t>
  </si>
  <si>
    <t>SEB.II/05</t>
  </si>
  <si>
    <t>SEB.II/03</t>
  </si>
  <si>
    <t>SEB.II/01</t>
  </si>
  <si>
    <t>SEB.II/22</t>
  </si>
  <si>
    <t>SB.II/30</t>
  </si>
  <si>
    <t>SB.II/32</t>
  </si>
  <si>
    <t>SB.II/34</t>
  </si>
  <si>
    <t>SB.II/36</t>
  </si>
  <si>
    <t>SB.II/38</t>
  </si>
  <si>
    <t>SB.II/40</t>
  </si>
  <si>
    <t>SB.II/42</t>
  </si>
  <si>
    <t>SB.II/44</t>
  </si>
  <si>
    <t>SB.II/46</t>
  </si>
  <si>
    <t>SB.II/48</t>
  </si>
  <si>
    <t>SB.II/50</t>
  </si>
  <si>
    <t>SB.II/52</t>
  </si>
  <si>
    <t>SB.II/54</t>
  </si>
  <si>
    <t>SB.II/56</t>
  </si>
  <si>
    <t>DP.34</t>
  </si>
  <si>
    <t>DP.31</t>
  </si>
  <si>
    <t>DP.30</t>
  </si>
  <si>
    <t>DP.29</t>
  </si>
  <si>
    <t>Komersial III</t>
  </si>
  <si>
    <t>E.43C</t>
  </si>
  <si>
    <t>Komersial IV</t>
  </si>
  <si>
    <t>Fasos</t>
  </si>
  <si>
    <t>B.13889</t>
  </si>
  <si>
    <t>B.13888</t>
  </si>
  <si>
    <t>24-09-19</t>
  </si>
  <si>
    <t>C.46</t>
  </si>
  <si>
    <t>D.40</t>
  </si>
  <si>
    <t>SWB.II/46-48</t>
  </si>
  <si>
    <t>SWB.II/50</t>
  </si>
  <si>
    <t>SB.II/02-16</t>
  </si>
  <si>
    <t>SB.II/12A</t>
  </si>
  <si>
    <t>SB.II/15</t>
  </si>
  <si>
    <t>SB.II/17</t>
  </si>
  <si>
    <t>SB.II/18</t>
  </si>
  <si>
    <t>SB.II/19</t>
  </si>
  <si>
    <t>SB.II/20</t>
  </si>
  <si>
    <t>SB.II/21</t>
  </si>
  <si>
    <t>SB.II/22</t>
  </si>
  <si>
    <t>SB.II/24</t>
  </si>
  <si>
    <t>SB.II/26</t>
  </si>
  <si>
    <t>SB.II/28</t>
  </si>
  <si>
    <t>KOMERSIAL 1</t>
  </si>
  <si>
    <t>KOMERSIAL 2</t>
  </si>
  <si>
    <t xml:space="preserve">Jalan I </t>
  </si>
  <si>
    <t xml:space="preserve">Jalan II </t>
  </si>
  <si>
    <t>134251/2019</t>
  </si>
  <si>
    <t>PROSES YANG TIDAK MASUK STOCK DAN HUTANG</t>
  </si>
  <si>
    <t>BKW :</t>
  </si>
  <si>
    <t>- Fasos &amp; Jalan</t>
  </si>
  <si>
    <t>- Sisa Induk</t>
  </si>
  <si>
    <t>BTB 4 :</t>
  </si>
  <si>
    <t>B.13949</t>
  </si>
  <si>
    <t>01-10-19</t>
  </si>
  <si>
    <t>E.35A</t>
  </si>
  <si>
    <t>E.36A</t>
  </si>
  <si>
    <t>E.37A</t>
  </si>
  <si>
    <t>E.38A</t>
  </si>
  <si>
    <t>E.39A</t>
  </si>
  <si>
    <t>E.40A</t>
  </si>
  <si>
    <t>E.40C</t>
  </si>
  <si>
    <t>E.40E</t>
  </si>
  <si>
    <t>137545/2019</t>
  </si>
  <si>
    <t>134249/2019</t>
  </si>
  <si>
    <t>17-10-19</t>
  </si>
  <si>
    <t>KPL.I/38</t>
  </si>
  <si>
    <t>KPL.I/40</t>
  </si>
  <si>
    <t>KPL.I/42</t>
  </si>
  <si>
    <t>KPL.I/44</t>
  </si>
  <si>
    <t>KPL.I/46</t>
  </si>
  <si>
    <t>Commercial V</t>
  </si>
  <si>
    <t>Commercial Area</t>
  </si>
  <si>
    <t>KPL.I/31</t>
  </si>
  <si>
    <t>KPL.I/33</t>
  </si>
  <si>
    <t>KPL.I/35</t>
  </si>
  <si>
    <t>SWB.I/47</t>
  </si>
  <si>
    <t>SWB.I/49</t>
  </si>
  <si>
    <t>SWB.I/51</t>
  </si>
  <si>
    <t>SWB.I/53</t>
  </si>
  <si>
    <t>SWB.I/55</t>
  </si>
  <si>
    <t>SWB.I/42</t>
  </si>
  <si>
    <t>SWB.I/44</t>
  </si>
  <si>
    <t>SWB.II/43</t>
  </si>
  <si>
    <t>Commercial I</t>
  </si>
  <si>
    <t>Commercial A</t>
  </si>
  <si>
    <t>Commercial II</t>
  </si>
  <si>
    <t>KPL.II/01</t>
  </si>
  <si>
    <t>KPL.II/03</t>
  </si>
  <si>
    <t>KPL.II/05</t>
  </si>
  <si>
    <t>KPL.II/07</t>
  </si>
  <si>
    <t>KPL.II/09</t>
  </si>
  <si>
    <t>KPL.II/11</t>
  </si>
  <si>
    <t>KPL.II/12A</t>
  </si>
  <si>
    <t>KPL.II/15</t>
  </si>
  <si>
    <t>KPL.II/17</t>
  </si>
  <si>
    <t>KPL.II/19</t>
  </si>
  <si>
    <t>KPL.II/21</t>
  </si>
  <si>
    <t>KPL.II/23</t>
  </si>
  <si>
    <t>KPL.II/25</t>
  </si>
  <si>
    <t>KPL.II/27</t>
  </si>
  <si>
    <t>KPL.II/29</t>
  </si>
  <si>
    <t>KPL.II/31</t>
  </si>
  <si>
    <t>KPL.II/33</t>
  </si>
  <si>
    <t>KPL.II/35</t>
  </si>
  <si>
    <t>KPL.II/37</t>
  </si>
  <si>
    <t>KPL.II/39</t>
  </si>
  <si>
    <t>KPL.II/41</t>
  </si>
  <si>
    <t>KPL.II/43</t>
  </si>
  <si>
    <t>KPL.II/45</t>
  </si>
  <si>
    <t>KPL.II/47</t>
  </si>
  <si>
    <t>SB.I/01</t>
  </si>
  <si>
    <t>SB.I/03</t>
  </si>
  <si>
    <t>SB.I/05</t>
  </si>
  <si>
    <t>SB.I/07</t>
  </si>
  <si>
    <t>SB.I/09</t>
  </si>
  <si>
    <t>SB.I/11</t>
  </si>
  <si>
    <t>SB.I/12A</t>
  </si>
  <si>
    <t>SB.I/15</t>
  </si>
  <si>
    <t>SB.I/17</t>
  </si>
  <si>
    <t>SB.I/19</t>
  </si>
  <si>
    <t>SB.I/21</t>
  </si>
  <si>
    <t>SB.I/23</t>
  </si>
  <si>
    <t>SB.I/25</t>
  </si>
  <si>
    <t>SB.I/27</t>
  </si>
  <si>
    <t>SB.I/29</t>
  </si>
  <si>
    <t>SB.I/31</t>
  </si>
  <si>
    <t>SB.I/33</t>
  </si>
  <si>
    <t>SB.I/35</t>
  </si>
  <si>
    <t>SB.I/37</t>
  </si>
  <si>
    <t>SB.I/39</t>
  </si>
  <si>
    <t>SB.I/41</t>
  </si>
  <si>
    <t>SB.I/43</t>
  </si>
  <si>
    <t>SB.I/45</t>
  </si>
  <si>
    <t>SB.I/47</t>
  </si>
  <si>
    <t>SB.I/49</t>
  </si>
  <si>
    <t>SB.I/51</t>
  </si>
  <si>
    <t>SB.I/53</t>
  </si>
  <si>
    <t>SB.I/55</t>
  </si>
  <si>
    <t>SB.I/57</t>
  </si>
  <si>
    <t>SB.I/59</t>
  </si>
  <si>
    <t>SB.I/61</t>
  </si>
  <si>
    <t>SB.I/63</t>
  </si>
  <si>
    <t>SB.I/65</t>
  </si>
  <si>
    <t>SB.I/02</t>
  </si>
  <si>
    <t>SB.I/04</t>
  </si>
  <si>
    <t>SB.I/06</t>
  </si>
  <si>
    <t>SB.I/08</t>
  </si>
  <si>
    <t>SB.I/10</t>
  </si>
  <si>
    <t>SB.I/12</t>
  </si>
  <si>
    <t>SB.I/14</t>
  </si>
  <si>
    <t>SB.I/16</t>
  </si>
  <si>
    <t>SB.I/18</t>
  </si>
  <si>
    <t>SB.I/20</t>
  </si>
  <si>
    <t>SB.I/22</t>
  </si>
  <si>
    <t>SB.I/24</t>
  </si>
  <si>
    <t>SB.I/26</t>
  </si>
  <si>
    <t>SB.I/28</t>
  </si>
  <si>
    <t>SB.I/30</t>
  </si>
  <si>
    <t>SB.I/32</t>
  </si>
  <si>
    <t>SB.I/34</t>
  </si>
  <si>
    <t>SB.I/36</t>
  </si>
  <si>
    <t>SB.I/38</t>
  </si>
  <si>
    <t>SB.I/40</t>
  </si>
  <si>
    <t>SB.I/42</t>
  </si>
  <si>
    <t>SB.I/44</t>
  </si>
  <si>
    <t>SB.I/46</t>
  </si>
  <si>
    <t>SB.I/48</t>
  </si>
  <si>
    <t>SB.I/50</t>
  </si>
  <si>
    <t>SB.I/52</t>
  </si>
  <si>
    <t>SB.I/54</t>
  </si>
  <si>
    <t>SB.I/56</t>
  </si>
  <si>
    <t>SB.I/58</t>
  </si>
  <si>
    <t>SB.I/60</t>
  </si>
  <si>
    <t>SB.II/01</t>
  </si>
  <si>
    <t>SB.II/03</t>
  </si>
  <si>
    <t>SB.II/05</t>
  </si>
  <si>
    <t>SB.II/07</t>
  </si>
  <si>
    <t>SB.II/09</t>
  </si>
  <si>
    <t>SB.II/11</t>
  </si>
  <si>
    <t>SB.II/23</t>
  </si>
  <si>
    <t>SB.II/25</t>
  </si>
  <si>
    <t>SB.II/27</t>
  </si>
  <si>
    <t>SB.II/29</t>
  </si>
  <si>
    <t>SB.II/31</t>
  </si>
  <si>
    <t>SB.II/33</t>
  </si>
  <si>
    <t>SB.II/35</t>
  </si>
  <si>
    <t>SB.II/37</t>
  </si>
  <si>
    <t>SB.II/39</t>
  </si>
  <si>
    <t>SB.II/41</t>
  </si>
  <si>
    <t>SB.II/43</t>
  </si>
  <si>
    <t>SB.II/45</t>
  </si>
  <si>
    <t>SB.II/47</t>
  </si>
  <si>
    <t>SB.II/49</t>
  </si>
  <si>
    <t>SB.II/51</t>
  </si>
  <si>
    <t>SB.II/53</t>
  </si>
  <si>
    <t>SB.II/55</t>
  </si>
  <si>
    <t>SB.II/57</t>
  </si>
  <si>
    <t>SB.II/59</t>
  </si>
  <si>
    <t>SB.II/02 - 16</t>
  </si>
  <si>
    <t>SB.II/58</t>
  </si>
  <si>
    <t>SB.II/60</t>
  </si>
  <si>
    <t>SB.II/62</t>
  </si>
  <si>
    <t>SB.II/64</t>
  </si>
  <si>
    <t>SB.II/66</t>
  </si>
  <si>
    <t>SB.II/68</t>
  </si>
  <si>
    <t>SB.II/70</t>
  </si>
  <si>
    <t>DP.26A</t>
  </si>
  <si>
    <t>DP.26</t>
  </si>
  <si>
    <t>Commercial III</t>
  </si>
  <si>
    <t>EB.II/18</t>
  </si>
  <si>
    <t>EB.II/20</t>
  </si>
  <si>
    <t>EB.II/01</t>
  </si>
  <si>
    <t>EB.II/03</t>
  </si>
  <si>
    <t>EB.II/05</t>
  </si>
  <si>
    <t>EB.II/07</t>
  </si>
  <si>
    <t>EB.II/09</t>
  </si>
  <si>
    <t>EB.II/11</t>
  </si>
  <si>
    <t>EB.II/15</t>
  </si>
  <si>
    <t>EB.II/17</t>
  </si>
  <si>
    <t>EB.II/19</t>
  </si>
  <si>
    <t>EB.II/21</t>
  </si>
  <si>
    <t>EB.II/23</t>
  </si>
  <si>
    <t>EB.II/25</t>
  </si>
  <si>
    <t>EB.II/27</t>
  </si>
  <si>
    <t>EB.I/02</t>
  </si>
  <si>
    <t>EB.I/04</t>
  </si>
  <si>
    <t>EB.I/06</t>
  </si>
  <si>
    <t>EB.I/08</t>
  </si>
  <si>
    <t>EB.I/12</t>
  </si>
  <si>
    <t>EB.I/10</t>
  </si>
  <si>
    <t>EB.I/14</t>
  </si>
  <si>
    <t>EB.I/16</t>
  </si>
  <si>
    <t>EB.I/18</t>
  </si>
  <si>
    <t>EB.I/20</t>
  </si>
  <si>
    <t>EB.I/22</t>
  </si>
  <si>
    <t>EB.I/24</t>
  </si>
  <si>
    <t>EB.I/26</t>
  </si>
  <si>
    <t>EB.I/28</t>
  </si>
  <si>
    <t>EB.I/01</t>
  </si>
  <si>
    <t>EB.I/03</t>
  </si>
  <si>
    <t>EB.I/05</t>
  </si>
  <si>
    <t>EB.I/07</t>
  </si>
  <si>
    <t>EB.I/09</t>
  </si>
  <si>
    <t>EB.I/11</t>
  </si>
  <si>
    <t>EB.I/12A</t>
  </si>
  <si>
    <t>EB.I/15</t>
  </si>
  <si>
    <t>EB.I/17</t>
  </si>
  <si>
    <t>EB.I/19</t>
  </si>
  <si>
    <t>EB.I/21</t>
  </si>
  <si>
    <t>EB.I/23</t>
  </si>
  <si>
    <t>EB.I/25</t>
  </si>
  <si>
    <t>EB.I/27</t>
  </si>
  <si>
    <t>KPL.III/02</t>
  </si>
  <si>
    <t>KPL.III/04</t>
  </si>
  <si>
    <t>KPL.III/06</t>
  </si>
  <si>
    <t>KPL.III/08</t>
  </si>
  <si>
    <t>KPL.III/10</t>
  </si>
  <si>
    <t>KPL.III/12</t>
  </si>
  <si>
    <t>KPL.III/14</t>
  </si>
  <si>
    <t>KPL.III/16</t>
  </si>
  <si>
    <t>KPL.III/18</t>
  </si>
  <si>
    <t>KPL.III/20</t>
  </si>
  <si>
    <t>EB &amp; KPL</t>
  </si>
  <si>
    <t>Commercial IV</t>
  </si>
  <si>
    <t>KPL.III/01</t>
  </si>
  <si>
    <t>KPL.III/03</t>
  </si>
  <si>
    <t>KPL.III/05</t>
  </si>
  <si>
    <t>KPL.III/07</t>
  </si>
  <si>
    <t>KPL.III/09</t>
  </si>
  <si>
    <t>KPL.III/11</t>
  </si>
  <si>
    <t>KPL.III/12A</t>
  </si>
  <si>
    <t>KPL.III/15</t>
  </si>
  <si>
    <t>KPL.III/17</t>
  </si>
  <si>
    <t>KPL.III/19</t>
  </si>
  <si>
    <t>SEB.I/25</t>
  </si>
  <si>
    <t>SEB.I/23</t>
  </si>
  <si>
    <t>SEB.I/21</t>
  </si>
  <si>
    <t>SEB.I/19</t>
  </si>
  <si>
    <t>SEB.I/17</t>
  </si>
  <si>
    <t>SEB.I/15</t>
  </si>
  <si>
    <t>SEB.I/12A</t>
  </si>
  <si>
    <t>SEB.I/11</t>
  </si>
  <si>
    <t>SEB.I/09</t>
  </si>
  <si>
    <t>SEB.I/07</t>
  </si>
  <si>
    <t>SEB.I/05</t>
  </si>
  <si>
    <t>SEB.I/03</t>
  </si>
  <si>
    <t>SEB.I/01</t>
  </si>
  <si>
    <t>SEB.I/22</t>
  </si>
  <si>
    <t>SEB.I/20</t>
  </si>
  <si>
    <t>SEB.I/18</t>
  </si>
  <si>
    <t>SEB.I/16</t>
  </si>
  <si>
    <t>SEB.I/14</t>
  </si>
  <si>
    <t>SEB.I/12</t>
  </si>
  <si>
    <t>SEB.I/10</t>
  </si>
  <si>
    <t>SEB.I/08</t>
  </si>
  <si>
    <t>SEB.I/06</t>
  </si>
  <si>
    <t>SEB.I/04</t>
  </si>
  <si>
    <t>SEB.I/02</t>
  </si>
  <si>
    <t>SEB.IV/15</t>
  </si>
  <si>
    <t>SEB.IV/17</t>
  </si>
  <si>
    <t>SEB.IV/19</t>
  </si>
  <si>
    <t>SEB.IV/21</t>
  </si>
  <si>
    <t>SEB.IV/22A</t>
  </si>
  <si>
    <t>SEB.IV/22B</t>
  </si>
  <si>
    <t>SEB.IV/22C</t>
  </si>
  <si>
    <t>SEB.IV/22D</t>
  </si>
  <si>
    <t>SEB.IV/22E</t>
  </si>
  <si>
    <t>SEB.IV/22F</t>
  </si>
  <si>
    <t>SEB.IV/22G</t>
  </si>
  <si>
    <t>SEB.IV/22H</t>
  </si>
  <si>
    <t>SEB.IV/22I</t>
  </si>
  <si>
    <t>SEB.IV/22J</t>
  </si>
  <si>
    <t>SEB.IV/23</t>
  </si>
  <si>
    <t>SEB.IV/22</t>
  </si>
  <si>
    <t>SEB.IV/20</t>
  </si>
  <si>
    <t>SEB.IV/18</t>
  </si>
  <si>
    <t>SEB.V/23</t>
  </si>
  <si>
    <t>SEB.V/21</t>
  </si>
  <si>
    <t>SEB.V/19</t>
  </si>
  <si>
    <t>SEB.V/24</t>
  </si>
  <si>
    <t>SEB.V/22</t>
  </si>
  <si>
    <t>SEB.V/20</t>
  </si>
  <si>
    <t>SEB.VI/23</t>
  </si>
  <si>
    <t>SEB.VI/21</t>
  </si>
  <si>
    <t>SEB.VI/19</t>
  </si>
  <si>
    <t xml:space="preserve">Jalan III &amp; Fasos </t>
  </si>
  <si>
    <t xml:space="preserve">Jalan IV &amp; Fasos </t>
  </si>
  <si>
    <t>140897/2019</t>
  </si>
  <si>
    <t>B.13928</t>
  </si>
  <si>
    <t>B.13921</t>
  </si>
  <si>
    <t>WB.I/52</t>
  </si>
  <si>
    <t>WB.I/50</t>
  </si>
  <si>
    <t>WB.I/48</t>
  </si>
  <si>
    <t>WB.I/46</t>
  </si>
  <si>
    <t>WB.I/44</t>
  </si>
  <si>
    <t>WB.I/42</t>
  </si>
  <si>
    <t>WB.I/40</t>
  </si>
  <si>
    <t>WB.I/38</t>
  </si>
  <si>
    <t>WB.I/36</t>
  </si>
  <si>
    <t>WB.I/34</t>
  </si>
  <si>
    <t>WB.I/32</t>
  </si>
  <si>
    <t>WB.I/30</t>
  </si>
  <si>
    <t>WB.I/28</t>
  </si>
  <si>
    <t>WB.I/26</t>
  </si>
  <si>
    <t>WB.I/24</t>
  </si>
  <si>
    <t>WB.I/22</t>
  </si>
  <si>
    <t>WB.I/20</t>
  </si>
  <si>
    <t>WB.I/18</t>
  </si>
  <si>
    <t>WB.I/15</t>
  </si>
  <si>
    <t>WB.I/17</t>
  </si>
  <si>
    <t>WB.I/19</t>
  </si>
  <si>
    <t>WB.I/21</t>
  </si>
  <si>
    <t>WB.I/23</t>
  </si>
  <si>
    <t>WB.I/25</t>
  </si>
  <si>
    <t>WB.I/27</t>
  </si>
  <si>
    <t>WB.I/29</t>
  </si>
  <si>
    <t>WB.I/31</t>
  </si>
  <si>
    <t>WB.I/33</t>
  </si>
  <si>
    <t>WB.I/35</t>
  </si>
  <si>
    <t>WB.I/37</t>
  </si>
  <si>
    <t>WB.I/39</t>
  </si>
  <si>
    <t>WB.I/41</t>
  </si>
  <si>
    <t>WB.I/43</t>
  </si>
  <si>
    <t>WB.I/45</t>
  </si>
  <si>
    <t>WB.I/47</t>
  </si>
  <si>
    <t>WB.I/49</t>
  </si>
  <si>
    <t>WB.I/51</t>
  </si>
  <si>
    <t>WB.I/53</t>
  </si>
  <si>
    <t>KPL.I/02</t>
  </si>
  <si>
    <t>KPL.I/04</t>
  </si>
  <si>
    <t>KPL.I/06</t>
  </si>
  <si>
    <t>KPL.I/08</t>
  </si>
  <si>
    <t>KPL.I/10</t>
  </si>
  <si>
    <t>KPL.I/12</t>
  </si>
  <si>
    <t>KPL.I/14</t>
  </si>
  <si>
    <t>KPL.I/16</t>
  </si>
  <si>
    <t>KPL.I/18</t>
  </si>
  <si>
    <t>KPL.I/20</t>
  </si>
  <si>
    <t>KPL.I/22</t>
  </si>
  <si>
    <t>KPL.I/24</t>
  </si>
  <si>
    <t>KPL.I/26</t>
  </si>
  <si>
    <t>KPL.I/28</t>
  </si>
  <si>
    <t>KPL.I/30</t>
  </si>
  <si>
    <t>KPL.I/32</t>
  </si>
  <si>
    <t>KPL.I/23</t>
  </si>
  <si>
    <t>KPL.I/21</t>
  </si>
  <si>
    <t>KPL.I/19</t>
  </si>
  <si>
    <t>KPL.I/17</t>
  </si>
  <si>
    <t>KPL.I/15</t>
  </si>
  <si>
    <t>KPL.I/11</t>
  </si>
  <si>
    <t>KPL.I/09</t>
  </si>
  <si>
    <t>KPL.I/07</t>
  </si>
  <si>
    <t>KPL.I/05</t>
  </si>
  <si>
    <t>KPL.I/03</t>
  </si>
  <si>
    <t>KPL.I/01</t>
  </si>
  <si>
    <t>SWB.I/01</t>
  </si>
  <si>
    <t>SWB.I/03</t>
  </si>
  <si>
    <t>SWB.I/05</t>
  </si>
  <si>
    <t>SWB.I/07</t>
  </si>
  <si>
    <t>SWB.I/09</t>
  </si>
  <si>
    <t>SWB.I/11</t>
  </si>
  <si>
    <t>SWB.I/15</t>
  </si>
  <si>
    <t>SWB.I/17</t>
  </si>
  <si>
    <t>SWB.I/19</t>
  </si>
  <si>
    <t>SWB.I/21</t>
  </si>
  <si>
    <t>SWB.I/23</t>
  </si>
  <si>
    <t>SWB.I/25</t>
  </si>
  <si>
    <t>SWB.I/27</t>
  </si>
  <si>
    <t>SWB.I/29</t>
  </si>
  <si>
    <t>SWB.I/31</t>
  </si>
  <si>
    <t>SWB.I/33</t>
  </si>
  <si>
    <t>SWB.I/35</t>
  </si>
  <si>
    <t>SWB.I/37</t>
  </si>
  <si>
    <t>SWB.I/39</t>
  </si>
  <si>
    <t>SWB.I/34</t>
  </si>
  <si>
    <t>SWB.I/32</t>
  </si>
  <si>
    <t>SWB.I/30</t>
  </si>
  <si>
    <t>SWB.I/28</t>
  </si>
  <si>
    <t>SWB.I/26</t>
  </si>
  <si>
    <t>SWB.I/24</t>
  </si>
  <si>
    <t>SWB.I/22</t>
  </si>
  <si>
    <t>SWB.I/20</t>
  </si>
  <si>
    <t>SWB.I/18</t>
  </si>
  <si>
    <t>SWB.I/16</t>
  </si>
  <si>
    <t>SWB.I/14</t>
  </si>
  <si>
    <t>SWB.I/12</t>
  </si>
  <si>
    <t>SWB.I/10</t>
  </si>
  <si>
    <t>SWB.I/08</t>
  </si>
  <si>
    <t>SWB.I/06</t>
  </si>
  <si>
    <t>SWB.I/04</t>
  </si>
  <si>
    <t>SWB.I/02</t>
  </si>
  <si>
    <t>SWB.II/01</t>
  </si>
  <si>
    <t>SWB.II/03</t>
  </si>
  <si>
    <t>SWB.II/05</t>
  </si>
  <si>
    <t>SWB.II/07</t>
  </si>
  <si>
    <t>SWB.II/09</t>
  </si>
  <si>
    <t>SWB.II/11</t>
  </si>
  <si>
    <t>SWB.II/15</t>
  </si>
  <si>
    <t>SWB.II/17</t>
  </si>
  <si>
    <t>SWB.II/19</t>
  </si>
  <si>
    <t>SWB.II/21</t>
  </si>
  <si>
    <t>SWB.II/23</t>
  </si>
  <si>
    <t>SWB.II/25</t>
  </si>
  <si>
    <t>SWB.II/27</t>
  </si>
  <si>
    <t>SWB.II/29</t>
  </si>
  <si>
    <t>SWB.II/31</t>
  </si>
  <si>
    <t>SWB.II/33</t>
  </si>
  <si>
    <t>SWB.II/35</t>
  </si>
  <si>
    <t>SWB.II/34</t>
  </si>
  <si>
    <t>SWB.II/32</t>
  </si>
  <si>
    <t>SWB.II/30</t>
  </si>
  <si>
    <t>SWB.II/28</t>
  </si>
  <si>
    <t>SWB.II/26</t>
  </si>
  <si>
    <t>SWB.II/24</t>
  </si>
  <si>
    <t>SWB.II/22</t>
  </si>
  <si>
    <t>SWB.II/20</t>
  </si>
  <si>
    <t>SWB.II/18</t>
  </si>
  <si>
    <t>SWB.II/16</t>
  </si>
  <si>
    <t>SWB.II/14</t>
  </si>
  <si>
    <t>SWB.II/12</t>
  </si>
  <si>
    <t>SWB.II/10</t>
  </si>
  <si>
    <t>SWB.II/08</t>
  </si>
  <si>
    <t>SWB.II/06</t>
  </si>
  <si>
    <t>SWB.II/04</t>
  </si>
  <si>
    <t>SWB.II/02</t>
  </si>
  <si>
    <t>SWB.01</t>
  </si>
  <si>
    <t>SWB.02</t>
  </si>
  <si>
    <t>SWB.03</t>
  </si>
  <si>
    <t>SWB.04</t>
  </si>
  <si>
    <t>SWB.05</t>
  </si>
  <si>
    <t>SWB.06</t>
  </si>
  <si>
    <t>SWB.07</t>
  </si>
  <si>
    <t>SWB.08</t>
  </si>
  <si>
    <t>SWB.09</t>
  </si>
  <si>
    <t>SWB.10</t>
  </si>
  <si>
    <t>SWB.11</t>
  </si>
  <si>
    <t>SWB.12</t>
  </si>
  <si>
    <t>SWB.14</t>
  </si>
  <si>
    <t>SWB.15</t>
  </si>
  <si>
    <t>SWB.16</t>
  </si>
  <si>
    <t>SWB.17</t>
  </si>
  <si>
    <t>25-10-19</t>
  </si>
  <si>
    <t>SEB.X/21</t>
  </si>
  <si>
    <t>SEB.X/23</t>
  </si>
  <si>
    <t>SEB.X/25</t>
  </si>
  <si>
    <t>SEB.X/27</t>
  </si>
  <si>
    <t>SEB.VIII/12</t>
  </si>
  <si>
    <t>Tambahan Bidang</t>
  </si>
  <si>
    <t>SEB.IX A</t>
  </si>
  <si>
    <t>SEB.IX B</t>
  </si>
  <si>
    <t>141752/2019</t>
  </si>
  <si>
    <t>143510/2019</t>
  </si>
  <si>
    <t xml:space="preserve"> terbit GU 13-11-19</t>
  </si>
  <si>
    <t>KPL.I/27 &amp; SWB.I/43</t>
  </si>
  <si>
    <t>SWB.I/40 &amp; SWB.II/39</t>
  </si>
  <si>
    <t>WB.I/01</t>
  </si>
  <si>
    <t>KPL.I/29</t>
  </si>
  <si>
    <t>SWB.I/45</t>
  </si>
  <si>
    <t>DP.26B</t>
  </si>
  <si>
    <t>SEB.IV/24</t>
  </si>
  <si>
    <t>TAMBAH BIDANG</t>
  </si>
  <si>
    <t>SWB.II/41</t>
  </si>
  <si>
    <t>KAYU MANIS</t>
  </si>
  <si>
    <t>EB.II/12A</t>
  </si>
  <si>
    <t>Terbit GU 27-11-19</t>
  </si>
  <si>
    <t>B.14296</t>
  </si>
  <si>
    <t>29-11-19</t>
  </si>
  <si>
    <t>EB.II/12a</t>
  </si>
  <si>
    <t>EB.II/02</t>
  </si>
  <si>
    <t>EB.II/04</t>
  </si>
  <si>
    <t>EB.II/06</t>
  </si>
  <si>
    <t>EB.II/08</t>
  </si>
  <si>
    <t>EB.II/10</t>
  </si>
  <si>
    <t>EB.II/12</t>
  </si>
  <si>
    <t>EB.II/14</t>
  </si>
  <si>
    <t>EB.II/16</t>
  </si>
  <si>
    <t>EB.III/01</t>
  </si>
  <si>
    <t>EB.III/03</t>
  </si>
  <si>
    <t>EB.III/05</t>
  </si>
  <si>
    <t>EB.III/07</t>
  </si>
  <si>
    <t>EB.III/09</t>
  </si>
  <si>
    <t>EB.III/11</t>
  </si>
  <si>
    <t>EB.III/12a</t>
  </si>
  <si>
    <t>EB.III/15</t>
  </si>
  <si>
    <t>EB.III/17</t>
  </si>
  <si>
    <t>EB.III/02</t>
  </si>
  <si>
    <t>EB.III/04</t>
  </si>
  <si>
    <t>EB.III/06</t>
  </si>
  <si>
    <t>EB.III/08</t>
  </si>
  <si>
    <t>EB.III/10</t>
  </si>
  <si>
    <t>EB.III/12</t>
  </si>
  <si>
    <t>EB.III/14</t>
  </si>
  <si>
    <t>EB.III/16</t>
  </si>
  <si>
    <t>EB.III/18</t>
  </si>
  <si>
    <t>EB.III/20</t>
  </si>
  <si>
    <t>EB.IV/01</t>
  </si>
  <si>
    <t>EB.IV/03</t>
  </si>
  <si>
    <t>EB.IV/05</t>
  </si>
  <si>
    <t>EB.IV/07</t>
  </si>
  <si>
    <t>EB.IV/09</t>
  </si>
  <si>
    <t>EB.IV/11</t>
  </si>
  <si>
    <t>EB.IV/12a</t>
  </si>
  <si>
    <t>EB.IV/15</t>
  </si>
  <si>
    <t>EB.IV/17</t>
  </si>
  <si>
    <t>EB.C 1</t>
  </si>
  <si>
    <t>EB.D 1</t>
  </si>
  <si>
    <t>COMMERCIAL AREA</t>
  </si>
  <si>
    <t xml:space="preserve">JALAN </t>
  </si>
  <si>
    <t>WB.I/62</t>
  </si>
  <si>
    <t>B.14297</t>
  </si>
  <si>
    <t>DP.32</t>
  </si>
  <si>
    <t>DP.33</t>
  </si>
  <si>
    <t>05-12-19</t>
  </si>
  <si>
    <t>B.14313</t>
  </si>
  <si>
    <t>Com. 03</t>
  </si>
  <si>
    <t xml:space="preserve">Tambahan Bidang </t>
  </si>
  <si>
    <t>148441/2019</t>
  </si>
  <si>
    <t>seharusnya 45 karena sebagiannya ada di Induk B.13928 sudah terbit GU 15 m²</t>
  </si>
  <si>
    <t>151049/2019</t>
  </si>
  <si>
    <t>151051/2019</t>
  </si>
  <si>
    <t>EB.III/19</t>
  </si>
  <si>
    <t>EB.III/21</t>
  </si>
  <si>
    <t>Terbit GU 26-12-19</t>
  </si>
  <si>
    <t>sd. 2019</t>
  </si>
  <si>
    <t>Thn 2020</t>
  </si>
  <si>
    <t>Terbit Tahun 2020</t>
  </si>
  <si>
    <t>Proses sd. 2019</t>
  </si>
  <si>
    <t>Proses th. 2020</t>
  </si>
  <si>
    <t>Terbit 2020</t>
  </si>
  <si>
    <t>PERUMAHAN BUMI TEGAL BESAR 1, 2, 3</t>
  </si>
  <si>
    <t>BUMI TEGAL BESAR 1, 2, 3</t>
  </si>
  <si>
    <t>B.15095</t>
  </si>
  <si>
    <t>11-03-49</t>
  </si>
  <si>
    <t>03-01-20</t>
  </si>
  <si>
    <t>B.15094</t>
  </si>
  <si>
    <t>B.15093</t>
  </si>
  <si>
    <t>B.15092</t>
  </si>
  <si>
    <t>B.15091</t>
  </si>
  <si>
    <t>B.15090</t>
  </si>
  <si>
    <t>B.15089</t>
  </si>
  <si>
    <t>B.15088</t>
  </si>
  <si>
    <t>B.15087</t>
  </si>
  <si>
    <t>B.15086</t>
  </si>
  <si>
    <t>B.15085</t>
  </si>
  <si>
    <t>B.15084</t>
  </si>
  <si>
    <t>B.15083</t>
  </si>
  <si>
    <t>B.15070</t>
  </si>
  <si>
    <t>B.15071</t>
  </si>
  <si>
    <t>B.15072</t>
  </si>
  <si>
    <t>B.15073</t>
  </si>
  <si>
    <t>B.15074</t>
  </si>
  <si>
    <t>B.15075</t>
  </si>
  <si>
    <t>B.15076</t>
  </si>
  <si>
    <t>B.15077</t>
  </si>
  <si>
    <t>B.15078</t>
  </si>
  <si>
    <t>B.15079</t>
  </si>
  <si>
    <t>B.15080</t>
  </si>
  <si>
    <t>B.15081</t>
  </si>
  <si>
    <t>B.15082</t>
  </si>
  <si>
    <t>B.14971</t>
  </si>
  <si>
    <t>B.14972</t>
  </si>
  <si>
    <t>B.15069</t>
  </si>
  <si>
    <t>B.15068</t>
  </si>
  <si>
    <t>B.15067</t>
  </si>
  <si>
    <t>B.15066</t>
  </si>
  <si>
    <t>B.15065</t>
  </si>
  <si>
    <t>B.15064</t>
  </si>
  <si>
    <t>B.15063</t>
  </si>
  <si>
    <t>B.15062</t>
  </si>
  <si>
    <t>B.15061</t>
  </si>
  <si>
    <t>B.15060</t>
  </si>
  <si>
    <t>B.15059</t>
  </si>
  <si>
    <t>B.15058</t>
  </si>
  <si>
    <t>B.15057</t>
  </si>
  <si>
    <t>B.15056</t>
  </si>
  <si>
    <t>B.15055</t>
  </si>
  <si>
    <t>B.15054</t>
  </si>
  <si>
    <t>B.15053</t>
  </si>
  <si>
    <t>B.15052</t>
  </si>
  <si>
    <t>B.15051</t>
  </si>
  <si>
    <t>B.15050</t>
  </si>
  <si>
    <t>B.15049</t>
  </si>
  <si>
    <t>B.15046</t>
  </si>
  <si>
    <t>B.15047</t>
  </si>
  <si>
    <t>B.15048</t>
  </si>
  <si>
    <t>B.15010</t>
  </si>
  <si>
    <t>B.15011</t>
  </si>
  <si>
    <t>B.15012</t>
  </si>
  <si>
    <t>B.15013</t>
  </si>
  <si>
    <t>B.15014</t>
  </si>
  <si>
    <t>B.15015</t>
  </si>
  <si>
    <t>B.15016</t>
  </si>
  <si>
    <t>B.15017</t>
  </si>
  <si>
    <t>B.15018</t>
  </si>
  <si>
    <t>B.15019</t>
  </si>
  <si>
    <t>B.15020</t>
  </si>
  <si>
    <t>B.15021</t>
  </si>
  <si>
    <t>B.15022</t>
  </si>
  <si>
    <t>B.15023</t>
  </si>
  <si>
    <t>B.15024</t>
  </si>
  <si>
    <t>B.15025</t>
  </si>
  <si>
    <t>B.15009</t>
  </si>
  <si>
    <t>B.15008</t>
  </si>
  <si>
    <t>B.15007</t>
  </si>
  <si>
    <t>B.15006</t>
  </si>
  <si>
    <t>B.15005</t>
  </si>
  <si>
    <t>B.15004</t>
  </si>
  <si>
    <t>B.15003</t>
  </si>
  <si>
    <t>B.15002</t>
  </si>
  <si>
    <t>B.15001</t>
  </si>
  <si>
    <t>B.15000</t>
  </si>
  <si>
    <t>B.14999</t>
  </si>
  <si>
    <t>B.14998</t>
  </si>
  <si>
    <t>B.14997</t>
  </si>
  <si>
    <t>B.14996</t>
  </si>
  <si>
    <t>B.14995</t>
  </si>
  <si>
    <t>B.14994</t>
  </si>
  <si>
    <t>B.14982</t>
  </si>
  <si>
    <t>B.14983</t>
  </si>
  <si>
    <t>B.14984</t>
  </si>
  <si>
    <t>B.14985</t>
  </si>
  <si>
    <t>B.14986</t>
  </si>
  <si>
    <t>B.14987</t>
  </si>
  <si>
    <t>B.14988</t>
  </si>
  <si>
    <t>B.14989</t>
  </si>
  <si>
    <t>B.14974</t>
  </si>
  <si>
    <t>B.14975</t>
  </si>
  <si>
    <t>B.14976</t>
  </si>
  <si>
    <t>B.14977</t>
  </si>
  <si>
    <t>B.14978</t>
  </si>
  <si>
    <t>B.15026</t>
  </si>
  <si>
    <t>B.15027</t>
  </si>
  <si>
    <t>B.15028</t>
  </si>
  <si>
    <t>B.15029</t>
  </si>
  <si>
    <t>B.15030</t>
  </si>
  <si>
    <t>B.15031</t>
  </si>
  <si>
    <t>B.15032</t>
  </si>
  <si>
    <t>B.15033</t>
  </si>
  <si>
    <t>B.15034</t>
  </si>
  <si>
    <t>B.15035</t>
  </si>
  <si>
    <t>B.15036</t>
  </si>
  <si>
    <t>B.15037</t>
  </si>
  <si>
    <t>B.15038</t>
  </si>
  <si>
    <t>B.15039</t>
  </si>
  <si>
    <t>B.15040</t>
  </si>
  <si>
    <t>B.15041</t>
  </si>
  <si>
    <t>B.15042</t>
  </si>
  <si>
    <t>B.15043</t>
  </si>
  <si>
    <t>B.15044</t>
  </si>
  <si>
    <t>B.15045</t>
  </si>
  <si>
    <t>B.14970</t>
  </si>
  <si>
    <t>B.14973</t>
  </si>
  <si>
    <t>B.15096</t>
  </si>
  <si>
    <t>B.14990</t>
  </si>
  <si>
    <t>B.14991</t>
  </si>
  <si>
    <t>B.14992</t>
  </si>
  <si>
    <t>B.14993</t>
  </si>
  <si>
    <t>B.14979</t>
  </si>
  <si>
    <t xml:space="preserve"> </t>
  </si>
  <si>
    <t>B.15104</t>
  </si>
  <si>
    <t>02-06-2045</t>
  </si>
  <si>
    <t>15-01-2020</t>
  </si>
  <si>
    <t>B.15103</t>
  </si>
  <si>
    <t>B.15102</t>
  </si>
  <si>
    <t>B.15101</t>
  </si>
  <si>
    <t>B.15100</t>
  </si>
  <si>
    <t>B.15099</t>
  </si>
  <si>
    <t>B.15098</t>
  </si>
  <si>
    <t>B.15097</t>
  </si>
  <si>
    <t>B.14980</t>
  </si>
  <si>
    <t>B.14981</t>
  </si>
  <si>
    <t>Bila terbit diajukan revisi luasan menjadi 1.661 m²</t>
  </si>
  <si>
    <t>Konfirmasi GU tgl 17-01-20</t>
  </si>
  <si>
    <t>B.14639</t>
  </si>
  <si>
    <t>DN.40</t>
  </si>
  <si>
    <t>DN.39</t>
  </si>
  <si>
    <t>DN.38</t>
  </si>
  <si>
    <t>DN.37</t>
  </si>
  <si>
    <t>DN.36A</t>
  </si>
  <si>
    <t>21-01-20</t>
  </si>
  <si>
    <t>2496/2020</t>
  </si>
  <si>
    <t xml:space="preserve"> Catatan : </t>
  </si>
  <si>
    <t>KPL.III/22-42 &amp; EB.1-29</t>
  </si>
  <si>
    <t>SEB.I/3-7 &amp; KPL.36</t>
  </si>
  <si>
    <t>B.15305</t>
  </si>
  <si>
    <t>16-07-2049</t>
  </si>
  <si>
    <t>01-02-20</t>
  </si>
  <si>
    <t>B.15163</t>
  </si>
  <si>
    <t>B.15164</t>
  </si>
  <si>
    <t>B.15162</t>
  </si>
  <si>
    <t>B.15165</t>
  </si>
  <si>
    <t>B.15166</t>
  </si>
  <si>
    <t>B.15167</t>
  </si>
  <si>
    <t>B.15168</t>
  </si>
  <si>
    <t>B.15169</t>
  </si>
  <si>
    <t>B.15153</t>
  </si>
  <si>
    <t>B.15152</t>
  </si>
  <si>
    <t>B.15151</t>
  </si>
  <si>
    <t>B.15150</t>
  </si>
  <si>
    <t>B.15149</t>
  </si>
  <si>
    <t>B.15148</t>
  </si>
  <si>
    <t>B.15136</t>
  </si>
  <si>
    <t>B.15137</t>
  </si>
  <si>
    <t>B.15138</t>
  </si>
  <si>
    <t>B.15139</t>
  </si>
  <si>
    <t>B.15140</t>
  </si>
  <si>
    <t>B.15142</t>
  </si>
  <si>
    <t>B.15143</t>
  </si>
  <si>
    <t>B.15144</t>
  </si>
  <si>
    <t>B.15145</t>
  </si>
  <si>
    <t>B.15146</t>
  </si>
  <si>
    <t>B.15147</t>
  </si>
  <si>
    <t>B.15118</t>
  </si>
  <si>
    <t>B.15120</t>
  </si>
  <si>
    <t>B.15121</t>
  </si>
  <si>
    <t>B.15119</t>
  </si>
  <si>
    <t>B.15122</t>
  </si>
  <si>
    <t>B.15123</t>
  </si>
  <si>
    <t>B.15267</t>
  </si>
  <si>
    <t>B.15266</t>
  </si>
  <si>
    <t>B.15141</t>
  </si>
  <si>
    <t>B.15361</t>
  </si>
  <si>
    <t>B.15363</t>
  </si>
  <si>
    <t>B.15359</t>
  </si>
  <si>
    <t>B.15364</t>
  </si>
  <si>
    <t>B.15358</t>
  </si>
  <si>
    <t>B.15365</t>
  </si>
  <si>
    <t>B.15357</t>
  </si>
  <si>
    <t>B.15366</t>
  </si>
  <si>
    <t>B.15356</t>
  </si>
  <si>
    <t>B.15367</t>
  </si>
  <si>
    <t>B.15368</t>
  </si>
  <si>
    <t>B.15369</t>
  </si>
  <si>
    <t>B.15370</t>
  </si>
  <si>
    <t>B.15371</t>
  </si>
  <si>
    <t>B.15372</t>
  </si>
  <si>
    <t>B.15383</t>
  </si>
  <si>
    <t>B.15382</t>
  </si>
  <si>
    <t>B.15381</t>
  </si>
  <si>
    <t>B.15380</t>
  </si>
  <si>
    <t>B.15379</t>
  </si>
  <si>
    <t>B.15378</t>
  </si>
  <si>
    <t>B.15376</t>
  </si>
  <si>
    <t>B.15375</t>
  </si>
  <si>
    <t>B.15374</t>
  </si>
  <si>
    <t>B.15373</t>
  </si>
  <si>
    <t>B.15154</t>
  </si>
  <si>
    <t>B.15155</t>
  </si>
  <si>
    <t>B.15156</t>
  </si>
  <si>
    <t>B.15157</t>
  </si>
  <si>
    <t>B.15158</t>
  </si>
  <si>
    <t>B.15159</t>
  </si>
  <si>
    <t>B.15160</t>
  </si>
  <si>
    <t>B.15161</t>
  </si>
  <si>
    <t>B.15300</t>
  </si>
  <si>
    <t>B.15299</t>
  </si>
  <si>
    <t>B.15294</t>
  </si>
  <si>
    <t>B.15316</t>
  </si>
  <si>
    <t>B.15317</t>
  </si>
  <si>
    <t>B.15318</t>
  </si>
  <si>
    <t>B.15319</t>
  </si>
  <si>
    <t>B.15320</t>
  </si>
  <si>
    <t>B.15322</t>
  </si>
  <si>
    <t>B.15323</t>
  </si>
  <si>
    <t>B.15324</t>
  </si>
  <si>
    <t>B.15325</t>
  </si>
  <si>
    <t>B.15326</t>
  </si>
  <si>
    <t>B.15176</t>
  </si>
  <si>
    <t>B.15177</t>
  </si>
  <si>
    <t>B.15178</t>
  </si>
  <si>
    <t>B.15268</t>
  </si>
  <si>
    <t>B.15269</t>
  </si>
  <si>
    <t>B.15270</t>
  </si>
  <si>
    <t>B.15271</t>
  </si>
  <si>
    <t>B.15272</t>
  </si>
  <si>
    <t>B.15273</t>
  </si>
  <si>
    <t>B.15274</t>
  </si>
  <si>
    <t>B.15275</t>
  </si>
  <si>
    <t>B.15276</t>
  </si>
  <si>
    <t>B.15277</t>
  </si>
  <si>
    <t>B.15278</t>
  </si>
  <si>
    <t>B.15279</t>
  </si>
  <si>
    <t>B.15280</t>
  </si>
  <si>
    <t>B.15286</t>
  </si>
  <si>
    <t>B.15289</t>
  </si>
  <si>
    <t>B.15288</t>
  </si>
  <si>
    <t>B.15287</t>
  </si>
  <si>
    <t>B.15290</t>
  </si>
  <si>
    <t>B.15291</t>
  </si>
  <si>
    <t>B.15292</t>
  </si>
  <si>
    <t>B.15293</t>
  </si>
  <si>
    <t>B.15225</t>
  </si>
  <si>
    <t>B.15209</t>
  </si>
  <si>
    <t>B.15224</t>
  </si>
  <si>
    <t>B.15210</t>
  </si>
  <si>
    <t>B.15223</t>
  </si>
  <si>
    <t>B.15127</t>
  </si>
  <si>
    <t>B.15128</t>
  </si>
  <si>
    <t>B.15211</t>
  </si>
  <si>
    <t>B.15222</t>
  </si>
  <si>
    <t>B.15212</t>
  </si>
  <si>
    <t>B.15213</t>
  </si>
  <si>
    <t>B.15214</t>
  </si>
  <si>
    <t>B.15124</t>
  </si>
  <si>
    <t>B.15125</t>
  </si>
  <si>
    <t>B.15220</t>
  </si>
  <si>
    <t>B.15219</t>
  </si>
  <si>
    <t>B.15218</t>
  </si>
  <si>
    <t>B.15265</t>
  </si>
  <si>
    <t>B.15241</t>
  </si>
  <si>
    <t>B.15264</t>
  </si>
  <si>
    <t>B.15242</t>
  </si>
  <si>
    <t>B.15263</t>
  </si>
  <si>
    <t>B.15243</t>
  </si>
  <si>
    <t>B.15262</t>
  </si>
  <si>
    <t>B.15244</t>
  </si>
  <si>
    <t>B.15261</t>
  </si>
  <si>
    <t>B.15245</t>
  </si>
  <si>
    <t>B.15260</t>
  </si>
  <si>
    <t>B.15246</t>
  </si>
  <si>
    <t>B.15259</t>
  </si>
  <si>
    <t>B.15247</t>
  </si>
  <si>
    <t>B.15258</t>
  </si>
  <si>
    <t>B.15248</t>
  </si>
  <si>
    <t>B.15257</t>
  </si>
  <si>
    <t>B.15249</t>
  </si>
  <si>
    <t>B.15256</t>
  </si>
  <si>
    <t>B.15250</t>
  </si>
  <si>
    <t>B.15255</t>
  </si>
  <si>
    <t>B.15251</t>
  </si>
  <si>
    <t>B.15254</t>
  </si>
  <si>
    <t>B.15253</t>
  </si>
  <si>
    <t>B.15252</t>
  </si>
  <si>
    <t>B.15193</t>
  </si>
  <si>
    <t>B.15192</t>
  </si>
  <si>
    <t>B.15191</t>
  </si>
  <si>
    <t>B.15190</t>
  </si>
  <si>
    <t>B.15189</t>
  </si>
  <si>
    <t>B.15188</t>
  </si>
  <si>
    <t>B.15187</t>
  </si>
  <si>
    <t>B.15186</t>
  </si>
  <si>
    <t>B.15185</t>
  </si>
  <si>
    <t>B.15184</t>
  </si>
  <si>
    <t>B.15183</t>
  </si>
  <si>
    <t>B.15182</t>
  </si>
  <si>
    <t>B.15181</t>
  </si>
  <si>
    <t>B.15180</t>
  </si>
  <si>
    <t>B.15195</t>
  </si>
  <si>
    <t>B.15179</t>
  </si>
  <si>
    <t>B.15196</t>
  </si>
  <si>
    <t>B.15236</t>
  </si>
  <si>
    <t>B.15197</t>
  </si>
  <si>
    <t>B.15235</t>
  </si>
  <si>
    <t>B,.15198</t>
  </si>
  <si>
    <t>B.15200</t>
  </si>
  <si>
    <t>B.15233</t>
  </si>
  <si>
    <t>B.15201</t>
  </si>
  <si>
    <t>B.15232</t>
  </si>
  <si>
    <t>B.15202</t>
  </si>
  <si>
    <t>B.15231</t>
  </si>
  <si>
    <t>B.15203</t>
  </si>
  <si>
    <t>B.15230</t>
  </si>
  <si>
    <t>B.15204</t>
  </si>
  <si>
    <t>B.15229</t>
  </si>
  <si>
    <t>B.15205</t>
  </si>
  <si>
    <t>B.15228</t>
  </si>
  <si>
    <t>B.15206</t>
  </si>
  <si>
    <t>B.15227</t>
  </si>
  <si>
    <t>B.15226</t>
  </si>
  <si>
    <t>B.15208</t>
  </si>
  <si>
    <t>B.15215</t>
  </si>
  <si>
    <t>B.15216</t>
  </si>
  <si>
    <t>B.15217</t>
  </si>
  <si>
    <t>B.15298</t>
  </si>
  <si>
    <t>B.15297</t>
  </si>
  <si>
    <t>B.15296</t>
  </si>
  <si>
    <t>B.15295</t>
  </si>
  <si>
    <t>B.15170</t>
  </si>
  <si>
    <t>B.15171</t>
  </si>
  <si>
    <t>B.15172</t>
  </si>
  <si>
    <t>B.15173</t>
  </si>
  <si>
    <t>B.15174</t>
  </si>
  <si>
    <t>B.15175</t>
  </si>
  <si>
    <t>B.15327</t>
  </si>
  <si>
    <t>B.15301</t>
  </si>
  <si>
    <t>B.15302</t>
  </si>
  <si>
    <t>B.15303</t>
  </si>
  <si>
    <t>B.15304</t>
  </si>
  <si>
    <t>B.15306</t>
  </si>
  <si>
    <t>B.15307</t>
  </si>
  <si>
    <t>B.15308</t>
  </si>
  <si>
    <t>B.15309</t>
  </si>
  <si>
    <t>B.15310</t>
  </si>
  <si>
    <t>B.15311</t>
  </si>
  <si>
    <t>B.15312</t>
  </si>
  <si>
    <t>B.15313</t>
  </si>
  <si>
    <t>B.15111</t>
  </si>
  <si>
    <t>B.15354</t>
  </si>
  <si>
    <t>B.15353</t>
  </si>
  <si>
    <t>B.15352</t>
  </si>
  <si>
    <t>B.15351</t>
  </si>
  <si>
    <t>B.15350</t>
  </si>
  <si>
    <t>B.15349</t>
  </si>
  <si>
    <t>B.15116</t>
  </si>
  <si>
    <t>B.15117</t>
  </si>
  <si>
    <t>B.15106</t>
  </si>
  <si>
    <t>B.15107</t>
  </si>
  <si>
    <t>B.15108</t>
  </si>
  <si>
    <t>B.15109</t>
  </si>
  <si>
    <t>B.15110</t>
  </si>
  <si>
    <t>B.15348</t>
  </si>
  <si>
    <t>B.15328</t>
  </si>
  <si>
    <t>B.15347</t>
  </si>
  <si>
    <t>B.15329</t>
  </si>
  <si>
    <t>B.15346</t>
  </si>
  <si>
    <t>B.15330</t>
  </si>
  <si>
    <t>B.15345</t>
  </si>
  <si>
    <t>B.15331</t>
  </si>
  <si>
    <t>B.15344</t>
  </si>
  <si>
    <t>B.15332</t>
  </si>
  <si>
    <t>B.15343</t>
  </si>
  <si>
    <t>B.15333</t>
  </si>
  <si>
    <t>B.15342</t>
  </si>
  <si>
    <t>B.15334</t>
  </si>
  <si>
    <t>B.15341</t>
  </si>
  <si>
    <t>B.15335</t>
  </si>
  <si>
    <t>B.15340</t>
  </si>
  <si>
    <t>B.15336</t>
  </si>
  <si>
    <t>B.15339</t>
  </si>
  <si>
    <t>B.15337</t>
  </si>
  <si>
    <t>B.15207</t>
  </si>
  <si>
    <t>B.15338</t>
  </si>
  <si>
    <t>B.15199</t>
  </si>
  <si>
    <t>B.15281</t>
  </si>
  <si>
    <t>B.15112</t>
  </si>
  <si>
    <t>B.15131</t>
  </si>
  <si>
    <t>B.15400</t>
  </si>
  <si>
    <t>B.15126</t>
  </si>
  <si>
    <t>B.15194</t>
  </si>
  <si>
    <t>SWB.II/44 &amp; 46</t>
  </si>
  <si>
    <t>B.15132</t>
  </si>
  <si>
    <t>B.15314</t>
  </si>
  <si>
    <t>B.15387</t>
  </si>
  <si>
    <t>B.15386</t>
  </si>
  <si>
    <t>B.15403</t>
  </si>
  <si>
    <t>B.15385</t>
  </si>
  <si>
    <t>B.15402</t>
  </si>
  <si>
    <t>B.15384</t>
  </si>
  <si>
    <t>B.15401</t>
  </si>
  <si>
    <t>B.15388</t>
  </si>
  <si>
    <t>B.15389</t>
  </si>
  <si>
    <t>B.15390</t>
  </si>
  <si>
    <t>B.15391</t>
  </si>
  <si>
    <t>B.15392</t>
  </si>
  <si>
    <t>B.15393</t>
  </si>
  <si>
    <t>B.15394</t>
  </si>
  <si>
    <t>B.15395</t>
  </si>
  <si>
    <t>B.15396</t>
  </si>
  <si>
    <t>B.15397</t>
  </si>
  <si>
    <t>B.15398</t>
  </si>
  <si>
    <t>B.15399</t>
  </si>
  <si>
    <t>B.15404</t>
  </si>
  <si>
    <t>B.15409</t>
  </si>
  <si>
    <t>B.15405</t>
  </si>
  <si>
    <t>B.15408</t>
  </si>
  <si>
    <t>B.15406</t>
  </si>
  <si>
    <t>B.15407</t>
  </si>
  <si>
    <t>B.15413</t>
  </si>
  <si>
    <t>B.15411</t>
  </si>
  <si>
    <t>B.15410</t>
  </si>
  <si>
    <t>B.15133</t>
  </si>
  <si>
    <t>B.15135</t>
  </si>
  <si>
    <t>B.15412</t>
  </si>
  <si>
    <t>B.15113</t>
  </si>
  <si>
    <t>B.15114</t>
  </si>
  <si>
    <t>B.15134</t>
  </si>
  <si>
    <t>B.15360</t>
  </si>
  <si>
    <t>B.15362</t>
  </si>
  <si>
    <t>21/04/11</t>
  </si>
  <si>
    <t>B.15420</t>
  </si>
  <si>
    <t>B.15421</t>
  </si>
  <si>
    <t>B.15417</t>
  </si>
  <si>
    <t>B.15418</t>
  </si>
  <si>
    <t>B.15419</t>
  </si>
  <si>
    <t>B.15416</t>
  </si>
  <si>
    <t>16-11-2040</t>
  </si>
  <si>
    <t>12-02-2020</t>
  </si>
  <si>
    <t>B.15315</t>
  </si>
  <si>
    <t>B.15105</t>
  </si>
  <si>
    <t>WB. I/03-07 &amp; KPL.I/36</t>
  </si>
  <si>
    <t>B.15129</t>
  </si>
  <si>
    <t>B.15130</t>
  </si>
  <si>
    <t>B.15115</t>
  </si>
  <si>
    <t>B.15355</t>
  </si>
  <si>
    <t>B.15377</t>
  </si>
  <si>
    <t>EB.II/22 - 38</t>
  </si>
  <si>
    <t>B.15285</t>
  </si>
  <si>
    <t>B.15284</t>
  </si>
  <si>
    <t>B.15283</t>
  </si>
  <si>
    <t>B.15282</t>
  </si>
  <si>
    <t>B.15321</t>
  </si>
  <si>
    <t>B.15239</t>
  </si>
  <si>
    <t>B.15240</t>
  </si>
  <si>
    <t>B.15237</t>
  </si>
  <si>
    <t>B.15238</t>
  </si>
  <si>
    <t>B.15234</t>
  </si>
  <si>
    <t>EB.A</t>
  </si>
  <si>
    <t>EB.I/30 &amp; EB.II/29</t>
  </si>
  <si>
    <t>EB.B</t>
  </si>
  <si>
    <t>12-02-20</t>
  </si>
  <si>
    <t>B.15414</t>
  </si>
  <si>
    <t>23-10-2042</t>
  </si>
  <si>
    <t>13-02-20</t>
  </si>
  <si>
    <t>B.15415</t>
  </si>
  <si>
    <t>25-03-2039</t>
  </si>
  <si>
    <t>B.15545</t>
  </si>
  <si>
    <t>B.15544</t>
  </si>
  <si>
    <t>B.15543</t>
  </si>
  <si>
    <t>15-08-2036</t>
  </si>
  <si>
    <t>Terbit GU 17-02-2020</t>
  </si>
  <si>
    <t>26-02-2020</t>
  </si>
  <si>
    <t>BULAN MARET 2020</t>
  </si>
  <si>
    <t>Jember, 31 Maret 2020</t>
  </si>
  <si>
    <t>B.15607</t>
  </si>
  <si>
    <t>B.15606</t>
  </si>
  <si>
    <t>B.15605</t>
  </si>
  <si>
    <t>B.15604</t>
  </si>
  <si>
    <t>B.15603</t>
  </si>
  <si>
    <t>B.15602</t>
  </si>
  <si>
    <t>28-02-2048</t>
  </si>
  <si>
    <t>09-03-20</t>
  </si>
  <si>
    <t>B.15568</t>
  </si>
  <si>
    <t>17-02-2049</t>
  </si>
  <si>
    <t>09-03-2020</t>
  </si>
  <si>
    <t>B.15569</t>
  </si>
  <si>
    <t>B.15570</t>
  </si>
  <si>
    <t>B.15571</t>
  </si>
  <si>
    <t>B.15572</t>
  </si>
  <si>
    <t>B.15573</t>
  </si>
  <si>
    <t>B.15574</t>
  </si>
  <si>
    <t>B.15575</t>
  </si>
  <si>
    <t>B.15576</t>
  </si>
  <si>
    <t>B.15577</t>
  </si>
  <si>
    <t>B.15578</t>
  </si>
  <si>
    <t>B.15583</t>
  </si>
  <si>
    <t>B.15579</t>
  </si>
  <si>
    <t>B.15580</t>
  </si>
  <si>
    <t>B.15582</t>
  </si>
  <si>
    <t>B.15581</t>
  </si>
  <si>
    <t>B.15584</t>
  </si>
  <si>
    <t>B.15586</t>
  </si>
  <si>
    <t>B.15585</t>
  </si>
  <si>
    <t>B.15587</t>
  </si>
  <si>
    <t>B.15588</t>
  </si>
  <si>
    <t>B.15589</t>
  </si>
  <si>
    <t>B.15590</t>
  </si>
  <si>
    <t>B.15591</t>
  </si>
  <si>
    <t>B.15592</t>
  </si>
  <si>
    <t>B.15593</t>
  </si>
  <si>
    <t>B.15594</t>
  </si>
  <si>
    <t>B.15548</t>
  </si>
  <si>
    <t>B.15549</t>
  </si>
  <si>
    <t>B.15550</t>
  </si>
  <si>
    <t>B.15551</t>
  </si>
  <si>
    <t>B.15552</t>
  </si>
  <si>
    <t>B.15553</t>
  </si>
  <si>
    <t>B.15554</t>
  </si>
  <si>
    <t>B.15555</t>
  </si>
  <si>
    <t>B.15556</t>
  </si>
  <si>
    <t>B.15567</t>
  </si>
  <si>
    <t>B.15566</t>
  </si>
  <si>
    <t>B.15565</t>
  </si>
  <si>
    <t>B.15564</t>
  </si>
  <si>
    <t>B.15563</t>
  </si>
  <si>
    <t>B.15562</t>
  </si>
  <si>
    <t>B.15561</t>
  </si>
  <si>
    <t>B.15560</t>
  </si>
  <si>
    <t>B.15559</t>
  </si>
  <si>
    <t>B.15558</t>
  </si>
  <si>
    <t>B.15557</t>
  </si>
  <si>
    <t>B.15546</t>
  </si>
  <si>
    <t>B.15547</t>
  </si>
  <si>
    <t>SWB.12a</t>
  </si>
  <si>
    <t>SWB.I/12a</t>
  </si>
  <si>
    <t>SWB.II/08a</t>
  </si>
  <si>
    <t>SWB.II/08b</t>
  </si>
  <si>
    <t>SWB.II/12a</t>
  </si>
  <si>
    <t>KPL.I/12a</t>
  </si>
  <si>
    <t>KPL.I/34</t>
  </si>
  <si>
    <t>WB.I/02</t>
  </si>
  <si>
    <t>WB.I/04</t>
  </si>
  <si>
    <t>WB.I/12a</t>
  </si>
  <si>
    <t>WB.I/54</t>
  </si>
  <si>
    <t>WB.I/60</t>
  </si>
  <si>
    <t>WB.II/01</t>
  </si>
  <si>
    <t>WB.II/02</t>
  </si>
  <si>
    <t>WB.II/03</t>
  </si>
  <si>
    <t>WB.II/04</t>
  </si>
  <si>
    <t>WB.II/27</t>
  </si>
  <si>
    <t>WB.II/29</t>
  </si>
  <si>
    <t>WB.II/31</t>
  </si>
  <si>
    <t>WB.III/01</t>
  </si>
  <si>
    <t>WB.III/02</t>
  </si>
  <si>
    <t>WB.III/03</t>
  </si>
  <si>
    <t>WB.III/04</t>
  </si>
  <si>
    <t>WB.III/05</t>
  </si>
  <si>
    <t>WB.III/06</t>
  </si>
  <si>
    <t>WB.IV/01</t>
  </si>
  <si>
    <t>DP.61-69 &amp; SWB.II/36-44</t>
  </si>
  <si>
    <t>KPL.I/25-27 &amp; SWB.I/41</t>
  </si>
  <si>
    <t>WB.I/05-11</t>
  </si>
  <si>
    <t>COMMERCIAL V</t>
  </si>
  <si>
    <t>WB.II/17&amp;19</t>
  </si>
  <si>
    <t>WB.II/21-25</t>
  </si>
  <si>
    <t>WB.II/33-37</t>
  </si>
  <si>
    <t>WB.II/43-51</t>
  </si>
  <si>
    <t>WB.A.I</t>
  </si>
  <si>
    <t>WB.A</t>
  </si>
  <si>
    <t>WB.B</t>
  </si>
  <si>
    <t>WB.C</t>
  </si>
  <si>
    <t>COMMERCIAL A</t>
  </si>
  <si>
    <t>COMMERCIAL AREA A.I</t>
  </si>
  <si>
    <t>SALURAN</t>
  </si>
  <si>
    <t>JALAN I &amp; FASOS</t>
  </si>
  <si>
    <t>JALAN II</t>
  </si>
  <si>
    <t>JALAN III</t>
  </si>
  <si>
    <t xml:space="preserve"> - Terbit Split 2020 ada yang berupa Jalan &amp; Fasos 7 SHGB di BTB 4 (Luas = 27.933 m²).</t>
  </si>
  <si>
    <t>SWB.I/36-38 &amp; SWB.II/37,39</t>
  </si>
  <si>
    <t>B.15713</t>
  </si>
  <si>
    <t>27-03-2020</t>
  </si>
  <si>
    <t>B.15711</t>
  </si>
  <si>
    <t>B.15710</t>
  </si>
  <si>
    <t>B.15708</t>
  </si>
  <si>
    <t>B.15696</t>
  </si>
  <si>
    <t>B.15695</t>
  </si>
  <si>
    <t>B.15694</t>
  </si>
  <si>
    <t>B.15693</t>
  </si>
  <si>
    <t>B.15706</t>
  </si>
  <si>
    <t>B.15705</t>
  </si>
  <si>
    <t>B.15704</t>
  </si>
  <si>
    <t>B.15703</t>
  </si>
  <si>
    <t>B.15702</t>
  </si>
  <si>
    <t>B.15701</t>
  </si>
  <si>
    <t>B.15700</t>
  </si>
  <si>
    <t>B.15699</t>
  </si>
  <si>
    <t>B.15698</t>
  </si>
  <si>
    <t>B.15707</t>
  </si>
  <si>
    <t>B.15697</t>
  </si>
  <si>
    <t>B.15617</t>
  </si>
  <si>
    <t>23-04-2045</t>
  </si>
  <si>
    <t>BTB 1, 2, 3 :</t>
  </si>
  <si>
    <t xml:space="preserve"> - Terbit Split 2020 ada yang berupa Sisa Induk 7 SHGB di BTB 4 (Luas = 1.022 m²), harusnya 2 sisa induk masuk (luas 461 m²) di BTB 1,2&amp;3 tetapi kav milik BTB 4.</t>
  </si>
  <si>
    <t xml:space="preserve"> - Terbit Split 2020 ada yang berupa Jalan &amp; Fasos 5 SHGB di BTB 1, 2 &amp; 3 (Luas = 7.433 m²).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</si>
</sst>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_);_(* \(#,##0.0\);_(* &quot;-&quot;?_);_(@_)"/>
    <numFmt numFmtId="166" formatCode="_(* #,##0.0_);_(* \(#,##0.0\);_(* &quot;-&quot;??_);_(@_)"/>
    <numFmt numFmtId="167" formatCode="_(* #,##0_);_(* \(#,##0\);_(* &quot;-&quot;??_);_(@_)"/>
    <numFmt numFmtId="169" formatCode="dd/mm/yyyy;@"/>
    <numFmt numFmtId="170" formatCode="_(* #,##0.0_);_(* \(#,##0.0\);_(* &quot;-&quot;_);_(@_)"/>
    <numFmt numFmtId="171" formatCode="_-* #,##0.0_-;\-* #,##0.0_-;_-* &quot;-&quot;?_-;_-@_-"/>
    <numFmt numFmtId="172" formatCode="#,##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0"/>
      <color indexed="8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indexed="8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rgb="FFFF0000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name val="Cambria"/>
      <family val="1"/>
      <scheme val="major"/>
    </font>
    <font>
      <u/>
      <sz val="10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0"/>
      <color indexed="8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sz val="12"/>
      <color indexed="8"/>
      <name val="Cambria"/>
      <family val="1"/>
      <scheme val="major"/>
    </font>
    <font>
      <sz val="16"/>
      <color indexed="8"/>
      <name val="Cambria"/>
      <family val="1"/>
      <scheme val="major"/>
    </font>
    <font>
      <sz val="9.5"/>
      <name val="Cambria"/>
      <family val="1"/>
      <scheme val="major"/>
    </font>
    <font>
      <sz val="9.5"/>
      <color indexed="8"/>
      <name val="Cambria"/>
      <family val="1"/>
      <scheme val="major"/>
    </font>
    <font>
      <b/>
      <sz val="16"/>
      <color indexed="8"/>
      <name val="Cambria"/>
      <family val="1"/>
      <scheme val="major"/>
    </font>
    <font>
      <sz val="10"/>
      <color theme="1"/>
      <name val="Calibri"/>
      <family val="2"/>
    </font>
    <font>
      <b/>
      <sz val="10"/>
      <color rgb="FF0000CC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1"/>
      <name val="Cambria"/>
      <family val="1"/>
    </font>
    <font>
      <sz val="10"/>
      <color theme="3" tint="0.39997558519241921"/>
      <name val="Cambria"/>
      <family val="1"/>
      <scheme val="major"/>
    </font>
    <font>
      <sz val="1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gray0625"/>
    </fill>
    <fill>
      <patternFill patternType="gray0625">
        <bgColor theme="0"/>
      </patternFill>
    </fill>
    <fill>
      <patternFill patternType="solid">
        <fgColor indexed="65"/>
        <bgColor indexed="64"/>
      </patternFill>
    </fill>
    <fill>
      <patternFill patternType="gray0625"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64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 style="thin">
        <color indexed="64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/>
      <right style="thin">
        <color indexed="64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3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/>
  </cellStyleXfs>
  <cellXfs count="787">
    <xf numFmtId="0" fontId="0" fillId="0" borderId="0" xfId="0"/>
    <xf numFmtId="0" fontId="4" fillId="0" borderId="0" xfId="0" applyFont="1" applyAlignment="1">
      <alignment vertical="center"/>
    </xf>
    <xf numFmtId="0" fontId="2" fillId="0" borderId="0" xfId="1" applyNumberFormat="1"/>
    <xf numFmtId="41" fontId="9" fillId="0" borderId="34" xfId="1" applyNumberFormat="1" applyFont="1" applyBorder="1" applyAlignment="1">
      <alignment vertical="center"/>
    </xf>
    <xf numFmtId="41" fontId="9" fillId="0" borderId="35" xfId="1" applyNumberFormat="1" applyFont="1" applyBorder="1" applyAlignment="1">
      <alignment vertical="center"/>
    </xf>
    <xf numFmtId="41" fontId="9" fillId="0" borderId="36" xfId="1" applyNumberFormat="1" applyFont="1" applyBorder="1" applyAlignment="1">
      <alignment vertical="center"/>
    </xf>
    <xf numFmtId="41" fontId="9" fillId="0" borderId="37" xfId="1" applyNumberFormat="1" applyFont="1" applyBorder="1" applyAlignment="1">
      <alignment vertical="center"/>
    </xf>
    <xf numFmtId="41" fontId="9" fillId="0" borderId="38" xfId="1" applyNumberFormat="1" applyFont="1" applyBorder="1" applyAlignment="1">
      <alignment vertical="center"/>
    </xf>
    <xf numFmtId="41" fontId="9" fillId="0" borderId="39" xfId="1" applyNumberFormat="1" applyFont="1" applyBorder="1" applyAlignment="1">
      <alignment vertical="center"/>
    </xf>
    <xf numFmtId="41" fontId="9" fillId="0" borderId="40" xfId="1" applyNumberFormat="1" applyFont="1" applyBorder="1" applyAlignment="1">
      <alignment vertical="center"/>
    </xf>
    <xf numFmtId="0" fontId="9" fillId="7" borderId="41" xfId="1" applyNumberFormat="1" applyFont="1" applyFill="1" applyBorder="1" applyAlignment="1">
      <alignment horizontal="right"/>
    </xf>
    <xf numFmtId="0" fontId="10" fillId="0" borderId="41" xfId="1" applyNumberFormat="1" applyFont="1" applyBorder="1" applyAlignment="1">
      <alignment horizontal="center" vertical="center"/>
    </xf>
    <xf numFmtId="0" fontId="9" fillId="7" borderId="42" xfId="1" applyNumberFormat="1" applyFont="1" applyFill="1" applyBorder="1"/>
    <xf numFmtId="0" fontId="7" fillId="7" borderId="32" xfId="1" quotePrefix="1" applyNumberFormat="1" applyFont="1" applyFill="1" applyBorder="1" applyAlignment="1">
      <alignment horizontal="center" vertical="center"/>
    </xf>
    <xf numFmtId="0" fontId="7" fillId="7" borderId="32" xfId="1" applyNumberFormat="1" applyFont="1" applyFill="1" applyBorder="1" applyAlignment="1">
      <alignment horizontal="center" vertical="center" wrapText="1"/>
    </xf>
    <xf numFmtId="0" fontId="7" fillId="7" borderId="44" xfId="1" quotePrefix="1" applyNumberFormat="1" applyFont="1" applyFill="1" applyBorder="1" applyAlignment="1">
      <alignment horizontal="center" vertical="center"/>
    </xf>
    <xf numFmtId="41" fontId="9" fillId="0" borderId="45" xfId="1" applyNumberFormat="1" applyFont="1" applyBorder="1" applyAlignment="1">
      <alignment vertical="center"/>
    </xf>
    <xf numFmtId="41" fontId="10" fillId="0" borderId="36" xfId="1" applyNumberFormat="1" applyFont="1" applyBorder="1" applyAlignment="1">
      <alignment vertical="center"/>
    </xf>
    <xf numFmtId="41" fontId="10" fillId="0" borderId="39" xfId="1" applyNumberFormat="1" applyFont="1" applyBorder="1" applyAlignment="1">
      <alignment vertical="center"/>
    </xf>
    <xf numFmtId="41" fontId="10" fillId="0" borderId="41" xfId="1" applyNumberFormat="1" applyFont="1" applyBorder="1" applyAlignment="1">
      <alignment vertical="center"/>
    </xf>
    <xf numFmtId="0" fontId="12" fillId="0" borderId="0" xfId="0" applyNumberFormat="1" applyFont="1" applyAlignment="1">
      <alignment horizontal="left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43" fontId="14" fillId="0" borderId="0" xfId="8" applyFont="1" applyAlignment="1">
      <alignment vertical="center"/>
    </xf>
    <xf numFmtId="43" fontId="14" fillId="0" borderId="0" xfId="8" applyFont="1" applyAlignment="1">
      <alignment horizontal="center" vertical="center"/>
    </xf>
    <xf numFmtId="43" fontId="14" fillId="0" borderId="0" xfId="8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15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166" fontId="13" fillId="0" borderId="0" xfId="8" applyNumberFormat="1" applyFont="1" applyBorder="1" applyAlignment="1">
      <alignment horizontal="center" vertical="center"/>
    </xf>
    <xf numFmtId="41" fontId="14" fillId="0" borderId="11" xfId="0" applyNumberFormat="1" applyFont="1" applyBorder="1" applyAlignment="1">
      <alignment horizontal="left" vertical="center"/>
    </xf>
    <xf numFmtId="41" fontId="14" fillId="0" borderId="11" xfId="9" applyNumberFormat="1" applyFont="1" applyBorder="1" applyAlignment="1">
      <alignment horizontal="left" vertical="center"/>
    </xf>
    <xf numFmtId="43" fontId="14" fillId="0" borderId="11" xfId="8" applyNumberFormat="1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41" fontId="14" fillId="0" borderId="10" xfId="9" applyNumberFormat="1" applyFont="1" applyBorder="1" applyAlignment="1">
      <alignment horizontal="left" vertical="center"/>
    </xf>
    <xf numFmtId="165" fontId="14" fillId="0" borderId="26" xfId="8" applyNumberFormat="1" applyFont="1" applyBorder="1" applyAlignment="1">
      <alignment horizontal="left" vertical="center"/>
    </xf>
    <xf numFmtId="43" fontId="14" fillId="0" borderId="17" xfId="8" applyFont="1" applyBorder="1" applyAlignment="1">
      <alignment horizontal="center" vertical="center"/>
    </xf>
    <xf numFmtId="165" fontId="14" fillId="0" borderId="17" xfId="8" applyNumberFormat="1" applyFont="1" applyBorder="1" applyAlignment="1">
      <alignment horizontal="left" vertical="center"/>
    </xf>
    <xf numFmtId="43" fontId="14" fillId="0" borderId="17" xfId="8" quotePrefix="1" applyFont="1" applyBorder="1" applyAlignment="1">
      <alignment horizontal="center" vertical="center"/>
    </xf>
    <xf numFmtId="165" fontId="14" fillId="0" borderId="18" xfId="8" applyNumberFormat="1" applyFont="1" applyBorder="1" applyAlignment="1">
      <alignment horizontal="left" vertical="center"/>
    </xf>
    <xf numFmtId="41" fontId="13" fillId="2" borderId="4" xfId="0" applyNumberFormat="1" applyFont="1" applyFill="1" applyBorder="1" applyAlignment="1">
      <alignment horizontal="left" vertical="center"/>
    </xf>
    <xf numFmtId="165" fontId="13" fillId="0" borderId="1" xfId="8" applyNumberFormat="1" applyFont="1" applyBorder="1" applyAlignment="1">
      <alignment horizontal="center" vertical="center"/>
    </xf>
    <xf numFmtId="43" fontId="13" fillId="0" borderId="2" xfId="8" applyFont="1" applyBorder="1" applyAlignment="1">
      <alignment horizontal="center" vertical="center"/>
    </xf>
    <xf numFmtId="165" fontId="13" fillId="0" borderId="2" xfId="8" applyNumberFormat="1" applyFont="1" applyBorder="1" applyAlignment="1">
      <alignment horizontal="center" vertical="center"/>
    </xf>
    <xf numFmtId="43" fontId="13" fillId="0" borderId="2" xfId="8" quotePrefix="1" applyFont="1" applyBorder="1" applyAlignment="1">
      <alignment horizontal="center" vertical="center"/>
    </xf>
    <xf numFmtId="165" fontId="13" fillId="0" borderId="3" xfId="8" applyNumberFormat="1" applyFont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41" fontId="14" fillId="4" borderId="3" xfId="0" applyNumberFormat="1" applyFont="1" applyFill="1" applyBorder="1" applyAlignment="1">
      <alignment horizontal="center" vertical="center"/>
    </xf>
    <xf numFmtId="41" fontId="14" fillId="0" borderId="28" xfId="0" applyNumberFormat="1" applyFont="1" applyBorder="1" applyAlignment="1">
      <alignment horizontal="left" vertical="center"/>
    </xf>
    <xf numFmtId="41" fontId="14" fillId="0" borderId="28" xfId="9" applyNumberFormat="1" applyFont="1" applyBorder="1" applyAlignment="1">
      <alignment horizontal="left" vertical="center"/>
    </xf>
    <xf numFmtId="165" fontId="14" fillId="0" borderId="27" xfId="8" applyNumberFormat="1" applyFont="1" applyBorder="1" applyAlignment="1">
      <alignment horizontal="left" vertical="center"/>
    </xf>
    <xf numFmtId="165" fontId="14" fillId="0" borderId="5" xfId="8" applyNumberFormat="1" applyFont="1" applyBorder="1" applyAlignment="1">
      <alignment horizontal="left" vertical="center"/>
    </xf>
    <xf numFmtId="14" fontId="14" fillId="0" borderId="10" xfId="0" quotePrefix="1" applyNumberFormat="1" applyFont="1" applyBorder="1" applyAlignment="1">
      <alignment horizontal="center" vertical="center"/>
    </xf>
    <xf numFmtId="0" fontId="14" fillId="0" borderId="28" xfId="0" quotePrefix="1" applyFont="1" applyBorder="1" applyAlignment="1">
      <alignment horizontal="center" vertical="center"/>
    </xf>
    <xf numFmtId="41" fontId="14" fillId="0" borderId="0" xfId="0" applyNumberFormat="1" applyFont="1" applyFill="1" applyBorder="1" applyAlignment="1">
      <alignment horizontal="left" vertical="center"/>
    </xf>
    <xf numFmtId="41" fontId="13" fillId="0" borderId="0" xfId="0" applyNumberFormat="1" applyFont="1" applyFill="1" applyBorder="1" applyAlignment="1">
      <alignment horizontal="left" vertical="center"/>
    </xf>
    <xf numFmtId="166" fontId="13" fillId="0" borderId="0" xfId="8" applyNumberFormat="1" applyFont="1" applyFill="1" applyBorder="1" applyAlignment="1">
      <alignment horizontal="center" vertical="center"/>
    </xf>
    <xf numFmtId="43" fontId="13" fillId="0" borderId="0" xfId="8" applyFont="1" applyFill="1" applyBorder="1" applyAlignment="1">
      <alignment horizontal="center" vertical="center"/>
    </xf>
    <xf numFmtId="43" fontId="13" fillId="0" borderId="0" xfId="8" quotePrefix="1" applyFont="1" applyFill="1" applyBorder="1" applyAlignment="1">
      <alignment horizontal="center" vertical="center"/>
    </xf>
    <xf numFmtId="165" fontId="13" fillId="0" borderId="0" xfId="8" applyNumberFormat="1" applyFont="1" applyFill="1" applyBorder="1" applyAlignment="1">
      <alignment horizontal="center" vertical="center"/>
    </xf>
    <xf numFmtId="43" fontId="14" fillId="0" borderId="0" xfId="8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1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41" fontId="14" fillId="2" borderId="1" xfId="0" applyNumberFormat="1" applyFont="1" applyFill="1" applyBorder="1" applyAlignment="1">
      <alignment horizontal="left" vertical="center"/>
    </xf>
    <xf numFmtId="41" fontId="14" fillId="4" borderId="3" xfId="0" applyNumberFormat="1" applyFont="1" applyFill="1" applyBorder="1" applyAlignment="1">
      <alignment horizontal="left" vertical="center"/>
    </xf>
    <xf numFmtId="43" fontId="14" fillId="0" borderId="2" xfId="8" applyFont="1" applyBorder="1" applyAlignment="1">
      <alignment horizontal="center" vertical="center"/>
    </xf>
    <xf numFmtId="43" fontId="14" fillId="0" borderId="2" xfId="8" quotePrefix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19" xfId="0" applyFont="1" applyBorder="1" applyAlignment="1">
      <alignment horizontal="left" vertical="center"/>
    </xf>
    <xf numFmtId="0" fontId="13" fillId="0" borderId="19" xfId="0" applyFont="1" applyBorder="1" applyAlignment="1">
      <alignment horizontal="center" vertical="center"/>
    </xf>
    <xf numFmtId="166" fontId="13" fillId="0" borderId="19" xfId="8" applyNumberFormat="1" applyFont="1" applyBorder="1" applyAlignment="1">
      <alignment horizontal="center" vertical="center"/>
    </xf>
    <xf numFmtId="0" fontId="14" fillId="0" borderId="19" xfId="0" applyFont="1" applyBorder="1" applyAlignment="1">
      <alignment vertical="center"/>
    </xf>
    <xf numFmtId="41" fontId="14" fillId="0" borderId="0" xfId="9" applyFont="1" applyAlignment="1">
      <alignment vertical="center"/>
    </xf>
    <xf numFmtId="41" fontId="14" fillId="2" borderId="11" xfId="9" applyNumberFormat="1" applyFont="1" applyFill="1" applyBorder="1" applyAlignment="1">
      <alignment horizontal="left" vertical="center"/>
    </xf>
    <xf numFmtId="39" fontId="14" fillId="2" borderId="24" xfId="1" applyNumberFormat="1" applyFont="1" applyFill="1" applyBorder="1" applyAlignment="1">
      <alignment horizontal="center" vertical="center"/>
    </xf>
    <xf numFmtId="0" fontId="14" fillId="2" borderId="24" xfId="1" applyNumberFormat="1" applyFont="1" applyFill="1" applyBorder="1" applyAlignment="1">
      <alignment horizontal="center" vertical="center"/>
    </xf>
    <xf numFmtId="165" fontId="14" fillId="2" borderId="20" xfId="1" applyNumberFormat="1" applyFont="1" applyFill="1" applyBorder="1" applyAlignment="1">
      <alignment vertical="center"/>
    </xf>
    <xf numFmtId="41" fontId="14" fillId="0" borderId="5" xfId="9" applyNumberFormat="1" applyFont="1" applyBorder="1" applyAlignment="1">
      <alignment horizontal="left" vertical="center"/>
    </xf>
    <xf numFmtId="41" fontId="14" fillId="0" borderId="27" xfId="0" applyNumberFormat="1" applyFont="1" applyBorder="1" applyAlignment="1">
      <alignment horizontal="left" vertical="center"/>
    </xf>
    <xf numFmtId="41" fontId="14" fillId="0" borderId="6" xfId="0" applyNumberFormat="1" applyFont="1" applyBorder="1" applyAlignment="1">
      <alignment vertical="center"/>
    </xf>
    <xf numFmtId="41" fontId="13" fillId="2" borderId="1" xfId="0" applyNumberFormat="1" applyFont="1" applyFill="1" applyBorder="1" applyAlignment="1">
      <alignment horizontal="left" vertical="center"/>
    </xf>
    <xf numFmtId="41" fontId="13" fillId="5" borderId="3" xfId="0" applyNumberFormat="1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 vertical="center"/>
    </xf>
    <xf numFmtId="41" fontId="13" fillId="4" borderId="3" xfId="0" applyNumberFormat="1" applyFont="1" applyFill="1" applyBorder="1" applyAlignment="1">
      <alignment horizontal="center" vertical="center"/>
    </xf>
    <xf numFmtId="41" fontId="13" fillId="2" borderId="2" xfId="0" applyNumberFormat="1" applyFont="1" applyFill="1" applyBorder="1" applyAlignment="1">
      <alignment horizontal="left" vertical="center"/>
    </xf>
    <xf numFmtId="41" fontId="13" fillId="0" borderId="13" xfId="0" applyNumberFormat="1" applyFont="1" applyBorder="1" applyAlignment="1">
      <alignment horizontal="left" vertical="center"/>
    </xf>
    <xf numFmtId="41" fontId="13" fillId="0" borderId="13" xfId="9" applyNumberFormat="1" applyFont="1" applyBorder="1" applyAlignment="1">
      <alignment horizontal="left" vertical="center"/>
    </xf>
    <xf numFmtId="41" fontId="13" fillId="5" borderId="13" xfId="9" applyNumberFormat="1" applyFont="1" applyFill="1" applyBorder="1" applyAlignment="1">
      <alignment horizontal="left" vertical="center"/>
    </xf>
    <xf numFmtId="165" fontId="13" fillId="6" borderId="15" xfId="8" applyNumberFormat="1" applyFont="1" applyFill="1" applyBorder="1" applyAlignment="1">
      <alignment horizontal="center" vertical="center"/>
    </xf>
    <xf numFmtId="43" fontId="13" fillId="6" borderId="15" xfId="8" applyFont="1" applyFill="1" applyBorder="1" applyAlignment="1">
      <alignment horizontal="center" vertical="center"/>
    </xf>
    <xf numFmtId="165" fontId="13" fillId="0" borderId="9" xfId="9" applyNumberFormat="1" applyFont="1" applyBorder="1" applyAlignment="1">
      <alignment vertical="center"/>
    </xf>
    <xf numFmtId="0" fontId="14" fillId="4" borderId="16" xfId="0" applyFont="1" applyFill="1" applyBorder="1" applyAlignment="1">
      <alignment horizontal="center" vertical="center"/>
    </xf>
    <xf numFmtId="41" fontId="14" fillId="4" borderId="16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0" xfId="1" applyFont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166" fontId="14" fillId="0" borderId="0" xfId="8" applyNumberFormat="1" applyFont="1" applyAlignment="1">
      <alignment vertical="center"/>
    </xf>
    <xf numFmtId="41" fontId="14" fillId="2" borderId="10" xfId="0" applyNumberFormat="1" applyFont="1" applyFill="1" applyBorder="1" applyAlignment="1">
      <alignment horizontal="left" vertical="center"/>
    </xf>
    <xf numFmtId="41" fontId="14" fillId="0" borderId="10" xfId="0" applyNumberFormat="1" applyFont="1" applyBorder="1" applyAlignment="1">
      <alignment vertical="center"/>
    </xf>
    <xf numFmtId="41" fontId="13" fillId="4" borderId="13" xfId="9" applyNumberFormat="1" applyFont="1" applyFill="1" applyBorder="1" applyAlignment="1">
      <alignment horizontal="left" vertical="center"/>
    </xf>
    <xf numFmtId="165" fontId="14" fillId="0" borderId="1" xfId="8" applyNumberFormat="1" applyFont="1" applyBorder="1" applyAlignment="1">
      <alignment horizontal="center" vertical="center"/>
    </xf>
    <xf numFmtId="165" fontId="14" fillId="0" borderId="2" xfId="8" applyNumberFormat="1" applyFont="1" applyBorder="1" applyAlignment="1">
      <alignment horizontal="center" vertical="center"/>
    </xf>
    <xf numFmtId="41" fontId="14" fillId="0" borderId="22" xfId="0" applyNumberFormat="1" applyFont="1" applyBorder="1" applyAlignment="1">
      <alignment horizontal="left" vertical="center"/>
    </xf>
    <xf numFmtId="165" fontId="14" fillId="0" borderId="22" xfId="0" applyNumberFormat="1" applyFont="1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4" fillId="0" borderId="22" xfId="0" applyFont="1" applyBorder="1" applyAlignment="1">
      <alignment vertical="center"/>
    </xf>
    <xf numFmtId="41" fontId="14" fillId="0" borderId="22" xfId="0" applyNumberFormat="1" applyFont="1" applyBorder="1" applyAlignment="1">
      <alignment vertical="center"/>
    </xf>
    <xf numFmtId="166" fontId="14" fillId="0" borderId="22" xfId="8" applyNumberFormat="1" applyFont="1" applyBorder="1" applyAlignment="1">
      <alignment vertical="center"/>
    </xf>
    <xf numFmtId="41" fontId="14" fillId="0" borderId="48" xfId="0" applyNumberFormat="1" applyFont="1" applyBorder="1" applyAlignment="1">
      <alignment horizontal="left" vertical="center"/>
    </xf>
    <xf numFmtId="43" fontId="14" fillId="0" borderId="51" xfId="8" applyNumberFormat="1" applyFont="1" applyBorder="1" applyAlignment="1">
      <alignment horizontal="left" vertical="center"/>
    </xf>
    <xf numFmtId="41" fontId="14" fillId="0" borderId="49" xfId="0" applyNumberFormat="1" applyFont="1" applyBorder="1" applyAlignment="1">
      <alignment horizontal="left" vertical="center"/>
    </xf>
    <xf numFmtId="43" fontId="14" fillId="0" borderId="49" xfId="8" applyNumberFormat="1" applyFont="1" applyBorder="1" applyAlignment="1">
      <alignment horizontal="left" vertical="center"/>
    </xf>
    <xf numFmtId="0" fontId="14" fillId="0" borderId="46" xfId="0" applyFont="1" applyBorder="1" applyAlignment="1">
      <alignment horizontal="center" vertical="center"/>
    </xf>
    <xf numFmtId="41" fontId="14" fillId="0" borderId="46" xfId="0" applyNumberFormat="1" applyFont="1" applyBorder="1" applyAlignment="1">
      <alignment horizontal="left" vertical="center"/>
    </xf>
    <xf numFmtId="0" fontId="14" fillId="0" borderId="48" xfId="0" applyFont="1" applyBorder="1" applyAlignment="1">
      <alignment horizontal="center" vertical="center"/>
    </xf>
    <xf numFmtId="41" fontId="9" fillId="0" borderId="55" xfId="1" applyNumberFormat="1" applyFont="1" applyBorder="1" applyAlignment="1">
      <alignment vertical="center"/>
    </xf>
    <xf numFmtId="0" fontId="14" fillId="0" borderId="60" xfId="0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166" fontId="14" fillId="0" borderId="22" xfId="0" applyNumberFormat="1" applyFont="1" applyBorder="1" applyAlignment="1">
      <alignment vertical="center"/>
    </xf>
    <xf numFmtId="0" fontId="14" fillId="0" borderId="0" xfId="0" applyFont="1" applyFill="1" applyAlignment="1">
      <alignment horizontal="center" vertical="center"/>
    </xf>
    <xf numFmtId="167" fontId="14" fillId="0" borderId="0" xfId="8" applyNumberFormat="1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167" fontId="14" fillId="0" borderId="0" xfId="8" applyNumberFormat="1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4" fillId="0" borderId="48" xfId="0" applyFont="1" applyBorder="1" applyAlignment="1">
      <alignment vertical="center"/>
    </xf>
    <xf numFmtId="0" fontId="14" fillId="0" borderId="67" xfId="0" applyFont="1" applyBorder="1" applyAlignment="1">
      <alignment vertical="center"/>
    </xf>
    <xf numFmtId="41" fontId="13" fillId="2" borderId="65" xfId="0" applyNumberFormat="1" applyFont="1" applyFill="1" applyBorder="1" applyAlignment="1">
      <alignment horizontal="left" vertical="center"/>
    </xf>
    <xf numFmtId="41" fontId="13" fillId="0" borderId="63" xfId="0" applyNumberFormat="1" applyFont="1" applyBorder="1" applyAlignment="1">
      <alignment vertical="center"/>
    </xf>
    <xf numFmtId="0" fontId="7" fillId="7" borderId="32" xfId="1" applyNumberFormat="1" applyFont="1" applyFill="1" applyBorder="1" applyAlignment="1">
      <alignment horizontal="center" vertical="center"/>
    </xf>
    <xf numFmtId="39" fontId="14" fillId="2" borderId="53" xfId="1" applyNumberFormat="1" applyFont="1" applyFill="1" applyBorder="1" applyAlignment="1">
      <alignment horizontal="center" vertical="center"/>
    </xf>
    <xf numFmtId="0" fontId="14" fillId="2" borderId="53" xfId="1" applyNumberFormat="1" applyFont="1" applyFill="1" applyBorder="1" applyAlignment="1">
      <alignment horizontal="center" vertical="center"/>
    </xf>
    <xf numFmtId="41" fontId="14" fillId="0" borderId="69" xfId="9" applyNumberFormat="1" applyFont="1" applyBorder="1" applyAlignment="1">
      <alignment horizontal="left" vertical="center"/>
    </xf>
    <xf numFmtId="0" fontId="14" fillId="0" borderId="69" xfId="0" applyFont="1" applyBorder="1" applyAlignment="1">
      <alignment horizontal="center" vertical="center"/>
    </xf>
    <xf numFmtId="43" fontId="14" fillId="0" borderId="0" xfId="8" applyNumberFormat="1" applyFont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41" fontId="13" fillId="2" borderId="65" xfId="0" applyNumberFormat="1" applyFont="1" applyFill="1" applyBorder="1" applyAlignment="1">
      <alignment horizontal="center" vertical="center"/>
    </xf>
    <xf numFmtId="167" fontId="19" fillId="0" borderId="0" xfId="8" applyNumberFormat="1" applyFont="1" applyBorder="1" applyAlignment="1">
      <alignment horizontal="left" vertical="center" wrapText="1"/>
    </xf>
    <xf numFmtId="43" fontId="14" fillId="0" borderId="51" xfId="8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0" borderId="0" xfId="0" applyNumberFormat="1" applyFont="1" applyAlignment="1">
      <alignment horizontal="left" vertical="center"/>
    </xf>
    <xf numFmtId="0" fontId="14" fillId="0" borderId="15" xfId="0" applyFont="1" applyBorder="1" applyAlignment="1">
      <alignment vertical="center"/>
    </xf>
    <xf numFmtId="0" fontId="14" fillId="0" borderId="69" xfId="0" applyFont="1" applyBorder="1" applyAlignment="1">
      <alignment vertical="center"/>
    </xf>
    <xf numFmtId="0" fontId="14" fillId="0" borderId="60" xfId="0" applyFont="1" applyBorder="1" applyAlignment="1">
      <alignment vertical="center"/>
    </xf>
    <xf numFmtId="0" fontId="14" fillId="0" borderId="63" xfId="0" applyFont="1" applyBorder="1" applyAlignment="1">
      <alignment horizontal="center" vertical="center"/>
    </xf>
    <xf numFmtId="41" fontId="17" fillId="0" borderId="37" xfId="1" applyNumberFormat="1" applyFont="1" applyBorder="1" applyAlignment="1">
      <alignment vertical="center"/>
    </xf>
    <xf numFmtId="41" fontId="14" fillId="0" borderId="73" xfId="0" applyNumberFormat="1" applyFont="1" applyBorder="1" applyAlignment="1">
      <alignment horizontal="left" vertical="center"/>
    </xf>
    <xf numFmtId="41" fontId="14" fillId="2" borderId="74" xfId="9" applyNumberFormat="1" applyFont="1" applyFill="1" applyBorder="1" applyAlignment="1">
      <alignment horizontal="left" vertical="center"/>
    </xf>
    <xf numFmtId="41" fontId="14" fillId="0" borderId="74" xfId="9" applyNumberFormat="1" applyFont="1" applyBorder="1" applyAlignment="1">
      <alignment horizontal="left" vertical="center"/>
    </xf>
    <xf numFmtId="0" fontId="4" fillId="0" borderId="0" xfId="0" applyFont="1"/>
    <xf numFmtId="0" fontId="14" fillId="4" borderId="61" xfId="0" applyFont="1" applyFill="1" applyBorder="1" applyAlignment="1">
      <alignment horizontal="center" vertical="center"/>
    </xf>
    <xf numFmtId="43" fontId="14" fillId="4" borderId="61" xfId="8" applyNumberFormat="1" applyFont="1" applyFill="1" applyBorder="1" applyAlignment="1">
      <alignment horizontal="center" vertical="center"/>
    </xf>
    <xf numFmtId="43" fontId="13" fillId="0" borderId="65" xfId="8" quotePrefix="1" applyFont="1" applyBorder="1" applyAlignment="1">
      <alignment horizontal="center" vertical="center"/>
    </xf>
    <xf numFmtId="43" fontId="13" fillId="0" borderId="65" xfId="8" applyFont="1" applyBorder="1" applyAlignment="1">
      <alignment horizontal="center" vertical="center"/>
    </xf>
    <xf numFmtId="0" fontId="14" fillId="5" borderId="61" xfId="0" applyFont="1" applyFill="1" applyBorder="1" applyAlignment="1">
      <alignment horizontal="center" vertical="center"/>
    </xf>
    <xf numFmtId="41" fontId="13" fillId="2" borderId="63" xfId="0" applyNumberFormat="1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14" fillId="0" borderId="74" xfId="0" applyFont="1" applyBorder="1" applyAlignment="1">
      <alignment vertical="center"/>
    </xf>
    <xf numFmtId="0" fontId="14" fillId="0" borderId="74" xfId="0" applyFont="1" applyBorder="1" applyAlignment="1">
      <alignment horizontal="center" vertical="center"/>
    </xf>
    <xf numFmtId="41" fontId="14" fillId="0" borderId="22" xfId="0" applyNumberFormat="1" applyFont="1" applyFill="1" applyBorder="1" applyAlignment="1">
      <alignment horizontal="left" vertical="center"/>
    </xf>
    <xf numFmtId="0" fontId="13" fillId="0" borderId="19" xfId="0" applyFont="1" applyFill="1" applyBorder="1" applyAlignment="1">
      <alignment horizontal="center" vertical="center"/>
    </xf>
    <xf numFmtId="41" fontId="6" fillId="0" borderId="69" xfId="1" applyNumberFormat="1" applyFont="1" applyFill="1" applyBorder="1" applyAlignment="1">
      <alignment vertical="center"/>
    </xf>
    <xf numFmtId="41" fontId="6" fillId="0" borderId="69" xfId="10" applyNumberFormat="1" applyFont="1" applyFill="1" applyBorder="1" applyAlignment="1">
      <alignment vertical="center"/>
    </xf>
    <xf numFmtId="43" fontId="14" fillId="0" borderId="48" xfId="8" applyFont="1" applyBorder="1" applyAlignment="1">
      <alignment horizontal="center" vertical="center"/>
    </xf>
    <xf numFmtId="41" fontId="14" fillId="0" borderId="74" xfId="0" applyNumberFormat="1" applyFont="1" applyBorder="1" applyAlignment="1">
      <alignment horizontal="left" vertical="center"/>
    </xf>
    <xf numFmtId="0" fontId="14" fillId="0" borderId="49" xfId="0" applyFont="1" applyBorder="1" applyAlignment="1">
      <alignment vertical="center"/>
    </xf>
    <xf numFmtId="165" fontId="14" fillId="0" borderId="6" xfId="0" applyNumberFormat="1" applyFont="1" applyBorder="1" applyAlignment="1">
      <alignment vertical="center"/>
    </xf>
    <xf numFmtId="165" fontId="14" fillId="2" borderId="21" xfId="8" applyNumberFormat="1" applyFont="1" applyFill="1" applyBorder="1" applyAlignment="1">
      <alignment vertical="center"/>
    </xf>
    <xf numFmtId="165" fontId="13" fillId="0" borderId="71" xfId="8" applyNumberFormat="1" applyFont="1" applyBorder="1" applyAlignment="1">
      <alignment horizontal="center" vertical="center"/>
    </xf>
    <xf numFmtId="165" fontId="13" fillId="2" borderId="2" xfId="8" applyNumberFormat="1" applyFont="1" applyFill="1" applyBorder="1" applyAlignment="1">
      <alignment horizontal="left" vertical="center"/>
    </xf>
    <xf numFmtId="165" fontId="14" fillId="2" borderId="24" xfId="8" applyNumberFormat="1" applyFont="1" applyFill="1" applyBorder="1" applyAlignment="1">
      <alignment vertical="center"/>
    </xf>
    <xf numFmtId="165" fontId="13" fillId="0" borderId="65" xfId="8" applyNumberFormat="1" applyFont="1" applyBorder="1" applyAlignment="1">
      <alignment horizontal="center" vertical="center"/>
    </xf>
    <xf numFmtId="165" fontId="13" fillId="0" borderId="3" xfId="8" applyNumberFormat="1" applyFont="1" applyBorder="1" applyAlignment="1">
      <alignment horizontal="left" vertical="center"/>
    </xf>
    <xf numFmtId="165" fontId="13" fillId="0" borderId="61" xfId="8" applyNumberFormat="1" applyFont="1" applyBorder="1" applyAlignment="1">
      <alignment horizontal="center" vertical="center"/>
    </xf>
    <xf numFmtId="165" fontId="13" fillId="2" borderId="61" xfId="0" applyNumberFormat="1" applyFont="1" applyFill="1" applyBorder="1" applyAlignment="1">
      <alignment horizontal="left" vertical="center"/>
    </xf>
    <xf numFmtId="165" fontId="13" fillId="2" borderId="2" xfId="0" applyNumberFormat="1" applyFont="1" applyFill="1" applyBorder="1" applyAlignment="1">
      <alignment horizontal="left" vertical="center"/>
    </xf>
    <xf numFmtId="0" fontId="14" fillId="4" borderId="63" xfId="0" applyFont="1" applyFill="1" applyBorder="1" applyAlignment="1">
      <alignment vertical="center"/>
    </xf>
    <xf numFmtId="0" fontId="14" fillId="4" borderId="63" xfId="0" applyFont="1" applyFill="1" applyBorder="1" applyAlignment="1">
      <alignment horizontal="center" vertical="center"/>
    </xf>
    <xf numFmtId="41" fontId="14" fillId="0" borderId="67" xfId="0" applyNumberFormat="1" applyFont="1" applyBorder="1" applyAlignment="1">
      <alignment horizontal="left" vertical="center"/>
    </xf>
    <xf numFmtId="165" fontId="14" fillId="2" borderId="75" xfId="1" applyNumberFormat="1" applyFont="1" applyFill="1" applyBorder="1" applyAlignment="1">
      <alignment vertical="center"/>
    </xf>
    <xf numFmtId="0" fontId="14" fillId="0" borderId="78" xfId="8" applyNumberFormat="1" applyFont="1" applyBorder="1" applyAlignment="1">
      <alignment horizontal="center" vertical="center"/>
    </xf>
    <xf numFmtId="0" fontId="14" fillId="0" borderId="78" xfId="8" quotePrefix="1" applyNumberFormat="1" applyFont="1" applyBorder="1" applyAlignment="1">
      <alignment horizontal="center" vertical="center"/>
    </xf>
    <xf numFmtId="14" fontId="14" fillId="0" borderId="49" xfId="0" quotePrefix="1" applyNumberFormat="1" applyFont="1" applyBorder="1" applyAlignment="1">
      <alignment horizontal="center" vertical="center"/>
    </xf>
    <xf numFmtId="0" fontId="14" fillId="0" borderId="49" xfId="0" quotePrefix="1" applyFont="1" applyBorder="1" applyAlignment="1">
      <alignment horizontal="center" vertical="center"/>
    </xf>
    <xf numFmtId="41" fontId="14" fillId="0" borderId="49" xfId="0" applyNumberFormat="1" applyFont="1" applyBorder="1" applyAlignment="1">
      <alignment vertical="center"/>
    </xf>
    <xf numFmtId="165" fontId="13" fillId="2" borderId="3" xfId="0" applyNumberFormat="1" applyFont="1" applyFill="1" applyBorder="1" applyAlignment="1">
      <alignment horizontal="left" vertical="center"/>
    </xf>
    <xf numFmtId="165" fontId="14" fillId="2" borderId="50" xfId="8" applyNumberFormat="1" applyFont="1" applyFill="1" applyBorder="1" applyAlignment="1">
      <alignment vertical="center"/>
    </xf>
    <xf numFmtId="165" fontId="14" fillId="0" borderId="54" xfId="8" applyNumberFormat="1" applyFont="1" applyBorder="1" applyAlignment="1">
      <alignment vertical="center"/>
    </xf>
    <xf numFmtId="165" fontId="14" fillId="0" borderId="0" xfId="8" applyNumberFormat="1" applyFont="1" applyAlignment="1">
      <alignment vertical="center"/>
    </xf>
    <xf numFmtId="165" fontId="14" fillId="2" borderId="53" xfId="8" applyNumberFormat="1" applyFont="1" applyFill="1" applyBorder="1" applyAlignment="1">
      <alignment vertical="center"/>
    </xf>
    <xf numFmtId="165" fontId="14" fillId="0" borderId="78" xfId="8" applyNumberFormat="1" applyFont="1" applyBorder="1" applyAlignment="1">
      <alignment vertical="center"/>
    </xf>
    <xf numFmtId="165" fontId="13" fillId="0" borderId="16" xfId="9" applyNumberFormat="1" applyFont="1" applyBorder="1" applyAlignment="1">
      <alignment horizontal="left" vertical="center"/>
    </xf>
    <xf numFmtId="165" fontId="14" fillId="0" borderId="0" xfId="0" applyNumberFormat="1" applyFont="1" applyAlignment="1">
      <alignment vertical="center"/>
    </xf>
    <xf numFmtId="165" fontId="14" fillId="0" borderId="47" xfId="8" applyNumberFormat="1" applyFont="1" applyBorder="1" applyAlignment="1">
      <alignment horizontal="left" vertical="center"/>
    </xf>
    <xf numFmtId="165" fontId="14" fillId="0" borderId="51" xfId="0" applyNumberFormat="1" applyFont="1" applyBorder="1" applyAlignment="1">
      <alignment vertical="center"/>
    </xf>
    <xf numFmtId="165" fontId="14" fillId="0" borderId="60" xfId="0" applyNumberFormat="1" applyFont="1" applyBorder="1" applyAlignment="1">
      <alignment vertical="center"/>
    </xf>
    <xf numFmtId="165" fontId="14" fillId="0" borderId="49" xfId="0" applyNumberFormat="1" applyFont="1" applyBorder="1" applyAlignment="1">
      <alignment vertical="center"/>
    </xf>
    <xf numFmtId="165" fontId="14" fillId="0" borderId="74" xfId="0" applyNumberFormat="1" applyFont="1" applyBorder="1" applyAlignment="1">
      <alignment vertical="center"/>
    </xf>
    <xf numFmtId="41" fontId="14" fillId="0" borderId="69" xfId="0" applyNumberFormat="1" applyFont="1" applyBorder="1" applyAlignment="1">
      <alignment horizontal="left" vertical="center"/>
    </xf>
    <xf numFmtId="41" fontId="14" fillId="2" borderId="69" xfId="9" applyNumberFormat="1" applyFont="1" applyFill="1" applyBorder="1" applyAlignment="1">
      <alignment horizontal="left" vertical="center"/>
    </xf>
    <xf numFmtId="166" fontId="14" fillId="2" borderId="70" xfId="8" applyNumberFormat="1" applyFont="1" applyFill="1" applyBorder="1" applyAlignment="1">
      <alignment vertical="center"/>
    </xf>
    <xf numFmtId="39" fontId="14" fillId="2" borderId="77" xfId="1" applyNumberFormat="1" applyFont="1" applyFill="1" applyBorder="1" applyAlignment="1">
      <alignment horizontal="center" vertical="center"/>
    </xf>
    <xf numFmtId="166" fontId="14" fillId="2" borderId="77" xfId="8" applyNumberFormat="1" applyFont="1" applyFill="1" applyBorder="1" applyAlignment="1">
      <alignment vertical="center"/>
    </xf>
    <xf numFmtId="0" fontId="14" fillId="2" borderId="77" xfId="1" applyNumberFormat="1" applyFont="1" applyFill="1" applyBorder="1" applyAlignment="1">
      <alignment horizontal="center" vertical="center"/>
    </xf>
    <xf numFmtId="165" fontId="14" fillId="2" borderId="66" xfId="1" applyNumberFormat="1" applyFont="1" applyFill="1" applyBorder="1" applyAlignment="1">
      <alignment vertical="center"/>
    </xf>
    <xf numFmtId="41" fontId="14" fillId="0" borderId="82" xfId="0" applyNumberFormat="1" applyFont="1" applyBorder="1" applyAlignment="1">
      <alignment horizontal="left" vertical="center"/>
    </xf>
    <xf numFmtId="41" fontId="14" fillId="0" borderId="81" xfId="9" applyNumberFormat="1" applyFont="1" applyBorder="1" applyAlignment="1">
      <alignment horizontal="left" vertical="center"/>
    </xf>
    <xf numFmtId="166" fontId="14" fillId="0" borderId="82" xfId="8" applyNumberFormat="1" applyFont="1" applyBorder="1" applyAlignment="1">
      <alignment vertical="center"/>
    </xf>
    <xf numFmtId="41" fontId="14" fillId="2" borderId="83" xfId="0" applyNumberFormat="1" applyFont="1" applyFill="1" applyBorder="1" applyAlignment="1">
      <alignment horizontal="left" vertical="center"/>
    </xf>
    <xf numFmtId="41" fontId="14" fillId="0" borderId="81" xfId="0" applyNumberFormat="1" applyFont="1" applyBorder="1" applyAlignment="1">
      <alignment horizontal="left" vertical="center"/>
    </xf>
    <xf numFmtId="41" fontId="14" fillId="2" borderId="81" xfId="0" applyNumberFormat="1" applyFont="1" applyFill="1" applyBorder="1" applyAlignment="1">
      <alignment horizontal="left" vertical="center"/>
    </xf>
    <xf numFmtId="43" fontId="14" fillId="4" borderId="85" xfId="8" applyNumberFormat="1" applyFont="1" applyFill="1" applyBorder="1" applyAlignment="1">
      <alignment horizontal="center" vertical="center"/>
    </xf>
    <xf numFmtId="43" fontId="14" fillId="4" borderId="86" xfId="8" applyNumberFormat="1" applyFont="1" applyFill="1" applyBorder="1" applyAlignment="1">
      <alignment horizontal="center" vertical="center"/>
    </xf>
    <xf numFmtId="0" fontId="14" fillId="4" borderId="86" xfId="0" applyFont="1" applyFill="1" applyBorder="1" applyAlignment="1">
      <alignment horizontal="center" vertical="center"/>
    </xf>
    <xf numFmtId="41" fontId="14" fillId="4" borderId="86" xfId="0" applyNumberFormat="1" applyFont="1" applyFill="1" applyBorder="1" applyAlignment="1">
      <alignment horizontal="center" vertical="center"/>
    </xf>
    <xf numFmtId="0" fontId="14" fillId="0" borderId="81" xfId="0" applyFont="1" applyBorder="1" applyAlignment="1">
      <alignment vertical="center"/>
    </xf>
    <xf numFmtId="14" fontId="14" fillId="0" borderId="81" xfId="0" quotePrefix="1" applyNumberFormat="1" applyFont="1" applyBorder="1" applyAlignment="1">
      <alignment horizontal="center" vertical="center"/>
    </xf>
    <xf numFmtId="0" fontId="14" fillId="0" borderId="81" xfId="0" quotePrefix="1" applyFont="1" applyBorder="1" applyAlignment="1">
      <alignment horizontal="center" vertical="center"/>
    </xf>
    <xf numFmtId="41" fontId="14" fillId="0" borderId="81" xfId="0" applyNumberFormat="1" applyFont="1" applyBorder="1" applyAlignment="1">
      <alignment vertical="center"/>
    </xf>
    <xf numFmtId="167" fontId="11" fillId="0" borderId="0" xfId="8" applyNumberFormat="1" applyFont="1" applyBorder="1" applyAlignment="1">
      <alignment horizontal="left" vertical="center" wrapText="1"/>
    </xf>
    <xf numFmtId="0" fontId="7" fillId="7" borderId="32" xfId="1" quotePrefix="1" applyNumberFormat="1" applyFont="1" applyFill="1" applyBorder="1" applyAlignment="1">
      <alignment horizontal="center" vertical="center" wrapText="1"/>
    </xf>
    <xf numFmtId="167" fontId="19" fillId="0" borderId="0" xfId="8" applyNumberFormat="1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7" fillId="0" borderId="0" xfId="1" applyNumberFormat="1" applyFont="1"/>
    <xf numFmtId="0" fontId="22" fillId="0" borderId="0" xfId="1" applyNumberFormat="1" applyFont="1"/>
    <xf numFmtId="49" fontId="23" fillId="0" borderId="0" xfId="1" applyNumberFormat="1" applyFont="1" applyAlignment="1">
      <alignment horizontal="center"/>
    </xf>
    <xf numFmtId="0" fontId="17" fillId="0" borderId="0" xfId="1" applyNumberFormat="1" applyFont="1" applyAlignment="1">
      <alignment vertical="center"/>
    </xf>
    <xf numFmtId="0" fontId="17" fillId="0" borderId="29" xfId="1" applyNumberFormat="1" applyFont="1" applyBorder="1"/>
    <xf numFmtId="0" fontId="24" fillId="0" borderId="0" xfId="1" applyNumberFormat="1" applyFont="1"/>
    <xf numFmtId="39" fontId="25" fillId="0" borderId="0" xfId="1" applyNumberFormat="1" applyFont="1"/>
    <xf numFmtId="41" fontId="14" fillId="0" borderId="89" xfId="0" applyNumberFormat="1" applyFont="1" applyBorder="1" applyAlignment="1">
      <alignment horizontal="left" vertical="center"/>
    </xf>
    <xf numFmtId="41" fontId="14" fillId="2" borderId="87" xfId="0" applyNumberFormat="1" applyFont="1" applyFill="1" applyBorder="1" applyAlignment="1">
      <alignment horizontal="left" vertical="center"/>
    </xf>
    <xf numFmtId="166" fontId="14" fillId="0" borderId="80" xfId="8" applyNumberFormat="1" applyFont="1" applyBorder="1" applyAlignment="1">
      <alignment vertical="center"/>
    </xf>
    <xf numFmtId="165" fontId="14" fillId="2" borderId="70" xfId="8" applyNumberFormat="1" applyFont="1" applyFill="1" applyBorder="1" applyAlignment="1">
      <alignment vertical="center"/>
    </xf>
    <xf numFmtId="165" fontId="14" fillId="0" borderId="82" xfId="8" applyNumberFormat="1" applyFont="1" applyBorder="1" applyAlignment="1">
      <alignment horizontal="left" vertical="center"/>
    </xf>
    <xf numFmtId="43" fontId="14" fillId="0" borderId="83" xfId="8" applyFont="1" applyBorder="1" applyAlignment="1">
      <alignment horizontal="center" vertical="center"/>
    </xf>
    <xf numFmtId="165" fontId="14" fillId="0" borderId="83" xfId="8" applyNumberFormat="1" applyFont="1" applyBorder="1" applyAlignment="1">
      <alignment horizontal="left" vertical="center"/>
    </xf>
    <xf numFmtId="43" fontId="14" fillId="0" borderId="83" xfId="8" quotePrefix="1" applyFont="1" applyBorder="1" applyAlignment="1">
      <alignment horizontal="center" vertical="center"/>
    </xf>
    <xf numFmtId="165" fontId="14" fillId="0" borderId="84" xfId="8" applyNumberFormat="1" applyFont="1" applyBorder="1" applyAlignment="1">
      <alignment horizontal="left" vertical="center"/>
    </xf>
    <xf numFmtId="0" fontId="14" fillId="0" borderId="81" xfId="0" applyFont="1" applyBorder="1" applyAlignment="1">
      <alignment horizontal="center" vertical="center"/>
    </xf>
    <xf numFmtId="0" fontId="14" fillId="0" borderId="84" xfId="0" applyFont="1" applyBorder="1" applyAlignment="1">
      <alignment vertical="center"/>
    </xf>
    <xf numFmtId="41" fontId="14" fillId="2" borderId="81" xfId="9" applyNumberFormat="1" applyFont="1" applyFill="1" applyBorder="1" applyAlignment="1">
      <alignment horizontal="left" vertical="center"/>
    </xf>
    <xf numFmtId="0" fontId="14" fillId="0" borderId="89" xfId="0" quotePrefix="1" applyFont="1" applyBorder="1" applyAlignment="1">
      <alignment horizontal="center" vertical="center"/>
    </xf>
    <xf numFmtId="170" fontId="13" fillId="2" borderId="90" xfId="0" applyNumberFormat="1" applyFont="1" applyFill="1" applyBorder="1" applyAlignment="1">
      <alignment horizontal="left" vertical="center"/>
    </xf>
    <xf numFmtId="41" fontId="9" fillId="0" borderId="56" xfId="1" applyNumberFormat="1" applyFont="1" applyBorder="1" applyAlignment="1">
      <alignment vertical="center"/>
    </xf>
    <xf numFmtId="1" fontId="14" fillId="0" borderId="0" xfId="0" applyNumberFormat="1" applyFont="1" applyAlignment="1">
      <alignment vertical="center"/>
    </xf>
    <xf numFmtId="1" fontId="14" fillId="0" borderId="15" xfId="0" applyNumberFormat="1" applyFont="1" applyBorder="1" applyAlignment="1">
      <alignment vertical="center"/>
    </xf>
    <xf numFmtId="1" fontId="14" fillId="0" borderId="66" xfId="0" applyNumberFormat="1" applyFont="1" applyBorder="1" applyAlignment="1">
      <alignment horizontal="center" vertical="center"/>
    </xf>
    <xf numFmtId="1" fontId="14" fillId="4" borderId="61" xfId="0" applyNumberFormat="1" applyFont="1" applyFill="1" applyBorder="1" applyAlignment="1">
      <alignment horizontal="center" vertical="center"/>
    </xf>
    <xf numFmtId="1" fontId="14" fillId="0" borderId="52" xfId="0" applyNumberFormat="1" applyFont="1" applyBorder="1" applyAlignment="1">
      <alignment horizontal="center" vertical="center"/>
    </xf>
    <xf numFmtId="1" fontId="13" fillId="4" borderId="61" xfId="0" applyNumberFormat="1" applyFont="1" applyFill="1" applyBorder="1" applyAlignment="1">
      <alignment horizontal="center" vertical="center"/>
    </xf>
    <xf numFmtId="1" fontId="14" fillId="4" borderId="61" xfId="0" applyNumberFormat="1" applyFont="1" applyFill="1" applyBorder="1" applyAlignment="1">
      <alignment horizontal="right" vertical="center"/>
    </xf>
    <xf numFmtId="1" fontId="14" fillId="0" borderId="0" xfId="0" applyNumberFormat="1" applyFont="1" applyFill="1" applyBorder="1" applyAlignment="1">
      <alignment horizontal="right" vertical="center"/>
    </xf>
    <xf numFmtId="1" fontId="14" fillId="4" borderId="3" xfId="0" applyNumberFormat="1" applyFont="1" applyFill="1" applyBorder="1" applyAlignment="1">
      <alignment horizontal="right" vertical="center"/>
    </xf>
    <xf numFmtId="1" fontId="14" fillId="0" borderId="22" xfId="0" applyNumberFormat="1" applyFont="1" applyBorder="1" applyAlignment="1">
      <alignment horizontal="right" vertical="center"/>
    </xf>
    <xf numFmtId="1" fontId="13" fillId="0" borderId="19" xfId="0" applyNumberFormat="1" applyFont="1" applyBorder="1" applyAlignment="1">
      <alignment horizontal="center" vertical="center"/>
    </xf>
    <xf numFmtId="1" fontId="14" fillId="0" borderId="66" xfId="0" applyNumberFormat="1" applyFont="1" applyBorder="1" applyAlignment="1">
      <alignment horizontal="right" vertical="center"/>
    </xf>
    <xf numFmtId="1" fontId="14" fillId="0" borderId="72" xfId="0" applyNumberFormat="1" applyFont="1" applyBorder="1" applyAlignment="1">
      <alignment horizontal="right" vertical="center"/>
    </xf>
    <xf numFmtId="1" fontId="13" fillId="4" borderId="61" xfId="0" applyNumberFormat="1" applyFont="1" applyFill="1" applyBorder="1" applyAlignment="1">
      <alignment horizontal="right" vertical="center"/>
    </xf>
    <xf numFmtId="1" fontId="13" fillId="2" borderId="2" xfId="0" applyNumberFormat="1" applyFont="1" applyFill="1" applyBorder="1" applyAlignment="1">
      <alignment horizontal="right" vertical="center"/>
    </xf>
    <xf numFmtId="1" fontId="14" fillId="4" borderId="85" xfId="0" applyNumberFormat="1" applyFont="1" applyFill="1" applyBorder="1" applyAlignment="1">
      <alignment horizontal="right" vertical="center"/>
    </xf>
    <xf numFmtId="1" fontId="13" fillId="0" borderId="0" xfId="0" applyNumberFormat="1" applyFont="1" applyBorder="1" applyAlignment="1">
      <alignment horizontal="center" vertical="center"/>
    </xf>
    <xf numFmtId="1" fontId="14" fillId="0" borderId="75" xfId="0" applyNumberFormat="1" applyFont="1" applyBorder="1" applyAlignment="1">
      <alignment horizontal="right" vertical="center"/>
    </xf>
    <xf numFmtId="1" fontId="14" fillId="0" borderId="47" xfId="0" applyNumberFormat="1" applyFont="1" applyBorder="1" applyAlignment="1">
      <alignment horizontal="right" vertical="center"/>
    </xf>
    <xf numFmtId="1" fontId="13" fillId="2" borderId="2" xfId="0" applyNumberFormat="1" applyFont="1" applyFill="1" applyBorder="1" applyAlignment="1">
      <alignment horizontal="left" vertical="center"/>
    </xf>
    <xf numFmtId="1" fontId="14" fillId="4" borderId="16" xfId="0" applyNumberFormat="1" applyFont="1" applyFill="1" applyBorder="1" applyAlignment="1">
      <alignment horizontal="right" vertical="center"/>
    </xf>
    <xf numFmtId="1" fontId="4" fillId="0" borderId="0" xfId="0" applyNumberFormat="1" applyFont="1"/>
    <xf numFmtId="1" fontId="14" fillId="0" borderId="89" xfId="0" quotePrefix="1" applyNumberFormat="1" applyFont="1" applyBorder="1" applyAlignment="1">
      <alignment horizontal="right" vertical="center"/>
    </xf>
    <xf numFmtId="41" fontId="13" fillId="2" borderId="62" xfId="0" applyNumberFormat="1" applyFont="1" applyFill="1" applyBorder="1" applyAlignment="1">
      <alignment horizontal="left" vertical="center"/>
    </xf>
    <xf numFmtId="165" fontId="13" fillId="0" borderId="62" xfId="8" applyNumberFormat="1" applyFont="1" applyBorder="1" applyAlignment="1">
      <alignment horizontal="center" vertical="center"/>
    </xf>
    <xf numFmtId="43" fontId="13" fillId="0" borderId="0" xfId="8" applyFont="1" applyBorder="1" applyAlignment="1">
      <alignment horizontal="center" vertical="center"/>
    </xf>
    <xf numFmtId="165" fontId="13" fillId="0" borderId="0" xfId="8" applyNumberFormat="1" applyFont="1" applyBorder="1" applyAlignment="1">
      <alignment horizontal="center" vertical="center"/>
    </xf>
    <xf numFmtId="43" fontId="13" fillId="0" borderId="0" xfId="8" quotePrefix="1" applyFont="1" applyBorder="1" applyAlignment="1">
      <alignment horizontal="center" vertical="center"/>
    </xf>
    <xf numFmtId="165" fontId="13" fillId="0" borderId="35" xfId="8" applyNumberFormat="1" applyFont="1" applyBorder="1" applyAlignment="1">
      <alignment horizontal="left" vertical="center"/>
    </xf>
    <xf numFmtId="41" fontId="13" fillId="2" borderId="90" xfId="0" applyNumberFormat="1" applyFont="1" applyFill="1" applyBorder="1" applyAlignment="1">
      <alignment horizontal="left" vertical="center"/>
    </xf>
    <xf numFmtId="43" fontId="14" fillId="4" borderId="92" xfId="8" applyNumberFormat="1" applyFont="1" applyFill="1" applyBorder="1" applyAlignment="1">
      <alignment horizontal="center" vertical="center"/>
    </xf>
    <xf numFmtId="43" fontId="14" fillId="4" borderId="93" xfId="8" applyNumberFormat="1" applyFont="1" applyFill="1" applyBorder="1" applyAlignment="1">
      <alignment horizontal="center" vertical="center"/>
    </xf>
    <xf numFmtId="0" fontId="14" fillId="0" borderId="95" xfId="0" applyFont="1" applyBorder="1" applyAlignment="1">
      <alignment vertical="center"/>
    </xf>
    <xf numFmtId="165" fontId="14" fillId="0" borderId="71" xfId="8" applyNumberFormat="1" applyFont="1" applyBorder="1" applyAlignment="1">
      <alignment horizontal="center" vertical="center"/>
    </xf>
    <xf numFmtId="43" fontId="14" fillId="0" borderId="94" xfId="8" applyFont="1" applyBorder="1" applyAlignment="1">
      <alignment horizontal="center" vertical="center"/>
    </xf>
    <xf numFmtId="165" fontId="14" fillId="0" borderId="94" xfId="8" applyNumberFormat="1" applyFont="1" applyBorder="1" applyAlignment="1">
      <alignment horizontal="center" vertical="center"/>
    </xf>
    <xf numFmtId="43" fontId="14" fillId="0" borderId="94" xfId="8" quotePrefix="1" applyFont="1" applyBorder="1" applyAlignment="1">
      <alignment horizontal="center" vertical="center"/>
    </xf>
    <xf numFmtId="0" fontId="14" fillId="0" borderId="96" xfId="0" applyFont="1" applyBorder="1" applyAlignment="1">
      <alignment vertical="center"/>
    </xf>
    <xf numFmtId="41" fontId="14" fillId="0" borderId="0" xfId="0" applyNumberFormat="1" applyFont="1" applyAlignment="1">
      <alignment vertical="center"/>
    </xf>
    <xf numFmtId="166" fontId="14" fillId="0" borderId="89" xfId="0" applyNumberFormat="1" applyFont="1" applyBorder="1" applyAlignment="1">
      <alignment vertical="center"/>
    </xf>
    <xf numFmtId="166" fontId="14" fillId="0" borderId="89" xfId="8" applyNumberFormat="1" applyFont="1" applyBorder="1" applyAlignment="1">
      <alignment horizontal="left" vertical="center"/>
    </xf>
    <xf numFmtId="0" fontId="14" fillId="2" borderId="91" xfId="0" quotePrefix="1" applyFont="1" applyFill="1" applyBorder="1" applyAlignment="1">
      <alignment horizontal="center" vertical="center"/>
    </xf>
    <xf numFmtId="166" fontId="14" fillId="0" borderId="84" xfId="8" applyNumberFormat="1" applyFont="1" applyBorder="1" applyAlignment="1">
      <alignment horizontal="left" vertical="center"/>
    </xf>
    <xf numFmtId="41" fontId="14" fillId="0" borderId="62" xfId="0" applyNumberFormat="1" applyFont="1" applyBorder="1" applyAlignment="1">
      <alignment horizontal="left" vertical="center"/>
    </xf>
    <xf numFmtId="0" fontId="14" fillId="0" borderId="81" xfId="0" applyFont="1" applyFill="1" applyBorder="1" applyAlignment="1">
      <alignment vertical="center"/>
    </xf>
    <xf numFmtId="43" fontId="17" fillId="0" borderId="83" xfId="8" applyFont="1" applyBorder="1" applyAlignment="1">
      <alignment horizontal="center" vertical="center"/>
    </xf>
    <xf numFmtId="43" fontId="17" fillId="0" borderId="83" xfId="8" quotePrefix="1" applyFont="1" applyBorder="1" applyAlignment="1">
      <alignment horizontal="center" vertical="center"/>
    </xf>
    <xf numFmtId="166" fontId="17" fillId="0" borderId="84" xfId="8" applyNumberFormat="1" applyFont="1" applyBorder="1" applyAlignment="1">
      <alignment vertical="center"/>
    </xf>
    <xf numFmtId="41" fontId="14" fillId="0" borderId="84" xfId="0" applyNumberFormat="1" applyFont="1" applyBorder="1" applyAlignment="1">
      <alignment vertical="center"/>
    </xf>
    <xf numFmtId="0" fontId="14" fillId="0" borderId="84" xfId="0" quotePrefix="1" applyFont="1" applyBorder="1" applyAlignment="1">
      <alignment horizontal="center" vertical="center"/>
    </xf>
    <xf numFmtId="1" fontId="14" fillId="0" borderId="84" xfId="0" applyNumberFormat="1" applyFont="1" applyBorder="1" applyAlignment="1">
      <alignment horizontal="center" vertical="center"/>
    </xf>
    <xf numFmtId="0" fontId="14" fillId="0" borderId="84" xfId="0" applyFont="1" applyBorder="1" applyAlignment="1">
      <alignment horizontal="center" vertical="center"/>
    </xf>
    <xf numFmtId="14" fontId="14" fillId="0" borderId="84" xfId="0" quotePrefix="1" applyNumberFormat="1" applyFont="1" applyBorder="1" applyAlignment="1">
      <alignment horizontal="center" vertical="center"/>
    </xf>
    <xf numFmtId="41" fontId="14" fillId="0" borderId="95" xfId="0" applyNumberFormat="1" applyFont="1" applyBorder="1" applyAlignment="1">
      <alignment horizontal="left" vertical="center"/>
    </xf>
    <xf numFmtId="41" fontId="14" fillId="0" borderId="95" xfId="9" applyNumberFormat="1" applyFont="1" applyBorder="1" applyAlignment="1">
      <alignment horizontal="left" vertical="center"/>
    </xf>
    <xf numFmtId="0" fontId="14" fillId="0" borderId="46" xfId="0" quotePrefix="1" applyFont="1" applyBorder="1" applyAlignment="1">
      <alignment horizontal="center" vertical="center"/>
    </xf>
    <xf numFmtId="41" fontId="17" fillId="0" borderId="81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165" fontId="14" fillId="2" borderId="77" xfId="8" applyNumberFormat="1" applyFont="1" applyFill="1" applyBorder="1" applyAlignment="1">
      <alignment vertical="center"/>
    </xf>
    <xf numFmtId="1" fontId="14" fillId="0" borderId="46" xfId="0" applyNumberFormat="1" applyFont="1" applyBorder="1" applyAlignment="1">
      <alignment horizontal="right" vertical="center"/>
    </xf>
    <xf numFmtId="41" fontId="14" fillId="0" borderId="0" xfId="0" applyNumberFormat="1" applyFont="1" applyFill="1" applyAlignment="1">
      <alignment horizontal="center" vertical="center"/>
    </xf>
    <xf numFmtId="166" fontId="14" fillId="0" borderId="11" xfId="8" applyNumberFormat="1" applyFont="1" applyBorder="1" applyAlignment="1">
      <alignment horizontal="left" vertical="center"/>
    </xf>
    <xf numFmtId="166" fontId="14" fillId="0" borderId="69" xfId="0" applyNumberFormat="1" applyFont="1" applyBorder="1" applyAlignment="1">
      <alignment vertical="center"/>
    </xf>
    <xf numFmtId="166" fontId="14" fillId="0" borderId="10" xfId="8" applyNumberFormat="1" applyFont="1" applyBorder="1" applyAlignment="1">
      <alignment vertical="center"/>
    </xf>
    <xf numFmtId="41" fontId="6" fillId="0" borderId="96" xfId="1" applyNumberFormat="1" applyFont="1" applyFill="1" applyBorder="1" applyAlignment="1">
      <alignment vertical="center"/>
    </xf>
    <xf numFmtId="41" fontId="6" fillId="0" borderId="96" xfId="10" applyNumberFormat="1" applyFont="1" applyFill="1" applyBorder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1" fontId="14" fillId="2" borderId="84" xfId="0" applyNumberFormat="1" applyFont="1" applyFill="1" applyBorder="1" applyAlignment="1">
      <alignment horizontal="left" vertical="center"/>
    </xf>
    <xf numFmtId="43" fontId="4" fillId="0" borderId="83" xfId="8" applyFont="1" applyBorder="1" applyAlignment="1">
      <alignment horizontal="center" vertical="center"/>
    </xf>
    <xf numFmtId="1" fontId="14" fillId="0" borderId="84" xfId="0" quotePrefix="1" applyNumberFormat="1" applyFont="1" applyBorder="1" applyAlignment="1">
      <alignment horizontal="right" vertical="center"/>
    </xf>
    <xf numFmtId="41" fontId="14" fillId="0" borderId="84" xfId="0" applyNumberFormat="1" applyFont="1" applyBorder="1" applyAlignment="1">
      <alignment horizontal="left" vertical="center"/>
    </xf>
    <xf numFmtId="41" fontId="14" fillId="0" borderId="100" xfId="0" applyNumberFormat="1" applyFont="1" applyBorder="1" applyAlignment="1">
      <alignment horizontal="left" vertical="center"/>
    </xf>
    <xf numFmtId="41" fontId="14" fillId="0" borderId="103" xfId="0" applyNumberFormat="1" applyFont="1" applyBorder="1" applyAlignment="1">
      <alignment horizontal="left" vertical="center"/>
    </xf>
    <xf numFmtId="43" fontId="14" fillId="0" borderId="106" xfId="8" applyFont="1" applyBorder="1" applyAlignment="1">
      <alignment horizontal="center" vertical="center"/>
    </xf>
    <xf numFmtId="43" fontId="14" fillId="0" borderId="106" xfId="8" quotePrefix="1" applyFont="1" applyBorder="1" applyAlignment="1">
      <alignment horizontal="center" vertical="center"/>
    </xf>
    <xf numFmtId="0" fontId="14" fillId="8" borderId="0" xfId="0" applyFont="1" applyFill="1" applyAlignment="1">
      <alignment vertical="center"/>
    </xf>
    <xf numFmtId="0" fontId="14" fillId="0" borderId="103" xfId="0" quotePrefix="1" applyFont="1" applyBorder="1" applyAlignment="1">
      <alignment horizontal="center" vertical="center"/>
    </xf>
    <xf numFmtId="41" fontId="14" fillId="2" borderId="103" xfId="0" applyNumberFormat="1" applyFont="1" applyFill="1" applyBorder="1" applyAlignment="1">
      <alignment horizontal="left" vertical="center"/>
    </xf>
    <xf numFmtId="41" fontId="14" fillId="2" borderId="103" xfId="9" applyNumberFormat="1" applyFont="1" applyFill="1" applyBorder="1" applyAlignment="1">
      <alignment horizontal="left" vertical="center"/>
    </xf>
    <xf numFmtId="165" fontId="14" fillId="0" borderId="105" xfId="8" applyNumberFormat="1" applyFont="1" applyBorder="1" applyAlignment="1">
      <alignment horizontal="center" vertical="center"/>
    </xf>
    <xf numFmtId="165" fontId="14" fillId="0" borderId="106" xfId="8" applyNumberFormat="1" applyFont="1" applyBorder="1" applyAlignment="1">
      <alignment horizontal="center" vertical="center"/>
    </xf>
    <xf numFmtId="166" fontId="14" fillId="0" borderId="104" xfId="8" applyNumberFormat="1" applyFont="1" applyBorder="1" applyAlignment="1">
      <alignment horizontal="left" vertical="center"/>
    </xf>
    <xf numFmtId="0" fontId="14" fillId="0" borderId="104" xfId="0" applyFont="1" applyBorder="1" applyAlignment="1">
      <alignment horizontal="center" vertical="center"/>
    </xf>
    <xf numFmtId="41" fontId="14" fillId="0" borderId="104" xfId="0" applyNumberFormat="1" applyFont="1" applyBorder="1" applyAlignment="1">
      <alignment vertical="center"/>
    </xf>
    <xf numFmtId="165" fontId="14" fillId="0" borderId="82" xfId="8" applyNumberFormat="1" applyFont="1" applyBorder="1" applyAlignment="1">
      <alignment horizontal="center" vertical="center"/>
    </xf>
    <xf numFmtId="165" fontId="14" fillId="0" borderId="83" xfId="8" applyNumberFormat="1" applyFont="1" applyBorder="1" applyAlignment="1">
      <alignment horizontal="center" vertical="center"/>
    </xf>
    <xf numFmtId="166" fontId="14" fillId="0" borderId="81" xfId="8" applyNumberFormat="1" applyFont="1" applyBorder="1" applyAlignment="1">
      <alignment vertical="center"/>
    </xf>
    <xf numFmtId="170" fontId="13" fillId="2" borderId="4" xfId="0" applyNumberFormat="1" applyFont="1" applyFill="1" applyBorder="1" applyAlignment="1">
      <alignment horizontal="left" vertical="center"/>
    </xf>
    <xf numFmtId="166" fontId="13" fillId="0" borderId="3" xfId="8" applyNumberFormat="1" applyFont="1" applyBorder="1" applyAlignment="1">
      <alignment horizontal="center" vertical="center"/>
    </xf>
    <xf numFmtId="42" fontId="14" fillId="2" borderId="103" xfId="0" quotePrefix="1" applyNumberFormat="1" applyFont="1" applyFill="1" applyBorder="1" applyAlignment="1">
      <alignment horizontal="center" vertical="center"/>
    </xf>
    <xf numFmtId="166" fontId="14" fillId="0" borderId="28" xfId="8" applyNumberFormat="1" applyFont="1" applyBorder="1" applyAlignment="1">
      <alignment vertical="center"/>
    </xf>
    <xf numFmtId="166" fontId="13" fillId="0" borderId="3" xfId="8" applyNumberFormat="1" applyFont="1" applyBorder="1" applyAlignment="1">
      <alignment horizontal="left" vertical="center"/>
    </xf>
    <xf numFmtId="166" fontId="14" fillId="0" borderId="49" xfId="8" applyNumberFormat="1" applyFont="1" applyBorder="1" applyAlignment="1">
      <alignment vertical="center"/>
    </xf>
    <xf numFmtId="166" fontId="14" fillId="0" borderId="0" xfId="8" applyNumberFormat="1" applyFont="1" applyFill="1" applyBorder="1" applyAlignment="1">
      <alignment horizontal="center" vertical="center"/>
    </xf>
    <xf numFmtId="41" fontId="14" fillId="2" borderId="95" xfId="0" applyNumberFormat="1" applyFont="1" applyFill="1" applyBorder="1" applyAlignment="1">
      <alignment horizontal="left" vertical="center"/>
    </xf>
    <xf numFmtId="41" fontId="16" fillId="0" borderId="89" xfId="0" applyNumberFormat="1" applyFont="1" applyBorder="1" applyAlignment="1">
      <alignment horizontal="left" vertical="center"/>
    </xf>
    <xf numFmtId="166" fontId="14" fillId="0" borderId="84" xfId="0" applyNumberFormat="1" applyFont="1" applyBorder="1" applyAlignment="1">
      <alignment vertical="center"/>
    </xf>
    <xf numFmtId="0" fontId="14" fillId="0" borderId="107" xfId="0" applyFont="1" applyBorder="1" applyAlignment="1">
      <alignment vertical="center"/>
    </xf>
    <xf numFmtId="41" fontId="14" fillId="2" borderId="107" xfId="9" applyNumberFormat="1" applyFont="1" applyFill="1" applyBorder="1" applyAlignment="1">
      <alignment horizontal="left" vertical="center"/>
    </xf>
    <xf numFmtId="41" fontId="14" fillId="0" borderId="107" xfId="0" applyNumberFormat="1" applyFont="1" applyBorder="1" applyAlignment="1">
      <alignment horizontal="left" vertical="center"/>
    </xf>
    <xf numFmtId="41" fontId="14" fillId="0" borderId="107" xfId="9" applyNumberFormat="1" applyFont="1" applyBorder="1" applyAlignment="1">
      <alignment horizontal="left" vertical="center"/>
    </xf>
    <xf numFmtId="165" fontId="14" fillId="2" borderId="110" xfId="8" applyNumberFormat="1" applyFont="1" applyFill="1" applyBorder="1" applyAlignment="1">
      <alignment vertical="center"/>
    </xf>
    <xf numFmtId="165" fontId="14" fillId="2" borderId="109" xfId="8" applyNumberFormat="1" applyFont="1" applyFill="1" applyBorder="1" applyAlignment="1">
      <alignment vertical="center"/>
    </xf>
    <xf numFmtId="41" fontId="14" fillId="2" borderId="107" xfId="0" applyNumberFormat="1" applyFont="1" applyFill="1" applyBorder="1" applyAlignment="1">
      <alignment horizontal="left" vertical="center"/>
    </xf>
    <xf numFmtId="166" fontId="14" fillId="0" borderId="107" xfId="0" applyNumberFormat="1" applyFont="1" applyBorder="1" applyAlignment="1">
      <alignment vertical="center"/>
    </xf>
    <xf numFmtId="0" fontId="14" fillId="0" borderId="107" xfId="0" quotePrefix="1" applyFont="1" applyBorder="1" applyAlignment="1">
      <alignment horizontal="center" vertical="center"/>
    </xf>
    <xf numFmtId="166" fontId="14" fillId="0" borderId="69" xfId="8" applyNumberFormat="1" applyFont="1" applyBorder="1" applyAlignment="1">
      <alignment horizontal="left" vertical="center"/>
    </xf>
    <xf numFmtId="41" fontId="14" fillId="0" borderId="107" xfId="0" applyNumberFormat="1" applyFont="1" applyBorder="1" applyAlignment="1">
      <alignment horizontal="center" vertical="center"/>
    </xf>
    <xf numFmtId="41" fontId="14" fillId="0" borderId="110" xfId="0" applyNumberFormat="1" applyFont="1" applyBorder="1" applyAlignment="1">
      <alignment horizontal="left" vertical="center"/>
    </xf>
    <xf numFmtId="41" fontId="17" fillId="0" borderId="107" xfId="0" applyNumberFormat="1" applyFont="1" applyBorder="1" applyAlignment="1">
      <alignment horizontal="left" vertical="center"/>
    </xf>
    <xf numFmtId="0" fontId="14" fillId="0" borderId="96" xfId="0" applyFont="1" applyBorder="1" applyAlignment="1">
      <alignment horizontal="center" vertical="center"/>
    </xf>
    <xf numFmtId="166" fontId="14" fillId="2" borderId="109" xfId="8" applyNumberFormat="1" applyFont="1" applyFill="1" applyBorder="1" applyAlignment="1">
      <alignment horizontal="center" vertical="center"/>
    </xf>
    <xf numFmtId="166" fontId="14" fillId="2" borderId="109" xfId="8" quotePrefix="1" applyNumberFormat="1" applyFont="1" applyFill="1" applyBorder="1" applyAlignment="1">
      <alignment horizontal="center" vertical="center"/>
    </xf>
    <xf numFmtId="41" fontId="6" fillId="0" borderId="107" xfId="1" applyNumberFormat="1" applyFont="1" applyFill="1" applyBorder="1" applyAlignment="1">
      <alignment vertical="center"/>
    </xf>
    <xf numFmtId="41" fontId="6" fillId="0" borderId="107" xfId="10" applyNumberFormat="1" applyFont="1" applyFill="1" applyBorder="1" applyAlignment="1">
      <alignment vertical="center"/>
    </xf>
    <xf numFmtId="41" fontId="13" fillId="0" borderId="107" xfId="0" applyNumberFormat="1" applyFont="1" applyBorder="1" applyAlignment="1">
      <alignment vertical="center"/>
    </xf>
    <xf numFmtId="166" fontId="14" fillId="0" borderId="107" xfId="8" applyNumberFormat="1" applyFont="1" applyBorder="1" applyAlignment="1">
      <alignment vertical="center"/>
    </xf>
    <xf numFmtId="0" fontId="14" fillId="0" borderId="107" xfId="0" applyFont="1" applyBorder="1" applyAlignment="1">
      <alignment horizontal="center" vertical="center"/>
    </xf>
    <xf numFmtId="14" fontId="14" fillId="0" borderId="107" xfId="0" quotePrefix="1" applyNumberFormat="1" applyFont="1" applyBorder="1" applyAlignment="1">
      <alignment horizontal="center" vertical="center"/>
    </xf>
    <xf numFmtId="165" fontId="14" fillId="0" borderId="110" xfId="8" applyNumberFormat="1" applyFont="1" applyBorder="1" applyAlignment="1">
      <alignment horizontal="left" vertical="center"/>
    </xf>
    <xf numFmtId="165" fontId="14" fillId="0" borderId="109" xfId="8" applyNumberFormat="1" applyFont="1" applyBorder="1" applyAlignment="1">
      <alignment horizontal="left" vertical="center"/>
    </xf>
    <xf numFmtId="43" fontId="14" fillId="0" borderId="109" xfId="8" applyFont="1" applyBorder="1" applyAlignment="1">
      <alignment horizontal="center" vertical="center"/>
    </xf>
    <xf numFmtId="43" fontId="14" fillId="0" borderId="109" xfId="8" quotePrefix="1" applyFont="1" applyBorder="1" applyAlignment="1">
      <alignment horizontal="center" vertical="center"/>
    </xf>
    <xf numFmtId="0" fontId="13" fillId="0" borderId="69" xfId="0" applyFont="1" applyBorder="1" applyAlignment="1">
      <alignment vertical="center"/>
    </xf>
    <xf numFmtId="1" fontId="14" fillId="0" borderId="111" xfId="0" applyNumberFormat="1" applyFont="1" applyBorder="1" applyAlignment="1">
      <alignment horizontal="center" vertical="center"/>
    </xf>
    <xf numFmtId="165" fontId="14" fillId="0" borderId="109" xfId="8" applyNumberFormat="1" applyFont="1" applyBorder="1" applyAlignment="1">
      <alignment horizontal="center" vertical="center"/>
    </xf>
    <xf numFmtId="41" fontId="14" fillId="0" borderId="111" xfId="0" applyNumberFormat="1" applyFont="1" applyBorder="1" applyAlignment="1">
      <alignment vertical="center"/>
    </xf>
    <xf numFmtId="41" fontId="14" fillId="0" borderId="109" xfId="9" applyNumberFormat="1" applyFont="1" applyBorder="1" applyAlignment="1">
      <alignment horizontal="left" vertical="center"/>
    </xf>
    <xf numFmtId="165" fontId="14" fillId="0" borderId="111" xfId="0" applyNumberFormat="1" applyFont="1" applyBorder="1" applyAlignment="1">
      <alignment vertical="center"/>
    </xf>
    <xf numFmtId="166" fontId="14" fillId="0" borderId="111" xfId="8" applyNumberFormat="1" applyFont="1" applyBorder="1" applyAlignment="1">
      <alignment horizontal="left" vertical="center"/>
    </xf>
    <xf numFmtId="43" fontId="17" fillId="0" borderId="109" xfId="8" applyFont="1" applyBorder="1" applyAlignment="1">
      <alignment horizontal="center" vertical="center"/>
    </xf>
    <xf numFmtId="43" fontId="17" fillId="0" borderId="109" xfId="8" quotePrefix="1" applyFont="1" applyBorder="1" applyAlignment="1">
      <alignment horizontal="center" vertical="center"/>
    </xf>
    <xf numFmtId="165" fontId="17" fillId="0" borderId="111" xfId="8" applyNumberFormat="1" applyFont="1" applyBorder="1" applyAlignment="1">
      <alignment horizontal="left" vertical="center"/>
    </xf>
    <xf numFmtId="166" fontId="17" fillId="0" borderId="107" xfId="8" applyNumberFormat="1" applyFont="1" applyBorder="1" applyAlignment="1">
      <alignment vertical="center"/>
    </xf>
    <xf numFmtId="166" fontId="17" fillId="0" borderId="107" xfId="0" applyNumberFormat="1" applyFont="1" applyBorder="1" applyAlignment="1">
      <alignment vertical="center"/>
    </xf>
    <xf numFmtId="1" fontId="17" fillId="0" borderId="111" xfId="0" applyNumberFormat="1" applyFont="1" applyBorder="1" applyAlignment="1">
      <alignment horizontal="center" vertical="center"/>
    </xf>
    <xf numFmtId="0" fontId="17" fillId="0" borderId="111" xfId="0" quotePrefix="1" applyFont="1" applyBorder="1" applyAlignment="1">
      <alignment horizontal="center" vertical="center"/>
    </xf>
    <xf numFmtId="165" fontId="17" fillId="0" borderId="84" xfId="8" applyNumberFormat="1" applyFont="1" applyBorder="1" applyAlignment="1">
      <alignment horizontal="left" vertical="center"/>
    </xf>
    <xf numFmtId="0" fontId="17" fillId="0" borderId="84" xfId="0" applyFont="1" applyBorder="1" applyAlignment="1">
      <alignment horizontal="center" vertical="center"/>
    </xf>
    <xf numFmtId="0" fontId="17" fillId="0" borderId="84" xfId="0" applyFont="1" applyBorder="1" applyAlignment="1">
      <alignment vertical="center"/>
    </xf>
    <xf numFmtId="1" fontId="17" fillId="0" borderId="84" xfId="0" applyNumberFormat="1" applyFont="1" applyBorder="1" applyAlignment="1">
      <alignment horizontal="center" vertical="center"/>
    </xf>
    <xf numFmtId="0" fontId="17" fillId="0" borderId="84" xfId="0" quotePrefix="1" applyFont="1" applyBorder="1" applyAlignment="1">
      <alignment horizontal="center" vertical="center"/>
    </xf>
    <xf numFmtId="41" fontId="14" fillId="0" borderId="96" xfId="0" applyNumberFormat="1" applyFont="1" applyBorder="1" applyAlignment="1">
      <alignment horizontal="left" vertical="center"/>
    </xf>
    <xf numFmtId="41" fontId="14" fillId="0" borderId="96" xfId="9" applyNumberFormat="1" applyFont="1" applyBorder="1" applyAlignment="1">
      <alignment horizontal="left" vertical="center"/>
    </xf>
    <xf numFmtId="1" fontId="14" fillId="0" borderId="108" xfId="0" applyNumberFormat="1" applyFont="1" applyBorder="1" applyAlignment="1">
      <alignment horizontal="right" vertical="center"/>
    </xf>
    <xf numFmtId="41" fontId="14" fillId="0" borderId="107" xfId="9" applyNumberFormat="1" applyFont="1" applyFill="1" applyBorder="1" applyAlignment="1">
      <alignment horizontal="left" vertical="center"/>
    </xf>
    <xf numFmtId="43" fontId="14" fillId="0" borderId="107" xfId="8" applyNumberFormat="1" applyFont="1" applyBorder="1" applyAlignment="1">
      <alignment horizontal="left" vertical="center"/>
    </xf>
    <xf numFmtId="41" fontId="17" fillId="0" borderId="107" xfId="9" applyNumberFormat="1" applyFont="1" applyBorder="1" applyAlignment="1">
      <alignment horizontal="left" vertical="center"/>
    </xf>
    <xf numFmtId="165" fontId="17" fillId="0" borderId="110" xfId="0" applyNumberFormat="1" applyFont="1" applyBorder="1" applyAlignment="1">
      <alignment horizontal="left" vertical="center"/>
    </xf>
    <xf numFmtId="165" fontId="17" fillId="0" borderId="109" xfId="8" applyNumberFormat="1" applyFont="1" applyBorder="1" applyAlignment="1">
      <alignment horizontal="left" vertical="center"/>
    </xf>
    <xf numFmtId="165" fontId="17" fillId="0" borderId="82" xfId="0" applyNumberFormat="1" applyFont="1" applyBorder="1" applyAlignment="1">
      <alignment horizontal="left" vertical="center"/>
    </xf>
    <xf numFmtId="165" fontId="17" fillId="0" borderId="83" xfId="8" applyNumberFormat="1" applyFont="1" applyBorder="1" applyAlignment="1">
      <alignment horizontal="left" vertical="center"/>
    </xf>
    <xf numFmtId="41" fontId="17" fillId="0" borderId="84" xfId="0" applyNumberFormat="1" applyFont="1" applyBorder="1" applyAlignment="1">
      <alignment horizontal="left" vertical="center"/>
    </xf>
    <xf numFmtId="165" fontId="17" fillId="0" borderId="110" xfId="8" applyNumberFormat="1" applyFont="1" applyBorder="1" applyAlignment="1">
      <alignment horizontal="left" vertical="center"/>
    </xf>
    <xf numFmtId="14" fontId="17" fillId="0" borderId="107" xfId="0" quotePrefix="1" applyNumberFormat="1" applyFont="1" applyBorder="1" applyAlignment="1">
      <alignment horizontal="center" vertical="center"/>
    </xf>
    <xf numFmtId="41" fontId="13" fillId="0" borderId="70" xfId="0" applyNumberFormat="1" applyFont="1" applyFill="1" applyBorder="1" applyAlignment="1">
      <alignment horizontal="left" vertical="center"/>
    </xf>
    <xf numFmtId="41" fontId="13" fillId="0" borderId="69" xfId="0" applyNumberFormat="1" applyFont="1" applyFill="1" applyBorder="1" applyAlignment="1">
      <alignment horizontal="left" vertical="center"/>
    </xf>
    <xf numFmtId="41" fontId="13" fillId="0" borderId="66" xfId="0" applyNumberFormat="1" applyFont="1" applyFill="1" applyBorder="1" applyAlignment="1">
      <alignment horizontal="left" vertical="center"/>
    </xf>
    <xf numFmtId="165" fontId="13" fillId="0" borderId="70" xfId="8" applyNumberFormat="1" applyFont="1" applyFill="1" applyBorder="1" applyAlignment="1">
      <alignment horizontal="center" vertical="center"/>
    </xf>
    <xf numFmtId="43" fontId="13" fillId="0" borderId="77" xfId="8" applyFont="1" applyFill="1" applyBorder="1" applyAlignment="1">
      <alignment horizontal="center" vertical="center"/>
    </xf>
    <xf numFmtId="165" fontId="13" fillId="0" borderId="77" xfId="8" applyNumberFormat="1" applyFont="1" applyFill="1" applyBorder="1" applyAlignment="1">
      <alignment horizontal="center" vertical="center"/>
    </xf>
    <xf numFmtId="43" fontId="13" fillId="0" borderId="77" xfId="8" quotePrefix="1" applyFont="1" applyFill="1" applyBorder="1" applyAlignment="1">
      <alignment horizontal="center" vertical="center"/>
    </xf>
    <xf numFmtId="165" fontId="13" fillId="0" borderId="66" xfId="8" applyNumberFormat="1" applyFont="1" applyFill="1" applyBorder="1" applyAlignment="1">
      <alignment horizontal="left" vertical="center"/>
    </xf>
    <xf numFmtId="0" fontId="14" fillId="0" borderId="69" xfId="0" applyFont="1" applyFill="1" applyBorder="1" applyAlignment="1">
      <alignment vertical="center"/>
    </xf>
    <xf numFmtId="0" fontId="14" fillId="0" borderId="69" xfId="0" applyFont="1" applyFill="1" applyBorder="1" applyAlignment="1">
      <alignment horizontal="center" vertical="center"/>
    </xf>
    <xf numFmtId="1" fontId="13" fillId="0" borderId="66" xfId="0" applyNumberFormat="1" applyFont="1" applyFill="1" applyBorder="1" applyAlignment="1">
      <alignment horizontal="center" vertical="center"/>
    </xf>
    <xf numFmtId="0" fontId="13" fillId="0" borderId="66" xfId="0" applyFont="1" applyFill="1" applyBorder="1" applyAlignment="1">
      <alignment horizontal="center" vertical="center"/>
    </xf>
    <xf numFmtId="41" fontId="13" fillId="0" borderId="66" xfId="0" applyNumberFormat="1" applyFont="1" applyFill="1" applyBorder="1" applyAlignment="1">
      <alignment horizontal="center" vertical="center"/>
    </xf>
    <xf numFmtId="41" fontId="17" fillId="0" borderId="107" xfId="9" applyNumberFormat="1" applyFont="1" applyFill="1" applyBorder="1" applyAlignment="1">
      <alignment horizontal="left" vertical="center"/>
    </xf>
    <xf numFmtId="41" fontId="14" fillId="0" borderId="113" xfId="0" applyNumberFormat="1" applyFont="1" applyBorder="1" applyAlignment="1">
      <alignment horizontal="left" vertical="center"/>
    </xf>
    <xf numFmtId="41" fontId="14" fillId="0" borderId="113" xfId="9" applyNumberFormat="1" applyFont="1" applyBorder="1" applyAlignment="1">
      <alignment horizontal="left" vertical="center"/>
    </xf>
    <xf numFmtId="43" fontId="14" fillId="0" borderId="114" xfId="8" applyFont="1" applyBorder="1" applyAlignment="1">
      <alignment horizontal="center" vertical="center"/>
    </xf>
    <xf numFmtId="43" fontId="14" fillId="0" borderId="114" xfId="8" quotePrefix="1" applyFont="1" applyBorder="1" applyAlignment="1">
      <alignment horizontal="center" vertical="center"/>
    </xf>
    <xf numFmtId="0" fontId="14" fillId="0" borderId="115" xfId="0" applyFont="1" applyBorder="1" applyAlignment="1">
      <alignment horizontal="left" vertical="center"/>
    </xf>
    <xf numFmtId="43" fontId="14" fillId="0" borderId="115" xfId="8" applyNumberFormat="1" applyFont="1" applyBorder="1" applyAlignment="1">
      <alignment horizontal="left" vertical="center"/>
    </xf>
    <xf numFmtId="39" fontId="14" fillId="2" borderId="109" xfId="1" applyNumberFormat="1" applyFont="1" applyFill="1" applyBorder="1" applyAlignment="1">
      <alignment horizontal="center" vertical="center"/>
    </xf>
    <xf numFmtId="0" fontId="14" fillId="2" borderId="109" xfId="1" applyNumberFormat="1" applyFont="1" applyFill="1" applyBorder="1" applyAlignment="1">
      <alignment horizontal="center" vertical="center"/>
    </xf>
    <xf numFmtId="165" fontId="14" fillId="2" borderId="111" xfId="1" applyNumberFormat="1" applyFont="1" applyFill="1" applyBorder="1" applyAlignment="1">
      <alignment vertical="center"/>
    </xf>
    <xf numFmtId="165" fontId="14" fillId="0" borderId="107" xfId="0" applyNumberFormat="1" applyFont="1" applyBorder="1" applyAlignment="1">
      <alignment vertical="center"/>
    </xf>
    <xf numFmtId="43" fontId="14" fillId="0" borderId="95" xfId="8" applyFont="1" applyBorder="1" applyAlignment="1">
      <alignment horizontal="center" vertical="center"/>
    </xf>
    <xf numFmtId="41" fontId="17" fillId="0" borderId="82" xfId="0" applyNumberFormat="1" applyFont="1" applyBorder="1" applyAlignment="1">
      <alignment horizontal="left" vertical="center"/>
    </xf>
    <xf numFmtId="41" fontId="17" fillId="0" borderId="84" xfId="9" applyNumberFormat="1" applyFont="1" applyFill="1" applyBorder="1" applyAlignment="1">
      <alignment horizontal="left" vertical="center"/>
    </xf>
    <xf numFmtId="165" fontId="14" fillId="0" borderId="110" xfId="8" applyNumberFormat="1" applyFont="1" applyBorder="1" applyAlignment="1">
      <alignment horizontal="center" vertical="center"/>
    </xf>
    <xf numFmtId="41" fontId="14" fillId="2" borderId="84" xfId="9" applyNumberFormat="1" applyFont="1" applyFill="1" applyBorder="1" applyAlignment="1">
      <alignment horizontal="left" vertical="center"/>
    </xf>
    <xf numFmtId="41" fontId="14" fillId="0" borderId="116" xfId="1" quotePrefix="1" applyNumberFormat="1" applyFont="1" applyFill="1" applyBorder="1" applyAlignment="1">
      <alignment vertical="center"/>
    </xf>
    <xf numFmtId="165" fontId="14" fillId="0" borderId="100" xfId="8" applyNumberFormat="1" applyFont="1" applyBorder="1" applyAlignment="1">
      <alignment horizontal="center" vertical="center"/>
    </xf>
    <xf numFmtId="43" fontId="14" fillId="0" borderId="101" xfId="8" applyFont="1" applyBorder="1" applyAlignment="1">
      <alignment horizontal="center" vertical="center"/>
    </xf>
    <xf numFmtId="165" fontId="14" fillId="0" borderId="101" xfId="8" applyNumberFormat="1" applyFont="1" applyBorder="1" applyAlignment="1">
      <alignment horizontal="center" vertical="center"/>
    </xf>
    <xf numFmtId="43" fontId="14" fillId="0" borderId="101" xfId="8" quotePrefix="1" applyFont="1" applyBorder="1" applyAlignment="1">
      <alignment horizontal="center" vertical="center"/>
    </xf>
    <xf numFmtId="166" fontId="14" fillId="0" borderId="101" xfId="1" applyNumberFormat="1" applyFont="1" applyFill="1" applyBorder="1" applyAlignment="1">
      <alignment vertical="center"/>
    </xf>
    <xf numFmtId="0" fontId="14" fillId="0" borderId="102" xfId="0" applyFont="1" applyBorder="1" applyAlignment="1">
      <alignment horizontal="left" vertical="center"/>
    </xf>
    <xf numFmtId="43" fontId="14" fillId="0" borderId="102" xfId="8" applyNumberFormat="1" applyFont="1" applyBorder="1" applyAlignment="1">
      <alignment horizontal="left" vertical="center"/>
    </xf>
    <xf numFmtId="1" fontId="14" fillId="2" borderId="117" xfId="1" applyNumberFormat="1" applyFont="1" applyFill="1" applyBorder="1" applyAlignment="1">
      <alignment horizontal="center" vertical="center"/>
    </xf>
    <xf numFmtId="169" fontId="14" fillId="2" borderId="117" xfId="1" quotePrefix="1" applyNumberFormat="1" applyFont="1" applyFill="1" applyBorder="1" applyAlignment="1">
      <alignment horizontal="center" vertical="center"/>
    </xf>
    <xf numFmtId="0" fontId="14" fillId="0" borderId="117" xfId="0" applyFont="1" applyBorder="1" applyAlignment="1">
      <alignment horizontal="center" vertical="center"/>
    </xf>
    <xf numFmtId="41" fontId="14" fillId="0" borderId="117" xfId="9" applyNumberFormat="1" applyFont="1" applyBorder="1" applyAlignment="1">
      <alignment horizontal="left" vertical="center"/>
    </xf>
    <xf numFmtId="41" fontId="14" fillId="0" borderId="117" xfId="1" quotePrefix="1" applyNumberFormat="1" applyFont="1" applyFill="1" applyBorder="1" applyAlignment="1">
      <alignment vertical="center"/>
    </xf>
    <xf numFmtId="1" fontId="14" fillId="0" borderId="117" xfId="1" applyNumberFormat="1" applyFont="1" applyBorder="1" applyAlignment="1">
      <alignment horizontal="center" vertical="center"/>
    </xf>
    <xf numFmtId="169" fontId="14" fillId="2" borderId="102" xfId="1" quotePrefix="1" applyNumberFormat="1" applyFont="1" applyFill="1" applyBorder="1" applyAlignment="1">
      <alignment horizontal="center" vertical="center"/>
    </xf>
    <xf numFmtId="41" fontId="14" fillId="0" borderId="117" xfId="1" applyNumberFormat="1" applyFont="1" applyFill="1" applyBorder="1" applyAlignment="1">
      <alignment vertical="center"/>
    </xf>
    <xf numFmtId="0" fontId="14" fillId="0" borderId="113" xfId="0" applyFont="1" applyBorder="1" applyAlignment="1">
      <alignment horizontal="center" vertical="center"/>
    </xf>
    <xf numFmtId="41" fontId="14" fillId="0" borderId="114" xfId="1" applyNumberFormat="1" applyFont="1" applyFill="1" applyBorder="1" applyAlignment="1">
      <alignment vertical="center"/>
    </xf>
    <xf numFmtId="165" fontId="14" fillId="0" borderId="112" xfId="8" applyNumberFormat="1" applyFont="1" applyBorder="1" applyAlignment="1">
      <alignment horizontal="center" vertical="center"/>
    </xf>
    <xf numFmtId="165" fontId="14" fillId="0" borderId="114" xfId="8" applyNumberFormat="1" applyFont="1" applyBorder="1" applyAlignment="1">
      <alignment horizontal="center" vertical="center"/>
    </xf>
    <xf numFmtId="166" fontId="14" fillId="0" borderId="115" xfId="8" applyNumberFormat="1" applyFont="1" applyBorder="1" applyAlignment="1">
      <alignment horizontal="center" vertical="center"/>
    </xf>
    <xf numFmtId="1" fontId="14" fillId="0" borderId="115" xfId="2" applyNumberFormat="1" applyFont="1" applyBorder="1" applyAlignment="1">
      <alignment horizontal="center" vertical="center"/>
    </xf>
    <xf numFmtId="169" fontId="14" fillId="0" borderId="115" xfId="2" quotePrefix="1" applyNumberFormat="1" applyFont="1" applyBorder="1" applyAlignment="1">
      <alignment horizontal="center" vertical="center"/>
    </xf>
    <xf numFmtId="43" fontId="14" fillId="0" borderId="96" xfId="8" applyNumberFormat="1" applyFont="1" applyBorder="1" applyAlignment="1">
      <alignment horizontal="left" vertical="center"/>
    </xf>
    <xf numFmtId="41" fontId="14" fillId="2" borderId="113" xfId="0" applyNumberFormat="1" applyFont="1" applyFill="1" applyBorder="1" applyAlignment="1">
      <alignment horizontal="left" vertical="center"/>
    </xf>
    <xf numFmtId="1" fontId="14" fillId="0" borderId="120" xfId="0" applyNumberFormat="1" applyFont="1" applyBorder="1" applyAlignment="1">
      <alignment horizontal="center" vertical="center"/>
    </xf>
    <xf numFmtId="0" fontId="14" fillId="0" borderId="120" xfId="0" quotePrefix="1" applyFont="1" applyBorder="1" applyAlignment="1">
      <alignment horizontal="center" vertical="center"/>
    </xf>
    <xf numFmtId="41" fontId="14" fillId="0" borderId="120" xfId="0" applyNumberFormat="1" applyFont="1" applyBorder="1" applyAlignment="1">
      <alignment vertical="center"/>
    </xf>
    <xf numFmtId="165" fontId="14" fillId="2" borderId="120" xfId="1" applyNumberFormat="1" applyFont="1" applyFill="1" applyBorder="1" applyAlignment="1">
      <alignment vertical="center"/>
    </xf>
    <xf numFmtId="1" fontId="14" fillId="0" borderId="120" xfId="0" applyNumberFormat="1" applyFont="1" applyBorder="1" applyAlignment="1">
      <alignment horizontal="right" vertical="center"/>
    </xf>
    <xf numFmtId="0" fontId="14" fillId="0" borderId="120" xfId="0" applyFont="1" applyBorder="1" applyAlignment="1">
      <alignment horizontal="center" vertical="center"/>
    </xf>
    <xf numFmtId="165" fontId="14" fillId="0" borderId="120" xfId="0" applyNumberFormat="1" applyFont="1" applyBorder="1" applyAlignment="1">
      <alignment vertical="center"/>
    </xf>
    <xf numFmtId="41" fontId="14" fillId="0" borderId="120" xfId="0" applyNumberFormat="1" applyFont="1" applyBorder="1" applyAlignment="1">
      <alignment horizontal="left" vertical="center"/>
    </xf>
    <xf numFmtId="41" fontId="14" fillId="2" borderId="89" xfId="0" applyNumberFormat="1" applyFont="1" applyFill="1" applyBorder="1" applyAlignment="1">
      <alignment horizontal="left" vertical="center"/>
    </xf>
    <xf numFmtId="0" fontId="14" fillId="2" borderId="69" xfId="0" applyFont="1" applyFill="1" applyBorder="1" applyAlignment="1">
      <alignment vertical="center"/>
    </xf>
    <xf numFmtId="41" fontId="14" fillId="0" borderId="97" xfId="0" applyNumberFormat="1" applyFont="1" applyBorder="1" applyAlignment="1">
      <alignment horizontal="left" vertical="center"/>
    </xf>
    <xf numFmtId="41" fontId="14" fillId="0" borderId="121" xfId="0" applyNumberFormat="1" applyFont="1" applyBorder="1" applyAlignment="1">
      <alignment horizontal="left" vertical="center"/>
    </xf>
    <xf numFmtId="41" fontId="14" fillId="2" borderId="121" xfId="0" applyNumberFormat="1" applyFont="1" applyFill="1" applyBorder="1" applyAlignment="1">
      <alignment horizontal="left" vertical="center"/>
    </xf>
    <xf numFmtId="41" fontId="14" fillId="0" borderId="121" xfId="9" applyNumberFormat="1" applyFont="1" applyBorder="1" applyAlignment="1">
      <alignment horizontal="left" vertical="center"/>
    </xf>
    <xf numFmtId="166" fontId="14" fillId="0" borderId="73" xfId="8" applyNumberFormat="1" applyFont="1" applyBorder="1" applyAlignment="1">
      <alignment vertical="center"/>
    </xf>
    <xf numFmtId="41" fontId="14" fillId="2" borderId="122" xfId="0" applyNumberFormat="1" applyFont="1" applyFill="1" applyBorder="1" applyAlignment="1">
      <alignment horizontal="left" vertical="center"/>
    </xf>
    <xf numFmtId="166" fontId="14" fillId="0" borderId="121" xfId="8" applyNumberFormat="1" applyFont="1" applyBorder="1" applyAlignment="1">
      <alignment horizontal="left" vertical="center"/>
    </xf>
    <xf numFmtId="166" fontId="14" fillId="0" borderId="121" xfId="0" applyNumberFormat="1" applyFont="1" applyBorder="1" applyAlignment="1">
      <alignment vertical="center"/>
    </xf>
    <xf numFmtId="0" fontId="14" fillId="0" borderId="121" xfId="0" quotePrefix="1" applyFont="1" applyBorder="1" applyAlignment="1">
      <alignment horizontal="center" vertical="center"/>
    </xf>
    <xf numFmtId="1" fontId="14" fillId="0" borderId="121" xfId="0" quotePrefix="1" applyNumberFormat="1" applyFont="1" applyBorder="1" applyAlignment="1">
      <alignment horizontal="right" vertical="center"/>
    </xf>
    <xf numFmtId="41" fontId="16" fillId="0" borderId="121" xfId="0" applyNumberFormat="1" applyFont="1" applyBorder="1" applyAlignment="1">
      <alignment horizontal="left" vertical="center"/>
    </xf>
    <xf numFmtId="41" fontId="14" fillId="2" borderId="120" xfId="0" applyNumberFormat="1" applyFont="1" applyFill="1" applyBorder="1" applyAlignment="1">
      <alignment horizontal="left" vertical="center"/>
    </xf>
    <xf numFmtId="1" fontId="14" fillId="0" borderId="120" xfId="0" quotePrefix="1" applyNumberFormat="1" applyFont="1" applyBorder="1" applyAlignment="1">
      <alignment horizontal="right" vertical="center"/>
    </xf>
    <xf numFmtId="165" fontId="14" fillId="2" borderId="84" xfId="8" applyNumberFormat="1" applyFont="1" applyFill="1" applyBorder="1" applyAlignment="1">
      <alignment vertical="center"/>
    </xf>
    <xf numFmtId="0" fontId="14" fillId="2" borderId="122" xfId="0" applyFont="1" applyFill="1" applyBorder="1" applyAlignment="1">
      <alignment vertical="center"/>
    </xf>
    <xf numFmtId="166" fontId="14" fillId="0" borderId="107" xfId="8" applyNumberFormat="1" applyFont="1" applyBorder="1" applyAlignment="1">
      <alignment horizontal="left" vertical="center"/>
    </xf>
    <xf numFmtId="166" fontId="14" fillId="0" borderId="84" xfId="8" applyNumberFormat="1" applyFont="1" applyBorder="1" applyAlignment="1">
      <alignment vertical="center"/>
    </xf>
    <xf numFmtId="166" fontId="14" fillId="0" borderId="69" xfId="0" applyNumberFormat="1" applyFont="1" applyFill="1" applyBorder="1" applyAlignment="1">
      <alignment vertical="center"/>
    </xf>
    <xf numFmtId="166" fontId="14" fillId="0" borderId="19" xfId="8" applyNumberFormat="1" applyFont="1" applyBorder="1" applyAlignment="1">
      <alignment vertical="center"/>
    </xf>
    <xf numFmtId="166" fontId="13" fillId="2" borderId="2" xfId="0" applyNumberFormat="1" applyFont="1" applyFill="1" applyBorder="1" applyAlignment="1">
      <alignment horizontal="left" vertical="center"/>
    </xf>
    <xf numFmtId="166" fontId="13" fillId="0" borderId="9" xfId="9" applyNumberFormat="1" applyFont="1" applyBorder="1" applyAlignment="1">
      <alignment vertical="center"/>
    </xf>
    <xf numFmtId="166" fontId="13" fillId="2" borderId="3" xfId="0" applyNumberFormat="1" applyFont="1" applyFill="1" applyBorder="1" applyAlignment="1">
      <alignment horizontal="left" vertical="center"/>
    </xf>
    <xf numFmtId="166" fontId="14" fillId="0" borderId="74" xfId="8" applyNumberFormat="1" applyFont="1" applyBorder="1" applyAlignment="1">
      <alignment horizontal="left" vertical="center"/>
    </xf>
    <xf numFmtId="166" fontId="13" fillId="0" borderId="16" xfId="9" applyNumberFormat="1" applyFont="1" applyBorder="1" applyAlignment="1">
      <alignment horizontal="left" vertical="center"/>
    </xf>
    <xf numFmtId="166" fontId="4" fillId="0" borderId="0" xfId="0" applyNumberFormat="1" applyFont="1"/>
    <xf numFmtId="166" fontId="14" fillId="0" borderId="115" xfId="0" applyNumberFormat="1" applyFont="1" applyBorder="1" applyAlignment="1">
      <alignment horizontal="left" vertical="center"/>
    </xf>
    <xf numFmtId="166" fontId="14" fillId="0" borderId="104" xfId="8" applyNumberFormat="1" applyFont="1" applyBorder="1" applyAlignment="1">
      <alignment vertical="center"/>
    </xf>
    <xf numFmtId="166" fontId="14" fillId="0" borderId="117" xfId="0" applyNumberFormat="1" applyFont="1" applyBorder="1" applyAlignment="1">
      <alignment horizontal="left" vertical="center"/>
    </xf>
    <xf numFmtId="166" fontId="13" fillId="0" borderId="35" xfId="8" applyNumberFormat="1" applyFont="1" applyBorder="1" applyAlignment="1">
      <alignment horizontal="left" vertical="center"/>
    </xf>
    <xf numFmtId="0" fontId="17" fillId="0" borderId="107" xfId="0" quotePrefix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41" fontId="17" fillId="0" borderId="97" xfId="0" applyNumberFormat="1" applyFont="1" applyBorder="1" applyAlignment="1">
      <alignment horizontal="left" vertical="center"/>
    </xf>
    <xf numFmtId="41" fontId="17" fillId="0" borderId="95" xfId="0" applyNumberFormat="1" applyFont="1" applyBorder="1" applyAlignment="1">
      <alignment horizontal="left" vertical="center"/>
    </xf>
    <xf numFmtId="41" fontId="17" fillId="0" borderId="107" xfId="0" applyNumberFormat="1" applyFont="1" applyBorder="1" applyAlignment="1">
      <alignment horizontal="right" vertical="center"/>
    </xf>
    <xf numFmtId="43" fontId="17" fillId="0" borderId="104" xfId="8" applyNumberFormat="1" applyFont="1" applyBorder="1" applyAlignment="1">
      <alignment horizontal="left" vertical="center"/>
    </xf>
    <xf numFmtId="166" fontId="14" fillId="2" borderId="120" xfId="8" applyNumberFormat="1" applyFont="1" applyFill="1" applyBorder="1" applyAlignment="1">
      <alignment vertical="center"/>
    </xf>
    <xf numFmtId="14" fontId="17" fillId="0" borderId="111" xfId="0" quotePrefix="1" applyNumberFormat="1" applyFont="1" applyBorder="1" applyAlignment="1">
      <alignment horizontal="center" vertical="center"/>
    </xf>
    <xf numFmtId="1" fontId="14" fillId="8" borderId="104" xfId="0" applyNumberFormat="1" applyFont="1" applyFill="1" applyBorder="1" applyAlignment="1">
      <alignment horizontal="center" vertical="center"/>
    </xf>
    <xf numFmtId="1" fontId="14" fillId="8" borderId="111" xfId="0" applyNumberFormat="1" applyFont="1" applyFill="1" applyBorder="1" applyAlignment="1">
      <alignment horizontal="center" vertical="center"/>
    </xf>
    <xf numFmtId="41" fontId="14" fillId="0" borderId="88" xfId="0" applyNumberFormat="1" applyFont="1" applyBorder="1" applyAlignment="1">
      <alignment horizontal="left" vertical="center"/>
    </xf>
    <xf numFmtId="165" fontId="14" fillId="2" borderId="76" xfId="1" applyNumberFormat="1" applyFont="1" applyFill="1" applyBorder="1" applyAlignment="1">
      <alignment vertical="center"/>
    </xf>
    <xf numFmtId="0" fontId="14" fillId="0" borderId="88" xfId="0" applyFont="1" applyBorder="1" applyAlignment="1">
      <alignment vertical="center"/>
    </xf>
    <xf numFmtId="0" fontId="14" fillId="0" borderId="88" xfId="0" applyFont="1" applyBorder="1" applyAlignment="1">
      <alignment horizontal="center" vertical="center"/>
    </xf>
    <xf numFmtId="1" fontId="14" fillId="0" borderId="76" xfId="0" applyNumberFormat="1" applyFont="1" applyBorder="1" applyAlignment="1">
      <alignment horizontal="right" vertical="center"/>
    </xf>
    <xf numFmtId="41" fontId="14" fillId="2" borderId="121" xfId="9" applyNumberFormat="1" applyFont="1" applyFill="1" applyBorder="1" applyAlignment="1">
      <alignment horizontal="left" vertical="center"/>
    </xf>
    <xf numFmtId="41" fontId="14" fillId="2" borderId="121" xfId="0" applyNumberFormat="1" applyFont="1" applyFill="1" applyBorder="1" applyAlignment="1">
      <alignment vertical="center"/>
    </xf>
    <xf numFmtId="170" fontId="14" fillId="2" borderId="122" xfId="9" applyNumberFormat="1" applyFont="1" applyFill="1" applyBorder="1" applyAlignment="1">
      <alignment horizontal="center" vertical="center"/>
    </xf>
    <xf numFmtId="170" fontId="14" fillId="2" borderId="122" xfId="9" quotePrefix="1" applyNumberFormat="1" applyFont="1" applyFill="1" applyBorder="1" applyAlignment="1">
      <alignment horizontal="center" vertical="center"/>
    </xf>
    <xf numFmtId="170" fontId="14" fillId="2" borderId="120" xfId="9" quotePrefix="1" applyNumberFormat="1" applyFont="1" applyFill="1" applyBorder="1" applyAlignment="1">
      <alignment vertical="center"/>
    </xf>
    <xf numFmtId="0" fontId="14" fillId="0" borderId="96" xfId="0" quotePrefix="1" applyFont="1" applyBorder="1" applyAlignment="1">
      <alignment horizontal="center" vertical="center"/>
    </xf>
    <xf numFmtId="0" fontId="14" fillId="2" borderId="121" xfId="0" quotePrefix="1" applyFont="1" applyFill="1" applyBorder="1" applyAlignment="1">
      <alignment horizontal="center" vertical="center"/>
    </xf>
    <xf numFmtId="42" fontId="14" fillId="2" borderId="121" xfId="0" quotePrefix="1" applyNumberFormat="1" applyFont="1" applyFill="1" applyBorder="1" applyAlignment="1">
      <alignment horizontal="center" vertical="center"/>
    </xf>
    <xf numFmtId="166" fontId="14" fillId="0" borderId="96" xfId="8" applyNumberFormat="1" applyFont="1" applyBorder="1" applyAlignment="1">
      <alignment horizontal="left" vertical="center"/>
    </xf>
    <xf numFmtId="170" fontId="14" fillId="2" borderId="118" xfId="9" applyNumberFormat="1" applyFont="1" applyFill="1" applyBorder="1" applyAlignment="1">
      <alignment vertical="center"/>
    </xf>
    <xf numFmtId="41" fontId="14" fillId="0" borderId="118" xfId="0" applyNumberFormat="1" applyFont="1" applyBorder="1" applyAlignment="1">
      <alignment horizontal="left" vertical="center"/>
    </xf>
    <xf numFmtId="166" fontId="14" fillId="0" borderId="120" xfId="8" applyNumberFormat="1" applyFont="1" applyBorder="1" applyAlignment="1">
      <alignment horizontal="left" vertical="center"/>
    </xf>
    <xf numFmtId="170" fontId="14" fillId="2" borderId="120" xfId="9" applyNumberFormat="1" applyFont="1" applyFill="1" applyBorder="1" applyAlignment="1">
      <alignment vertical="center"/>
    </xf>
    <xf numFmtId="41" fontId="14" fillId="2" borderId="120" xfId="0" applyNumberFormat="1" applyFont="1" applyFill="1" applyBorder="1" applyAlignment="1">
      <alignment vertical="center"/>
    </xf>
    <xf numFmtId="41" fontId="28" fillId="0" borderId="0" xfId="1" quotePrefix="1" applyNumberFormat="1" applyFont="1" applyAlignment="1">
      <alignment horizontal="left" vertical="center"/>
    </xf>
    <xf numFmtId="41" fontId="17" fillId="0" borderId="97" xfId="0" applyNumberFormat="1" applyFont="1" applyBorder="1" applyAlignment="1">
      <alignment horizontal="right" vertical="center"/>
    </xf>
    <xf numFmtId="170" fontId="17" fillId="2" borderId="122" xfId="9" applyNumberFormat="1" applyFont="1" applyFill="1" applyBorder="1" applyAlignment="1">
      <alignment horizontal="center" vertical="center"/>
    </xf>
    <xf numFmtId="170" fontId="17" fillId="2" borderId="122" xfId="9" quotePrefix="1" applyNumberFormat="1" applyFont="1" applyFill="1" applyBorder="1" applyAlignment="1">
      <alignment horizontal="center" vertical="center"/>
    </xf>
    <xf numFmtId="1" fontId="14" fillId="0" borderId="108" xfId="0" quotePrefix="1" applyNumberFormat="1" applyFont="1" applyBorder="1" applyAlignment="1">
      <alignment horizontal="center" vertical="center"/>
    </xf>
    <xf numFmtId="41" fontId="14" fillId="0" borderId="123" xfId="0" applyNumberFormat="1" applyFont="1" applyBorder="1" applyAlignment="1">
      <alignment horizontal="left" vertical="center"/>
    </xf>
    <xf numFmtId="41" fontId="14" fillId="0" borderId="123" xfId="9" applyNumberFormat="1" applyFont="1" applyBorder="1" applyAlignment="1">
      <alignment horizontal="left" vertical="center"/>
    </xf>
    <xf numFmtId="166" fontId="14" fillId="0" borderId="123" xfId="8" applyNumberFormat="1" applyFont="1" applyBorder="1" applyAlignment="1">
      <alignment horizontal="left" vertical="center"/>
    </xf>
    <xf numFmtId="0" fontId="14" fillId="0" borderId="123" xfId="0" applyFont="1" applyBorder="1" applyAlignment="1">
      <alignment vertical="center"/>
    </xf>
    <xf numFmtId="0" fontId="14" fillId="0" borderId="123" xfId="0" applyFont="1" applyBorder="1" applyAlignment="1">
      <alignment horizontal="center" vertical="center"/>
    </xf>
    <xf numFmtId="41" fontId="14" fillId="0" borderId="123" xfId="0" applyNumberFormat="1" applyFont="1" applyBorder="1" applyAlignment="1">
      <alignment vertical="center"/>
    </xf>
    <xf numFmtId="170" fontId="14" fillId="2" borderId="124" xfId="9" applyNumberFormat="1" applyFont="1" applyFill="1" applyBorder="1" applyAlignment="1">
      <alignment vertical="center"/>
    </xf>
    <xf numFmtId="166" fontId="14" fillId="0" borderId="46" xfId="8" applyNumberFormat="1" applyFont="1" applyBorder="1" applyAlignment="1">
      <alignment horizontal="left" vertical="center"/>
    </xf>
    <xf numFmtId="41" fontId="14" fillId="2" borderId="123" xfId="0" applyNumberFormat="1" applyFont="1" applyFill="1" applyBorder="1" applyAlignment="1">
      <alignment horizontal="left" vertical="center"/>
    </xf>
    <xf numFmtId="166" fontId="14" fillId="2" borderId="124" xfId="8" applyNumberFormat="1" applyFont="1" applyFill="1" applyBorder="1" applyAlignment="1">
      <alignment vertical="center"/>
    </xf>
    <xf numFmtId="166" fontId="14" fillId="0" borderId="123" xfId="0" applyNumberFormat="1" applyFont="1" applyBorder="1" applyAlignment="1">
      <alignment vertical="center"/>
    </xf>
    <xf numFmtId="0" fontId="14" fillId="0" borderId="123" xfId="0" quotePrefix="1" applyFont="1" applyBorder="1" applyAlignment="1">
      <alignment horizontal="center" vertical="center"/>
    </xf>
    <xf numFmtId="1" fontId="14" fillId="0" borderId="123" xfId="0" quotePrefix="1" applyNumberFormat="1" applyFont="1" applyBorder="1" applyAlignment="1">
      <alignment horizontal="right" vertical="center"/>
    </xf>
    <xf numFmtId="42" fontId="14" fillId="2" borderId="123" xfId="0" quotePrefix="1" applyNumberFormat="1" applyFont="1" applyFill="1" applyBorder="1" applyAlignment="1">
      <alignment horizontal="center" vertical="center"/>
    </xf>
    <xf numFmtId="41" fontId="16" fillId="0" borderId="123" xfId="0" applyNumberFormat="1" applyFont="1" applyBorder="1" applyAlignment="1">
      <alignment horizontal="left" vertical="center"/>
    </xf>
    <xf numFmtId="43" fontId="14" fillId="0" borderId="123" xfId="8" applyNumberFormat="1" applyFont="1" applyBorder="1" applyAlignment="1">
      <alignment horizontal="left" vertical="center"/>
    </xf>
    <xf numFmtId="166" fontId="14" fillId="2" borderId="122" xfId="8" applyNumberFormat="1" applyFont="1" applyFill="1" applyBorder="1" applyAlignment="1">
      <alignment horizontal="center" vertical="center"/>
    </xf>
    <xf numFmtId="166" fontId="14" fillId="2" borderId="122" xfId="8" quotePrefix="1" applyNumberFormat="1" applyFont="1" applyFill="1" applyBorder="1" applyAlignment="1">
      <alignment horizontal="center" vertical="center"/>
    </xf>
    <xf numFmtId="0" fontId="7" fillId="0" borderId="63" xfId="1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16" fillId="6" borderId="102" xfId="0" applyNumberFormat="1" applyFont="1" applyFill="1" applyBorder="1" applyAlignment="1">
      <alignment horizontal="center" vertical="center" wrapText="1"/>
    </xf>
    <xf numFmtId="0" fontId="16" fillId="6" borderId="102" xfId="0" applyFont="1" applyFill="1" applyBorder="1" applyAlignment="1">
      <alignment horizontal="center" vertical="center" wrapText="1"/>
    </xf>
    <xf numFmtId="0" fontId="29" fillId="0" borderId="0" xfId="1" applyNumberFormat="1" applyFont="1"/>
    <xf numFmtId="0" fontId="14" fillId="2" borderId="123" xfId="0" applyFont="1" applyFill="1" applyBorder="1" applyAlignment="1">
      <alignment vertical="center"/>
    </xf>
    <xf numFmtId="164" fontId="14" fillId="2" borderId="95" xfId="0" applyNumberFormat="1" applyFont="1" applyFill="1" applyBorder="1" applyAlignment="1">
      <alignment horizontal="left" vertical="center"/>
    </xf>
    <xf numFmtId="164" fontId="14" fillId="2" borderId="123" xfId="0" applyNumberFormat="1" applyFont="1" applyFill="1" applyBorder="1" applyAlignment="1">
      <alignment vertical="center"/>
    </xf>
    <xf numFmtId="1" fontId="14" fillId="0" borderId="120" xfId="0" quotePrefix="1" applyNumberFormat="1" applyFont="1" applyBorder="1" applyAlignment="1">
      <alignment horizontal="center" vertical="center"/>
    </xf>
    <xf numFmtId="166" fontId="16" fillId="0" borderId="123" xfId="8" applyNumberFormat="1" applyFont="1" applyBorder="1" applyAlignment="1">
      <alignment horizontal="left" vertical="center"/>
    </xf>
    <xf numFmtId="170" fontId="17" fillId="2" borderId="124" xfId="9" applyNumberFormat="1" applyFont="1" applyFill="1" applyBorder="1" applyAlignment="1">
      <alignment vertical="center"/>
    </xf>
    <xf numFmtId="166" fontId="17" fillId="0" borderId="123" xfId="8" applyNumberFormat="1" applyFont="1" applyBorder="1" applyAlignment="1">
      <alignment horizontal="left" vertical="center"/>
    </xf>
    <xf numFmtId="0" fontId="17" fillId="0" borderId="19" xfId="1" applyNumberFormat="1" applyFont="1" applyBorder="1"/>
    <xf numFmtId="41" fontId="6" fillId="0" borderId="123" xfId="1" applyNumberFormat="1" applyFont="1" applyFill="1" applyBorder="1" applyAlignment="1">
      <alignment vertical="center"/>
    </xf>
    <xf numFmtId="41" fontId="6" fillId="0" borderId="123" xfId="10" applyNumberFormat="1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1" fontId="14" fillId="0" borderId="46" xfId="0" quotePrefix="1" applyNumberFormat="1" applyFont="1" applyBorder="1" applyAlignment="1">
      <alignment horizontal="right" vertical="center"/>
    </xf>
    <xf numFmtId="164" fontId="17" fillId="2" borderId="123" xfId="0" applyNumberFormat="1" applyFont="1" applyFill="1" applyBorder="1" applyAlignment="1">
      <alignment vertical="center"/>
    </xf>
    <xf numFmtId="170" fontId="17" fillId="2" borderId="120" xfId="9" quotePrefix="1" applyNumberFormat="1" applyFont="1" applyFill="1" applyBorder="1" applyAlignment="1">
      <alignment vertical="center"/>
    </xf>
    <xf numFmtId="0" fontId="15" fillId="0" borderId="0" xfId="0" applyFont="1" applyAlignment="1">
      <alignment horizontal="left" vertical="center"/>
    </xf>
    <xf numFmtId="170" fontId="16" fillId="2" borderId="120" xfId="9" quotePrefix="1" applyNumberFormat="1" applyFont="1" applyFill="1" applyBorder="1" applyAlignment="1">
      <alignment vertical="center"/>
    </xf>
    <xf numFmtId="0" fontId="16" fillId="0" borderId="123" xfId="0" applyFont="1" applyBorder="1" applyAlignment="1">
      <alignment vertical="center"/>
    </xf>
    <xf numFmtId="41" fontId="13" fillId="2" borderId="98" xfId="0" applyNumberFormat="1" applyFont="1" applyFill="1" applyBorder="1" applyAlignment="1">
      <alignment horizontal="left" vertical="center"/>
    </xf>
    <xf numFmtId="41" fontId="14" fillId="2" borderId="124" xfId="0" applyNumberFormat="1" applyFont="1" applyFill="1" applyBorder="1" applyAlignment="1">
      <alignment horizontal="left" vertical="center"/>
    </xf>
    <xf numFmtId="166" fontId="16" fillId="0" borderId="120" xfId="8" applyNumberFormat="1" applyFont="1" applyBorder="1" applyAlignment="1">
      <alignment horizontal="left" vertical="center"/>
    </xf>
    <xf numFmtId="0" fontId="17" fillId="0" borderId="0" xfId="1" quotePrefix="1" applyNumberFormat="1" applyFont="1"/>
    <xf numFmtId="166" fontId="14" fillId="0" borderId="96" xfId="0" applyNumberFormat="1" applyFont="1" applyBorder="1" applyAlignment="1">
      <alignment vertical="center"/>
    </xf>
    <xf numFmtId="0" fontId="13" fillId="0" borderId="123" xfId="0" applyFont="1" applyBorder="1" applyAlignment="1">
      <alignment vertical="center"/>
    </xf>
    <xf numFmtId="41" fontId="17" fillId="0" borderId="123" xfId="0" applyNumberFormat="1" applyFont="1" applyBorder="1" applyAlignment="1">
      <alignment horizontal="left" vertical="center"/>
    </xf>
    <xf numFmtId="166" fontId="16" fillId="0" borderId="96" xfId="8" applyNumberFormat="1" applyFont="1" applyBorder="1" applyAlignment="1">
      <alignment horizontal="left" vertical="center"/>
    </xf>
    <xf numFmtId="166" fontId="16" fillId="0" borderId="121" xfId="8" applyNumberFormat="1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41" fontId="31" fillId="0" borderId="123" xfId="0" applyNumberFormat="1" applyFont="1" applyBorder="1" applyAlignment="1">
      <alignment horizontal="left" vertical="center"/>
    </xf>
    <xf numFmtId="164" fontId="31" fillId="2" borderId="123" xfId="0" applyNumberFormat="1" applyFont="1" applyFill="1" applyBorder="1" applyAlignment="1">
      <alignment vertical="center"/>
    </xf>
    <xf numFmtId="170" fontId="31" fillId="2" borderId="124" xfId="9" applyNumberFormat="1" applyFont="1" applyFill="1" applyBorder="1" applyAlignment="1">
      <alignment vertical="center"/>
    </xf>
    <xf numFmtId="170" fontId="31" fillId="2" borderId="122" xfId="9" applyNumberFormat="1" applyFont="1" applyFill="1" applyBorder="1" applyAlignment="1">
      <alignment horizontal="center" vertical="center"/>
    </xf>
    <xf numFmtId="170" fontId="31" fillId="2" borderId="122" xfId="9" quotePrefix="1" applyNumberFormat="1" applyFont="1" applyFill="1" applyBorder="1" applyAlignment="1">
      <alignment horizontal="center" vertical="center"/>
    </xf>
    <xf numFmtId="170" fontId="31" fillId="2" borderId="120" xfId="9" quotePrefix="1" applyNumberFormat="1" applyFont="1" applyFill="1" applyBorder="1" applyAlignment="1">
      <alignment vertical="center"/>
    </xf>
    <xf numFmtId="0" fontId="31" fillId="0" borderId="123" xfId="0" applyFont="1" applyBorder="1" applyAlignment="1">
      <alignment vertical="center"/>
    </xf>
    <xf numFmtId="166" fontId="14" fillId="8" borderId="123" xfId="8" applyNumberFormat="1" applyFont="1" applyFill="1" applyBorder="1" applyAlignment="1">
      <alignment horizontal="left" vertical="center"/>
    </xf>
    <xf numFmtId="41" fontId="14" fillId="2" borderId="123" xfId="9" applyNumberFormat="1" applyFont="1" applyFill="1" applyBorder="1" applyAlignment="1">
      <alignment horizontal="left" vertical="center"/>
    </xf>
    <xf numFmtId="41" fontId="14" fillId="0" borderId="123" xfId="0" applyNumberFormat="1" applyFont="1" applyFill="1" applyBorder="1" applyAlignment="1">
      <alignment horizontal="left" vertical="center"/>
    </xf>
    <xf numFmtId="41" fontId="14" fillId="0" borderId="123" xfId="9" applyNumberFormat="1" applyFont="1" applyFill="1" applyBorder="1" applyAlignment="1">
      <alignment horizontal="left" vertical="center"/>
    </xf>
    <xf numFmtId="0" fontId="30" fillId="0" borderId="123" xfId="0" applyFont="1" applyFill="1" applyBorder="1" applyAlignment="1">
      <alignment horizontal="left" vertical="center" indent="1"/>
    </xf>
    <xf numFmtId="172" fontId="30" fillId="0" borderId="122" xfId="0" applyNumberFormat="1" applyFont="1" applyFill="1" applyBorder="1" applyAlignment="1">
      <alignment horizontal="center" vertical="center"/>
    </xf>
    <xf numFmtId="172" fontId="30" fillId="0" borderId="122" xfId="0" applyNumberFormat="1" applyFont="1" applyFill="1" applyBorder="1" applyAlignment="1">
      <alignment vertical="center"/>
    </xf>
    <xf numFmtId="166" fontId="14" fillId="0" borderId="123" xfId="8" applyNumberFormat="1" applyFont="1" applyFill="1" applyBorder="1" applyAlignment="1">
      <alignment horizontal="left" vertical="center"/>
    </xf>
    <xf numFmtId="0" fontId="14" fillId="0" borderId="123" xfId="0" applyFont="1" applyFill="1" applyBorder="1" applyAlignment="1">
      <alignment vertical="center"/>
    </xf>
    <xf numFmtId="0" fontId="14" fillId="0" borderId="123" xfId="0" applyFont="1" applyFill="1" applyBorder="1" applyAlignment="1">
      <alignment horizontal="center" vertical="center"/>
    </xf>
    <xf numFmtId="1" fontId="14" fillId="0" borderId="120" xfId="0" applyNumberFormat="1" applyFont="1" applyFill="1" applyBorder="1" applyAlignment="1">
      <alignment horizontal="right" vertical="center"/>
    </xf>
    <xf numFmtId="41" fontId="14" fillId="0" borderId="121" xfId="9" applyNumberFormat="1" applyFont="1" applyFill="1" applyBorder="1" applyAlignment="1">
      <alignment horizontal="left" vertical="center"/>
    </xf>
    <xf numFmtId="1" fontId="14" fillId="0" borderId="120" xfId="0" quotePrefix="1" applyNumberFormat="1" applyFont="1" applyFill="1" applyBorder="1" applyAlignment="1">
      <alignment horizontal="center" vertical="center"/>
    </xf>
    <xf numFmtId="0" fontId="14" fillId="0" borderId="123" xfId="0" quotePrefix="1" applyFont="1" applyFill="1" applyBorder="1" applyAlignment="1">
      <alignment horizontal="center" vertical="center"/>
    </xf>
    <xf numFmtId="164" fontId="14" fillId="8" borderId="123" xfId="0" applyNumberFormat="1" applyFont="1" applyFill="1" applyBorder="1" applyAlignment="1">
      <alignment vertical="center"/>
    </xf>
    <xf numFmtId="170" fontId="14" fillId="2" borderId="0" xfId="9" quotePrefix="1" applyNumberFormat="1" applyFont="1" applyFill="1" applyBorder="1" applyAlignment="1">
      <alignment vertical="center"/>
    </xf>
    <xf numFmtId="41" fontId="17" fillId="0" borderId="0" xfId="1" applyNumberFormat="1" applyFont="1"/>
    <xf numFmtId="164" fontId="14" fillId="9" borderId="123" xfId="0" applyNumberFormat="1" applyFont="1" applyFill="1" applyBorder="1" applyAlignment="1">
      <alignment vertical="center"/>
    </xf>
    <xf numFmtId="0" fontId="31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4" fillId="0" borderId="0" xfId="0" applyFont="1" applyFill="1"/>
    <xf numFmtId="0" fontId="13" fillId="0" borderId="0" xfId="0" applyFont="1" applyFill="1" applyBorder="1" applyAlignment="1">
      <alignment horizontal="center" vertical="center"/>
    </xf>
    <xf numFmtId="41" fontId="14" fillId="0" borderId="69" xfId="9" applyNumberFormat="1" applyFont="1" applyFill="1" applyBorder="1" applyAlignment="1">
      <alignment horizontal="left" vertical="center"/>
    </xf>
    <xf numFmtId="41" fontId="14" fillId="0" borderId="81" xfId="9" applyNumberFormat="1" applyFont="1" applyFill="1" applyBorder="1" applyAlignment="1">
      <alignment horizontal="left" vertical="center"/>
    </xf>
    <xf numFmtId="41" fontId="13" fillId="0" borderId="4" xfId="0" applyNumberFormat="1" applyFont="1" applyFill="1" applyBorder="1" applyAlignment="1">
      <alignment horizontal="left" vertical="center"/>
    </xf>
    <xf numFmtId="41" fontId="14" fillId="0" borderId="96" xfId="9" applyNumberFormat="1" applyFont="1" applyFill="1" applyBorder="1" applyAlignment="1">
      <alignment horizontal="left" vertical="center"/>
    </xf>
    <xf numFmtId="41" fontId="14" fillId="0" borderId="74" xfId="9" applyNumberFormat="1" applyFont="1" applyFill="1" applyBorder="1" applyAlignment="1">
      <alignment horizontal="left" vertical="center"/>
    </xf>
    <xf numFmtId="41" fontId="31" fillId="0" borderId="123" xfId="9" applyNumberFormat="1" applyFont="1" applyFill="1" applyBorder="1" applyAlignment="1">
      <alignment horizontal="left" vertical="center"/>
    </xf>
    <xf numFmtId="41" fontId="13" fillId="0" borderId="2" xfId="0" applyNumberFormat="1" applyFont="1" applyFill="1" applyBorder="1" applyAlignment="1">
      <alignment horizontal="left" vertical="center"/>
    </xf>
    <xf numFmtId="41" fontId="13" fillId="0" borderId="13" xfId="9" applyNumberFormat="1" applyFont="1" applyFill="1" applyBorder="1" applyAlignment="1">
      <alignment horizontal="left" vertical="center"/>
    </xf>
    <xf numFmtId="41" fontId="17" fillId="0" borderId="95" xfId="9" applyNumberFormat="1" applyFont="1" applyFill="1" applyBorder="1" applyAlignment="1">
      <alignment horizontal="left" vertical="center"/>
    </xf>
    <xf numFmtId="41" fontId="14" fillId="0" borderId="95" xfId="9" applyNumberFormat="1" applyFont="1" applyFill="1" applyBorder="1" applyAlignment="1">
      <alignment horizontal="left" vertical="center"/>
    </xf>
    <xf numFmtId="41" fontId="17" fillId="0" borderId="81" xfId="9" applyNumberFormat="1" applyFont="1" applyFill="1" applyBorder="1" applyAlignment="1">
      <alignment horizontal="left" vertical="center"/>
    </xf>
    <xf numFmtId="41" fontId="14" fillId="0" borderId="67" xfId="0" applyNumberFormat="1" applyFont="1" applyFill="1" applyBorder="1" applyAlignment="1">
      <alignment horizontal="left" vertical="center"/>
    </xf>
    <xf numFmtId="41" fontId="17" fillId="0" borderId="121" xfId="9" applyNumberFormat="1" applyFont="1" applyFill="1" applyBorder="1" applyAlignment="1">
      <alignment horizontal="left" vertical="center"/>
    </xf>
    <xf numFmtId="41" fontId="14" fillId="0" borderId="49" xfId="9" applyNumberFormat="1" applyFont="1" applyFill="1" applyBorder="1" applyAlignment="1">
      <alignment horizontal="left" vertical="center"/>
    </xf>
    <xf numFmtId="41" fontId="14" fillId="0" borderId="11" xfId="9" applyNumberFormat="1" applyFont="1" applyFill="1" applyBorder="1" applyAlignment="1">
      <alignment horizontal="left" vertical="center"/>
    </xf>
    <xf numFmtId="41" fontId="14" fillId="0" borderId="28" xfId="9" applyNumberFormat="1" applyFont="1" applyFill="1" applyBorder="1" applyAlignment="1">
      <alignment horizontal="left" vertical="center"/>
    </xf>
    <xf numFmtId="164" fontId="14" fillId="0" borderId="123" xfId="9" applyNumberFormat="1" applyFont="1" applyBorder="1" applyAlignment="1">
      <alignment horizontal="left" vertical="center"/>
    </xf>
    <xf numFmtId="166" fontId="14" fillId="0" borderId="0" xfId="8" applyNumberFormat="1" applyFont="1" applyFill="1" applyAlignment="1">
      <alignment vertical="center"/>
    </xf>
    <xf numFmtId="43" fontId="14" fillId="0" borderId="0" xfId="8" applyFont="1" applyFill="1" applyAlignment="1">
      <alignment horizontal="center" vertical="center"/>
    </xf>
    <xf numFmtId="43" fontId="14" fillId="0" borderId="0" xfId="8" applyFont="1" applyFill="1" applyAlignment="1">
      <alignment vertical="center"/>
    </xf>
    <xf numFmtId="1" fontId="14" fillId="0" borderId="0" xfId="0" applyNumberFormat="1" applyFont="1" applyFill="1" applyAlignment="1">
      <alignment vertical="center"/>
    </xf>
    <xf numFmtId="41" fontId="14" fillId="8" borderId="121" xfId="0" applyNumberFormat="1" applyFont="1" applyFill="1" applyBorder="1" applyAlignment="1">
      <alignment horizontal="left" vertical="center"/>
    </xf>
    <xf numFmtId="41" fontId="14" fillId="8" borderId="121" xfId="9" applyNumberFormat="1" applyFont="1" applyFill="1" applyBorder="1" applyAlignment="1">
      <alignment horizontal="left" vertical="center"/>
    </xf>
    <xf numFmtId="164" fontId="17" fillId="8" borderId="123" xfId="0" applyNumberFormat="1" applyFont="1" applyFill="1" applyBorder="1" applyAlignment="1">
      <alignment vertical="center"/>
    </xf>
    <xf numFmtId="170" fontId="17" fillId="8" borderId="124" xfId="9" applyNumberFormat="1" applyFont="1" applyFill="1" applyBorder="1" applyAlignment="1">
      <alignment vertical="center"/>
    </xf>
    <xf numFmtId="170" fontId="17" fillId="8" borderId="122" xfId="9" applyNumberFormat="1" applyFont="1" applyFill="1" applyBorder="1" applyAlignment="1">
      <alignment horizontal="center" vertical="center"/>
    </xf>
    <xf numFmtId="170" fontId="17" fillId="8" borderId="122" xfId="9" quotePrefix="1" applyNumberFormat="1" applyFont="1" applyFill="1" applyBorder="1" applyAlignment="1">
      <alignment horizontal="center" vertical="center"/>
    </xf>
    <xf numFmtId="170" fontId="17" fillId="8" borderId="120" xfId="9" quotePrefix="1" applyNumberFormat="1" applyFont="1" applyFill="1" applyBorder="1" applyAlignment="1">
      <alignment vertical="center"/>
    </xf>
    <xf numFmtId="166" fontId="16" fillId="8" borderId="121" xfId="8" applyNumberFormat="1" applyFont="1" applyFill="1" applyBorder="1" applyAlignment="1">
      <alignment horizontal="left" vertical="center"/>
    </xf>
    <xf numFmtId="166" fontId="14" fillId="8" borderId="121" xfId="0" applyNumberFormat="1" applyFont="1" applyFill="1" applyBorder="1" applyAlignment="1">
      <alignment vertical="center"/>
    </xf>
    <xf numFmtId="0" fontId="14" fillId="8" borderId="121" xfId="0" quotePrefix="1" applyFont="1" applyFill="1" applyBorder="1" applyAlignment="1">
      <alignment horizontal="center" vertical="center"/>
    </xf>
    <xf numFmtId="1" fontId="14" fillId="8" borderId="121" xfId="0" quotePrefix="1" applyNumberFormat="1" applyFont="1" applyFill="1" applyBorder="1" applyAlignment="1">
      <alignment horizontal="right" vertical="center"/>
    </xf>
    <xf numFmtId="42" fontId="14" fillId="8" borderId="121" xfId="0" quotePrefix="1" applyNumberFormat="1" applyFont="1" applyFill="1" applyBorder="1" applyAlignment="1">
      <alignment horizontal="center" vertical="center"/>
    </xf>
    <xf numFmtId="166" fontId="16" fillId="0" borderId="89" xfId="8" applyNumberFormat="1" applyFont="1" applyBorder="1" applyAlignment="1">
      <alignment horizontal="left" vertical="center"/>
    </xf>
    <xf numFmtId="41" fontId="16" fillId="0" borderId="123" xfId="0" applyNumberFormat="1" applyFont="1" applyFill="1" applyBorder="1" applyAlignment="1">
      <alignment horizontal="left" vertical="center"/>
    </xf>
    <xf numFmtId="166" fontId="16" fillId="0" borderId="123" xfId="8" applyNumberFormat="1" applyFont="1" applyFill="1" applyBorder="1" applyAlignment="1">
      <alignment horizontal="left" vertical="center"/>
    </xf>
    <xf numFmtId="165" fontId="13" fillId="0" borderId="0" xfId="0" applyNumberFormat="1" applyFont="1" applyAlignment="1">
      <alignment vertical="center"/>
    </xf>
    <xf numFmtId="165" fontId="14" fillId="0" borderId="123" xfId="0" applyNumberFormat="1" applyFont="1" applyFill="1" applyBorder="1" applyAlignment="1">
      <alignment vertical="center"/>
    </xf>
    <xf numFmtId="0" fontId="7" fillId="0" borderId="63" xfId="1" applyNumberFormat="1" applyFont="1" applyFill="1" applyBorder="1" applyAlignment="1">
      <alignment horizontal="center" vertical="center"/>
    </xf>
    <xf numFmtId="41" fontId="13" fillId="0" borderId="0" xfId="0" applyNumberFormat="1" applyFont="1" applyAlignment="1">
      <alignment vertical="center"/>
    </xf>
    <xf numFmtId="41" fontId="7" fillId="0" borderId="63" xfId="0" applyNumberFormat="1" applyFont="1" applyBorder="1" applyAlignment="1">
      <alignment horizontal="right" vertical="center"/>
    </xf>
    <xf numFmtId="165" fontId="14" fillId="2" borderId="124" xfId="8" applyNumberFormat="1" applyFont="1" applyFill="1" applyBorder="1" applyAlignment="1">
      <alignment vertical="center"/>
    </xf>
    <xf numFmtId="39" fontId="14" fillId="2" borderId="122" xfId="1" applyNumberFormat="1" applyFont="1" applyFill="1" applyBorder="1" applyAlignment="1">
      <alignment horizontal="center" vertical="center"/>
    </xf>
    <xf numFmtId="165" fontId="14" fillId="2" borderId="122" xfId="8" applyNumberFormat="1" applyFont="1" applyFill="1" applyBorder="1" applyAlignment="1">
      <alignment vertical="center"/>
    </xf>
    <xf numFmtId="0" fontId="14" fillId="2" borderId="122" xfId="1" applyNumberFormat="1" applyFont="1" applyFill="1" applyBorder="1" applyAlignment="1">
      <alignment horizontal="center" vertical="center"/>
    </xf>
    <xf numFmtId="165" fontId="14" fillId="0" borderId="123" xfId="0" applyNumberFormat="1" applyFont="1" applyBorder="1" applyAlignment="1">
      <alignment vertical="center"/>
    </xf>
    <xf numFmtId="165" fontId="14" fillId="0" borderId="124" xfId="8" applyNumberFormat="1" applyFont="1" applyBorder="1" applyAlignment="1">
      <alignment horizontal="left" vertical="center"/>
    </xf>
    <xf numFmtId="165" fontId="14" fillId="0" borderId="122" xfId="8" applyNumberFormat="1" applyFont="1" applyBorder="1" applyAlignment="1">
      <alignment horizontal="left" vertical="center"/>
    </xf>
    <xf numFmtId="166" fontId="14" fillId="0" borderId="123" xfId="8" applyNumberFormat="1" applyFont="1" applyBorder="1" applyAlignment="1">
      <alignment vertical="center"/>
    </xf>
    <xf numFmtId="41" fontId="14" fillId="0" borderId="122" xfId="9" applyNumberFormat="1" applyFont="1" applyBorder="1" applyAlignment="1">
      <alignment horizontal="left" vertical="center"/>
    </xf>
    <xf numFmtId="41" fontId="14" fillId="0" borderId="124" xfId="0" applyNumberFormat="1" applyFont="1" applyBorder="1" applyAlignment="1">
      <alignment horizontal="left" vertical="center"/>
    </xf>
    <xf numFmtId="0" fontId="17" fillId="0" borderId="123" xfId="0" applyFont="1" applyBorder="1" applyAlignment="1">
      <alignment horizontal="center" vertical="center"/>
    </xf>
    <xf numFmtId="43" fontId="17" fillId="0" borderId="122" xfId="8" applyFont="1" applyBorder="1" applyAlignment="1">
      <alignment horizontal="center" vertical="center"/>
    </xf>
    <xf numFmtId="43" fontId="17" fillId="0" borderId="122" xfId="8" quotePrefix="1" applyFont="1" applyBorder="1" applyAlignment="1">
      <alignment horizontal="center" vertical="center"/>
    </xf>
    <xf numFmtId="0" fontId="17" fillId="0" borderId="123" xfId="0" quotePrefix="1" applyFont="1" applyBorder="1" applyAlignment="1">
      <alignment horizontal="center" vertical="center"/>
    </xf>
    <xf numFmtId="41" fontId="13" fillId="0" borderId="8" xfId="0" applyNumberFormat="1" applyFont="1" applyBorder="1" applyAlignment="1">
      <alignment vertical="center"/>
    </xf>
    <xf numFmtId="41" fontId="13" fillId="0" borderId="113" xfId="0" applyNumberFormat="1" applyFont="1" applyBorder="1" applyAlignment="1">
      <alignment vertical="center"/>
    </xf>
    <xf numFmtId="41" fontId="13" fillId="0" borderId="94" xfId="0" applyNumberFormat="1" applyFont="1" applyBorder="1" applyAlignment="1">
      <alignment vertical="center"/>
    </xf>
    <xf numFmtId="41" fontId="14" fillId="0" borderId="8" xfId="0" applyNumberFormat="1" applyFont="1" applyBorder="1" applyAlignment="1">
      <alignment vertical="center"/>
    </xf>
    <xf numFmtId="166" fontId="16" fillId="0" borderId="108" xfId="8" applyNumberFormat="1" applyFont="1" applyBorder="1" applyAlignment="1">
      <alignment horizontal="left" vertical="center"/>
    </xf>
    <xf numFmtId="1" fontId="13" fillId="4" borderId="92" xfId="0" applyNumberFormat="1" applyFont="1" applyFill="1" applyBorder="1" applyAlignment="1">
      <alignment horizontal="right" vertical="center"/>
    </xf>
    <xf numFmtId="0" fontId="13" fillId="4" borderId="119" xfId="0" applyFont="1" applyFill="1" applyBorder="1" applyAlignment="1">
      <alignment horizontal="center" vertical="center"/>
    </xf>
    <xf numFmtId="170" fontId="13" fillId="0" borderId="4" xfId="0" applyNumberFormat="1" applyFont="1" applyFill="1" applyBorder="1" applyAlignment="1">
      <alignment horizontal="left" vertical="center"/>
    </xf>
    <xf numFmtId="170" fontId="13" fillId="0" borderId="90" xfId="0" applyNumberFormat="1" applyFont="1" applyFill="1" applyBorder="1" applyAlignment="1">
      <alignment horizontal="left" vertical="center"/>
    </xf>
    <xf numFmtId="166" fontId="14" fillId="2" borderId="123" xfId="8" applyNumberFormat="1" applyFont="1" applyFill="1" applyBorder="1" applyAlignment="1">
      <alignment horizontal="left" vertical="center"/>
    </xf>
    <xf numFmtId="166" fontId="16" fillId="2" borderId="123" xfId="8" applyNumberFormat="1" applyFont="1" applyFill="1" applyBorder="1" applyAlignment="1">
      <alignment horizontal="left" vertical="center"/>
    </xf>
    <xf numFmtId="171" fontId="31" fillId="0" borderId="123" xfId="0" applyNumberFormat="1" applyFont="1" applyBorder="1" applyAlignment="1">
      <alignment vertical="center"/>
    </xf>
    <xf numFmtId="166" fontId="31" fillId="0" borderId="123" xfId="8" applyNumberFormat="1" applyFont="1" applyFill="1" applyBorder="1" applyAlignment="1">
      <alignment horizontal="left" vertical="center"/>
    </xf>
    <xf numFmtId="41" fontId="16" fillId="0" borderId="96" xfId="0" applyNumberFormat="1" applyFont="1" applyBorder="1" applyAlignment="1">
      <alignment horizontal="left" vertical="center"/>
    </xf>
    <xf numFmtId="166" fontId="16" fillId="8" borderId="123" xfId="8" applyNumberFormat="1" applyFont="1" applyFill="1" applyBorder="1" applyAlignment="1">
      <alignment horizontal="left" vertical="center"/>
    </xf>
    <xf numFmtId="166" fontId="16" fillId="8" borderId="96" xfId="8" applyNumberFormat="1" applyFont="1" applyFill="1" applyBorder="1" applyAlignment="1">
      <alignment horizontal="left" vertical="center"/>
    </xf>
    <xf numFmtId="166" fontId="16" fillId="2" borderId="121" xfId="8" applyNumberFormat="1" applyFont="1" applyFill="1" applyBorder="1" applyAlignment="1">
      <alignment horizontal="left" vertical="center"/>
    </xf>
    <xf numFmtId="41" fontId="14" fillId="2" borderId="123" xfId="0" applyNumberFormat="1" applyFont="1" applyFill="1" applyBorder="1" applyAlignment="1">
      <alignment horizontal="center" vertical="center"/>
    </xf>
    <xf numFmtId="164" fontId="16" fillId="2" borderId="123" xfId="0" applyNumberFormat="1" applyFont="1" applyFill="1" applyBorder="1" applyAlignment="1">
      <alignment vertical="center"/>
    </xf>
    <xf numFmtId="41" fontId="28" fillId="0" borderId="0" xfId="1" applyNumberFormat="1" applyFont="1" applyAlignment="1">
      <alignment horizontal="left" vertical="center"/>
    </xf>
    <xf numFmtId="166" fontId="14" fillId="2" borderId="121" xfId="0" applyNumberFormat="1" applyFont="1" applyFill="1" applyBorder="1" applyAlignment="1">
      <alignment vertical="center"/>
    </xf>
    <xf numFmtId="1" fontId="14" fillId="2" borderId="121" xfId="0" quotePrefix="1" applyNumberFormat="1" applyFont="1" applyFill="1" applyBorder="1" applyAlignment="1">
      <alignment horizontal="right" vertical="center"/>
    </xf>
    <xf numFmtId="41" fontId="17" fillId="2" borderId="125" xfId="0" applyNumberFormat="1" applyFont="1" applyFill="1" applyBorder="1" applyAlignment="1">
      <alignment horizontal="left" vertical="center"/>
    </xf>
    <xf numFmtId="41" fontId="17" fillId="0" borderId="125" xfId="0" applyNumberFormat="1" applyFont="1" applyBorder="1" applyAlignment="1">
      <alignment horizontal="left" vertical="center"/>
    </xf>
    <xf numFmtId="166" fontId="17" fillId="8" borderId="123" xfId="8" applyNumberFormat="1" applyFont="1" applyFill="1" applyBorder="1" applyAlignment="1">
      <alignment horizontal="left" vertical="center"/>
    </xf>
    <xf numFmtId="41" fontId="17" fillId="2" borderId="123" xfId="0" applyNumberFormat="1" applyFont="1" applyFill="1" applyBorder="1" applyAlignment="1">
      <alignment horizontal="left" vertical="center"/>
    </xf>
    <xf numFmtId="41" fontId="17" fillId="2" borderId="95" xfId="0" applyNumberFormat="1" applyFont="1" applyFill="1" applyBorder="1" applyAlignment="1">
      <alignment horizontal="left" vertical="center"/>
    </xf>
    <xf numFmtId="41" fontId="28" fillId="0" borderId="0" xfId="1" quotePrefix="1" applyNumberFormat="1" applyFont="1" applyAlignment="1">
      <alignment vertical="center"/>
    </xf>
    <xf numFmtId="170" fontId="14" fillId="0" borderId="124" xfId="9" applyNumberFormat="1" applyFont="1" applyFill="1" applyBorder="1" applyAlignment="1">
      <alignment vertical="center"/>
    </xf>
    <xf numFmtId="170" fontId="14" fillId="0" borderId="122" xfId="9" applyNumberFormat="1" applyFont="1" applyFill="1" applyBorder="1" applyAlignment="1">
      <alignment horizontal="center" vertical="center"/>
    </xf>
    <xf numFmtId="170" fontId="14" fillId="0" borderId="122" xfId="9" quotePrefix="1" applyNumberFormat="1" applyFont="1" applyFill="1" applyBorder="1" applyAlignment="1">
      <alignment horizontal="center" vertical="center"/>
    </xf>
    <xf numFmtId="170" fontId="14" fillId="0" borderId="120" xfId="9" quotePrefix="1" applyNumberFormat="1" applyFont="1" applyFill="1" applyBorder="1" applyAlignment="1">
      <alignment vertical="center"/>
    </xf>
    <xf numFmtId="166" fontId="17" fillId="0" borderId="123" xfId="8" applyNumberFormat="1" applyFont="1" applyFill="1" applyBorder="1" applyAlignment="1">
      <alignment horizontal="left" vertical="center"/>
    </xf>
    <xf numFmtId="166" fontId="14" fillId="0" borderId="123" xfId="0" applyNumberFormat="1" applyFont="1" applyFill="1" applyBorder="1" applyAlignment="1">
      <alignment vertical="center"/>
    </xf>
    <xf numFmtId="0" fontId="13" fillId="0" borderId="125" xfId="0" applyFont="1" applyBorder="1" applyAlignment="1">
      <alignment vertical="center"/>
    </xf>
    <xf numFmtId="0" fontId="14" fillId="0" borderId="125" xfId="0" applyFont="1" applyBorder="1" applyAlignment="1">
      <alignment vertical="center"/>
    </xf>
    <xf numFmtId="166" fontId="17" fillId="2" borderId="123" xfId="8" applyNumberFormat="1" applyFont="1" applyFill="1" applyBorder="1" applyAlignment="1">
      <alignment horizontal="left" vertical="center"/>
    </xf>
    <xf numFmtId="0" fontId="14" fillId="0" borderId="104" xfId="0" quotePrefix="1" applyFont="1" applyBorder="1" applyAlignment="1">
      <alignment horizontal="center" vertical="center"/>
    </xf>
    <xf numFmtId="165" fontId="14" fillId="0" borderId="121" xfId="0" applyNumberFormat="1" applyFont="1" applyBorder="1" applyAlignment="1">
      <alignment vertical="center"/>
    </xf>
    <xf numFmtId="0" fontId="14" fillId="0" borderId="96" xfId="0" quotePrefix="1" applyFont="1" applyBorder="1" applyAlignment="1">
      <alignment vertical="center"/>
    </xf>
    <xf numFmtId="171" fontId="14" fillId="0" borderId="123" xfId="0" applyNumberFormat="1" applyFont="1" applyFill="1" applyBorder="1" applyAlignment="1">
      <alignment vertical="center"/>
    </xf>
    <xf numFmtId="0" fontId="14" fillId="0" borderId="123" xfId="0" applyFont="1" applyFill="1" applyBorder="1" applyAlignment="1">
      <alignment horizontal="left" vertical="center"/>
    </xf>
    <xf numFmtId="0" fontId="14" fillId="0" borderId="123" xfId="0" quotePrefix="1" applyFont="1" applyFill="1" applyBorder="1" applyAlignment="1">
      <alignment vertical="center"/>
    </xf>
    <xf numFmtId="41" fontId="17" fillId="0" borderId="123" xfId="0" applyNumberFormat="1" applyFont="1" applyFill="1" applyBorder="1" applyAlignment="1">
      <alignment horizontal="left" vertical="center"/>
    </xf>
    <xf numFmtId="41" fontId="17" fillId="0" borderId="123" xfId="9" applyNumberFormat="1" applyFont="1" applyFill="1" applyBorder="1" applyAlignment="1">
      <alignment horizontal="left" vertical="center"/>
    </xf>
    <xf numFmtId="0" fontId="32" fillId="0" borderId="123" xfId="0" applyFont="1" applyFill="1" applyBorder="1" applyAlignment="1">
      <alignment horizontal="left" vertical="center" indent="1"/>
    </xf>
    <xf numFmtId="172" fontId="32" fillId="0" borderId="122" xfId="0" applyNumberFormat="1" applyFont="1" applyFill="1" applyBorder="1" applyAlignment="1">
      <alignment horizontal="center" vertical="center"/>
    </xf>
    <xf numFmtId="172" fontId="32" fillId="0" borderId="122" xfId="0" applyNumberFormat="1" applyFont="1" applyFill="1" applyBorder="1" applyAlignment="1">
      <alignment vertical="center"/>
    </xf>
    <xf numFmtId="171" fontId="17" fillId="0" borderId="123" xfId="0" applyNumberFormat="1" applyFont="1" applyFill="1" applyBorder="1" applyAlignment="1">
      <alignment vertical="center"/>
    </xf>
    <xf numFmtId="0" fontId="17" fillId="0" borderId="123" xfId="0" applyFont="1" applyFill="1" applyBorder="1" applyAlignment="1">
      <alignment horizontal="left" vertical="center"/>
    </xf>
    <xf numFmtId="0" fontId="17" fillId="0" borderId="123" xfId="0" applyFont="1" applyFill="1" applyBorder="1" applyAlignment="1">
      <alignment vertical="center"/>
    </xf>
    <xf numFmtId="1" fontId="17" fillId="0" borderId="120" xfId="0" applyNumberFormat="1" applyFont="1" applyFill="1" applyBorder="1" applyAlignment="1">
      <alignment horizontal="right" vertical="center"/>
    </xf>
    <xf numFmtId="0" fontId="17" fillId="0" borderId="123" xfId="0" applyFont="1" applyFill="1" applyBorder="1" applyAlignment="1">
      <alignment horizontal="center" vertical="center"/>
    </xf>
    <xf numFmtId="0" fontId="17" fillId="0" borderId="125" xfId="0" applyFont="1" applyBorder="1" applyAlignment="1">
      <alignment vertical="center"/>
    </xf>
    <xf numFmtId="41" fontId="14" fillId="0" borderId="89" xfId="0" applyNumberFormat="1" applyFont="1" applyBorder="1" applyAlignment="1">
      <alignment horizontal="center" vertical="center"/>
    </xf>
    <xf numFmtId="41" fontId="14" fillId="0" borderId="121" xfId="0" applyNumberFormat="1" applyFont="1" applyBorder="1" applyAlignment="1">
      <alignment horizontal="center" vertical="center"/>
    </xf>
    <xf numFmtId="41" fontId="14" fillId="2" borderId="121" xfId="0" applyNumberFormat="1" applyFont="1" applyFill="1" applyBorder="1" applyAlignment="1">
      <alignment horizontal="center" vertical="center"/>
    </xf>
    <xf numFmtId="41" fontId="14" fillId="0" borderId="123" xfId="0" applyNumberFormat="1" applyFont="1" applyBorder="1" applyAlignment="1">
      <alignment horizontal="center" vertical="center"/>
    </xf>
    <xf numFmtId="41" fontId="14" fillId="2" borderId="96" xfId="0" applyNumberFormat="1" applyFont="1" applyFill="1" applyBorder="1" applyAlignment="1">
      <alignment horizontal="left" vertical="center"/>
    </xf>
    <xf numFmtId="166" fontId="14" fillId="2" borderId="96" xfId="0" applyNumberFormat="1" applyFont="1" applyFill="1" applyBorder="1" applyAlignment="1">
      <alignment vertical="center"/>
    </xf>
    <xf numFmtId="166" fontId="14" fillId="2" borderId="121" xfId="8" applyNumberFormat="1" applyFont="1" applyFill="1" applyBorder="1" applyAlignment="1">
      <alignment horizontal="left" vertical="center"/>
    </xf>
    <xf numFmtId="165" fontId="17" fillId="0" borderId="124" xfId="8" applyNumberFormat="1" applyFont="1" applyBorder="1" applyAlignment="1">
      <alignment horizontal="left" vertical="center"/>
    </xf>
    <xf numFmtId="165" fontId="17" fillId="0" borderId="122" xfId="8" applyNumberFormat="1" applyFont="1" applyBorder="1" applyAlignment="1">
      <alignment horizontal="left" vertical="center"/>
    </xf>
    <xf numFmtId="165" fontId="17" fillId="0" borderId="120" xfId="8" applyNumberFormat="1" applyFont="1" applyBorder="1" applyAlignment="1">
      <alignment horizontal="left" vertical="center"/>
    </xf>
    <xf numFmtId="166" fontId="17" fillId="0" borderId="123" xfId="8" applyNumberFormat="1" applyFont="1" applyBorder="1" applyAlignment="1">
      <alignment vertical="center"/>
    </xf>
    <xf numFmtId="166" fontId="17" fillId="0" borderId="123" xfId="0" applyNumberFormat="1" applyFont="1" applyBorder="1" applyAlignment="1">
      <alignment vertical="center"/>
    </xf>
    <xf numFmtId="43" fontId="17" fillId="0" borderId="120" xfId="8" applyNumberFormat="1" applyFont="1" applyBorder="1" applyAlignment="1">
      <alignment horizontal="left" vertical="center"/>
    </xf>
    <xf numFmtId="1" fontId="17" fillId="0" borderId="120" xfId="0" applyNumberFormat="1" applyFont="1" applyBorder="1" applyAlignment="1">
      <alignment horizontal="center" vertical="center"/>
    </xf>
    <xf numFmtId="14" fontId="17" fillId="0" borderId="123" xfId="0" quotePrefix="1" applyNumberFormat="1" applyFont="1" applyBorder="1" applyAlignment="1">
      <alignment horizontal="center" vertical="center"/>
    </xf>
    <xf numFmtId="0" fontId="17" fillId="0" borderId="120" xfId="0" quotePrefix="1" applyFont="1" applyBorder="1" applyAlignment="1">
      <alignment horizontal="center" vertical="center"/>
    </xf>
    <xf numFmtId="167" fontId="11" fillId="0" borderId="0" xfId="8" applyNumberFormat="1" applyFont="1" applyBorder="1" applyAlignment="1">
      <alignment horizontal="left" vertical="center" wrapText="1"/>
    </xf>
    <xf numFmtId="0" fontId="26" fillId="0" borderId="0" xfId="0" applyNumberFormat="1" applyFont="1" applyAlignment="1">
      <alignment horizontal="center"/>
    </xf>
    <xf numFmtId="0" fontId="8" fillId="7" borderId="30" xfId="1" applyNumberFormat="1" applyFont="1" applyFill="1" applyBorder="1" applyAlignment="1">
      <alignment horizontal="center" vertical="center"/>
    </xf>
    <xf numFmtId="0" fontId="6" fillId="7" borderId="32" xfId="1" applyNumberFormat="1" applyFont="1" applyFill="1" applyBorder="1" applyAlignment="1">
      <alignment horizontal="center" vertical="center"/>
    </xf>
    <xf numFmtId="0" fontId="8" fillId="7" borderId="43" xfId="1" applyNumberFormat="1" applyFont="1" applyFill="1" applyBorder="1" applyAlignment="1">
      <alignment horizontal="center" vertical="center"/>
    </xf>
    <xf numFmtId="0" fontId="7" fillId="7" borderId="30" xfId="1" applyNumberFormat="1" applyFont="1" applyFill="1" applyBorder="1" applyAlignment="1">
      <alignment horizontal="center" vertical="center" wrapText="1"/>
    </xf>
    <xf numFmtId="0" fontId="7" fillId="7" borderId="32" xfId="1" quotePrefix="1" applyNumberFormat="1" applyFont="1" applyFill="1" applyBorder="1" applyAlignment="1">
      <alignment horizontal="center" vertical="center" wrapText="1"/>
    </xf>
    <xf numFmtId="0" fontId="7" fillId="7" borderId="31" xfId="1" applyNumberFormat="1" applyFont="1" applyFill="1" applyBorder="1" applyAlignment="1">
      <alignment horizontal="center" vertical="center"/>
    </xf>
    <xf numFmtId="0" fontId="7" fillId="7" borderId="33" xfId="1" applyNumberFormat="1" applyFont="1" applyFill="1" applyBorder="1" applyAlignment="1">
      <alignment horizontal="center" vertical="center"/>
    </xf>
    <xf numFmtId="0" fontId="7" fillId="7" borderId="57" xfId="1" applyNumberFormat="1" applyFont="1" applyFill="1" applyBorder="1" applyAlignment="1">
      <alignment horizontal="center" vertical="center" wrapText="1"/>
    </xf>
    <xf numFmtId="0" fontId="7" fillId="7" borderId="59" xfId="1" applyNumberFormat="1" applyFont="1" applyFill="1" applyBorder="1" applyAlignment="1">
      <alignment horizontal="center" vertical="center" wrapText="1"/>
    </xf>
    <xf numFmtId="0" fontId="7" fillId="7" borderId="79" xfId="1" applyNumberFormat="1" applyFont="1" applyFill="1" applyBorder="1" applyAlignment="1">
      <alignment horizontal="center" vertical="center" wrapText="1"/>
    </xf>
    <xf numFmtId="0" fontId="7" fillId="7" borderId="58" xfId="1" applyNumberFormat="1" applyFont="1" applyFill="1" applyBorder="1" applyAlignment="1">
      <alignment horizontal="center" vertical="center" wrapText="1"/>
    </xf>
    <xf numFmtId="0" fontId="19" fillId="0" borderId="0" xfId="8" applyNumberFormat="1" applyFont="1" applyBorder="1" applyAlignment="1">
      <alignment horizontal="left" vertical="center" wrapText="1"/>
    </xf>
    <xf numFmtId="43" fontId="13" fillId="4" borderId="7" xfId="8" applyNumberFormat="1" applyFont="1" applyFill="1" applyBorder="1" applyAlignment="1">
      <alignment horizontal="center" vertical="center" wrapText="1"/>
    </xf>
    <xf numFmtId="43" fontId="13" fillId="4" borderId="8" xfId="8" applyNumberFormat="1" applyFont="1" applyFill="1" applyBorder="1" applyAlignment="1">
      <alignment horizontal="center" vertical="center" wrapText="1"/>
    </xf>
    <xf numFmtId="43" fontId="13" fillId="4" borderId="64" xfId="8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43" fontId="13" fillId="4" borderId="23" xfId="8" applyFont="1" applyFill="1" applyBorder="1" applyAlignment="1">
      <alignment horizontal="center" vertical="center" wrapText="1"/>
    </xf>
    <xf numFmtId="43" fontId="13" fillId="4" borderId="22" xfId="8" applyFont="1" applyFill="1" applyBorder="1" applyAlignment="1">
      <alignment horizontal="center" vertical="center" wrapText="1"/>
    </xf>
    <xf numFmtId="43" fontId="13" fillId="4" borderId="12" xfId="8" applyFont="1" applyFill="1" applyBorder="1" applyAlignment="1">
      <alignment horizontal="center" vertical="center" wrapText="1"/>
    </xf>
    <xf numFmtId="43" fontId="13" fillId="4" borderId="25" xfId="8" applyFont="1" applyFill="1" applyBorder="1" applyAlignment="1">
      <alignment horizontal="center" vertical="center" wrapText="1"/>
    </xf>
    <xf numFmtId="43" fontId="13" fillId="4" borderId="19" xfId="8" applyFont="1" applyFill="1" applyBorder="1" applyAlignment="1">
      <alignment horizontal="center" vertical="center" wrapText="1"/>
    </xf>
    <xf numFmtId="43" fontId="13" fillId="4" borderId="14" xfId="8" applyFont="1" applyFill="1" applyBorder="1" applyAlignment="1">
      <alignment horizontal="center" vertical="center" wrapText="1"/>
    </xf>
    <xf numFmtId="1" fontId="13" fillId="4" borderId="7" xfId="0" applyNumberFormat="1" applyFont="1" applyFill="1" applyBorder="1" applyAlignment="1">
      <alignment horizontal="center" vertical="center" wrapText="1"/>
    </xf>
    <xf numFmtId="1" fontId="13" fillId="4" borderId="8" xfId="0" applyNumberFormat="1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7" fillId="0" borderId="63" xfId="1" applyNumberFormat="1" applyFont="1" applyFill="1" applyBorder="1" applyAlignment="1">
      <alignment horizontal="center" vertical="center"/>
    </xf>
    <xf numFmtId="0" fontId="13" fillId="4" borderId="6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6" fontId="13" fillId="4" borderId="7" xfId="8" applyNumberFormat="1" applyFont="1" applyFill="1" applyBorder="1" applyAlignment="1">
      <alignment horizontal="center" vertical="center" wrapText="1"/>
    </xf>
    <xf numFmtId="166" fontId="13" fillId="4" borderId="8" xfId="8" applyNumberFormat="1" applyFont="1" applyFill="1" applyBorder="1" applyAlignment="1">
      <alignment horizontal="center" vertical="center" wrapText="1"/>
    </xf>
    <xf numFmtId="0" fontId="16" fillId="0" borderId="62" xfId="0" applyFont="1" applyBorder="1" applyAlignment="1">
      <alignment horizontal="left" vertical="center" wrapText="1"/>
    </xf>
    <xf numFmtId="41" fontId="14" fillId="0" borderId="0" xfId="0" applyNumberFormat="1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13" fillId="0" borderId="99" xfId="0" applyFont="1" applyBorder="1" applyAlignment="1">
      <alignment horizontal="center" vertical="center"/>
    </xf>
    <xf numFmtId="0" fontId="7" fillId="0" borderId="14" xfId="1" applyNumberFormat="1" applyFont="1" applyFill="1" applyBorder="1" applyAlignment="1">
      <alignment horizontal="center" vertical="center"/>
    </xf>
    <xf numFmtId="0" fontId="7" fillId="0" borderId="8" xfId="1" applyNumberFormat="1" applyFont="1" applyFill="1" applyBorder="1" applyAlignment="1">
      <alignment horizontal="center" vertical="center"/>
    </xf>
    <xf numFmtId="0" fontId="7" fillId="0" borderId="25" xfId="1" applyNumberFormat="1" applyFont="1" applyFill="1" applyBorder="1" applyAlignment="1">
      <alignment horizontal="center" vertical="center"/>
    </xf>
  </cellXfs>
  <cellStyles count="12">
    <cellStyle name="Comma" xfId="8" builtinId="3"/>
    <cellStyle name="Comma [0]" xfId="9" builtinId="6"/>
    <cellStyle name="Comma [0] 2" xfId="6"/>
    <cellStyle name="Normal" xfId="0" builtinId="0"/>
    <cellStyle name="Normal 2" xfId="1"/>
    <cellStyle name="Normal 2 3" xfId="11"/>
    <cellStyle name="Normal 3" xfId="2"/>
    <cellStyle name="Normal 3 2" xfId="5"/>
    <cellStyle name="Normal 4" xfId="7"/>
    <cellStyle name="Normal 5 2" xfId="4"/>
    <cellStyle name="Normal 6" xfId="3"/>
    <cellStyle name="Percent 3" xfId="10"/>
  </cellStyles>
  <dxfs count="0"/>
  <tableStyles count="0" defaultTableStyle="TableStyleMedium2" defaultPivotStyle="PivotStyleLight16"/>
  <colors>
    <mruColors>
      <color rgb="FF0000FF"/>
      <color rgb="FFFF0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36"/>
  <sheetViews>
    <sheetView tabSelected="1" zoomScale="80" zoomScaleNormal="80" workbookViewId="0"/>
  </sheetViews>
  <sheetFormatPr defaultColWidth="8.7109375" defaultRowHeight="12.75" x14ac:dyDescent="0.2"/>
  <cols>
    <col min="1" max="1" width="5.28515625" style="2" customWidth="1"/>
    <col min="2" max="2" width="5.7109375" style="2" customWidth="1"/>
    <col min="3" max="3" width="30.7109375" style="2" customWidth="1"/>
    <col min="4" max="6" width="12.85546875" style="2" customWidth="1"/>
    <col min="7" max="19" width="7.140625" style="2" customWidth="1"/>
    <col min="20" max="20" width="12.85546875" style="2" customWidth="1"/>
    <col min="21" max="21" width="20" style="2" customWidth="1"/>
    <col min="22" max="22" width="8.7109375" style="2" customWidth="1"/>
    <col min="23" max="16384" width="8.7109375" style="2"/>
  </cols>
  <sheetData>
    <row r="1" spans="1:25" ht="20.100000000000001" customHeight="1" x14ac:dyDescent="0.25">
      <c r="A1" s="231"/>
      <c r="B1" s="231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1"/>
      <c r="W1" s="231"/>
      <c r="X1" s="231"/>
      <c r="Y1" s="231"/>
    </row>
    <row r="2" spans="1:25" ht="20.25" x14ac:dyDescent="0.3">
      <c r="A2" s="233"/>
      <c r="B2" s="743" t="s">
        <v>24</v>
      </c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  <c r="S2" s="743"/>
      <c r="T2" s="743"/>
      <c r="U2" s="743"/>
      <c r="V2" s="231"/>
      <c r="W2" s="231"/>
      <c r="X2" s="231"/>
      <c r="Y2" s="231"/>
    </row>
    <row r="3" spans="1:25" ht="20.25" x14ac:dyDescent="0.3">
      <c r="A3" s="233"/>
      <c r="B3" s="743" t="s">
        <v>1300</v>
      </c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231"/>
      <c r="W3" s="231"/>
      <c r="X3" s="231"/>
      <c r="Y3" s="231"/>
    </row>
    <row r="4" spans="1:25" ht="9.9499999999999993" customHeight="1" thickBot="1" x14ac:dyDescent="0.25">
      <c r="A4" s="231"/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1"/>
      <c r="W4" s="231"/>
      <c r="X4" s="231"/>
      <c r="Y4" s="231"/>
    </row>
    <row r="5" spans="1:25" ht="9.9499999999999993" customHeight="1" x14ac:dyDescent="0.2">
      <c r="A5" s="231"/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1"/>
      <c r="W5" s="231"/>
      <c r="X5" s="231"/>
      <c r="Y5" s="231"/>
    </row>
    <row r="6" spans="1:25" ht="20.100000000000001" customHeight="1" x14ac:dyDescent="0.2">
      <c r="A6" s="231"/>
      <c r="B6" s="744" t="s">
        <v>5</v>
      </c>
      <c r="C6" s="744" t="s">
        <v>36</v>
      </c>
      <c r="D6" s="746" t="s">
        <v>35</v>
      </c>
      <c r="E6" s="746"/>
      <c r="F6" s="746"/>
      <c r="G6" s="751" t="s">
        <v>804</v>
      </c>
      <c r="H6" s="752"/>
      <c r="I6" s="753"/>
      <c r="J6" s="753"/>
      <c r="K6" s="753"/>
      <c r="L6" s="753"/>
      <c r="M6" s="753"/>
      <c r="N6" s="753"/>
      <c r="O6" s="753"/>
      <c r="P6" s="753"/>
      <c r="Q6" s="753"/>
      <c r="R6" s="753"/>
      <c r="S6" s="754"/>
      <c r="T6" s="747" t="s">
        <v>23</v>
      </c>
      <c r="U6" s="749" t="s">
        <v>10</v>
      </c>
      <c r="V6" s="231"/>
      <c r="W6" s="231"/>
      <c r="X6" s="231"/>
      <c r="Y6" s="231"/>
    </row>
    <row r="7" spans="1:25" ht="20.100000000000001" customHeight="1" thickBot="1" x14ac:dyDescent="0.25">
      <c r="A7" s="231"/>
      <c r="B7" s="745"/>
      <c r="C7" s="745"/>
      <c r="D7" s="13" t="s">
        <v>802</v>
      </c>
      <c r="E7" s="14" t="s">
        <v>803</v>
      </c>
      <c r="F7" s="15" t="s">
        <v>58</v>
      </c>
      <c r="G7" s="13" t="s">
        <v>43</v>
      </c>
      <c r="H7" s="137" t="s">
        <v>44</v>
      </c>
      <c r="I7" s="137" t="s">
        <v>45</v>
      </c>
      <c r="J7" s="137" t="s">
        <v>46</v>
      </c>
      <c r="K7" s="137" t="s">
        <v>41</v>
      </c>
      <c r="L7" s="137" t="s">
        <v>47</v>
      </c>
      <c r="M7" s="137" t="s">
        <v>48</v>
      </c>
      <c r="N7" s="137" t="s">
        <v>62</v>
      </c>
      <c r="O7" s="137" t="s">
        <v>50</v>
      </c>
      <c r="P7" s="137" t="s">
        <v>51</v>
      </c>
      <c r="Q7" s="137" t="s">
        <v>52</v>
      </c>
      <c r="R7" s="137" t="s">
        <v>53</v>
      </c>
      <c r="S7" s="228" t="s">
        <v>37</v>
      </c>
      <c r="T7" s="748"/>
      <c r="U7" s="750"/>
      <c r="V7" s="231"/>
      <c r="W7" s="231"/>
      <c r="X7" s="231"/>
      <c r="Y7" s="231"/>
    </row>
    <row r="8" spans="1:25" ht="21.95" customHeight="1" x14ac:dyDescent="0.2">
      <c r="A8" s="231"/>
      <c r="B8" s="3"/>
      <c r="C8" s="3"/>
      <c r="D8" s="3"/>
      <c r="E8" s="3"/>
      <c r="F8" s="1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231"/>
      <c r="W8" s="231"/>
      <c r="X8" s="231"/>
      <c r="Y8" s="231"/>
    </row>
    <row r="9" spans="1:25" ht="21.95" customHeight="1" x14ac:dyDescent="0.2">
      <c r="A9" s="231"/>
      <c r="B9" s="5">
        <v>1</v>
      </c>
      <c r="C9" s="6" t="s">
        <v>809</v>
      </c>
      <c r="D9" s="6">
        <f>'BTB 1, 2, 3'!D34+'BTB 1, 2, 3'!D142</f>
        <v>56</v>
      </c>
      <c r="E9" s="153">
        <f>'BTB 1, 2, 3'!D55+'BTB 1, 2, 3'!D160</f>
        <v>6</v>
      </c>
      <c r="F9" s="17">
        <f>D9+E9</f>
        <v>62</v>
      </c>
      <c r="G9" s="119">
        <f>'BTB 1, 2, 3'!T162</f>
        <v>8</v>
      </c>
      <c r="H9" s="119">
        <f>'BTB 1, 2, 3'!U162</f>
        <v>11</v>
      </c>
      <c r="I9" s="119">
        <f>'BTB 1, 2, 3'!V162</f>
        <v>26</v>
      </c>
      <c r="J9" s="119">
        <f>'BTB 1, 2, 3'!W162</f>
        <v>0</v>
      </c>
      <c r="K9" s="119">
        <f>'BTB 1, 2, 3'!X162</f>
        <v>0</v>
      </c>
      <c r="L9" s="119">
        <f>'BTB 1, 2, 3'!Y162</f>
        <v>0</v>
      </c>
      <c r="M9" s="119">
        <f>'BTB 1, 2, 3'!Z162</f>
        <v>0</v>
      </c>
      <c r="N9" s="119">
        <f>'BTB 1, 2, 3'!AA162</f>
        <v>0</v>
      </c>
      <c r="O9" s="119">
        <f>'BTB 1, 2, 3'!AB162</f>
        <v>0</v>
      </c>
      <c r="P9" s="119">
        <f>'BTB 1, 2, 3'!AC162</f>
        <v>0</v>
      </c>
      <c r="Q9" s="119">
        <f>'BTB 1, 2, 3'!AD162</f>
        <v>0</v>
      </c>
      <c r="R9" s="119">
        <f>'BTB 1, 2, 3'!AE162</f>
        <v>0</v>
      </c>
      <c r="S9" s="17">
        <f>SUM(G9:R9)</f>
        <v>45</v>
      </c>
      <c r="T9" s="17">
        <f>F9-S9</f>
        <v>17</v>
      </c>
      <c r="U9" s="7"/>
      <c r="V9" s="234"/>
      <c r="W9" s="611"/>
      <c r="X9" s="234"/>
      <c r="Y9" s="231"/>
    </row>
    <row r="10" spans="1:25" ht="21.95" customHeight="1" x14ac:dyDescent="0.2">
      <c r="A10" s="231"/>
      <c r="B10" s="5">
        <f t="shared" ref="B10" si="0">B9+1</f>
        <v>2</v>
      </c>
      <c r="C10" s="6" t="s">
        <v>93</v>
      </c>
      <c r="D10" s="6">
        <f>'BTB 4'!D250+'BTB 4'!D788</f>
        <v>714</v>
      </c>
      <c r="E10" s="153">
        <f>'BTB 4'!D268+'BTB 4'!D806</f>
        <v>0</v>
      </c>
      <c r="F10" s="17">
        <f>D10+E10</f>
        <v>714</v>
      </c>
      <c r="G10" s="119">
        <f>'BTB 4'!T808</f>
        <v>127</v>
      </c>
      <c r="H10" s="119">
        <f>'BTB 4'!U808</f>
        <v>308</v>
      </c>
      <c r="I10" s="119">
        <f>'BTB 4'!V808</f>
        <v>49</v>
      </c>
      <c r="J10" s="119">
        <f>'BTB 4'!W808</f>
        <v>0</v>
      </c>
      <c r="K10" s="119">
        <f>'BTB 4'!X808</f>
        <v>0</v>
      </c>
      <c r="L10" s="119">
        <f>'BTB 4'!Y808</f>
        <v>0</v>
      </c>
      <c r="M10" s="119">
        <f>'BTB 4'!Z808</f>
        <v>0</v>
      </c>
      <c r="N10" s="119">
        <f>'BTB 4'!AA808</f>
        <v>0</v>
      </c>
      <c r="O10" s="119">
        <f>'BTB 4'!AB808</f>
        <v>0</v>
      </c>
      <c r="P10" s="119">
        <f>'BTB 4'!AC808</f>
        <v>0</v>
      </c>
      <c r="Q10" s="119">
        <f>'BTB 4'!AD808</f>
        <v>0</v>
      </c>
      <c r="R10" s="119">
        <f>'BTB 4'!AE808</f>
        <v>0</v>
      </c>
      <c r="S10" s="17">
        <f>SUM(G10:R10)</f>
        <v>484</v>
      </c>
      <c r="T10" s="17">
        <f>F10-S10</f>
        <v>230</v>
      </c>
      <c r="U10" s="7"/>
      <c r="V10" s="231"/>
      <c r="W10" s="231"/>
      <c r="X10" s="234"/>
      <c r="Y10" s="231"/>
    </row>
    <row r="11" spans="1:25" ht="21.95" customHeight="1" thickBot="1" x14ac:dyDescent="0.25">
      <c r="A11" s="231"/>
      <c r="B11" s="8"/>
      <c r="C11" s="8"/>
      <c r="D11" s="8"/>
      <c r="E11" s="8"/>
      <c r="F11" s="18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18"/>
      <c r="T11" s="8"/>
      <c r="U11" s="9"/>
      <c r="V11" s="231"/>
      <c r="W11" s="231"/>
      <c r="X11" s="231"/>
      <c r="Y11" s="231"/>
    </row>
    <row r="12" spans="1:25" ht="18" customHeight="1" thickBot="1" x14ac:dyDescent="0.25">
      <c r="A12" s="231"/>
      <c r="B12" s="10"/>
      <c r="C12" s="11" t="s">
        <v>11</v>
      </c>
      <c r="D12" s="19">
        <f>SUM(D8:D11)</f>
        <v>770</v>
      </c>
      <c r="E12" s="19">
        <f>SUM(E8:E11)</f>
        <v>6</v>
      </c>
      <c r="F12" s="19">
        <f>SUM(F8:F11)</f>
        <v>776</v>
      </c>
      <c r="G12" s="19">
        <f>SUM(G8:G11)</f>
        <v>135</v>
      </c>
      <c r="H12" s="19">
        <f>SUM(H8:H11)</f>
        <v>319</v>
      </c>
      <c r="I12" s="19">
        <f>SUM(I8:I11)</f>
        <v>75</v>
      </c>
      <c r="J12" s="19">
        <f>SUM(J8:J11)</f>
        <v>0</v>
      </c>
      <c r="K12" s="19">
        <f>SUM(K8:K11)</f>
        <v>0</v>
      </c>
      <c r="L12" s="19">
        <f>SUM(L8:L11)</f>
        <v>0</v>
      </c>
      <c r="M12" s="19">
        <f>SUM(M8:M11)</f>
        <v>0</v>
      </c>
      <c r="N12" s="19">
        <f>SUM(N8:N11)</f>
        <v>0</v>
      </c>
      <c r="O12" s="19">
        <f>SUM(O8:O11)</f>
        <v>0</v>
      </c>
      <c r="P12" s="19">
        <f>SUM(P8:P11)</f>
        <v>0</v>
      </c>
      <c r="Q12" s="19">
        <f>SUM(Q8:Q11)</f>
        <v>0</v>
      </c>
      <c r="R12" s="19">
        <f>SUM(R8:R11)</f>
        <v>0</v>
      </c>
      <c r="S12" s="19">
        <f>SUM(S8:S11)</f>
        <v>529</v>
      </c>
      <c r="T12" s="19">
        <f>SUM(T8:T11)</f>
        <v>247</v>
      </c>
      <c r="U12" s="12"/>
      <c r="V12" s="231"/>
      <c r="W12" s="231"/>
      <c r="X12" s="231"/>
      <c r="Y12" s="231"/>
    </row>
    <row r="13" spans="1:25" ht="13.7" customHeight="1" thickTop="1" x14ac:dyDescent="0.2">
      <c r="A13" s="231"/>
      <c r="B13" s="691" t="s">
        <v>960</v>
      </c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7"/>
      <c r="V13" s="231"/>
      <c r="W13" s="231"/>
      <c r="X13" s="231"/>
      <c r="Y13" s="231"/>
    </row>
    <row r="14" spans="1:25" x14ac:dyDescent="0.2">
      <c r="A14" s="231"/>
      <c r="B14" s="531" t="s">
        <v>1431</v>
      </c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7"/>
      <c r="V14" s="231"/>
      <c r="W14" s="231"/>
      <c r="X14" s="231"/>
      <c r="Y14" s="231"/>
    </row>
    <row r="15" spans="1:25" x14ac:dyDescent="0.2">
      <c r="A15" s="231"/>
      <c r="B15" s="531" t="s">
        <v>1405</v>
      </c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7"/>
      <c r="V15" s="231"/>
      <c r="W15" s="231"/>
      <c r="X15" s="231"/>
      <c r="Y15" s="231"/>
    </row>
    <row r="16" spans="1:25" x14ac:dyDescent="0.2">
      <c r="A16" s="231"/>
      <c r="B16" s="531" t="s">
        <v>1430</v>
      </c>
      <c r="C16" s="236"/>
      <c r="D16" s="236"/>
      <c r="E16" s="236"/>
      <c r="F16" s="236"/>
      <c r="G16" s="531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7"/>
      <c r="V16" s="231"/>
      <c r="W16" s="231"/>
      <c r="X16" s="231"/>
      <c r="Y16" s="231"/>
    </row>
    <row r="17" spans="1:61" ht="15" customHeight="1" x14ac:dyDescent="0.2">
      <c r="A17" s="699"/>
      <c r="B17" s="699"/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7"/>
      <c r="V17" s="231"/>
      <c r="W17" s="231"/>
      <c r="X17" s="231"/>
      <c r="Y17" s="231"/>
    </row>
    <row r="18" spans="1:61" s="21" customFormat="1" ht="17.100000000000001" customHeight="1" x14ac:dyDescent="0.25">
      <c r="B18" s="21" t="s">
        <v>1301</v>
      </c>
      <c r="E18" s="291"/>
      <c r="F18" s="123"/>
      <c r="G18" s="123"/>
      <c r="H18" s="123"/>
      <c r="I18" s="123"/>
      <c r="J18" s="123"/>
      <c r="K18" s="123"/>
      <c r="L18" s="123"/>
      <c r="M18" s="123"/>
      <c r="N18" s="123"/>
      <c r="O18" s="313"/>
      <c r="P18" s="313"/>
      <c r="Q18" s="123"/>
      <c r="R18" s="313"/>
      <c r="S18" s="123"/>
      <c r="T18" s="123"/>
      <c r="U18" s="123"/>
      <c r="V18" s="123"/>
      <c r="W18" s="124"/>
      <c r="X18" s="124"/>
      <c r="Y18" s="124"/>
      <c r="Z18" s="123"/>
      <c r="AB18" s="125"/>
      <c r="AC18" s="126"/>
      <c r="AD18" s="126"/>
      <c r="AE18" s="126"/>
      <c r="AG18" s="125"/>
    </row>
    <row r="19" spans="1:61" s="22" customFormat="1" ht="17.100000000000001" customHeight="1" x14ac:dyDescent="0.25">
      <c r="B19" s="127" t="s">
        <v>34</v>
      </c>
      <c r="D19" s="503"/>
      <c r="E19" s="291"/>
      <c r="F19" s="571"/>
      <c r="H19" s="656"/>
      <c r="R19" s="130" t="s">
        <v>38</v>
      </c>
      <c r="T19" s="130"/>
      <c r="U19" s="130"/>
      <c r="V19" s="128"/>
      <c r="W19" s="128"/>
      <c r="X19" s="128"/>
      <c r="Z19" s="128"/>
      <c r="BI19" s="129"/>
    </row>
    <row r="20" spans="1:61" s="21" customFormat="1" x14ac:dyDescent="0.25">
      <c r="B20" s="27"/>
      <c r="E20" s="291"/>
      <c r="F20" s="571"/>
      <c r="R20" s="130"/>
      <c r="T20" s="130"/>
      <c r="U20" s="130"/>
      <c r="V20" s="130"/>
      <c r="W20" s="130"/>
      <c r="X20" s="130"/>
      <c r="Z20" s="130"/>
    </row>
    <row r="21" spans="1:61" s="21" customFormat="1" x14ac:dyDescent="0.25">
      <c r="F21" s="571"/>
      <c r="R21" s="130"/>
      <c r="T21" s="130"/>
      <c r="U21" s="130"/>
      <c r="V21" s="130"/>
      <c r="W21" s="130"/>
      <c r="X21" s="130"/>
      <c r="Z21" s="130"/>
    </row>
    <row r="22" spans="1:61" s="21" customFormat="1" x14ac:dyDescent="0.25">
      <c r="B22" s="27"/>
      <c r="F22" s="571"/>
      <c r="R22" s="130"/>
      <c r="T22" s="130"/>
      <c r="U22" s="130"/>
      <c r="V22" s="130"/>
      <c r="W22" s="130"/>
      <c r="X22" s="130"/>
      <c r="Z22" s="130"/>
    </row>
    <row r="23" spans="1:61" s="21" customFormat="1" x14ac:dyDescent="0.25">
      <c r="B23" s="27"/>
      <c r="F23" s="503"/>
      <c r="H23" s="291"/>
    </row>
    <row r="24" spans="1:61" s="131" customFormat="1" ht="17.100000000000001" customHeight="1" x14ac:dyDescent="0.25">
      <c r="B24" s="147" t="s">
        <v>39</v>
      </c>
      <c r="F24" s="575"/>
      <c r="R24" s="147" t="s">
        <v>64</v>
      </c>
      <c r="T24" s="147"/>
      <c r="U24" s="147"/>
    </row>
    <row r="25" spans="1:61" s="132" customFormat="1" ht="17.100000000000001" customHeight="1" x14ac:dyDescent="0.25">
      <c r="B25" s="755" t="s">
        <v>72</v>
      </c>
      <c r="C25" s="755"/>
      <c r="D25" s="755"/>
      <c r="E25" s="229"/>
      <c r="F25" s="503"/>
      <c r="R25" s="148" t="s">
        <v>40</v>
      </c>
      <c r="T25" s="148"/>
      <c r="U25" s="148"/>
      <c r="W25" s="148"/>
      <c r="Z25" s="148"/>
      <c r="AA25" s="145"/>
      <c r="AF25" s="148"/>
      <c r="AG25" s="148"/>
    </row>
    <row r="26" spans="1:61" s="1" customFormat="1" ht="17.25" customHeight="1" x14ac:dyDescent="0.2">
      <c r="B26" s="742"/>
      <c r="C26" s="742"/>
      <c r="D26" s="742"/>
      <c r="E26" s="20"/>
      <c r="F26" s="20"/>
      <c r="G26" s="20"/>
      <c r="S26" s="227"/>
      <c r="T26" s="20"/>
      <c r="V26" s="227"/>
    </row>
    <row r="27" spans="1:61" x14ac:dyDescent="0.2">
      <c r="A27" s="231"/>
      <c r="B27" s="560" t="s">
        <v>286</v>
      </c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</row>
    <row r="28" spans="1:61" x14ac:dyDescent="0.2">
      <c r="A28" s="231"/>
      <c r="B28" s="231" t="s">
        <v>287</v>
      </c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</row>
    <row r="29" spans="1:61" x14ac:dyDescent="0.2">
      <c r="A29" s="231"/>
      <c r="B29" s="581" t="s">
        <v>288</v>
      </c>
      <c r="C29" s="231"/>
      <c r="D29" s="231"/>
      <c r="E29" s="231">
        <v>5</v>
      </c>
      <c r="F29" s="231" t="s">
        <v>224</v>
      </c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</row>
    <row r="30" spans="1:61" x14ac:dyDescent="0.2">
      <c r="A30" s="231"/>
      <c r="B30" s="231" t="s">
        <v>1429</v>
      </c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</row>
    <row r="31" spans="1:61" x14ac:dyDescent="0.2">
      <c r="A31" s="231"/>
      <c r="B31" s="581" t="s">
        <v>288</v>
      </c>
      <c r="C31" s="231"/>
      <c r="D31" s="231"/>
      <c r="E31" s="231">
        <v>1</v>
      </c>
      <c r="F31" s="231" t="s">
        <v>224</v>
      </c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</row>
    <row r="32" spans="1:61" x14ac:dyDescent="0.2">
      <c r="A32" s="231"/>
      <c r="B32" s="581" t="s">
        <v>289</v>
      </c>
      <c r="C32" s="231"/>
      <c r="D32" s="231"/>
      <c r="E32" s="231">
        <v>2</v>
      </c>
      <c r="F32" s="231" t="s">
        <v>224</v>
      </c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</row>
    <row r="33" spans="1:25" x14ac:dyDescent="0.2">
      <c r="A33" s="231"/>
      <c r="B33" s="231" t="s">
        <v>290</v>
      </c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</row>
    <row r="34" spans="1:25" x14ac:dyDescent="0.2">
      <c r="A34" s="231"/>
      <c r="B34" s="581" t="s">
        <v>288</v>
      </c>
      <c r="C34" s="231"/>
      <c r="D34" s="231"/>
      <c r="E34" s="231">
        <v>8</v>
      </c>
      <c r="F34" s="231" t="s">
        <v>224</v>
      </c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</row>
    <row r="35" spans="1:25" x14ac:dyDescent="0.2">
      <c r="A35" s="231"/>
      <c r="B35" s="581" t="s">
        <v>289</v>
      </c>
      <c r="C35" s="231"/>
      <c r="D35" s="231"/>
      <c r="E35" s="568">
        <v>8</v>
      </c>
      <c r="F35" s="568" t="s">
        <v>224</v>
      </c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</row>
    <row r="36" spans="1:25" x14ac:dyDescent="0.2">
      <c r="A36" s="231"/>
      <c r="B36" s="231"/>
      <c r="C36" s="231"/>
      <c r="D36" s="231"/>
      <c r="E36" s="231">
        <f>SUM(E28:E35)</f>
        <v>24</v>
      </c>
      <c r="F36" s="231" t="s">
        <v>224</v>
      </c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1"/>
    </row>
  </sheetData>
  <mergeCells count="10">
    <mergeCell ref="B26:D26"/>
    <mergeCell ref="B3:U3"/>
    <mergeCell ref="B2:U2"/>
    <mergeCell ref="B6:B7"/>
    <mergeCell ref="C6:C7"/>
    <mergeCell ref="D6:F6"/>
    <mergeCell ref="T6:T7"/>
    <mergeCell ref="U6:U7"/>
    <mergeCell ref="G6:S6"/>
    <mergeCell ref="B25:D25"/>
  </mergeCells>
  <printOptions horizontalCentered="1"/>
  <pageMargins left="0.59055118110236227" right="0.19685039370078741" top="0.59055118110236227" bottom="0.19685039370078741" header="0" footer="0"/>
  <pageSetup paperSize="256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howOutlineSymbols="0"/>
  </sheetPr>
  <dimension ref="A1:AG176"/>
  <sheetViews>
    <sheetView showOutlineSymbols="0" topLeftCell="A2" zoomScale="85" zoomScaleNormal="85" workbookViewId="0">
      <pane xSplit="1" ySplit="8" topLeftCell="B10" activePane="bottomRight" state="frozenSplit"/>
      <selection activeCell="A2" sqref="A2"/>
      <selection pane="topRight" activeCell="B2" sqref="B2"/>
      <selection pane="bottomLeft" activeCell="A10" sqref="A10"/>
      <selection pane="bottomRight" activeCell="A2" sqref="A2"/>
    </sheetView>
  </sheetViews>
  <sheetFormatPr defaultColWidth="9.140625" defaultRowHeight="21" customHeight="1" outlineLevelRow="1" outlineLevelCol="1" x14ac:dyDescent="0.25"/>
  <cols>
    <col min="1" max="1" width="5" style="130" customWidth="1"/>
    <col min="2" max="2" width="5.140625" style="21" customWidth="1"/>
    <col min="3" max="3" width="11.42578125" style="21" customWidth="1"/>
    <col min="4" max="4" width="6.42578125" style="21" customWidth="1"/>
    <col min="5" max="5" width="15.85546875" style="23" customWidth="1"/>
    <col min="6" max="6" width="6" style="100" customWidth="1" outlineLevel="1"/>
    <col min="7" max="7" width="3.42578125" style="25" customWidth="1" outlineLevel="1"/>
    <col min="8" max="8" width="6" style="100" customWidth="1" outlineLevel="1"/>
    <col min="9" max="9" width="2.85546875" style="25" customWidth="1" outlineLevel="1"/>
    <col min="10" max="10" width="12.140625" style="24" customWidth="1"/>
    <col min="11" max="11" width="11.42578125" style="100" customWidth="1"/>
    <col min="12" max="12" width="12" style="21" customWidth="1"/>
    <col min="13" max="13" width="10.7109375" style="27" customWidth="1"/>
    <col min="14" max="14" width="13.5703125" style="21" customWidth="1"/>
    <col min="15" max="15" width="12.5703125" style="253" customWidth="1"/>
    <col min="16" max="17" width="10.7109375" style="21" customWidth="1"/>
    <col min="18" max="18" width="31.28515625" style="21" customWidth="1"/>
    <col min="19" max="19" width="9.7109375" style="21" customWidth="1"/>
    <col min="20" max="20" width="9.140625" style="21" customWidth="1"/>
    <col min="21" max="16384" width="9.140625" style="21"/>
  </cols>
  <sheetData>
    <row r="1" spans="2:21" ht="21" customHeight="1" x14ac:dyDescent="0.25">
      <c r="B1" s="130"/>
      <c r="C1" s="128"/>
      <c r="D1" s="130"/>
      <c r="E1" s="130"/>
      <c r="F1" s="634"/>
      <c r="G1" s="635"/>
      <c r="H1" s="634"/>
      <c r="I1" s="635"/>
      <c r="J1" s="636"/>
      <c r="K1" s="634"/>
      <c r="L1" s="130"/>
      <c r="M1" s="123"/>
      <c r="N1" s="130"/>
      <c r="O1" s="637"/>
      <c r="P1" s="130"/>
      <c r="Q1" s="130"/>
      <c r="R1" s="130"/>
    </row>
    <row r="2" spans="2:21" ht="21" customHeight="1" x14ac:dyDescent="0.25">
      <c r="B2" s="782" t="s">
        <v>21</v>
      </c>
      <c r="C2" s="782"/>
      <c r="D2" s="782"/>
      <c r="E2" s="782"/>
      <c r="F2" s="782"/>
      <c r="G2" s="782"/>
      <c r="H2" s="782"/>
      <c r="I2" s="782"/>
      <c r="J2" s="782"/>
      <c r="K2" s="782"/>
      <c r="L2" s="782"/>
      <c r="M2" s="782"/>
      <c r="N2" s="782"/>
      <c r="O2" s="782"/>
      <c r="P2" s="782"/>
      <c r="Q2" s="782"/>
      <c r="R2" s="782"/>
    </row>
    <row r="3" spans="2:21" ht="21" customHeight="1" x14ac:dyDescent="0.25">
      <c r="B3" s="782" t="s">
        <v>4</v>
      </c>
      <c r="C3" s="782"/>
      <c r="D3" s="782"/>
      <c r="E3" s="782"/>
      <c r="F3" s="782"/>
      <c r="G3" s="782"/>
      <c r="H3" s="782"/>
      <c r="I3" s="782"/>
      <c r="J3" s="782"/>
      <c r="K3" s="782"/>
      <c r="L3" s="782"/>
      <c r="M3" s="782"/>
      <c r="N3" s="782"/>
      <c r="O3" s="782"/>
      <c r="P3" s="782"/>
      <c r="Q3" s="782"/>
      <c r="R3" s="782"/>
    </row>
    <row r="4" spans="2:21" ht="21" customHeight="1" x14ac:dyDescent="0.25">
      <c r="B4" s="782" t="str">
        <f>Rekap!B3</f>
        <v>BULAN MARET 2020</v>
      </c>
      <c r="C4" s="782"/>
      <c r="D4" s="782"/>
      <c r="E4" s="782"/>
      <c r="F4" s="782"/>
      <c r="G4" s="782"/>
      <c r="H4" s="782"/>
      <c r="I4" s="782"/>
      <c r="J4" s="782"/>
      <c r="K4" s="782"/>
      <c r="L4" s="782"/>
      <c r="M4" s="782"/>
      <c r="N4" s="782"/>
      <c r="O4" s="782"/>
      <c r="P4" s="782"/>
      <c r="Q4" s="782"/>
      <c r="R4" s="782"/>
    </row>
    <row r="5" spans="2:21" ht="7.5" customHeight="1" thickBot="1" x14ac:dyDescent="0.3">
      <c r="B5" s="774"/>
      <c r="C5" s="774"/>
      <c r="D5" s="774"/>
      <c r="E5" s="774"/>
      <c r="F5" s="774"/>
      <c r="G5" s="774"/>
      <c r="H5" s="774"/>
      <c r="I5" s="774"/>
      <c r="J5" s="774"/>
      <c r="K5" s="774"/>
      <c r="L5" s="774"/>
      <c r="M5" s="774"/>
      <c r="N5" s="28"/>
      <c r="O5" s="254"/>
      <c r="P5" s="149"/>
      <c r="Q5" s="149"/>
      <c r="R5" s="149"/>
    </row>
    <row r="6" spans="2:21" ht="18" customHeight="1" thickTop="1" x14ac:dyDescent="0.25">
      <c r="B6" s="29" t="s">
        <v>22</v>
      </c>
      <c r="C6" s="30" t="s">
        <v>808</v>
      </c>
      <c r="D6" s="230"/>
      <c r="E6" s="230"/>
      <c r="F6" s="32"/>
      <c r="G6" s="230"/>
      <c r="H6" s="32"/>
      <c r="I6" s="230"/>
      <c r="J6" s="230"/>
      <c r="L6" s="230"/>
      <c r="M6" s="230"/>
    </row>
    <row r="7" spans="2:21" ht="18" customHeight="1" x14ac:dyDescent="0.25">
      <c r="B7" s="29" t="s">
        <v>25</v>
      </c>
      <c r="C7" s="30" t="s">
        <v>805</v>
      </c>
      <c r="D7" s="230"/>
      <c r="E7" s="31"/>
      <c r="F7" s="32"/>
      <c r="G7" s="230"/>
      <c r="H7" s="32"/>
      <c r="I7" s="230"/>
      <c r="J7" s="230"/>
      <c r="L7" s="230"/>
      <c r="M7" s="230"/>
    </row>
    <row r="8" spans="2:21" ht="17.100000000000001" customHeight="1" x14ac:dyDescent="0.25">
      <c r="B8" s="759" t="s">
        <v>5</v>
      </c>
      <c r="C8" s="759" t="s">
        <v>7</v>
      </c>
      <c r="D8" s="759" t="s">
        <v>15</v>
      </c>
      <c r="E8" s="764" t="s">
        <v>6</v>
      </c>
      <c r="F8" s="766" t="s">
        <v>71</v>
      </c>
      <c r="G8" s="767"/>
      <c r="H8" s="767"/>
      <c r="I8" s="767"/>
      <c r="J8" s="768"/>
      <c r="K8" s="778" t="s">
        <v>17</v>
      </c>
      <c r="L8" s="756" t="s">
        <v>20</v>
      </c>
      <c r="M8" s="758" t="s">
        <v>54</v>
      </c>
      <c r="N8" s="758" t="s">
        <v>55</v>
      </c>
      <c r="O8" s="772" t="s">
        <v>8</v>
      </c>
      <c r="P8" s="759" t="s">
        <v>9</v>
      </c>
      <c r="Q8" s="759" t="s">
        <v>61</v>
      </c>
      <c r="R8" s="759" t="s">
        <v>10</v>
      </c>
    </row>
    <row r="9" spans="2:21" ht="17.100000000000001" customHeight="1" x14ac:dyDescent="0.25">
      <c r="B9" s="760"/>
      <c r="C9" s="760"/>
      <c r="D9" s="760"/>
      <c r="E9" s="765"/>
      <c r="F9" s="769"/>
      <c r="G9" s="770"/>
      <c r="H9" s="770"/>
      <c r="I9" s="770"/>
      <c r="J9" s="771"/>
      <c r="K9" s="779"/>
      <c r="L9" s="757"/>
      <c r="M9" s="757"/>
      <c r="N9" s="757"/>
      <c r="O9" s="773"/>
      <c r="P9" s="760"/>
      <c r="Q9" s="760"/>
      <c r="R9" s="760"/>
    </row>
    <row r="10" spans="2:21" ht="17.100000000000001" customHeight="1" x14ac:dyDescent="0.25">
      <c r="B10" s="409"/>
      <c r="C10" s="410"/>
      <c r="D10" s="410"/>
      <c r="E10" s="411"/>
      <c r="F10" s="412"/>
      <c r="G10" s="413"/>
      <c r="H10" s="414"/>
      <c r="I10" s="415"/>
      <c r="J10" s="416"/>
      <c r="K10" s="490"/>
      <c r="L10" s="417"/>
      <c r="M10" s="418"/>
      <c r="N10" s="417"/>
      <c r="O10" s="419"/>
      <c r="P10" s="420"/>
      <c r="Q10" s="420"/>
      <c r="R10" s="421"/>
      <c r="S10" s="22"/>
      <c r="T10" s="22"/>
      <c r="U10" s="22"/>
    </row>
    <row r="11" spans="2:21" ht="17.100000000000001" customHeight="1" x14ac:dyDescent="0.25">
      <c r="B11" s="361">
        <v>1</v>
      </c>
      <c r="C11" s="357" t="s">
        <v>27</v>
      </c>
      <c r="D11" s="354">
        <f>COUNTA(E11:E15)</f>
        <v>4</v>
      </c>
      <c r="E11" s="438" t="s">
        <v>28</v>
      </c>
      <c r="F11" s="439"/>
      <c r="G11" s="440" t="s">
        <v>12</v>
      </c>
      <c r="H11" s="441"/>
      <c r="I11" s="442" t="s">
        <v>13</v>
      </c>
      <c r="J11" s="443">
        <v>91</v>
      </c>
      <c r="K11" s="500"/>
      <c r="L11" s="444"/>
      <c r="M11" s="445"/>
      <c r="N11" s="445"/>
      <c r="O11" s="446">
        <v>2842</v>
      </c>
      <c r="P11" s="447" t="s">
        <v>63</v>
      </c>
      <c r="Q11" s="444"/>
      <c r="R11" s="444"/>
      <c r="S11" s="21" t="s">
        <v>65</v>
      </c>
    </row>
    <row r="12" spans="2:21" ht="17.100000000000001" customHeight="1" x14ac:dyDescent="0.25">
      <c r="B12" s="448"/>
      <c r="C12" s="325"/>
      <c r="D12" s="449"/>
      <c r="E12" s="450" t="s">
        <v>29</v>
      </c>
      <c r="F12" s="439"/>
      <c r="G12" s="440" t="s">
        <v>12</v>
      </c>
      <c r="H12" s="441"/>
      <c r="I12" s="442" t="s">
        <v>13</v>
      </c>
      <c r="J12" s="443">
        <v>84</v>
      </c>
      <c r="K12" s="500"/>
      <c r="L12" s="444"/>
      <c r="M12" s="445"/>
      <c r="N12" s="445"/>
      <c r="O12" s="451">
        <v>8475</v>
      </c>
      <c r="P12" s="452" t="s">
        <v>1257</v>
      </c>
      <c r="Q12" s="444"/>
      <c r="R12" s="444"/>
      <c r="S12" s="21" t="s">
        <v>66</v>
      </c>
    </row>
    <row r="13" spans="2:21" ht="17.100000000000001" customHeight="1" x14ac:dyDescent="0.25">
      <c r="B13" s="448"/>
      <c r="C13" s="325"/>
      <c r="D13" s="449"/>
      <c r="E13" s="453" t="s">
        <v>30</v>
      </c>
      <c r="F13" s="439"/>
      <c r="G13" s="440" t="s">
        <v>12</v>
      </c>
      <c r="H13" s="441"/>
      <c r="I13" s="442" t="s">
        <v>13</v>
      </c>
      <c r="J13" s="443">
        <v>60</v>
      </c>
      <c r="K13" s="500"/>
      <c r="L13" s="444"/>
      <c r="M13" s="445"/>
      <c r="N13" s="445"/>
      <c r="O13" s="446">
        <v>4702</v>
      </c>
      <c r="P13" s="452" t="s">
        <v>57</v>
      </c>
      <c r="Q13" s="444"/>
      <c r="R13" s="444"/>
      <c r="S13" s="21" t="s">
        <v>66</v>
      </c>
    </row>
    <row r="14" spans="2:21" ht="17.100000000000001" customHeight="1" x14ac:dyDescent="0.25">
      <c r="B14" s="448"/>
      <c r="C14" s="325"/>
      <c r="D14" s="449"/>
      <c r="E14" s="453" t="s">
        <v>69</v>
      </c>
      <c r="F14" s="439"/>
      <c r="G14" s="440" t="s">
        <v>12</v>
      </c>
      <c r="H14" s="441"/>
      <c r="I14" s="442" t="s">
        <v>13</v>
      </c>
      <c r="J14" s="443">
        <v>72</v>
      </c>
      <c r="K14" s="500"/>
      <c r="L14" s="444"/>
      <c r="M14" s="445"/>
      <c r="N14" s="445"/>
      <c r="O14" s="446">
        <v>4697</v>
      </c>
      <c r="P14" s="452" t="s">
        <v>70</v>
      </c>
      <c r="Q14" s="444"/>
      <c r="R14" s="444"/>
    </row>
    <row r="15" spans="2:21" ht="17.100000000000001" customHeight="1" x14ac:dyDescent="0.25">
      <c r="B15" s="454"/>
      <c r="C15" s="423"/>
      <c r="D15" s="424"/>
      <c r="E15" s="455"/>
      <c r="F15" s="456"/>
      <c r="G15" s="425"/>
      <c r="H15" s="457"/>
      <c r="I15" s="426"/>
      <c r="J15" s="458"/>
      <c r="K15" s="498"/>
      <c r="L15" s="427"/>
      <c r="M15" s="428"/>
      <c r="N15" s="428"/>
      <c r="O15" s="459"/>
      <c r="P15" s="460"/>
      <c r="Q15" s="427"/>
      <c r="R15" s="427"/>
    </row>
    <row r="16" spans="2:21" ht="17.100000000000001" customHeight="1" x14ac:dyDescent="0.25">
      <c r="B16" s="152"/>
      <c r="C16" s="164" t="s">
        <v>58</v>
      </c>
      <c r="D16" s="163">
        <f>D11</f>
        <v>4</v>
      </c>
      <c r="E16" s="162"/>
      <c r="F16" s="176"/>
      <c r="G16" s="161"/>
      <c r="H16" s="179"/>
      <c r="I16" s="160"/>
      <c r="J16" s="181">
        <f>SUM(J10:J14)</f>
        <v>307</v>
      </c>
      <c r="K16" s="251">
        <f>SUM(K10:K15)</f>
        <v>0</v>
      </c>
      <c r="L16" s="251">
        <f>SUM(L10:L15)</f>
        <v>0</v>
      </c>
      <c r="M16" s="159"/>
      <c r="N16" s="159"/>
      <c r="O16" s="256"/>
      <c r="P16" s="158"/>
      <c r="Q16" s="158"/>
      <c r="R16" s="158"/>
    </row>
    <row r="17" spans="1:20" ht="18.75" customHeight="1" x14ac:dyDescent="0.25">
      <c r="B17" s="33"/>
      <c r="C17" s="33"/>
      <c r="D17" s="34"/>
      <c r="E17" s="77"/>
      <c r="F17" s="175"/>
      <c r="G17" s="78"/>
      <c r="H17" s="178"/>
      <c r="I17" s="79"/>
      <c r="J17" s="80"/>
      <c r="K17" s="314"/>
      <c r="L17" s="315"/>
      <c r="M17" s="206"/>
      <c r="N17" s="141"/>
      <c r="O17" s="264"/>
      <c r="P17" s="36"/>
      <c r="Q17" s="36"/>
      <c r="R17" s="33"/>
    </row>
    <row r="18" spans="1:20" ht="18.75" customHeight="1" x14ac:dyDescent="0.25">
      <c r="B18" s="396">
        <f>B11+1</f>
        <v>2</v>
      </c>
      <c r="C18" s="396" t="s">
        <v>78</v>
      </c>
      <c r="D18" s="156">
        <f>COUNTA(E18:E19)</f>
        <v>2</v>
      </c>
      <c r="E18" s="518" t="s">
        <v>79</v>
      </c>
      <c r="F18" s="526"/>
      <c r="G18" s="519" t="s">
        <v>12</v>
      </c>
      <c r="H18" s="519"/>
      <c r="I18" s="520" t="s">
        <v>13</v>
      </c>
      <c r="J18" s="529">
        <v>128</v>
      </c>
      <c r="K18" s="585">
        <v>128</v>
      </c>
      <c r="L18" s="480"/>
      <c r="M18" s="396"/>
      <c r="N18" s="364"/>
      <c r="O18" s="535" t="s">
        <v>88</v>
      </c>
      <c r="P18" s="522" t="s">
        <v>77</v>
      </c>
      <c r="Q18" s="364"/>
      <c r="R18" s="396" t="s">
        <v>94</v>
      </c>
    </row>
    <row r="19" spans="1:20" ht="18.75" customHeight="1" x14ac:dyDescent="0.25">
      <c r="B19" s="396"/>
      <c r="C19" s="396"/>
      <c r="D19" s="397"/>
      <c r="E19" s="530" t="s">
        <v>76</v>
      </c>
      <c r="F19" s="526"/>
      <c r="G19" s="519"/>
      <c r="H19" s="519"/>
      <c r="I19" s="520" t="s">
        <v>13</v>
      </c>
      <c r="J19" s="529">
        <v>1929</v>
      </c>
      <c r="K19" s="580">
        <v>1941</v>
      </c>
      <c r="L19" s="480"/>
      <c r="M19" s="396"/>
      <c r="N19" s="364"/>
      <c r="O19" s="398"/>
      <c r="P19" s="364"/>
      <c r="Q19" s="364"/>
      <c r="R19" s="396" t="s">
        <v>743</v>
      </c>
    </row>
    <row r="20" spans="1:20" s="23" customFormat="1" ht="18.75" customHeight="1" x14ac:dyDescent="0.25">
      <c r="A20" s="130"/>
      <c r="B20" s="213"/>
      <c r="C20" s="462"/>
      <c r="D20" s="424"/>
      <c r="E20" s="321"/>
      <c r="F20" s="215"/>
      <c r="G20" s="216"/>
      <c r="H20" s="322"/>
      <c r="I20" s="216"/>
      <c r="J20" s="486"/>
      <c r="K20" s="295"/>
      <c r="L20" s="350"/>
      <c r="M20" s="324"/>
      <c r="N20" s="304"/>
      <c r="O20" s="323"/>
      <c r="P20" s="302"/>
      <c r="Q20" s="304"/>
      <c r="R20" s="324"/>
    </row>
    <row r="21" spans="1:20" ht="17.100000000000001" customHeight="1" outlineLevel="1" x14ac:dyDescent="0.25">
      <c r="B21" s="67"/>
      <c r="C21" s="43" t="s">
        <v>0</v>
      </c>
      <c r="D21" s="43">
        <f>D18</f>
        <v>2</v>
      </c>
      <c r="E21" s="68"/>
      <c r="F21" s="44"/>
      <c r="G21" s="45"/>
      <c r="H21" s="46"/>
      <c r="I21" s="47"/>
      <c r="J21" s="48">
        <f>SUM(J17:J20)</f>
        <v>2057</v>
      </c>
      <c r="K21" s="251">
        <f>SUM(K17:K20)</f>
        <v>2069</v>
      </c>
      <c r="L21" s="251">
        <f>SUM(L17:L20)</f>
        <v>0</v>
      </c>
      <c r="M21" s="159"/>
      <c r="N21" s="159"/>
      <c r="O21" s="259"/>
      <c r="P21" s="49"/>
      <c r="Q21" s="49"/>
      <c r="R21" s="50"/>
    </row>
    <row r="22" spans="1:20" ht="18.75" customHeight="1" x14ac:dyDescent="0.25">
      <c r="B22" s="33"/>
      <c r="C22" s="33"/>
      <c r="D22" s="34"/>
      <c r="E22" s="77"/>
      <c r="F22" s="175"/>
      <c r="G22" s="78"/>
      <c r="H22" s="178"/>
      <c r="I22" s="79"/>
      <c r="J22" s="80"/>
      <c r="K22" s="314"/>
      <c r="L22" s="315"/>
      <c r="M22" s="206"/>
      <c r="N22" s="141"/>
      <c r="O22" s="264"/>
      <c r="P22" s="36"/>
      <c r="Q22" s="36"/>
      <c r="R22" s="33"/>
    </row>
    <row r="23" spans="1:20" ht="18.75" customHeight="1" x14ac:dyDescent="0.25">
      <c r="B23" s="396">
        <f>B18+1</f>
        <v>3</v>
      </c>
      <c r="C23" s="396" t="s">
        <v>91</v>
      </c>
      <c r="D23" s="156">
        <f>COUNTA(E23:E25)</f>
        <v>3</v>
      </c>
      <c r="E23" s="348" t="s">
        <v>226</v>
      </c>
      <c r="F23" s="545"/>
      <c r="G23" s="365" t="s">
        <v>12</v>
      </c>
      <c r="H23" s="365"/>
      <c r="I23" s="366" t="s">
        <v>13</v>
      </c>
      <c r="J23" s="508">
        <v>36</v>
      </c>
      <c r="K23" s="525"/>
      <c r="L23" s="480"/>
      <c r="M23" s="396"/>
      <c r="N23" s="364"/>
      <c r="O23" s="535" t="s">
        <v>730</v>
      </c>
      <c r="P23" s="522" t="s">
        <v>89</v>
      </c>
      <c r="Q23" s="364"/>
      <c r="R23" s="396" t="s">
        <v>223</v>
      </c>
    </row>
    <row r="24" spans="1:20" ht="18.75" customHeight="1" x14ac:dyDescent="0.25">
      <c r="B24" s="527"/>
      <c r="C24" s="474"/>
      <c r="D24" s="476"/>
      <c r="E24" s="348" t="s">
        <v>227</v>
      </c>
      <c r="F24" s="545"/>
      <c r="G24" s="365" t="s">
        <v>12</v>
      </c>
      <c r="H24" s="365"/>
      <c r="I24" s="366" t="s">
        <v>13</v>
      </c>
      <c r="J24" s="508">
        <v>7</v>
      </c>
      <c r="K24" s="528"/>
      <c r="L24" s="480"/>
      <c r="M24" s="470"/>
      <c r="N24" s="468"/>
      <c r="O24" s="467"/>
      <c r="P24" s="468"/>
      <c r="Q24" s="468"/>
      <c r="R24" s="396" t="s">
        <v>223</v>
      </c>
    </row>
    <row r="25" spans="1:20" ht="18.75" customHeight="1" x14ac:dyDescent="0.25">
      <c r="B25" s="473"/>
      <c r="C25" s="306"/>
      <c r="D25" s="307"/>
      <c r="E25" s="544" t="s">
        <v>80</v>
      </c>
      <c r="F25" s="545"/>
      <c r="G25" s="365" t="s">
        <v>12</v>
      </c>
      <c r="H25" s="365"/>
      <c r="I25" s="366" t="s">
        <v>13</v>
      </c>
      <c r="J25" s="508">
        <v>21</v>
      </c>
      <c r="K25" s="543"/>
      <c r="L25" s="480"/>
      <c r="M25" s="117"/>
      <c r="N25" s="116"/>
      <c r="O25" s="312"/>
      <c r="P25" s="116"/>
      <c r="Q25" s="116"/>
      <c r="R25" s="396"/>
    </row>
    <row r="26" spans="1:20" s="23" customFormat="1" ht="18.75" customHeight="1" x14ac:dyDescent="0.25">
      <c r="A26" s="130"/>
      <c r="B26" s="213"/>
      <c r="C26" s="462"/>
      <c r="D26" s="424"/>
      <c r="E26" s="321"/>
      <c r="F26" s="215"/>
      <c r="G26" s="216"/>
      <c r="H26" s="322"/>
      <c r="I26" s="216"/>
      <c r="J26" s="486"/>
      <c r="K26" s="295"/>
      <c r="L26" s="350"/>
      <c r="M26" s="324"/>
      <c r="N26" s="304"/>
      <c r="O26" s="323"/>
      <c r="P26" s="302"/>
      <c r="Q26" s="304"/>
      <c r="R26" s="324"/>
    </row>
    <row r="27" spans="1:20" ht="17.100000000000001" customHeight="1" outlineLevel="1" x14ac:dyDescent="0.25">
      <c r="B27" s="67"/>
      <c r="C27" s="43" t="s">
        <v>0</v>
      </c>
      <c r="D27" s="43">
        <f>D23</f>
        <v>3</v>
      </c>
      <c r="E27" s="68"/>
      <c r="F27" s="44"/>
      <c r="G27" s="45"/>
      <c r="H27" s="46"/>
      <c r="I27" s="47"/>
      <c r="J27" s="48">
        <f>SUM(J22:J26)</f>
        <v>64</v>
      </c>
      <c r="K27" s="251">
        <f>SUM(K22:K26)</f>
        <v>0</v>
      </c>
      <c r="L27" s="341">
        <f>SUM(L22:L26)</f>
        <v>0</v>
      </c>
      <c r="M27" s="159"/>
      <c r="N27" s="159"/>
      <c r="O27" s="259"/>
      <c r="P27" s="49"/>
      <c r="Q27" s="49"/>
      <c r="R27" s="50"/>
    </row>
    <row r="28" spans="1:20" ht="17.100000000000001" customHeight="1" x14ac:dyDescent="0.25">
      <c r="B28" s="33"/>
      <c r="C28" s="33"/>
      <c r="D28" s="34"/>
      <c r="E28" s="77"/>
      <c r="F28" s="175"/>
      <c r="G28" s="78"/>
      <c r="H28" s="178"/>
      <c r="I28" s="79"/>
      <c r="J28" s="80"/>
      <c r="K28" s="35"/>
      <c r="L28" s="150"/>
      <c r="M28" s="141"/>
      <c r="N28" s="150"/>
      <c r="O28" s="264"/>
      <c r="P28" s="36"/>
      <c r="Q28" s="36"/>
      <c r="R28" s="33"/>
    </row>
    <row r="29" spans="1:20" s="23" customFormat="1" ht="17.100000000000001" customHeight="1" x14ac:dyDescent="0.25">
      <c r="A29" s="130"/>
      <c r="B29" s="396">
        <f>B98+1</f>
        <v>6</v>
      </c>
      <c r="C29" s="396" t="s">
        <v>263</v>
      </c>
      <c r="D29" s="156">
        <v>2</v>
      </c>
      <c r="E29" s="573" t="s">
        <v>271</v>
      </c>
      <c r="F29" s="566"/>
      <c r="G29" s="533" t="s">
        <v>12</v>
      </c>
      <c r="H29" s="533"/>
      <c r="I29" s="534" t="s">
        <v>13</v>
      </c>
      <c r="J29" s="574">
        <v>45</v>
      </c>
      <c r="K29" s="650">
        <v>45</v>
      </c>
      <c r="L29" s="582">
        <f t="shared" ref="L29:L30" si="0">K29-J29</f>
        <v>0</v>
      </c>
      <c r="M29" s="726"/>
      <c r="N29" s="250"/>
      <c r="O29" s="294"/>
      <c r="P29" s="343"/>
      <c r="Q29" s="250"/>
      <c r="R29" s="349"/>
    </row>
    <row r="30" spans="1:20" s="329" customFormat="1" ht="17.100000000000001" customHeight="1" x14ac:dyDescent="0.25">
      <c r="B30" s="638"/>
      <c r="C30" s="638"/>
      <c r="D30" s="639"/>
      <c r="E30" s="640" t="s">
        <v>276</v>
      </c>
      <c r="F30" s="641"/>
      <c r="G30" s="642" t="s">
        <v>12</v>
      </c>
      <c r="H30" s="642"/>
      <c r="I30" s="643" t="s">
        <v>13</v>
      </c>
      <c r="J30" s="644">
        <v>36</v>
      </c>
      <c r="K30" s="645">
        <v>46</v>
      </c>
      <c r="L30" s="582">
        <f t="shared" si="0"/>
        <v>10</v>
      </c>
      <c r="M30" s="638"/>
      <c r="N30" s="647"/>
      <c r="O30" s="648"/>
      <c r="P30" s="649"/>
      <c r="Q30" s="647"/>
      <c r="R30" s="646" t="s">
        <v>796</v>
      </c>
    </row>
    <row r="31" spans="1:20" s="23" customFormat="1" ht="17.100000000000001" customHeight="1" x14ac:dyDescent="0.25">
      <c r="A31" s="130"/>
      <c r="B31" s="238"/>
      <c r="C31" s="239"/>
      <c r="D31" s="156"/>
      <c r="E31" s="518"/>
      <c r="F31" s="240"/>
      <c r="G31" s="519"/>
      <c r="H31" s="519"/>
      <c r="I31" s="520"/>
      <c r="J31" s="521"/>
      <c r="K31" s="293"/>
      <c r="L31" s="292"/>
      <c r="M31" s="238"/>
      <c r="N31" s="250"/>
      <c r="O31" s="275"/>
      <c r="P31" s="343"/>
      <c r="Q31" s="250"/>
      <c r="R31" s="349"/>
    </row>
    <row r="32" spans="1:20" ht="17.100000000000001" customHeight="1" outlineLevel="1" x14ac:dyDescent="0.25">
      <c r="B32" s="67"/>
      <c r="C32" s="43" t="s">
        <v>0</v>
      </c>
      <c r="D32" s="43">
        <f>D29</f>
        <v>2</v>
      </c>
      <c r="E32" s="68"/>
      <c r="F32" s="44"/>
      <c r="G32" s="45"/>
      <c r="H32" s="46"/>
      <c r="I32" s="47"/>
      <c r="J32" s="48">
        <f>SUM(J29:J31)</f>
        <v>81</v>
      </c>
      <c r="K32" s="48">
        <f>SUM(K28:K31)</f>
        <v>91</v>
      </c>
      <c r="L32" s="341">
        <f>SUM(L28:L31)</f>
        <v>10</v>
      </c>
      <c r="M32" s="159"/>
      <c r="N32" s="159"/>
      <c r="O32" s="259"/>
      <c r="P32" s="49"/>
      <c r="Q32" s="49"/>
      <c r="R32" s="50"/>
      <c r="T32" s="21">
        <f>2446-2431</f>
        <v>15</v>
      </c>
    </row>
    <row r="33" spans="1:24" ht="7.5" customHeight="1" x14ac:dyDescent="0.25">
      <c r="B33" s="57"/>
      <c r="C33" s="58"/>
      <c r="D33" s="58"/>
      <c r="E33" s="57"/>
      <c r="F33" s="62"/>
      <c r="G33" s="60"/>
      <c r="H33" s="62"/>
      <c r="I33" s="61"/>
      <c r="J33" s="62"/>
      <c r="K33" s="347"/>
      <c r="O33" s="260"/>
      <c r="P33" s="64"/>
      <c r="Q33" s="64"/>
      <c r="R33" s="65"/>
      <c r="S33" s="66"/>
      <c r="T33" s="66"/>
      <c r="U33" s="66"/>
      <c r="V33" s="97"/>
      <c r="W33" s="97"/>
      <c r="X33" s="97"/>
    </row>
    <row r="34" spans="1:24" ht="17.100000000000001" customHeight="1" x14ac:dyDescent="0.25">
      <c r="B34" s="657">
        <f>COUNT(B10:B33)</f>
        <v>4</v>
      </c>
      <c r="C34" s="43" t="s">
        <v>59</v>
      </c>
      <c r="D34" s="43">
        <f>D16+D21+D27+D32</f>
        <v>11</v>
      </c>
      <c r="E34" s="68"/>
      <c r="F34" s="104"/>
      <c r="G34" s="69"/>
      <c r="H34" s="105"/>
      <c r="I34" s="70"/>
      <c r="J34" s="251">
        <f>J16+J21+J27+J32</f>
        <v>2509</v>
      </c>
      <c r="K34" s="251">
        <f>K16+K21+K27+K32</f>
        <v>2160</v>
      </c>
      <c r="L34" s="251">
        <f>L16+L21+L27+L32</f>
        <v>10</v>
      </c>
      <c r="M34" s="185"/>
      <c r="N34" s="184"/>
      <c r="O34" s="261"/>
      <c r="P34" s="49"/>
      <c r="Q34" s="49"/>
      <c r="R34" s="50"/>
      <c r="S34" s="97"/>
      <c r="T34" s="97"/>
      <c r="U34" s="97"/>
      <c r="V34" s="97"/>
      <c r="W34" s="97"/>
      <c r="X34" s="97"/>
    </row>
    <row r="35" spans="1:24" ht="17.100000000000001" customHeight="1" x14ac:dyDescent="0.25">
      <c r="B35" s="106"/>
      <c r="C35" s="106"/>
      <c r="D35" s="106"/>
      <c r="E35" s="167"/>
      <c r="F35" s="111"/>
      <c r="G35" s="108"/>
      <c r="H35" s="111"/>
      <c r="I35" s="108"/>
      <c r="J35" s="107"/>
      <c r="K35" s="122"/>
      <c r="O35" s="262"/>
      <c r="P35" s="108"/>
      <c r="Q35" s="108"/>
      <c r="R35" s="110"/>
    </row>
    <row r="36" spans="1:24" ht="17.100000000000001" customHeight="1" x14ac:dyDescent="0.25">
      <c r="B36" s="71" t="s">
        <v>26</v>
      </c>
      <c r="C36" s="72" t="s">
        <v>806</v>
      </c>
      <c r="D36" s="73"/>
      <c r="E36" s="168"/>
      <c r="F36" s="74"/>
      <c r="G36" s="73"/>
      <c r="H36" s="74"/>
      <c r="I36" s="73"/>
      <c r="J36" s="73"/>
      <c r="K36" s="491"/>
      <c r="O36" s="263"/>
      <c r="P36" s="73"/>
      <c r="Q36" s="73"/>
      <c r="R36" s="75"/>
    </row>
    <row r="37" spans="1:24" ht="17.100000000000001" customHeight="1" x14ac:dyDescent="0.25">
      <c r="B37" s="759" t="s">
        <v>5</v>
      </c>
      <c r="C37" s="759" t="s">
        <v>7</v>
      </c>
      <c r="D37" s="759" t="s">
        <v>15</v>
      </c>
      <c r="E37" s="764" t="s">
        <v>6</v>
      </c>
      <c r="F37" s="766" t="s">
        <v>16</v>
      </c>
      <c r="G37" s="767"/>
      <c r="H37" s="767"/>
      <c r="I37" s="767"/>
      <c r="J37" s="768"/>
      <c r="K37" s="778" t="s">
        <v>17</v>
      </c>
      <c r="L37" s="756" t="s">
        <v>20</v>
      </c>
      <c r="M37" s="758" t="s">
        <v>54</v>
      </c>
      <c r="N37" s="758" t="s">
        <v>55</v>
      </c>
      <c r="O37" s="772" t="s">
        <v>8</v>
      </c>
      <c r="P37" s="759" t="s">
        <v>9</v>
      </c>
      <c r="Q37" s="759" t="s">
        <v>61</v>
      </c>
      <c r="R37" s="759" t="s">
        <v>10</v>
      </c>
      <c r="T37" s="76"/>
    </row>
    <row r="38" spans="1:24" ht="17.100000000000001" customHeight="1" x14ac:dyDescent="0.25">
      <c r="B38" s="760"/>
      <c r="C38" s="760"/>
      <c r="D38" s="760"/>
      <c r="E38" s="765"/>
      <c r="F38" s="769"/>
      <c r="G38" s="770"/>
      <c r="H38" s="770"/>
      <c r="I38" s="770"/>
      <c r="J38" s="771"/>
      <c r="K38" s="779"/>
      <c r="L38" s="757"/>
      <c r="M38" s="757"/>
      <c r="N38" s="757"/>
      <c r="O38" s="773"/>
      <c r="P38" s="760"/>
      <c r="Q38" s="760"/>
      <c r="R38" s="760"/>
    </row>
    <row r="39" spans="1:24" ht="17.100000000000001" customHeight="1" x14ac:dyDescent="0.25">
      <c r="B39" s="33"/>
      <c r="C39" s="33"/>
      <c r="D39" s="34"/>
      <c r="E39" s="77"/>
      <c r="F39" s="175"/>
      <c r="G39" s="78"/>
      <c r="H39" s="178"/>
      <c r="I39" s="79"/>
      <c r="J39" s="80"/>
      <c r="K39" s="35"/>
      <c r="L39" s="150"/>
      <c r="M39" s="141"/>
      <c r="N39" s="150"/>
      <c r="O39" s="264"/>
      <c r="P39" s="36"/>
      <c r="Q39" s="36"/>
      <c r="R39" s="33"/>
    </row>
    <row r="40" spans="1:24" ht="17.100000000000001" customHeight="1" x14ac:dyDescent="0.25">
      <c r="B40" s="689">
        <v>1</v>
      </c>
      <c r="C40" s="563" t="s">
        <v>952</v>
      </c>
      <c r="D40" s="633">
        <f>COUNTA(E40:E46)</f>
        <v>6</v>
      </c>
      <c r="E40" s="563" t="s">
        <v>80</v>
      </c>
      <c r="F40" s="542"/>
      <c r="G40" s="519" t="s">
        <v>12</v>
      </c>
      <c r="H40" s="519"/>
      <c r="I40" s="520" t="s">
        <v>13</v>
      </c>
      <c r="J40" s="521">
        <v>3</v>
      </c>
      <c r="K40" s="461"/>
      <c r="L40" s="582">
        <f>K40-J40</f>
        <v>-3</v>
      </c>
      <c r="M40" s="364"/>
      <c r="N40" s="290"/>
      <c r="O40" s="535" t="s">
        <v>959</v>
      </c>
      <c r="P40" s="535" t="s">
        <v>958</v>
      </c>
      <c r="Q40" s="364"/>
      <c r="R40" s="396" t="s">
        <v>1298</v>
      </c>
    </row>
    <row r="41" spans="1:24" ht="17.100000000000001" customHeight="1" x14ac:dyDescent="0.25">
      <c r="B41" s="689"/>
      <c r="C41" s="563"/>
      <c r="D41" s="633"/>
      <c r="E41" s="563" t="s">
        <v>953</v>
      </c>
      <c r="F41" s="542"/>
      <c r="G41" s="519" t="s">
        <v>12</v>
      </c>
      <c r="H41" s="519"/>
      <c r="I41" s="520" t="s">
        <v>13</v>
      </c>
      <c r="J41" s="521">
        <v>34</v>
      </c>
      <c r="K41" s="461"/>
      <c r="L41" s="582">
        <f t="shared" ref="L41:L45" si="1">K41-J41</f>
        <v>-34</v>
      </c>
      <c r="M41" s="364"/>
      <c r="N41" s="290"/>
      <c r="O41" s="398"/>
      <c r="P41" s="364"/>
      <c r="Q41" s="364"/>
      <c r="R41" s="396"/>
    </row>
    <row r="42" spans="1:24" ht="17.100000000000001" customHeight="1" x14ac:dyDescent="0.25">
      <c r="B42" s="689"/>
      <c r="C42" s="563"/>
      <c r="D42" s="633"/>
      <c r="E42" s="563" t="s">
        <v>954</v>
      </c>
      <c r="F42" s="542"/>
      <c r="G42" s="519" t="s">
        <v>12</v>
      </c>
      <c r="H42" s="519"/>
      <c r="I42" s="520" t="s">
        <v>13</v>
      </c>
      <c r="J42" s="521">
        <v>38</v>
      </c>
      <c r="K42" s="461"/>
      <c r="L42" s="582">
        <f t="shared" si="1"/>
        <v>-38</v>
      </c>
      <c r="M42" s="364"/>
      <c r="N42" s="290"/>
      <c r="O42" s="398"/>
      <c r="P42" s="364"/>
      <c r="Q42" s="364"/>
      <c r="R42" s="396"/>
    </row>
    <row r="43" spans="1:24" ht="18.75" customHeight="1" x14ac:dyDescent="0.25">
      <c r="B43" s="689"/>
      <c r="C43" s="563"/>
      <c r="D43" s="633"/>
      <c r="E43" s="563" t="s">
        <v>955</v>
      </c>
      <c r="F43" s="542"/>
      <c r="G43" s="519" t="s">
        <v>12</v>
      </c>
      <c r="H43" s="519"/>
      <c r="I43" s="520" t="s">
        <v>13</v>
      </c>
      <c r="J43" s="521">
        <v>42</v>
      </c>
      <c r="K43" s="585"/>
      <c r="L43" s="582">
        <f t="shared" si="1"/>
        <v>-42</v>
      </c>
      <c r="M43" s="396"/>
      <c r="N43" s="364"/>
      <c r="O43" s="535"/>
      <c r="P43" s="522"/>
      <c r="Q43" s="364"/>
      <c r="R43" s="396"/>
    </row>
    <row r="44" spans="1:24" ht="18.75" customHeight="1" x14ac:dyDescent="0.25">
      <c r="B44" s="689"/>
      <c r="C44" s="563"/>
      <c r="D44" s="633"/>
      <c r="E44" s="563" t="s">
        <v>956</v>
      </c>
      <c r="F44" s="542"/>
      <c r="G44" s="519" t="s">
        <v>12</v>
      </c>
      <c r="H44" s="519"/>
      <c r="I44" s="520" t="s">
        <v>13</v>
      </c>
      <c r="J44" s="521">
        <v>46</v>
      </c>
      <c r="K44" s="676"/>
      <c r="L44" s="582">
        <f t="shared" si="1"/>
        <v>-46</v>
      </c>
      <c r="M44" s="396"/>
      <c r="N44" s="364"/>
      <c r="O44" s="535"/>
      <c r="P44" s="522"/>
      <c r="Q44" s="364"/>
      <c r="R44" s="396"/>
    </row>
    <row r="45" spans="1:24" ht="18.75" customHeight="1" x14ac:dyDescent="0.25">
      <c r="B45" s="689"/>
      <c r="C45" s="563"/>
      <c r="D45" s="633"/>
      <c r="E45" s="563" t="s">
        <v>957</v>
      </c>
      <c r="F45" s="542"/>
      <c r="G45" s="519" t="s">
        <v>12</v>
      </c>
      <c r="H45" s="519"/>
      <c r="I45" s="520" t="s">
        <v>13</v>
      </c>
      <c r="J45" s="521">
        <v>72</v>
      </c>
      <c r="K45" s="580"/>
      <c r="L45" s="582">
        <f t="shared" si="1"/>
        <v>-72</v>
      </c>
      <c r="M45" s="396"/>
      <c r="N45" s="364"/>
      <c r="O45" s="398"/>
      <c r="P45" s="364"/>
      <c r="Q45" s="364"/>
      <c r="R45" s="396"/>
    </row>
    <row r="46" spans="1:24" s="23" customFormat="1" ht="18.75" customHeight="1" x14ac:dyDescent="0.25">
      <c r="A46" s="130"/>
      <c r="B46" s="213"/>
      <c r="C46" s="462"/>
      <c r="D46" s="424"/>
      <c r="E46" s="321"/>
      <c r="F46" s="215"/>
      <c r="G46" s="216"/>
      <c r="H46" s="322"/>
      <c r="I46" s="216"/>
      <c r="J46" s="486"/>
      <c r="K46" s="295"/>
      <c r="L46" s="350"/>
      <c r="M46" s="324"/>
      <c r="N46" s="304"/>
      <c r="O46" s="323"/>
      <c r="P46" s="302"/>
      <c r="Q46" s="304"/>
      <c r="R46" s="324"/>
    </row>
    <row r="47" spans="1:24" ht="17.100000000000001" customHeight="1" outlineLevel="1" x14ac:dyDescent="0.25">
      <c r="B47" s="67"/>
      <c r="C47" s="43" t="s">
        <v>0</v>
      </c>
      <c r="D47" s="43">
        <f>D40</f>
        <v>6</v>
      </c>
      <c r="E47" s="68"/>
      <c r="F47" s="44"/>
      <c r="G47" s="45"/>
      <c r="H47" s="46"/>
      <c r="I47" s="47"/>
      <c r="J47" s="251">
        <f>SUM(J39:J46)</f>
        <v>235</v>
      </c>
      <c r="K47" s="251">
        <f>SUM(K39:K46)</f>
        <v>0</v>
      </c>
      <c r="L47" s="251">
        <f>SUM(L39:L46)</f>
        <v>-235</v>
      </c>
      <c r="M47" s="159"/>
      <c r="N47" s="159"/>
      <c r="O47" s="259"/>
      <c r="P47" s="49"/>
      <c r="Q47" s="49"/>
      <c r="R47" s="50"/>
    </row>
    <row r="48" spans="1:24" ht="18.75" customHeight="1" x14ac:dyDescent="0.25">
      <c r="B48" s="33"/>
      <c r="C48" s="33"/>
      <c r="D48" s="34"/>
      <c r="E48" s="77"/>
      <c r="F48" s="175"/>
      <c r="G48" s="78"/>
      <c r="H48" s="178"/>
      <c r="I48" s="79"/>
      <c r="J48" s="80"/>
      <c r="K48" s="314"/>
      <c r="L48" s="315"/>
      <c r="M48" s="206"/>
      <c r="N48" s="141"/>
      <c r="O48" s="264"/>
      <c r="P48" s="36"/>
      <c r="Q48" s="36"/>
      <c r="R48" s="33"/>
    </row>
    <row r="49" spans="1:18" ht="18.75" customHeight="1" x14ac:dyDescent="0.25">
      <c r="B49" s="396"/>
      <c r="C49" s="396"/>
      <c r="D49" s="156"/>
      <c r="E49" s="348"/>
      <c r="F49" s="545"/>
      <c r="G49" s="365"/>
      <c r="H49" s="365"/>
      <c r="I49" s="366"/>
      <c r="J49" s="508"/>
      <c r="K49" s="525"/>
      <c r="L49" s="480"/>
      <c r="M49" s="396"/>
      <c r="N49" s="364"/>
      <c r="O49" s="535"/>
      <c r="P49" s="522"/>
      <c r="Q49" s="364"/>
      <c r="R49" s="396"/>
    </row>
    <row r="50" spans="1:18" ht="18.75" customHeight="1" x14ac:dyDescent="0.25">
      <c r="B50" s="473"/>
      <c r="C50" s="306"/>
      <c r="D50" s="307"/>
      <c r="E50" s="544"/>
      <c r="F50" s="545"/>
      <c r="G50" s="365"/>
      <c r="H50" s="365"/>
      <c r="I50" s="366"/>
      <c r="J50" s="508"/>
      <c r="K50" s="543"/>
      <c r="L50" s="480"/>
      <c r="M50" s="117"/>
      <c r="N50" s="116"/>
      <c r="O50" s="312"/>
      <c r="P50" s="116"/>
      <c r="Q50" s="116"/>
      <c r="R50" s="396"/>
    </row>
    <row r="51" spans="1:18" ht="18.75" customHeight="1" x14ac:dyDescent="0.25">
      <c r="B51" s="473"/>
      <c r="C51" s="306"/>
      <c r="D51" s="307"/>
      <c r="E51" s="544"/>
      <c r="F51" s="545"/>
      <c r="G51" s="365"/>
      <c r="H51" s="365"/>
      <c r="I51" s="366"/>
      <c r="J51" s="508"/>
      <c r="K51" s="543"/>
      <c r="L51" s="480"/>
      <c r="M51" s="117"/>
      <c r="N51" s="116"/>
      <c r="O51" s="312"/>
      <c r="P51" s="116"/>
      <c r="Q51" s="116"/>
      <c r="R51" s="117"/>
    </row>
    <row r="52" spans="1:18" s="23" customFormat="1" ht="18.75" customHeight="1" x14ac:dyDescent="0.25">
      <c r="A52" s="130"/>
      <c r="B52" s="213"/>
      <c r="C52" s="462"/>
      <c r="D52" s="424"/>
      <c r="E52" s="321"/>
      <c r="F52" s="215"/>
      <c r="G52" s="216"/>
      <c r="H52" s="322"/>
      <c r="I52" s="216"/>
      <c r="J52" s="486"/>
      <c r="K52" s="295"/>
      <c r="L52" s="350"/>
      <c r="M52" s="324"/>
      <c r="N52" s="304"/>
      <c r="O52" s="323"/>
      <c r="P52" s="302"/>
      <c r="Q52" s="304"/>
      <c r="R52" s="324"/>
    </row>
    <row r="53" spans="1:18" ht="17.100000000000001" customHeight="1" outlineLevel="1" x14ac:dyDescent="0.25">
      <c r="B53" s="67"/>
      <c r="C53" s="43" t="s">
        <v>0</v>
      </c>
      <c r="D53" s="43">
        <f>D49</f>
        <v>0</v>
      </c>
      <c r="E53" s="68"/>
      <c r="F53" s="44"/>
      <c r="G53" s="45"/>
      <c r="H53" s="46"/>
      <c r="I53" s="47"/>
      <c r="J53" s="251">
        <f>SUM(J48:J52)</f>
        <v>0</v>
      </c>
      <c r="K53" s="251">
        <f>SUM(K48:K52)</f>
        <v>0</v>
      </c>
      <c r="L53" s="251">
        <f>SUM(L48:L52)</f>
        <v>0</v>
      </c>
      <c r="M53" s="159"/>
      <c r="N53" s="159"/>
      <c r="O53" s="259"/>
      <c r="P53" s="49"/>
      <c r="Q53" s="49"/>
      <c r="R53" s="50"/>
    </row>
    <row r="54" spans="1:18" ht="7.5" customHeight="1" x14ac:dyDescent="0.25">
      <c r="B54" s="57"/>
      <c r="C54" s="58"/>
      <c r="D54" s="58"/>
      <c r="E54" s="57"/>
      <c r="F54" s="62"/>
      <c r="G54" s="60"/>
      <c r="H54" s="62"/>
      <c r="I54" s="61"/>
      <c r="J54" s="62"/>
      <c r="K54" s="347"/>
      <c r="L54" s="22"/>
      <c r="M54" s="22"/>
      <c r="N54" s="22"/>
      <c r="O54" s="260"/>
      <c r="P54" s="64"/>
      <c r="Q54" s="64"/>
      <c r="R54" s="65"/>
    </row>
    <row r="55" spans="1:18" ht="18.75" customHeight="1" x14ac:dyDescent="0.25">
      <c r="B55" s="657">
        <f>COUNT(B39:B54)</f>
        <v>1</v>
      </c>
      <c r="C55" s="43" t="s">
        <v>60</v>
      </c>
      <c r="D55" s="282">
        <f>D47+D53</f>
        <v>6</v>
      </c>
      <c r="E55" s="68"/>
      <c r="F55" s="104"/>
      <c r="G55" s="69"/>
      <c r="H55" s="105"/>
      <c r="I55" s="70"/>
      <c r="J55" s="251">
        <f>J47+J53</f>
        <v>235</v>
      </c>
      <c r="K55" s="251">
        <f>K47+K53</f>
        <v>0</v>
      </c>
      <c r="L55" s="251">
        <f>L47+L53</f>
        <v>-235</v>
      </c>
      <c r="M55" s="159"/>
      <c r="N55" s="159"/>
      <c r="O55" s="261"/>
      <c r="P55" s="49"/>
      <c r="Q55" s="49"/>
      <c r="R55" s="50"/>
    </row>
    <row r="56" spans="1:18" ht="7.5" customHeight="1" x14ac:dyDescent="0.25">
      <c r="B56" s="88"/>
      <c r="C56" s="88"/>
      <c r="D56" s="88"/>
      <c r="E56" s="88"/>
      <c r="F56" s="177"/>
      <c r="G56" s="88"/>
      <c r="H56" s="177"/>
      <c r="I56" s="88"/>
      <c r="J56" s="183"/>
      <c r="K56" s="492"/>
      <c r="O56" s="267"/>
      <c r="P56" s="88"/>
      <c r="Q56" s="88"/>
      <c r="R56" s="88"/>
    </row>
    <row r="57" spans="1:18" ht="18" customHeight="1" thickBot="1" x14ac:dyDescent="0.3">
      <c r="B57" s="89">
        <f>B55+B34</f>
        <v>5</v>
      </c>
      <c r="C57" s="89" t="s">
        <v>11</v>
      </c>
      <c r="D57" s="90">
        <f>D55+D34</f>
        <v>17</v>
      </c>
      <c r="E57" s="103"/>
      <c r="F57" s="92"/>
      <c r="G57" s="93"/>
      <c r="H57" s="92"/>
      <c r="I57" s="93"/>
      <c r="J57" s="251">
        <f>J34+J55</f>
        <v>2744</v>
      </c>
      <c r="K57" s="251">
        <f>K34+K55</f>
        <v>2160</v>
      </c>
      <c r="L57" s="251">
        <f>L34+L55</f>
        <v>-225</v>
      </c>
      <c r="M57" s="219"/>
      <c r="N57" s="220"/>
      <c r="O57" s="268"/>
      <c r="P57" s="221"/>
      <c r="Q57" s="221"/>
      <c r="R57" s="222"/>
    </row>
    <row r="58" spans="1:18" ht="18" customHeight="1" thickTop="1" x14ac:dyDescent="0.25">
      <c r="B58" s="783"/>
      <c r="C58" s="783"/>
      <c r="D58" s="783"/>
      <c r="E58" s="783"/>
      <c r="F58" s="783"/>
      <c r="G58" s="783"/>
      <c r="H58" s="783"/>
      <c r="I58" s="783"/>
      <c r="J58" s="783"/>
      <c r="K58" s="783"/>
      <c r="L58" s="783"/>
      <c r="M58" s="783"/>
      <c r="N58" s="129"/>
    </row>
    <row r="59" spans="1:18" ht="18" customHeight="1" x14ac:dyDescent="0.25">
      <c r="B59" s="320"/>
      <c r="C59" s="320"/>
      <c r="D59" s="320"/>
      <c r="E59" s="320"/>
      <c r="F59" s="320"/>
      <c r="G59" s="320"/>
      <c r="H59" s="320"/>
      <c r="I59" s="320"/>
      <c r="J59" s="320"/>
      <c r="K59" s="121"/>
      <c r="L59" s="320"/>
      <c r="M59" s="320"/>
      <c r="N59" s="129"/>
    </row>
    <row r="60" spans="1:18" ht="18" customHeight="1" x14ac:dyDescent="0.25">
      <c r="B60" s="761" t="s">
        <v>42</v>
      </c>
      <c r="C60" s="761"/>
      <c r="D60" s="761"/>
      <c r="E60" s="761"/>
      <c r="F60" s="761"/>
      <c r="G60" s="761"/>
      <c r="H60" s="761"/>
      <c r="I60" s="761"/>
      <c r="J60" s="761"/>
      <c r="K60" s="761"/>
      <c r="L60" s="761"/>
      <c r="M60" s="761"/>
      <c r="N60" s="761"/>
      <c r="O60" s="761"/>
      <c r="P60" s="761"/>
      <c r="Q60" s="761"/>
      <c r="R60" s="761"/>
    </row>
    <row r="61" spans="1:18" ht="18" customHeight="1" x14ac:dyDescent="0.25">
      <c r="B61" s="761" t="s">
        <v>4</v>
      </c>
      <c r="C61" s="761"/>
      <c r="D61" s="761"/>
      <c r="E61" s="761"/>
      <c r="F61" s="761"/>
      <c r="G61" s="761"/>
      <c r="H61" s="761"/>
      <c r="I61" s="761"/>
      <c r="J61" s="761"/>
      <c r="K61" s="761"/>
      <c r="L61" s="761"/>
      <c r="M61" s="761"/>
      <c r="N61" s="761"/>
      <c r="O61" s="761"/>
      <c r="P61" s="761"/>
      <c r="Q61" s="761"/>
      <c r="R61" s="761"/>
    </row>
    <row r="62" spans="1:18" ht="18" customHeight="1" x14ac:dyDescent="0.25">
      <c r="B62" s="761" t="str">
        <f>Rekap!B3</f>
        <v>BULAN MARET 2020</v>
      </c>
      <c r="C62" s="761"/>
      <c r="D62" s="761"/>
      <c r="E62" s="761"/>
      <c r="F62" s="761"/>
      <c r="G62" s="761"/>
      <c r="H62" s="761"/>
      <c r="I62" s="761"/>
      <c r="J62" s="761"/>
      <c r="K62" s="761"/>
      <c r="L62" s="761"/>
      <c r="M62" s="761"/>
      <c r="N62" s="761"/>
      <c r="O62" s="761"/>
      <c r="P62" s="761"/>
      <c r="Q62" s="761"/>
      <c r="R62" s="761"/>
    </row>
    <row r="63" spans="1:18" ht="5.25" customHeight="1" thickBot="1" x14ac:dyDescent="0.3">
      <c r="B63" s="774"/>
      <c r="C63" s="774"/>
      <c r="D63" s="774"/>
      <c r="E63" s="774"/>
      <c r="F63" s="774"/>
      <c r="G63" s="774"/>
      <c r="H63" s="774"/>
      <c r="I63" s="774"/>
      <c r="J63" s="774"/>
      <c r="K63" s="774"/>
      <c r="L63" s="774"/>
      <c r="M63" s="774"/>
      <c r="N63" s="774"/>
      <c r="O63" s="774"/>
      <c r="P63" s="774"/>
      <c r="Q63" s="319"/>
      <c r="R63" s="28"/>
    </row>
    <row r="64" spans="1:18" ht="17.100000000000001" customHeight="1" thickTop="1" x14ac:dyDescent="0.25">
      <c r="B64" s="29"/>
      <c r="C64" s="30"/>
      <c r="D64" s="320"/>
      <c r="E64" s="121"/>
      <c r="F64" s="320"/>
      <c r="G64" s="320"/>
      <c r="H64" s="320"/>
      <c r="I64" s="320"/>
      <c r="J64" s="121"/>
      <c r="L64" s="26"/>
      <c r="M64" s="26"/>
      <c r="N64" s="142"/>
      <c r="O64" s="269"/>
      <c r="P64" s="320"/>
      <c r="Q64" s="320"/>
    </row>
    <row r="65" spans="1:31" ht="18" customHeight="1" x14ac:dyDescent="0.25">
      <c r="B65" s="29" t="s">
        <v>22</v>
      </c>
      <c r="C65" s="30" t="s">
        <v>808</v>
      </c>
      <c r="D65" s="320"/>
      <c r="E65" s="121"/>
      <c r="F65" s="320"/>
      <c r="G65" s="320"/>
      <c r="H65" s="320"/>
      <c r="I65" s="320"/>
      <c r="J65" s="121"/>
      <c r="L65" s="26"/>
      <c r="M65" s="26"/>
      <c r="N65" s="142"/>
      <c r="O65" s="269"/>
      <c r="P65" s="320"/>
      <c r="Q65" s="320"/>
    </row>
    <row r="66" spans="1:31" ht="17.100000000000001" customHeight="1" x14ac:dyDescent="0.25">
      <c r="B66" s="71" t="s">
        <v>25</v>
      </c>
      <c r="C66" s="72" t="s">
        <v>805</v>
      </c>
      <c r="D66" s="230"/>
      <c r="E66" s="31"/>
      <c r="F66" s="32"/>
      <c r="G66" s="230"/>
      <c r="H66" s="32"/>
      <c r="I66" s="230"/>
      <c r="J66" s="230"/>
      <c r="L66" s="230"/>
      <c r="M66" s="230"/>
      <c r="T66" s="784"/>
      <c r="U66" s="785"/>
      <c r="V66" s="785"/>
      <c r="W66" s="785"/>
      <c r="X66" s="785"/>
      <c r="Y66" s="785"/>
      <c r="Z66" s="785"/>
      <c r="AA66" s="785"/>
      <c r="AB66" s="785"/>
      <c r="AC66" s="785"/>
      <c r="AD66" s="785"/>
      <c r="AE66" s="786"/>
    </row>
    <row r="67" spans="1:31" ht="17.100000000000001" customHeight="1" x14ac:dyDescent="0.25">
      <c r="B67" s="776" t="s">
        <v>5</v>
      </c>
      <c r="C67" s="776" t="s">
        <v>7</v>
      </c>
      <c r="D67" s="759" t="s">
        <v>15</v>
      </c>
      <c r="E67" s="764" t="s">
        <v>6</v>
      </c>
      <c r="F67" s="766" t="s">
        <v>71</v>
      </c>
      <c r="G67" s="767"/>
      <c r="H67" s="767"/>
      <c r="I67" s="767"/>
      <c r="J67" s="768"/>
      <c r="K67" s="778" t="s">
        <v>17</v>
      </c>
      <c r="L67" s="756" t="s">
        <v>20</v>
      </c>
      <c r="M67" s="758" t="s">
        <v>54</v>
      </c>
      <c r="N67" s="758" t="s">
        <v>55</v>
      </c>
      <c r="O67" s="772" t="s">
        <v>8</v>
      </c>
      <c r="P67" s="759" t="s">
        <v>9</v>
      </c>
      <c r="Q67" s="759" t="s">
        <v>61</v>
      </c>
      <c r="R67" s="759" t="s">
        <v>10</v>
      </c>
      <c r="T67" s="775" t="s">
        <v>807</v>
      </c>
      <c r="U67" s="775"/>
      <c r="V67" s="775"/>
      <c r="W67" s="775"/>
      <c r="X67" s="775"/>
      <c r="Y67" s="775"/>
      <c r="Z67" s="775"/>
      <c r="AA67" s="775"/>
      <c r="AB67" s="775"/>
      <c r="AC67" s="775"/>
      <c r="AD67" s="775"/>
      <c r="AE67" s="775"/>
    </row>
    <row r="68" spans="1:31" s="23" customFormat="1" ht="17.100000000000001" customHeight="1" x14ac:dyDescent="0.25">
      <c r="A68" s="130"/>
      <c r="B68" s="760"/>
      <c r="C68" s="760"/>
      <c r="D68" s="760"/>
      <c r="E68" s="765"/>
      <c r="F68" s="769"/>
      <c r="G68" s="770"/>
      <c r="H68" s="770"/>
      <c r="I68" s="770"/>
      <c r="J68" s="771"/>
      <c r="K68" s="779"/>
      <c r="L68" s="757"/>
      <c r="M68" s="757"/>
      <c r="N68" s="757"/>
      <c r="O68" s="773"/>
      <c r="P68" s="760"/>
      <c r="Q68" s="760"/>
      <c r="R68" s="760"/>
      <c r="T68" s="655" t="s">
        <v>43</v>
      </c>
      <c r="U68" s="655" t="s">
        <v>44</v>
      </c>
      <c r="V68" s="655" t="s">
        <v>45</v>
      </c>
      <c r="W68" s="655" t="s">
        <v>46</v>
      </c>
      <c r="X68" s="655" t="s">
        <v>41</v>
      </c>
      <c r="Y68" s="655" t="s">
        <v>47</v>
      </c>
      <c r="Z68" s="655" t="s">
        <v>48</v>
      </c>
      <c r="AA68" s="655" t="s">
        <v>49</v>
      </c>
      <c r="AB68" s="655" t="s">
        <v>50</v>
      </c>
      <c r="AC68" s="655" t="s">
        <v>51</v>
      </c>
      <c r="AD68" s="655" t="s">
        <v>52</v>
      </c>
      <c r="AE68" s="655" t="s">
        <v>53</v>
      </c>
    </row>
    <row r="69" spans="1:31" s="23" customFormat="1" ht="18.95" customHeight="1" x14ac:dyDescent="0.25">
      <c r="A69" s="130"/>
      <c r="B69" s="33"/>
      <c r="C69" s="33"/>
      <c r="D69" s="34"/>
      <c r="E69" s="77"/>
      <c r="F69" s="175"/>
      <c r="G69" s="78"/>
      <c r="H69" s="178"/>
      <c r="I69" s="79"/>
      <c r="J69" s="80"/>
      <c r="K69" s="314"/>
      <c r="L69" s="150"/>
      <c r="M69" s="141"/>
      <c r="N69" s="150"/>
      <c r="O69" s="264"/>
      <c r="P69" s="36"/>
      <c r="Q69" s="36"/>
      <c r="R69" s="33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</row>
    <row r="70" spans="1:31" ht="17.100000000000001" customHeight="1" x14ac:dyDescent="0.25">
      <c r="B70" s="396">
        <v>1</v>
      </c>
      <c r="C70" s="396" t="s">
        <v>291</v>
      </c>
      <c r="D70" s="517">
        <f>COUNTA(E70:E78)</f>
        <v>8</v>
      </c>
      <c r="E70" s="562" t="s">
        <v>293</v>
      </c>
      <c r="F70" s="545">
        <v>5</v>
      </c>
      <c r="G70" s="365" t="s">
        <v>12</v>
      </c>
      <c r="H70" s="365">
        <v>13</v>
      </c>
      <c r="I70" s="366" t="s">
        <v>13</v>
      </c>
      <c r="J70" s="508">
        <f>F70*H70</f>
        <v>65</v>
      </c>
      <c r="K70" s="586">
        <v>65</v>
      </c>
      <c r="L70" s="582">
        <f>K70-J70</f>
        <v>0</v>
      </c>
      <c r="M70" s="364" t="s">
        <v>938</v>
      </c>
      <c r="N70" s="522" t="s">
        <v>939</v>
      </c>
      <c r="O70" s="535" t="s">
        <v>301</v>
      </c>
      <c r="P70" s="522" t="s">
        <v>292</v>
      </c>
      <c r="Q70" s="522" t="s">
        <v>940</v>
      </c>
      <c r="R70" s="396"/>
      <c r="T70" s="539">
        <v>1</v>
      </c>
      <c r="U70" s="539"/>
      <c r="V70" s="539"/>
      <c r="W70" s="539"/>
      <c r="X70" s="539"/>
      <c r="Y70" s="539"/>
      <c r="Z70" s="539"/>
      <c r="AA70" s="539"/>
      <c r="AB70" s="539"/>
      <c r="AC70" s="539"/>
      <c r="AD70" s="539"/>
      <c r="AE70" s="539"/>
    </row>
    <row r="71" spans="1:31" ht="17.100000000000001" customHeight="1" x14ac:dyDescent="0.25">
      <c r="B71" s="396"/>
      <c r="C71" s="396"/>
      <c r="D71" s="476"/>
      <c r="E71" s="562" t="s">
        <v>294</v>
      </c>
      <c r="F71" s="545">
        <v>5</v>
      </c>
      <c r="G71" s="365" t="s">
        <v>12</v>
      </c>
      <c r="H71" s="365">
        <v>13</v>
      </c>
      <c r="I71" s="366" t="s">
        <v>13</v>
      </c>
      <c r="J71" s="508">
        <f t="shared" ref="J71:J77" si="2">F71*H71</f>
        <v>65</v>
      </c>
      <c r="K71" s="586">
        <v>65</v>
      </c>
      <c r="L71" s="582">
        <f t="shared" ref="L71:L77" si="3">K71-J71</f>
        <v>0</v>
      </c>
      <c r="M71" s="364" t="s">
        <v>941</v>
      </c>
      <c r="N71" s="290"/>
      <c r="O71" s="535"/>
      <c r="P71" s="522"/>
      <c r="Q71" s="364"/>
      <c r="R71" s="396"/>
      <c r="T71" s="539">
        <v>1</v>
      </c>
      <c r="U71" s="539"/>
      <c r="V71" s="539"/>
      <c r="W71" s="539"/>
      <c r="X71" s="539"/>
      <c r="Y71" s="539"/>
      <c r="Z71" s="539"/>
      <c r="AA71" s="539"/>
      <c r="AB71" s="539"/>
      <c r="AC71" s="539"/>
      <c r="AD71" s="539"/>
      <c r="AE71" s="539"/>
    </row>
    <row r="72" spans="1:31" ht="17.100000000000001" customHeight="1" x14ac:dyDescent="0.25">
      <c r="B72" s="396"/>
      <c r="C72" s="396"/>
      <c r="D72" s="397"/>
      <c r="E72" s="562" t="s">
        <v>295</v>
      </c>
      <c r="F72" s="545">
        <v>5</v>
      </c>
      <c r="G72" s="365" t="s">
        <v>12</v>
      </c>
      <c r="H72" s="365">
        <v>13</v>
      </c>
      <c r="I72" s="366" t="s">
        <v>13</v>
      </c>
      <c r="J72" s="508">
        <f t="shared" si="2"/>
        <v>65</v>
      </c>
      <c r="K72" s="586">
        <v>65</v>
      </c>
      <c r="L72" s="582">
        <f t="shared" si="3"/>
        <v>0</v>
      </c>
      <c r="M72" s="364" t="s">
        <v>942</v>
      </c>
      <c r="N72" s="290"/>
      <c r="O72" s="398"/>
      <c r="P72" s="364"/>
      <c r="Q72" s="364"/>
      <c r="R72" s="396"/>
      <c r="T72" s="539">
        <v>1</v>
      </c>
      <c r="U72" s="539"/>
      <c r="V72" s="539"/>
      <c r="W72" s="539"/>
      <c r="X72" s="539"/>
      <c r="Y72" s="539"/>
      <c r="Z72" s="539"/>
      <c r="AA72" s="539"/>
      <c r="AB72" s="539"/>
      <c r="AC72" s="539"/>
      <c r="AD72" s="539"/>
      <c r="AE72" s="539"/>
    </row>
    <row r="73" spans="1:31" ht="17.100000000000001" customHeight="1" x14ac:dyDescent="0.25">
      <c r="B73" s="396"/>
      <c r="C73" s="396"/>
      <c r="D73" s="397"/>
      <c r="E73" s="562" t="s">
        <v>296</v>
      </c>
      <c r="F73" s="545">
        <v>5</v>
      </c>
      <c r="G73" s="365" t="s">
        <v>12</v>
      </c>
      <c r="H73" s="365">
        <v>13</v>
      </c>
      <c r="I73" s="366" t="s">
        <v>13</v>
      </c>
      <c r="J73" s="508">
        <f t="shared" si="2"/>
        <v>65</v>
      </c>
      <c r="K73" s="586">
        <v>65</v>
      </c>
      <c r="L73" s="582">
        <f t="shared" si="3"/>
        <v>0</v>
      </c>
      <c r="M73" s="364" t="s">
        <v>943</v>
      </c>
      <c r="N73" s="290"/>
      <c r="O73" s="398"/>
      <c r="P73" s="364"/>
      <c r="Q73" s="364"/>
      <c r="R73" s="396"/>
      <c r="T73" s="539">
        <v>1</v>
      </c>
      <c r="U73" s="539"/>
      <c r="V73" s="539"/>
      <c r="W73" s="539"/>
      <c r="X73" s="539"/>
      <c r="Y73" s="539"/>
      <c r="Z73" s="539"/>
      <c r="AA73" s="539"/>
      <c r="AB73" s="539"/>
      <c r="AC73" s="539"/>
      <c r="AD73" s="539"/>
      <c r="AE73" s="539"/>
    </row>
    <row r="74" spans="1:31" s="23" customFormat="1" ht="17.100000000000001" customHeight="1" x14ac:dyDescent="0.25">
      <c r="A74" s="130"/>
      <c r="B74" s="238"/>
      <c r="C74" s="239"/>
      <c r="D74" s="156"/>
      <c r="E74" s="562" t="s">
        <v>297</v>
      </c>
      <c r="F74" s="545">
        <v>5</v>
      </c>
      <c r="G74" s="365" t="s">
        <v>12</v>
      </c>
      <c r="H74" s="365">
        <v>13</v>
      </c>
      <c r="I74" s="366" t="s">
        <v>13</v>
      </c>
      <c r="J74" s="508">
        <f t="shared" si="2"/>
        <v>65</v>
      </c>
      <c r="K74" s="586">
        <v>65</v>
      </c>
      <c r="L74" s="582">
        <f t="shared" si="3"/>
        <v>0</v>
      </c>
      <c r="M74" s="364" t="s">
        <v>944</v>
      </c>
      <c r="N74" s="250"/>
      <c r="O74" s="294"/>
      <c r="P74" s="343"/>
      <c r="Q74" s="250"/>
      <c r="R74" s="349"/>
      <c r="T74" s="539">
        <v>1</v>
      </c>
      <c r="U74" s="561"/>
      <c r="V74" s="561"/>
      <c r="W74" s="561"/>
      <c r="X74" s="561"/>
      <c r="Y74" s="561"/>
      <c r="Z74" s="561"/>
      <c r="AA74" s="561"/>
      <c r="AB74" s="561"/>
      <c r="AC74" s="561"/>
      <c r="AD74" s="561"/>
      <c r="AE74" s="561"/>
    </row>
    <row r="75" spans="1:31" s="23" customFormat="1" ht="17.100000000000001" customHeight="1" x14ac:dyDescent="0.25">
      <c r="A75" s="130"/>
      <c r="B75" s="474"/>
      <c r="C75" s="475"/>
      <c r="D75" s="476"/>
      <c r="E75" s="562" t="s">
        <v>298</v>
      </c>
      <c r="F75" s="545">
        <v>5</v>
      </c>
      <c r="G75" s="365" t="s">
        <v>12</v>
      </c>
      <c r="H75" s="365">
        <v>13</v>
      </c>
      <c r="I75" s="366" t="s">
        <v>13</v>
      </c>
      <c r="J75" s="508">
        <f t="shared" si="2"/>
        <v>65</v>
      </c>
      <c r="K75" s="586">
        <v>65</v>
      </c>
      <c r="L75" s="582">
        <f t="shared" si="3"/>
        <v>0</v>
      </c>
      <c r="M75" s="364" t="s">
        <v>945</v>
      </c>
      <c r="N75" s="481"/>
      <c r="O75" s="523"/>
      <c r="P75" s="524"/>
      <c r="Q75" s="481"/>
      <c r="R75" s="483"/>
      <c r="T75" s="539">
        <v>1</v>
      </c>
      <c r="U75" s="561"/>
      <c r="V75" s="561"/>
      <c r="W75" s="561"/>
      <c r="X75" s="561"/>
      <c r="Y75" s="561"/>
      <c r="Z75" s="561"/>
      <c r="AA75" s="561"/>
      <c r="AB75" s="561"/>
      <c r="AC75" s="561"/>
      <c r="AD75" s="561"/>
      <c r="AE75" s="561"/>
    </row>
    <row r="76" spans="1:31" s="23" customFormat="1" ht="17.100000000000001" customHeight="1" x14ac:dyDescent="0.25">
      <c r="A76" s="130"/>
      <c r="B76" s="238"/>
      <c r="C76" s="239"/>
      <c r="D76" s="156"/>
      <c r="E76" s="562" t="s">
        <v>299</v>
      </c>
      <c r="F76" s="545">
        <v>5</v>
      </c>
      <c r="G76" s="365" t="s">
        <v>12</v>
      </c>
      <c r="H76" s="365">
        <v>13</v>
      </c>
      <c r="I76" s="366" t="s">
        <v>13</v>
      </c>
      <c r="J76" s="508">
        <f t="shared" si="2"/>
        <v>65</v>
      </c>
      <c r="K76" s="586">
        <v>65</v>
      </c>
      <c r="L76" s="582">
        <f t="shared" si="3"/>
        <v>0</v>
      </c>
      <c r="M76" s="364" t="s">
        <v>946</v>
      </c>
      <c r="N76" s="250"/>
      <c r="O76" s="275"/>
      <c r="P76" s="343"/>
      <c r="Q76" s="250"/>
      <c r="R76" s="349"/>
      <c r="T76" s="539">
        <v>1</v>
      </c>
      <c r="U76" s="561"/>
      <c r="V76" s="561"/>
      <c r="W76" s="561"/>
      <c r="X76" s="561"/>
      <c r="Y76" s="561"/>
      <c r="Z76" s="561"/>
      <c r="AA76" s="561"/>
      <c r="AB76" s="561"/>
      <c r="AC76" s="561"/>
      <c r="AD76" s="561"/>
      <c r="AE76" s="561"/>
    </row>
    <row r="77" spans="1:31" s="23" customFormat="1" ht="17.100000000000001" customHeight="1" x14ac:dyDescent="0.25">
      <c r="A77" s="130"/>
      <c r="B77" s="474"/>
      <c r="C77" s="475"/>
      <c r="D77" s="476"/>
      <c r="E77" s="562" t="s">
        <v>300</v>
      </c>
      <c r="F77" s="545">
        <v>6</v>
      </c>
      <c r="G77" s="365" t="s">
        <v>12</v>
      </c>
      <c r="H77" s="365">
        <v>13</v>
      </c>
      <c r="I77" s="366" t="s">
        <v>13</v>
      </c>
      <c r="J77" s="508">
        <f t="shared" si="2"/>
        <v>78</v>
      </c>
      <c r="K77" s="586">
        <v>78</v>
      </c>
      <c r="L77" s="582">
        <f t="shared" si="3"/>
        <v>0</v>
      </c>
      <c r="M77" s="364" t="s">
        <v>947</v>
      </c>
      <c r="N77" s="481"/>
      <c r="O77" s="482"/>
      <c r="P77" s="524"/>
      <c r="Q77" s="481"/>
      <c r="R77" s="483"/>
      <c r="T77" s="539">
        <v>1</v>
      </c>
      <c r="U77" s="561"/>
      <c r="V77" s="561"/>
      <c r="W77" s="561"/>
      <c r="X77" s="561"/>
      <c r="Y77" s="561"/>
      <c r="Z77" s="561"/>
      <c r="AA77" s="561"/>
      <c r="AB77" s="561"/>
      <c r="AC77" s="561"/>
      <c r="AD77" s="561"/>
      <c r="AE77" s="561"/>
    </row>
    <row r="78" spans="1:31" s="23" customFormat="1" ht="17.100000000000001" customHeight="1" x14ac:dyDescent="0.25">
      <c r="A78" s="130"/>
      <c r="B78" s="238"/>
      <c r="C78" s="239"/>
      <c r="D78" s="156"/>
      <c r="E78" s="518"/>
      <c r="F78" s="240"/>
      <c r="G78" s="519"/>
      <c r="H78" s="519"/>
      <c r="I78" s="520"/>
      <c r="J78" s="521"/>
      <c r="K78" s="293"/>
      <c r="L78" s="292"/>
      <c r="M78" s="238"/>
      <c r="N78" s="250"/>
      <c r="O78" s="275"/>
      <c r="P78" s="343"/>
      <c r="Q78" s="250"/>
      <c r="R78" s="349"/>
      <c r="T78" s="539"/>
      <c r="U78" s="561"/>
      <c r="V78" s="561"/>
      <c r="W78" s="561"/>
      <c r="X78" s="561"/>
      <c r="Y78" s="561"/>
      <c r="Z78" s="561"/>
      <c r="AA78" s="561"/>
      <c r="AB78" s="561"/>
      <c r="AC78" s="561"/>
      <c r="AD78" s="561"/>
      <c r="AE78" s="561"/>
    </row>
    <row r="79" spans="1:31" ht="17.100000000000001" customHeight="1" outlineLevel="1" x14ac:dyDescent="0.25">
      <c r="B79" s="67"/>
      <c r="C79" s="43" t="s">
        <v>0</v>
      </c>
      <c r="D79" s="43">
        <f>D70</f>
        <v>8</v>
      </c>
      <c r="E79" s="68"/>
      <c r="F79" s="44"/>
      <c r="G79" s="45"/>
      <c r="H79" s="46"/>
      <c r="I79" s="47"/>
      <c r="J79" s="48">
        <f>SUM(J70:J78)</f>
        <v>533</v>
      </c>
      <c r="K79" s="48">
        <f>SUM(K33:K78)</f>
        <v>4853</v>
      </c>
      <c r="L79" s="341">
        <f>SUM(L33:L78)</f>
        <v>-920</v>
      </c>
      <c r="M79" s="159"/>
      <c r="N79" s="159"/>
      <c r="O79" s="259"/>
      <c r="P79" s="49"/>
      <c r="Q79" s="49"/>
      <c r="R79" s="50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</row>
    <row r="80" spans="1:31" ht="18.75" customHeight="1" x14ac:dyDescent="0.25">
      <c r="B80" s="33"/>
      <c r="C80" s="33"/>
      <c r="D80" s="34"/>
      <c r="E80" s="77"/>
      <c r="F80" s="175"/>
      <c r="G80" s="78"/>
      <c r="H80" s="178"/>
      <c r="I80" s="79"/>
      <c r="J80" s="80"/>
      <c r="K80" s="314"/>
      <c r="L80" s="315"/>
      <c r="M80" s="206"/>
      <c r="N80" s="141"/>
      <c r="O80" s="264"/>
      <c r="P80" s="36"/>
      <c r="Q80" s="36"/>
      <c r="R80" s="33"/>
      <c r="T80" s="539"/>
      <c r="U80" s="539"/>
      <c r="V80" s="539"/>
      <c r="W80" s="539"/>
      <c r="X80" s="539"/>
      <c r="Y80" s="539"/>
      <c r="Z80" s="539"/>
      <c r="AA80" s="539"/>
      <c r="AB80" s="539"/>
      <c r="AC80" s="539"/>
      <c r="AD80" s="539"/>
      <c r="AE80" s="539"/>
    </row>
    <row r="81" spans="1:31" s="23" customFormat="1" ht="18.75" customHeight="1" x14ac:dyDescent="0.25">
      <c r="A81" s="130"/>
      <c r="B81" s="474">
        <f>B70+1</f>
        <v>2</v>
      </c>
      <c r="C81" s="475" t="s">
        <v>3</v>
      </c>
      <c r="D81" s="156">
        <f>COUNTA(E81:E87)</f>
        <v>6</v>
      </c>
      <c r="E81" s="475" t="s">
        <v>32</v>
      </c>
      <c r="F81" s="477"/>
      <c r="G81" s="478" t="s">
        <v>12</v>
      </c>
      <c r="H81" s="487"/>
      <c r="I81" s="478" t="s">
        <v>13</v>
      </c>
      <c r="J81" s="484">
        <v>39</v>
      </c>
      <c r="K81" s="484">
        <v>39</v>
      </c>
      <c r="L81" s="710">
        <f>K81-J81</f>
        <v>0</v>
      </c>
      <c r="M81" s="474" t="s">
        <v>1258</v>
      </c>
      <c r="N81" s="481" t="s">
        <v>1264</v>
      </c>
      <c r="O81" s="558">
        <v>3393</v>
      </c>
      <c r="P81" s="559" t="s">
        <v>56</v>
      </c>
      <c r="Q81" s="481" t="s">
        <v>1265</v>
      </c>
      <c r="R81" s="577" t="s">
        <v>95</v>
      </c>
      <c r="T81" s="539"/>
      <c r="U81" s="539">
        <v>1</v>
      </c>
      <c r="V81" s="539"/>
      <c r="W81" s="539"/>
      <c r="X81" s="539"/>
      <c r="Y81" s="539"/>
      <c r="Z81" s="539"/>
      <c r="AA81" s="539"/>
      <c r="AB81" s="539"/>
      <c r="AC81" s="539"/>
      <c r="AD81" s="539"/>
      <c r="AE81" s="539"/>
    </row>
    <row r="82" spans="1:31" s="23" customFormat="1" ht="18.75" customHeight="1" x14ac:dyDescent="0.25">
      <c r="A82" s="130"/>
      <c r="B82" s="474"/>
      <c r="C82" s="475"/>
      <c r="D82" s="476"/>
      <c r="E82" s="475" t="s">
        <v>73</v>
      </c>
      <c r="F82" s="477"/>
      <c r="G82" s="478" t="s">
        <v>12</v>
      </c>
      <c r="H82" s="487"/>
      <c r="I82" s="478" t="s">
        <v>13</v>
      </c>
      <c r="J82" s="484">
        <v>24</v>
      </c>
      <c r="K82" s="484">
        <v>24</v>
      </c>
      <c r="L82" s="710">
        <f t="shared" ref="L82:L86" si="4">K82-J82</f>
        <v>0</v>
      </c>
      <c r="M82" s="474" t="s">
        <v>1259</v>
      </c>
      <c r="N82" s="481"/>
      <c r="O82" s="482"/>
      <c r="P82" s="481"/>
      <c r="Q82" s="481"/>
      <c r="R82" s="483"/>
      <c r="T82" s="539"/>
      <c r="U82" s="539">
        <v>1</v>
      </c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</row>
    <row r="83" spans="1:31" s="23" customFormat="1" ht="18.75" customHeight="1" x14ac:dyDescent="0.25">
      <c r="A83" s="130"/>
      <c r="B83" s="474"/>
      <c r="C83" s="475"/>
      <c r="D83" s="476"/>
      <c r="E83" s="475" t="s">
        <v>74</v>
      </c>
      <c r="F83" s="477"/>
      <c r="G83" s="478" t="s">
        <v>12</v>
      </c>
      <c r="H83" s="487"/>
      <c r="I83" s="478" t="s">
        <v>13</v>
      </c>
      <c r="J83" s="484">
        <v>3</v>
      </c>
      <c r="K83" s="484">
        <v>3</v>
      </c>
      <c r="L83" s="710">
        <f t="shared" si="4"/>
        <v>0</v>
      </c>
      <c r="M83" s="474" t="s">
        <v>1260</v>
      </c>
      <c r="N83" s="481"/>
      <c r="O83" s="482"/>
      <c r="P83" s="481"/>
      <c r="Q83" s="481"/>
      <c r="R83" s="483"/>
      <c r="T83" s="539"/>
      <c r="U83" s="539">
        <v>1</v>
      </c>
      <c r="V83" s="539"/>
      <c r="W83" s="539"/>
      <c r="X83" s="539"/>
      <c r="Y83" s="539"/>
      <c r="Z83" s="539"/>
      <c r="AA83" s="539"/>
      <c r="AB83" s="539"/>
      <c r="AC83" s="539"/>
      <c r="AD83" s="539"/>
      <c r="AE83" s="539"/>
    </row>
    <row r="84" spans="1:31" s="23" customFormat="1" ht="18.95" customHeight="1" x14ac:dyDescent="0.25">
      <c r="A84" s="130"/>
      <c r="B84" s="474"/>
      <c r="C84" s="475"/>
      <c r="D84" s="476"/>
      <c r="E84" s="475" t="s">
        <v>75</v>
      </c>
      <c r="F84" s="477"/>
      <c r="G84" s="478" t="s">
        <v>12</v>
      </c>
      <c r="H84" s="487"/>
      <c r="I84" s="478" t="s">
        <v>13</v>
      </c>
      <c r="J84" s="484">
        <v>15</v>
      </c>
      <c r="K84" s="484">
        <v>15</v>
      </c>
      <c r="L84" s="710">
        <f t="shared" si="4"/>
        <v>0</v>
      </c>
      <c r="M84" s="474" t="s">
        <v>1261</v>
      </c>
      <c r="N84" s="481"/>
      <c r="O84" s="482"/>
      <c r="P84" s="481"/>
      <c r="Q84" s="481"/>
      <c r="R84" s="483"/>
      <c r="T84" s="539"/>
      <c r="U84" s="539">
        <v>1</v>
      </c>
      <c r="V84" s="539"/>
      <c r="W84" s="539"/>
      <c r="X84" s="539"/>
      <c r="Y84" s="539"/>
      <c r="Z84" s="539"/>
      <c r="AA84" s="539"/>
      <c r="AB84" s="539"/>
      <c r="AC84" s="539"/>
      <c r="AD84" s="539"/>
      <c r="AE84" s="539"/>
    </row>
    <row r="85" spans="1:31" s="23" customFormat="1" ht="18.75" customHeight="1" x14ac:dyDescent="0.25">
      <c r="A85" s="130"/>
      <c r="B85" s="154"/>
      <c r="C85" s="475"/>
      <c r="D85" s="476"/>
      <c r="E85" s="484" t="s">
        <v>33</v>
      </c>
      <c r="F85" s="477"/>
      <c r="G85" s="478" t="s">
        <v>12</v>
      </c>
      <c r="H85" s="487"/>
      <c r="I85" s="478" t="s">
        <v>13</v>
      </c>
      <c r="J85" s="484">
        <v>36</v>
      </c>
      <c r="K85" s="484">
        <v>36</v>
      </c>
      <c r="L85" s="710">
        <f t="shared" si="4"/>
        <v>0</v>
      </c>
      <c r="M85" s="470" t="s">
        <v>1262</v>
      </c>
      <c r="N85" s="468"/>
      <c r="O85" s="485"/>
      <c r="P85" s="464"/>
      <c r="Q85" s="468"/>
      <c r="R85" s="470"/>
      <c r="T85" s="539"/>
      <c r="U85" s="539">
        <v>1</v>
      </c>
      <c r="V85" s="539"/>
      <c r="W85" s="539"/>
      <c r="X85" s="539"/>
      <c r="Y85" s="539"/>
      <c r="Z85" s="539"/>
      <c r="AA85" s="539"/>
      <c r="AB85" s="539"/>
      <c r="AC85" s="539"/>
      <c r="AD85" s="539"/>
      <c r="AE85" s="539"/>
    </row>
    <row r="86" spans="1:31" s="23" customFormat="1" ht="18.75" customHeight="1" x14ac:dyDescent="0.25">
      <c r="A86" s="130"/>
      <c r="B86" s="473"/>
      <c r="C86" s="348"/>
      <c r="D86" s="307"/>
      <c r="E86" s="453" t="s">
        <v>31</v>
      </c>
      <c r="F86" s="439"/>
      <c r="G86" s="440" t="s">
        <v>12</v>
      </c>
      <c r="H86" s="441"/>
      <c r="I86" s="442" t="s">
        <v>13</v>
      </c>
      <c r="J86" s="443">
        <v>84</v>
      </c>
      <c r="K86" s="480">
        <v>84</v>
      </c>
      <c r="L86" s="710">
        <f t="shared" si="4"/>
        <v>0</v>
      </c>
      <c r="M86" s="117" t="s">
        <v>1263</v>
      </c>
      <c r="N86" s="116"/>
      <c r="O86" s="572"/>
      <c r="P86" s="308"/>
      <c r="Q86" s="116"/>
      <c r="R86" s="117" t="s">
        <v>27</v>
      </c>
      <c r="T86" s="539"/>
      <c r="U86" s="539">
        <v>1</v>
      </c>
      <c r="V86" s="539"/>
      <c r="W86" s="539"/>
      <c r="X86" s="539"/>
      <c r="Y86" s="539"/>
      <c r="Z86" s="539"/>
      <c r="AA86" s="539"/>
      <c r="AB86" s="539"/>
      <c r="AC86" s="539"/>
      <c r="AD86" s="539"/>
      <c r="AE86" s="539"/>
    </row>
    <row r="87" spans="1:31" s="23" customFormat="1" ht="18.75" customHeight="1" x14ac:dyDescent="0.25">
      <c r="A87" s="130"/>
      <c r="B87" s="213"/>
      <c r="C87" s="462"/>
      <c r="D87" s="424"/>
      <c r="E87" s="321"/>
      <c r="F87" s="215"/>
      <c r="G87" s="216"/>
      <c r="H87" s="322"/>
      <c r="I87" s="216"/>
      <c r="J87" s="486"/>
      <c r="K87" s="295"/>
      <c r="L87" s="350"/>
      <c r="M87" s="324"/>
      <c r="N87" s="304"/>
      <c r="O87" s="323"/>
      <c r="P87" s="302"/>
      <c r="Q87" s="304"/>
      <c r="R87" s="324"/>
      <c r="T87" s="539"/>
      <c r="U87" s="539"/>
      <c r="V87" s="539"/>
      <c r="W87" s="539"/>
      <c r="X87" s="539"/>
      <c r="Y87" s="539"/>
      <c r="Z87" s="539"/>
      <c r="AA87" s="539"/>
      <c r="AB87" s="539"/>
      <c r="AC87" s="539"/>
      <c r="AD87" s="539"/>
      <c r="AE87" s="539"/>
    </row>
    <row r="88" spans="1:31" ht="17.100000000000001" customHeight="1" outlineLevel="1" x14ac:dyDescent="0.25">
      <c r="B88" s="67"/>
      <c r="C88" s="43" t="s">
        <v>0</v>
      </c>
      <c r="D88" s="43">
        <f>D81</f>
        <v>6</v>
      </c>
      <c r="E88" s="68"/>
      <c r="F88" s="44"/>
      <c r="G88" s="45"/>
      <c r="H88" s="46"/>
      <c r="I88" s="47"/>
      <c r="J88" s="48">
        <f>SUM(J80:J87)</f>
        <v>201</v>
      </c>
      <c r="K88" s="251">
        <f>SUM(K80:K87)</f>
        <v>201</v>
      </c>
      <c r="L88" s="251">
        <f>SUM(L80:L87)</f>
        <v>0</v>
      </c>
      <c r="M88" s="159"/>
      <c r="N88" s="159"/>
      <c r="O88" s="259"/>
      <c r="P88" s="49"/>
      <c r="Q88" s="49"/>
      <c r="R88" s="50"/>
      <c r="T88" s="539"/>
      <c r="U88" s="539"/>
      <c r="V88" s="539"/>
      <c r="W88" s="539"/>
      <c r="X88" s="539"/>
      <c r="Y88" s="539"/>
      <c r="Z88" s="539"/>
      <c r="AA88" s="539"/>
      <c r="AB88" s="539"/>
      <c r="AC88" s="539"/>
      <c r="AD88" s="539"/>
      <c r="AE88" s="539"/>
    </row>
    <row r="89" spans="1:31" ht="17.100000000000001" customHeight="1" x14ac:dyDescent="0.25">
      <c r="B89" s="206"/>
      <c r="C89" s="206"/>
      <c r="D89" s="140"/>
      <c r="E89" s="207"/>
      <c r="F89" s="208"/>
      <c r="G89" s="209"/>
      <c r="H89" s="210"/>
      <c r="I89" s="211"/>
      <c r="J89" s="212"/>
      <c r="K89" s="360"/>
      <c r="L89" s="150"/>
      <c r="M89" s="141"/>
      <c r="N89" s="150"/>
      <c r="O89" s="255"/>
      <c r="P89" s="141"/>
      <c r="Q89" s="141"/>
      <c r="R89" s="206"/>
      <c r="T89" s="539"/>
      <c r="U89" s="539"/>
      <c r="V89" s="539"/>
      <c r="W89" s="539"/>
      <c r="X89" s="539"/>
      <c r="Y89" s="539"/>
      <c r="Z89" s="539"/>
      <c r="AA89" s="539"/>
      <c r="AB89" s="539"/>
      <c r="AC89" s="539"/>
      <c r="AD89" s="539"/>
      <c r="AE89" s="539"/>
    </row>
    <row r="90" spans="1:31" ht="17.100000000000001" customHeight="1" x14ac:dyDescent="0.25">
      <c r="B90" s="326">
        <f>B81+1</f>
        <v>3</v>
      </c>
      <c r="C90" s="331" t="s">
        <v>1</v>
      </c>
      <c r="D90" s="354">
        <f>COUNTA(E90:E91)</f>
        <v>1</v>
      </c>
      <c r="E90" s="332" t="s">
        <v>14</v>
      </c>
      <c r="F90" s="333">
        <f>(11.36+11.41)/2</f>
        <v>11.385</v>
      </c>
      <c r="G90" s="327" t="s">
        <v>12</v>
      </c>
      <c r="H90" s="334">
        <v>5</v>
      </c>
      <c r="I90" s="328" t="s">
        <v>13</v>
      </c>
      <c r="J90" s="335">
        <v>52</v>
      </c>
      <c r="K90" s="499">
        <v>52</v>
      </c>
      <c r="L90" s="432">
        <f>K90-J90</f>
        <v>0</v>
      </c>
      <c r="M90" s="336" t="s">
        <v>1292</v>
      </c>
      <c r="N90" s="709" t="s">
        <v>1293</v>
      </c>
      <c r="O90" s="510">
        <v>12312</v>
      </c>
      <c r="P90" s="330" t="s">
        <v>18</v>
      </c>
      <c r="Q90" s="372" t="s">
        <v>1291</v>
      </c>
      <c r="R90" s="337" t="s">
        <v>67</v>
      </c>
      <c r="T90" s="539"/>
      <c r="U90" s="539">
        <v>1</v>
      </c>
      <c r="V90" s="539"/>
      <c r="W90" s="539"/>
      <c r="X90" s="539"/>
      <c r="Y90" s="539"/>
      <c r="Z90" s="539"/>
      <c r="AA90" s="539"/>
      <c r="AB90" s="539"/>
      <c r="AC90" s="539"/>
      <c r="AD90" s="539"/>
      <c r="AE90" s="539"/>
    </row>
    <row r="91" spans="1:31" ht="17.100000000000001" customHeight="1" x14ac:dyDescent="0.25">
      <c r="B91" s="213"/>
      <c r="C91" s="217"/>
      <c r="D91" s="214"/>
      <c r="E91" s="249"/>
      <c r="F91" s="338"/>
      <c r="G91" s="243"/>
      <c r="H91" s="339"/>
      <c r="I91" s="245"/>
      <c r="J91" s="295"/>
      <c r="K91" s="489"/>
      <c r="L91" s="248"/>
      <c r="M91" s="304"/>
      <c r="N91" s="248"/>
      <c r="O91" s="303"/>
      <c r="P91" s="225"/>
      <c r="Q91" s="305"/>
      <c r="R91" s="301"/>
      <c r="T91" s="539"/>
      <c r="U91" s="539"/>
      <c r="V91" s="539"/>
      <c r="W91" s="539"/>
      <c r="X91" s="539"/>
      <c r="Y91" s="539"/>
      <c r="Z91" s="539"/>
      <c r="AA91" s="539"/>
      <c r="AB91" s="539"/>
      <c r="AC91" s="539"/>
      <c r="AD91" s="539"/>
      <c r="AE91" s="539"/>
    </row>
    <row r="92" spans="1:31" ht="17.100000000000001" customHeight="1" outlineLevel="1" x14ac:dyDescent="0.25">
      <c r="B92" s="67"/>
      <c r="C92" s="43" t="s">
        <v>0</v>
      </c>
      <c r="D92" s="43">
        <f>D90</f>
        <v>1</v>
      </c>
      <c r="E92" s="68"/>
      <c r="F92" s="44"/>
      <c r="G92" s="45"/>
      <c r="H92" s="46"/>
      <c r="I92" s="47"/>
      <c r="J92" s="48">
        <f>SUM(J89:J91)</f>
        <v>52</v>
      </c>
      <c r="K92" s="251">
        <f>SUM(K89:K91)</f>
        <v>52</v>
      </c>
      <c r="L92" s="251">
        <f>SUM(L89:L91)</f>
        <v>0</v>
      </c>
      <c r="M92" s="159"/>
      <c r="N92" s="159"/>
      <c r="O92" s="256"/>
      <c r="P92" s="49"/>
      <c r="Q92" s="49"/>
      <c r="R92" s="50"/>
      <c r="T92" s="539"/>
      <c r="U92" s="539"/>
      <c r="V92" s="539"/>
      <c r="W92" s="539"/>
      <c r="X92" s="539"/>
      <c r="Y92" s="539"/>
      <c r="Z92" s="539"/>
      <c r="AA92" s="539"/>
      <c r="AB92" s="539"/>
      <c r="AC92" s="539"/>
      <c r="AD92" s="539"/>
      <c r="AE92" s="539"/>
    </row>
    <row r="93" spans="1:31" ht="17.100000000000001" customHeight="1" outlineLevel="1" x14ac:dyDescent="0.25">
      <c r="B93" s="206"/>
      <c r="C93" s="206"/>
      <c r="D93" s="140"/>
      <c r="E93" s="207"/>
      <c r="F93" s="241"/>
      <c r="G93" s="209"/>
      <c r="H93" s="311"/>
      <c r="I93" s="211"/>
      <c r="J93" s="212"/>
      <c r="K93" s="360"/>
      <c r="L93" s="377"/>
      <c r="M93" s="377"/>
      <c r="N93" s="377"/>
      <c r="O93" s="255"/>
      <c r="P93" s="141"/>
      <c r="Q93" s="141"/>
      <c r="R93" s="206"/>
      <c r="T93" s="539"/>
      <c r="U93" s="539"/>
      <c r="V93" s="539"/>
      <c r="W93" s="539"/>
      <c r="X93" s="539"/>
      <c r="Y93" s="539"/>
      <c r="Z93" s="539"/>
      <c r="AA93" s="539"/>
      <c r="AB93" s="539"/>
      <c r="AC93" s="539"/>
      <c r="AD93" s="539"/>
      <c r="AE93" s="539"/>
    </row>
    <row r="94" spans="1:31" ht="17.100000000000001" customHeight="1" outlineLevel="1" x14ac:dyDescent="0.25">
      <c r="B94" s="353">
        <f>B90+1</f>
        <v>4</v>
      </c>
      <c r="C94" s="357" t="s">
        <v>2</v>
      </c>
      <c r="D94" s="354">
        <f>COUNTA(E94:E95)</f>
        <v>1</v>
      </c>
      <c r="E94" s="352" t="s">
        <v>68</v>
      </c>
      <c r="F94" s="436">
        <v>8.5</v>
      </c>
      <c r="G94" s="375" t="s">
        <v>12</v>
      </c>
      <c r="H94" s="379">
        <v>12</v>
      </c>
      <c r="I94" s="376" t="s">
        <v>13</v>
      </c>
      <c r="J94" s="383">
        <f>F94*H94</f>
        <v>102</v>
      </c>
      <c r="K94" s="358">
        <v>102</v>
      </c>
      <c r="L94" s="432">
        <f>K94-J94</f>
        <v>0</v>
      </c>
      <c r="M94" s="371" t="s">
        <v>1289</v>
      </c>
      <c r="N94" s="359" t="s">
        <v>1290</v>
      </c>
      <c r="O94" s="511">
        <v>37053</v>
      </c>
      <c r="P94" s="359" t="s">
        <v>19</v>
      </c>
      <c r="Q94" s="372" t="s">
        <v>1291</v>
      </c>
      <c r="R94" s="353"/>
      <c r="T94" s="539"/>
      <c r="U94" s="539">
        <v>1</v>
      </c>
      <c r="V94" s="539"/>
      <c r="W94" s="539"/>
      <c r="X94" s="539"/>
      <c r="Y94" s="539"/>
      <c r="Z94" s="539"/>
      <c r="AA94" s="539"/>
      <c r="AB94" s="539"/>
      <c r="AC94" s="539"/>
      <c r="AD94" s="539"/>
      <c r="AE94" s="539"/>
    </row>
    <row r="95" spans="1:31" ht="17.100000000000001" customHeight="1" outlineLevel="1" x14ac:dyDescent="0.25">
      <c r="B95" s="213"/>
      <c r="C95" s="218"/>
      <c r="D95" s="214"/>
      <c r="E95" s="437"/>
      <c r="F95" s="338"/>
      <c r="G95" s="243"/>
      <c r="H95" s="339"/>
      <c r="I95" s="245"/>
      <c r="J95" s="295"/>
      <c r="K95" s="350"/>
      <c r="L95" s="248"/>
      <c r="M95" s="304"/>
      <c r="N95" s="248"/>
      <c r="O95" s="303"/>
      <c r="P95" s="302"/>
      <c r="Q95" s="305"/>
      <c r="R95" s="324"/>
      <c r="T95" s="539"/>
      <c r="U95" s="539"/>
      <c r="V95" s="539"/>
      <c r="W95" s="539"/>
      <c r="X95" s="539"/>
      <c r="Y95" s="539"/>
      <c r="Z95" s="539"/>
      <c r="AA95" s="539"/>
      <c r="AB95" s="539"/>
      <c r="AC95" s="539"/>
      <c r="AD95" s="539"/>
      <c r="AE95" s="539"/>
    </row>
    <row r="96" spans="1:31" ht="17.100000000000001" customHeight="1" outlineLevel="1" x14ac:dyDescent="0.25">
      <c r="B96" s="84"/>
      <c r="C96" s="43" t="s">
        <v>0</v>
      </c>
      <c r="D96" s="43">
        <f>D94</f>
        <v>1</v>
      </c>
      <c r="E96" s="85"/>
      <c r="F96" s="44"/>
      <c r="G96" s="45"/>
      <c r="H96" s="46"/>
      <c r="I96" s="47"/>
      <c r="J96" s="180">
        <f>SUM(J93:J94)</f>
        <v>102</v>
      </c>
      <c r="K96" s="251">
        <f>SUM(K93:K95)</f>
        <v>102</v>
      </c>
      <c r="L96" s="251">
        <f>SUM(L93:L95)</f>
        <v>0</v>
      </c>
      <c r="M96" s="159"/>
      <c r="N96" s="159"/>
      <c r="O96" s="258"/>
      <c r="P96" s="86"/>
      <c r="Q96" s="86"/>
      <c r="R96" s="87"/>
      <c r="T96" s="539"/>
      <c r="U96" s="539"/>
      <c r="V96" s="539"/>
      <c r="W96" s="539"/>
      <c r="X96" s="539"/>
      <c r="Y96" s="539"/>
      <c r="Z96" s="539"/>
      <c r="AA96" s="539"/>
      <c r="AB96" s="539"/>
      <c r="AC96" s="539"/>
      <c r="AD96" s="539"/>
      <c r="AE96" s="539"/>
    </row>
    <row r="97" spans="1:31" ht="17.100000000000001" customHeight="1" x14ac:dyDescent="0.25">
      <c r="B97" s="33"/>
      <c r="C97" s="33"/>
      <c r="D97" s="34"/>
      <c r="E97" s="77"/>
      <c r="F97" s="175"/>
      <c r="G97" s="78"/>
      <c r="H97" s="178"/>
      <c r="I97" s="79"/>
      <c r="J97" s="80"/>
      <c r="K97" s="35"/>
      <c r="L97" s="150"/>
      <c r="M97" s="141"/>
      <c r="N97" s="150"/>
      <c r="O97" s="264"/>
      <c r="P97" s="36"/>
      <c r="Q97" s="36"/>
      <c r="R97" s="33"/>
      <c r="T97" s="539"/>
      <c r="U97" s="539"/>
      <c r="V97" s="539"/>
      <c r="W97" s="539"/>
      <c r="X97" s="539"/>
      <c r="Y97" s="539"/>
      <c r="Z97" s="539"/>
      <c r="AA97" s="539"/>
      <c r="AB97" s="539"/>
      <c r="AC97" s="539"/>
      <c r="AD97" s="539"/>
      <c r="AE97" s="539"/>
    </row>
    <row r="98" spans="1:31" ht="17.100000000000001" customHeight="1" x14ac:dyDescent="0.25">
      <c r="B98" s="396">
        <v>5</v>
      </c>
      <c r="C98" s="396" t="s">
        <v>262</v>
      </c>
      <c r="D98" s="517">
        <f>COUNTA(E98:E101)</f>
        <v>3</v>
      </c>
      <c r="E98" s="573" t="s">
        <v>265</v>
      </c>
      <c r="F98" s="566"/>
      <c r="G98" s="533" t="s">
        <v>12</v>
      </c>
      <c r="H98" s="533"/>
      <c r="I98" s="534" t="s">
        <v>13</v>
      </c>
      <c r="J98" s="574">
        <v>115</v>
      </c>
      <c r="K98" s="585">
        <v>115</v>
      </c>
      <c r="L98" s="582">
        <f>K98-J98</f>
        <v>0</v>
      </c>
      <c r="M98" s="364" t="s">
        <v>1295</v>
      </c>
      <c r="N98" s="711" t="s">
        <v>1297</v>
      </c>
      <c r="O98" s="535" t="s">
        <v>302</v>
      </c>
      <c r="P98" s="522" t="s">
        <v>264</v>
      </c>
      <c r="Q98" s="522" t="s">
        <v>1299</v>
      </c>
      <c r="R98" s="396" t="s">
        <v>743</v>
      </c>
      <c r="S98" s="780"/>
      <c r="T98" s="539"/>
      <c r="U98" s="539">
        <v>1</v>
      </c>
      <c r="V98" s="539"/>
      <c r="W98" s="539"/>
      <c r="X98" s="539"/>
      <c r="Y98" s="539"/>
      <c r="Z98" s="539"/>
      <c r="AA98" s="539"/>
      <c r="AB98" s="539"/>
      <c r="AC98" s="539"/>
      <c r="AD98" s="539"/>
      <c r="AE98" s="539"/>
    </row>
    <row r="99" spans="1:31" ht="17.100000000000001" customHeight="1" x14ac:dyDescent="0.25">
      <c r="B99" s="396"/>
      <c r="C99" s="396"/>
      <c r="D99" s="476"/>
      <c r="E99" s="573" t="s">
        <v>266</v>
      </c>
      <c r="F99" s="566"/>
      <c r="G99" s="533" t="s">
        <v>12</v>
      </c>
      <c r="H99" s="533"/>
      <c r="I99" s="534" t="s">
        <v>13</v>
      </c>
      <c r="J99" s="574">
        <v>107</v>
      </c>
      <c r="K99" s="585">
        <v>107</v>
      </c>
      <c r="L99" s="582">
        <f t="shared" ref="L99:L100" si="5">K99-J99</f>
        <v>0</v>
      </c>
      <c r="M99" s="364" t="s">
        <v>1294</v>
      </c>
      <c r="N99" s="711" t="s">
        <v>1297</v>
      </c>
      <c r="O99" s="535"/>
      <c r="P99" s="522"/>
      <c r="Q99" s="364"/>
      <c r="R99" s="396"/>
      <c r="S99" s="780"/>
      <c r="T99" s="539"/>
      <c r="U99" s="539">
        <v>1</v>
      </c>
      <c r="V99" s="539"/>
      <c r="W99" s="539"/>
      <c r="X99" s="539"/>
      <c r="Y99" s="539"/>
      <c r="Z99" s="539"/>
      <c r="AA99" s="539"/>
      <c r="AB99" s="539"/>
      <c r="AC99" s="539"/>
      <c r="AD99" s="539"/>
      <c r="AE99" s="539"/>
    </row>
    <row r="100" spans="1:31" ht="17.100000000000001" customHeight="1" x14ac:dyDescent="0.25">
      <c r="B100" s="396"/>
      <c r="C100" s="396"/>
      <c r="D100" s="397"/>
      <c r="E100" s="573" t="s">
        <v>97</v>
      </c>
      <c r="F100" s="566"/>
      <c r="G100" s="533" t="s">
        <v>12</v>
      </c>
      <c r="H100" s="533"/>
      <c r="I100" s="534" t="s">
        <v>13</v>
      </c>
      <c r="J100" s="574">
        <v>3504</v>
      </c>
      <c r="K100" s="585">
        <v>3504</v>
      </c>
      <c r="L100" s="582">
        <f t="shared" si="5"/>
        <v>0</v>
      </c>
      <c r="M100" s="364" t="s">
        <v>1296</v>
      </c>
      <c r="N100" s="711" t="s">
        <v>1297</v>
      </c>
      <c r="O100" s="398"/>
      <c r="P100" s="364"/>
      <c r="Q100" s="364"/>
      <c r="R100" s="396"/>
      <c r="T100" s="539"/>
      <c r="U100" s="539">
        <v>1</v>
      </c>
      <c r="V100" s="539"/>
      <c r="W100" s="539"/>
      <c r="X100" s="539"/>
      <c r="Y100" s="539"/>
      <c r="Z100" s="539"/>
      <c r="AA100" s="539"/>
      <c r="AB100" s="539"/>
      <c r="AC100" s="539"/>
      <c r="AD100" s="539"/>
      <c r="AE100" s="539"/>
    </row>
    <row r="101" spans="1:31" s="23" customFormat="1" ht="17.100000000000001" customHeight="1" x14ac:dyDescent="0.25">
      <c r="A101" s="130"/>
      <c r="B101" s="238"/>
      <c r="C101" s="239"/>
      <c r="D101" s="156"/>
      <c r="E101" s="518"/>
      <c r="F101" s="240"/>
      <c r="G101" s="519"/>
      <c r="H101" s="519"/>
      <c r="I101" s="520"/>
      <c r="J101" s="521"/>
      <c r="K101" s="293"/>
      <c r="L101" s="292"/>
      <c r="M101" s="238"/>
      <c r="N101" s="250"/>
      <c r="O101" s="275"/>
      <c r="P101" s="343"/>
      <c r="Q101" s="250"/>
      <c r="R101" s="349"/>
      <c r="T101" s="539"/>
      <c r="U101" s="539"/>
      <c r="V101" s="539"/>
      <c r="W101" s="539"/>
      <c r="X101" s="539"/>
      <c r="Y101" s="539"/>
      <c r="Z101" s="539"/>
      <c r="AA101" s="539"/>
      <c r="AB101" s="539"/>
      <c r="AC101" s="539"/>
      <c r="AD101" s="539"/>
      <c r="AE101" s="539"/>
    </row>
    <row r="102" spans="1:31" ht="17.100000000000001" customHeight="1" outlineLevel="1" x14ac:dyDescent="0.25">
      <c r="B102" s="67"/>
      <c r="C102" s="43" t="s">
        <v>0</v>
      </c>
      <c r="D102" s="43">
        <f>D98</f>
        <v>3</v>
      </c>
      <c r="E102" s="68"/>
      <c r="F102" s="44"/>
      <c r="G102" s="45"/>
      <c r="H102" s="46"/>
      <c r="I102" s="47"/>
      <c r="J102" s="48">
        <f>SUM(J98:J101)</f>
        <v>3726</v>
      </c>
      <c r="K102" s="48">
        <f>SUM(K97:K101)</f>
        <v>3726</v>
      </c>
      <c r="L102" s="341">
        <f>SUM(L97:L101)</f>
        <v>0</v>
      </c>
      <c r="M102" s="159"/>
      <c r="N102" s="159"/>
      <c r="O102" s="259"/>
      <c r="P102" s="49"/>
      <c r="Q102" s="49"/>
      <c r="R102" s="50"/>
      <c r="T102" s="539"/>
      <c r="U102" s="539"/>
      <c r="V102" s="539"/>
      <c r="W102" s="539"/>
      <c r="X102" s="539"/>
      <c r="Y102" s="539"/>
      <c r="Z102" s="539"/>
      <c r="AA102" s="539"/>
      <c r="AB102" s="539"/>
      <c r="AC102" s="539"/>
      <c r="AD102" s="539"/>
      <c r="AE102" s="539"/>
    </row>
    <row r="103" spans="1:31" ht="18.75" customHeight="1" x14ac:dyDescent="0.25">
      <c r="B103" s="396"/>
      <c r="C103" s="396"/>
      <c r="D103" s="156"/>
      <c r="E103" s="348"/>
      <c r="F103" s="545"/>
      <c r="G103" s="365"/>
      <c r="H103" s="365"/>
      <c r="I103" s="366"/>
      <c r="J103" s="508"/>
      <c r="K103" s="525"/>
      <c r="L103" s="480"/>
      <c r="M103" s="396"/>
      <c r="N103" s="364"/>
      <c r="O103" s="535"/>
      <c r="P103" s="522"/>
      <c r="Q103" s="364"/>
      <c r="R103" s="396"/>
      <c r="T103" s="539"/>
      <c r="U103" s="539"/>
      <c r="V103" s="539"/>
      <c r="W103" s="539"/>
      <c r="X103" s="539"/>
      <c r="Y103" s="539"/>
      <c r="Z103" s="539"/>
      <c r="AA103" s="539"/>
      <c r="AB103" s="539"/>
      <c r="AC103" s="539"/>
      <c r="AD103" s="539"/>
      <c r="AE103" s="539"/>
    </row>
    <row r="104" spans="1:31" ht="17.100000000000001" customHeight="1" x14ac:dyDescent="0.25">
      <c r="B104" s="396">
        <v>6</v>
      </c>
      <c r="C104" s="563" t="s">
        <v>788</v>
      </c>
      <c r="D104" s="633">
        <f>COUNTA(E104:E107)</f>
        <v>4</v>
      </c>
      <c r="E104" s="599" t="s">
        <v>255</v>
      </c>
      <c r="F104" s="600"/>
      <c r="G104" s="600" t="s">
        <v>12</v>
      </c>
      <c r="H104" s="601"/>
      <c r="I104" s="600" t="s">
        <v>13</v>
      </c>
      <c r="J104" s="601">
        <v>45</v>
      </c>
      <c r="K104" s="479">
        <v>45</v>
      </c>
      <c r="L104" s="582">
        <f t="shared" ref="L104:L107" si="6">K104-J104</f>
        <v>0</v>
      </c>
      <c r="M104" s="599" t="s">
        <v>1302</v>
      </c>
      <c r="N104" s="522" t="s">
        <v>1308</v>
      </c>
      <c r="O104" s="535" t="s">
        <v>798</v>
      </c>
      <c r="P104" s="522" t="s">
        <v>791</v>
      </c>
      <c r="Q104" s="522" t="s">
        <v>1309</v>
      </c>
      <c r="R104" s="685"/>
      <c r="T104" s="539"/>
      <c r="U104" s="539"/>
      <c r="V104" s="539">
        <v>1</v>
      </c>
      <c r="W104" s="539"/>
      <c r="X104" s="539"/>
      <c r="Y104" s="539"/>
      <c r="Z104" s="539"/>
      <c r="AA104" s="539"/>
      <c r="AB104" s="539"/>
      <c r="AC104" s="539"/>
      <c r="AD104" s="539"/>
      <c r="AE104" s="539"/>
    </row>
    <row r="105" spans="1:31" ht="17.100000000000001" customHeight="1" x14ac:dyDescent="0.25">
      <c r="B105" s="396"/>
      <c r="C105" s="563"/>
      <c r="D105" s="633"/>
      <c r="E105" s="599" t="s">
        <v>789</v>
      </c>
      <c r="F105" s="600">
        <v>6</v>
      </c>
      <c r="G105" s="600" t="s">
        <v>12</v>
      </c>
      <c r="H105" s="601">
        <v>15</v>
      </c>
      <c r="I105" s="600" t="s">
        <v>13</v>
      </c>
      <c r="J105" s="601">
        <f>F105*H105</f>
        <v>90</v>
      </c>
      <c r="K105" s="479">
        <v>90</v>
      </c>
      <c r="L105" s="582">
        <f t="shared" si="6"/>
        <v>0</v>
      </c>
      <c r="M105" s="599" t="s">
        <v>1303</v>
      </c>
      <c r="N105" s="522" t="s">
        <v>1308</v>
      </c>
      <c r="O105" s="535"/>
      <c r="P105" s="522"/>
      <c r="Q105" s="364"/>
      <c r="R105" s="396"/>
      <c r="T105" s="539"/>
      <c r="U105" s="539"/>
      <c r="V105" s="539">
        <v>1</v>
      </c>
      <c r="W105" s="539"/>
      <c r="X105" s="539"/>
      <c r="Y105" s="539"/>
      <c r="Z105" s="539"/>
      <c r="AA105" s="539"/>
      <c r="AB105" s="539"/>
      <c r="AC105" s="539"/>
      <c r="AD105" s="539"/>
      <c r="AE105" s="539"/>
    </row>
    <row r="106" spans="1:31" ht="17.100000000000001" customHeight="1" x14ac:dyDescent="0.25">
      <c r="B106" s="396"/>
      <c r="C106" s="563"/>
      <c r="D106" s="633"/>
      <c r="E106" s="599" t="s">
        <v>790</v>
      </c>
      <c r="F106" s="600">
        <v>6</v>
      </c>
      <c r="G106" s="600" t="s">
        <v>12</v>
      </c>
      <c r="H106" s="601">
        <v>15</v>
      </c>
      <c r="I106" s="600" t="s">
        <v>13</v>
      </c>
      <c r="J106" s="601">
        <f>F106*H106</f>
        <v>90</v>
      </c>
      <c r="K106" s="479">
        <v>90</v>
      </c>
      <c r="L106" s="582">
        <f t="shared" si="6"/>
        <v>0</v>
      </c>
      <c r="M106" s="599" t="s">
        <v>1304</v>
      </c>
      <c r="N106" s="522" t="s">
        <v>1308</v>
      </c>
      <c r="O106" s="398"/>
      <c r="P106" s="364"/>
      <c r="Q106" s="364"/>
      <c r="R106" s="396"/>
      <c r="T106" s="539"/>
      <c r="U106" s="539"/>
      <c r="V106" s="539">
        <v>1</v>
      </c>
      <c r="W106" s="539"/>
      <c r="X106" s="539"/>
      <c r="Y106" s="539"/>
      <c r="Z106" s="539"/>
      <c r="AA106" s="539"/>
      <c r="AB106" s="539"/>
      <c r="AC106" s="539"/>
      <c r="AD106" s="539"/>
      <c r="AE106" s="539"/>
    </row>
    <row r="107" spans="1:31" ht="17.100000000000001" customHeight="1" x14ac:dyDescent="0.25">
      <c r="B107" s="396"/>
      <c r="C107" s="563"/>
      <c r="D107" s="633"/>
      <c r="E107" s="599" t="s">
        <v>254</v>
      </c>
      <c r="F107" s="600"/>
      <c r="G107" s="600" t="s">
        <v>12</v>
      </c>
      <c r="H107" s="601"/>
      <c r="I107" s="600" t="s">
        <v>13</v>
      </c>
      <c r="J107" s="601">
        <v>52</v>
      </c>
      <c r="K107" s="479">
        <v>52</v>
      </c>
      <c r="L107" s="582">
        <f t="shared" si="6"/>
        <v>0</v>
      </c>
      <c r="M107" s="599" t="s">
        <v>1305</v>
      </c>
      <c r="N107" s="522" t="s">
        <v>1308</v>
      </c>
      <c r="O107" s="398"/>
      <c r="P107" s="364"/>
      <c r="Q107" s="364"/>
      <c r="R107" s="396"/>
      <c r="T107" s="539"/>
      <c r="U107" s="539"/>
      <c r="V107" s="539">
        <v>1</v>
      </c>
      <c r="W107" s="539"/>
      <c r="X107" s="539"/>
      <c r="Y107" s="539"/>
      <c r="Z107" s="539"/>
      <c r="AA107" s="539"/>
      <c r="AB107" s="539"/>
      <c r="AC107" s="539"/>
      <c r="AD107" s="539"/>
      <c r="AE107" s="539"/>
    </row>
    <row r="108" spans="1:31" s="23" customFormat="1" ht="17.100000000000001" customHeight="1" x14ac:dyDescent="0.25">
      <c r="A108" s="130"/>
      <c r="B108" s="238"/>
      <c r="C108" s="239"/>
      <c r="D108" s="156"/>
      <c r="E108" s="518"/>
      <c r="F108" s="240"/>
      <c r="G108" s="519"/>
      <c r="H108" s="519"/>
      <c r="I108" s="520"/>
      <c r="J108" s="521"/>
      <c r="K108" s="293"/>
      <c r="L108" s="292"/>
      <c r="M108" s="599"/>
      <c r="N108" s="250"/>
      <c r="O108" s="275"/>
      <c r="P108" s="343"/>
      <c r="Q108" s="250"/>
      <c r="R108" s="349"/>
      <c r="T108" s="539"/>
      <c r="U108" s="539"/>
      <c r="V108" s="539"/>
      <c r="W108" s="539"/>
      <c r="X108" s="539"/>
      <c r="Y108" s="539"/>
      <c r="Z108" s="539"/>
      <c r="AA108" s="539"/>
      <c r="AB108" s="539"/>
      <c r="AC108" s="539"/>
      <c r="AD108" s="539"/>
      <c r="AE108" s="539"/>
    </row>
    <row r="109" spans="1:31" ht="17.100000000000001" customHeight="1" outlineLevel="1" x14ac:dyDescent="0.25">
      <c r="B109" s="67"/>
      <c r="C109" s="43" t="s">
        <v>0</v>
      </c>
      <c r="D109" s="43">
        <f>D104</f>
        <v>4</v>
      </c>
      <c r="E109" s="68"/>
      <c r="F109" s="44"/>
      <c r="G109" s="45"/>
      <c r="H109" s="46"/>
      <c r="I109" s="47"/>
      <c r="J109" s="48">
        <f>SUM(J104:J108)</f>
        <v>277</v>
      </c>
      <c r="K109" s="341">
        <f>SUM(K104:K108)</f>
        <v>277</v>
      </c>
      <c r="L109" s="341">
        <f>SUM(L104:L108)</f>
        <v>0</v>
      </c>
      <c r="M109" s="159"/>
      <c r="N109" s="159"/>
      <c r="O109" s="259"/>
      <c r="P109" s="49"/>
      <c r="Q109" s="49"/>
      <c r="R109" s="50"/>
      <c r="T109" s="539"/>
      <c r="U109" s="539"/>
      <c r="V109" s="539"/>
      <c r="W109" s="539"/>
      <c r="X109" s="539"/>
      <c r="Y109" s="539"/>
      <c r="Z109" s="539"/>
      <c r="AA109" s="539"/>
      <c r="AB109" s="539"/>
      <c r="AC109" s="539"/>
      <c r="AD109" s="539"/>
      <c r="AE109" s="539"/>
    </row>
    <row r="110" spans="1:31" ht="17.100000000000001" customHeight="1" x14ac:dyDescent="0.25">
      <c r="B110" s="33"/>
      <c r="C110" s="33"/>
      <c r="D110" s="34"/>
      <c r="E110" s="77"/>
      <c r="F110" s="175"/>
      <c r="G110" s="78"/>
      <c r="H110" s="178"/>
      <c r="I110" s="79"/>
      <c r="J110" s="80"/>
      <c r="K110" s="35"/>
      <c r="L110" s="150"/>
      <c r="M110" s="141"/>
      <c r="N110" s="150"/>
      <c r="O110" s="264"/>
      <c r="P110" s="36"/>
      <c r="Q110" s="36"/>
      <c r="R110" s="33"/>
      <c r="T110" s="539"/>
      <c r="U110" s="539"/>
      <c r="V110" s="539"/>
      <c r="W110" s="539"/>
      <c r="X110" s="539"/>
      <c r="Y110" s="539"/>
      <c r="Z110" s="539"/>
      <c r="AA110" s="539"/>
      <c r="AB110" s="539"/>
      <c r="AC110" s="539"/>
      <c r="AD110" s="539"/>
      <c r="AE110" s="539"/>
    </row>
    <row r="111" spans="1:31" ht="17.100000000000001" customHeight="1" x14ac:dyDescent="0.25">
      <c r="B111" s="396">
        <f>B104+1</f>
        <v>7</v>
      </c>
      <c r="C111" s="563" t="s">
        <v>792</v>
      </c>
      <c r="D111" s="633">
        <f>COUNTA(E111:E112)</f>
        <v>2</v>
      </c>
      <c r="E111" s="599" t="s">
        <v>446</v>
      </c>
      <c r="F111" s="600"/>
      <c r="G111" s="600" t="s">
        <v>12</v>
      </c>
      <c r="H111" s="601"/>
      <c r="I111" s="600" t="s">
        <v>13</v>
      </c>
      <c r="J111" s="601">
        <v>97</v>
      </c>
      <c r="K111" s="479">
        <v>97</v>
      </c>
      <c r="L111" s="582">
        <f t="shared" ref="L111:L112" si="7">K111-J111</f>
        <v>0</v>
      </c>
      <c r="M111" s="599" t="s">
        <v>1306</v>
      </c>
      <c r="N111" s="522" t="s">
        <v>1308</v>
      </c>
      <c r="O111" s="535" t="s">
        <v>797</v>
      </c>
      <c r="P111" s="522" t="s">
        <v>791</v>
      </c>
      <c r="Q111" s="522" t="s">
        <v>1309</v>
      </c>
      <c r="R111" s="396"/>
      <c r="T111" s="539"/>
      <c r="U111" s="539"/>
      <c r="V111" s="539">
        <v>1</v>
      </c>
      <c r="W111" s="539"/>
      <c r="X111" s="539"/>
      <c r="Y111" s="539"/>
      <c r="Z111" s="539"/>
      <c r="AA111" s="539"/>
      <c r="AB111" s="539"/>
      <c r="AC111" s="539"/>
      <c r="AD111" s="539"/>
      <c r="AE111" s="539"/>
    </row>
    <row r="112" spans="1:31" ht="17.100000000000001" customHeight="1" x14ac:dyDescent="0.25">
      <c r="B112" s="396"/>
      <c r="C112" s="563"/>
      <c r="D112" s="633"/>
      <c r="E112" s="599" t="s">
        <v>793</v>
      </c>
      <c r="F112" s="600"/>
      <c r="G112" s="600" t="s">
        <v>12</v>
      </c>
      <c r="H112" s="601"/>
      <c r="I112" s="600" t="s">
        <v>13</v>
      </c>
      <c r="J112" s="601">
        <v>94</v>
      </c>
      <c r="K112" s="479">
        <v>94</v>
      </c>
      <c r="L112" s="582">
        <f t="shared" si="7"/>
        <v>0</v>
      </c>
      <c r="M112" s="599" t="s">
        <v>1307</v>
      </c>
      <c r="N112" s="522" t="s">
        <v>1308</v>
      </c>
      <c r="O112" s="535"/>
      <c r="P112" s="522"/>
      <c r="Q112" s="364"/>
      <c r="R112" s="396"/>
      <c r="T112" s="539"/>
      <c r="U112" s="539"/>
      <c r="V112" s="539">
        <v>1</v>
      </c>
      <c r="W112" s="539"/>
      <c r="X112" s="539"/>
      <c r="Y112" s="539"/>
      <c r="Z112" s="539"/>
      <c r="AA112" s="539"/>
      <c r="AB112" s="539"/>
      <c r="AC112" s="539"/>
      <c r="AD112" s="539"/>
      <c r="AE112" s="539"/>
    </row>
    <row r="113" spans="1:31" s="23" customFormat="1" ht="17.100000000000001" customHeight="1" x14ac:dyDescent="0.25">
      <c r="A113" s="130"/>
      <c r="B113" s="238"/>
      <c r="C113" s="239"/>
      <c r="D113" s="156"/>
      <c r="E113" s="518"/>
      <c r="F113" s="240"/>
      <c r="G113" s="519"/>
      <c r="H113" s="519"/>
      <c r="I113" s="520"/>
      <c r="J113" s="521"/>
      <c r="K113" s="293"/>
      <c r="L113" s="292"/>
      <c r="M113" s="238"/>
      <c r="N113" s="250"/>
      <c r="O113" s="275"/>
      <c r="P113" s="343"/>
      <c r="Q113" s="250"/>
      <c r="R113" s="349"/>
      <c r="T113" s="539"/>
      <c r="U113" s="539"/>
      <c r="V113" s="539"/>
      <c r="W113" s="539"/>
      <c r="X113" s="539"/>
      <c r="Y113" s="539"/>
      <c r="Z113" s="539"/>
      <c r="AA113" s="539"/>
      <c r="AB113" s="539"/>
      <c r="AC113" s="539"/>
      <c r="AD113" s="539"/>
      <c r="AE113" s="539"/>
    </row>
    <row r="114" spans="1:31" ht="17.100000000000001" customHeight="1" outlineLevel="1" x14ac:dyDescent="0.25">
      <c r="B114" s="67"/>
      <c r="C114" s="43" t="s">
        <v>0</v>
      </c>
      <c r="D114" s="43">
        <f>D111</f>
        <v>2</v>
      </c>
      <c r="E114" s="68"/>
      <c r="F114" s="44"/>
      <c r="G114" s="45"/>
      <c r="H114" s="46"/>
      <c r="I114" s="47"/>
      <c r="J114" s="48">
        <f>SUM(J111:J113)</f>
        <v>191</v>
      </c>
      <c r="K114" s="341">
        <f>SUM(K110:K113)</f>
        <v>191</v>
      </c>
      <c r="L114" s="341">
        <f>SUM(L110:L113)</f>
        <v>0</v>
      </c>
      <c r="M114" s="159"/>
      <c r="N114" s="159"/>
      <c r="O114" s="259"/>
      <c r="P114" s="49"/>
      <c r="Q114" s="49"/>
      <c r="R114" s="50"/>
      <c r="T114" s="539"/>
      <c r="U114" s="539"/>
      <c r="V114" s="539"/>
      <c r="W114" s="539"/>
      <c r="X114" s="539"/>
      <c r="Y114" s="539"/>
      <c r="Z114" s="539"/>
      <c r="AA114" s="539"/>
      <c r="AB114" s="539"/>
      <c r="AC114" s="539"/>
      <c r="AD114" s="539"/>
      <c r="AE114" s="539"/>
    </row>
    <row r="115" spans="1:31" ht="17.100000000000001" customHeight="1" x14ac:dyDescent="0.25">
      <c r="B115" s="33"/>
      <c r="C115" s="33"/>
      <c r="D115" s="34"/>
      <c r="E115" s="77"/>
      <c r="F115" s="175"/>
      <c r="G115" s="78"/>
      <c r="H115" s="178"/>
      <c r="I115" s="79"/>
      <c r="J115" s="80"/>
      <c r="K115" s="35"/>
      <c r="L115" s="150"/>
      <c r="M115" s="141"/>
      <c r="N115" s="150"/>
      <c r="O115" s="264"/>
      <c r="P115" s="36"/>
      <c r="Q115" s="36"/>
      <c r="R115" s="33"/>
      <c r="T115" s="539"/>
      <c r="U115" s="539"/>
      <c r="V115" s="539"/>
      <c r="W115" s="539"/>
      <c r="X115" s="539"/>
      <c r="Y115" s="539"/>
      <c r="Z115" s="539"/>
      <c r="AA115" s="539"/>
      <c r="AB115" s="539"/>
      <c r="AC115" s="539"/>
      <c r="AD115" s="539"/>
      <c r="AE115" s="539"/>
    </row>
    <row r="116" spans="1:31" ht="17.100000000000001" customHeight="1" x14ac:dyDescent="0.25">
      <c r="B116" s="396">
        <v>8</v>
      </c>
      <c r="C116" s="396" t="s">
        <v>263</v>
      </c>
      <c r="D116" s="517">
        <f>COUNTA(E116:E134)</f>
        <v>19</v>
      </c>
      <c r="E116" s="563" t="s">
        <v>267</v>
      </c>
      <c r="F116" s="542"/>
      <c r="G116" s="519" t="s">
        <v>12</v>
      </c>
      <c r="H116" s="519"/>
      <c r="I116" s="520" t="s">
        <v>13</v>
      </c>
      <c r="J116" s="521">
        <f>154-J117</f>
        <v>94</v>
      </c>
      <c r="K116" s="525">
        <v>97</v>
      </c>
      <c r="L116" s="582">
        <f t="shared" ref="L116:L134" si="8">K116-J116</f>
        <v>3</v>
      </c>
      <c r="M116" s="364" t="s">
        <v>1415</v>
      </c>
      <c r="N116" s="522" t="s">
        <v>1297</v>
      </c>
      <c r="O116" s="535" t="s">
        <v>285</v>
      </c>
      <c r="P116" s="522" t="s">
        <v>264</v>
      </c>
      <c r="Q116" s="522" t="s">
        <v>1408</v>
      </c>
      <c r="R116" s="396" t="s">
        <v>96</v>
      </c>
      <c r="T116" s="539"/>
      <c r="U116" s="539"/>
      <c r="V116" s="539">
        <v>1</v>
      </c>
      <c r="W116" s="539"/>
      <c r="X116" s="539"/>
      <c r="Y116" s="539"/>
      <c r="Z116" s="539"/>
      <c r="AA116" s="539"/>
      <c r="AB116" s="539"/>
      <c r="AC116" s="539"/>
      <c r="AD116" s="539"/>
      <c r="AE116" s="539"/>
    </row>
    <row r="117" spans="1:31" ht="17.100000000000001" customHeight="1" x14ac:dyDescent="0.25">
      <c r="B117" s="396"/>
      <c r="C117" s="396"/>
      <c r="D117" s="476"/>
      <c r="E117" s="563" t="s">
        <v>268</v>
      </c>
      <c r="F117" s="542"/>
      <c r="G117" s="519" t="s">
        <v>12</v>
      </c>
      <c r="H117" s="519"/>
      <c r="I117" s="520" t="s">
        <v>13</v>
      </c>
      <c r="J117" s="521">
        <v>60</v>
      </c>
      <c r="K117" s="525">
        <v>60</v>
      </c>
      <c r="L117" s="582">
        <f t="shared" si="8"/>
        <v>0</v>
      </c>
      <c r="M117" s="364" t="s">
        <v>1414</v>
      </c>
      <c r="N117" s="522" t="s">
        <v>1297</v>
      </c>
      <c r="O117" s="535"/>
      <c r="P117" s="522"/>
      <c r="Q117" s="522" t="s">
        <v>1408</v>
      </c>
      <c r="R117" s="396"/>
      <c r="T117" s="539"/>
      <c r="U117" s="539"/>
      <c r="V117" s="539">
        <v>1</v>
      </c>
      <c r="W117" s="539"/>
      <c r="X117" s="539"/>
      <c r="Y117" s="539"/>
      <c r="Z117" s="539"/>
      <c r="AA117" s="539"/>
      <c r="AB117" s="539"/>
      <c r="AC117" s="539"/>
      <c r="AD117" s="539"/>
      <c r="AE117" s="539"/>
    </row>
    <row r="118" spans="1:31" ht="17.100000000000001" customHeight="1" x14ac:dyDescent="0.25">
      <c r="B118" s="396"/>
      <c r="C118" s="396"/>
      <c r="D118" s="397"/>
      <c r="E118" s="563" t="s">
        <v>269</v>
      </c>
      <c r="F118" s="542"/>
      <c r="G118" s="519" t="s">
        <v>12</v>
      </c>
      <c r="H118" s="519"/>
      <c r="I118" s="520" t="s">
        <v>13</v>
      </c>
      <c r="J118" s="521">
        <v>364</v>
      </c>
      <c r="K118" s="525">
        <v>364</v>
      </c>
      <c r="L118" s="582">
        <f t="shared" si="8"/>
        <v>0</v>
      </c>
      <c r="M118" s="364" t="s">
        <v>1423</v>
      </c>
      <c r="N118" s="522" t="s">
        <v>1297</v>
      </c>
      <c r="O118" s="535"/>
      <c r="P118" s="522"/>
      <c r="Q118" s="522" t="s">
        <v>1408</v>
      </c>
      <c r="R118" s="396" t="s">
        <v>96</v>
      </c>
      <c r="T118" s="539"/>
      <c r="U118" s="539"/>
      <c r="V118" s="539">
        <v>1</v>
      </c>
      <c r="W118" s="539"/>
      <c r="X118" s="539"/>
      <c r="Y118" s="539"/>
      <c r="Z118" s="539"/>
      <c r="AA118" s="539"/>
      <c r="AB118" s="539"/>
      <c r="AC118" s="539"/>
      <c r="AD118" s="539"/>
      <c r="AE118" s="539"/>
    </row>
    <row r="119" spans="1:31" ht="17.100000000000001" customHeight="1" x14ac:dyDescent="0.25">
      <c r="B119" s="396"/>
      <c r="C119" s="396"/>
      <c r="D119" s="397"/>
      <c r="E119" s="563" t="s">
        <v>270</v>
      </c>
      <c r="F119" s="542"/>
      <c r="G119" s="519" t="s">
        <v>12</v>
      </c>
      <c r="H119" s="519"/>
      <c r="I119" s="520" t="s">
        <v>13</v>
      </c>
      <c r="J119" s="521">
        <v>14</v>
      </c>
      <c r="K119" s="525">
        <v>14</v>
      </c>
      <c r="L119" s="582">
        <f t="shared" si="8"/>
        <v>0</v>
      </c>
      <c r="M119" s="364" t="s">
        <v>1411</v>
      </c>
      <c r="N119" s="523" t="s">
        <v>1297</v>
      </c>
      <c r="O119" s="398"/>
      <c r="P119" s="364"/>
      <c r="Q119" s="547" t="s">
        <v>1408</v>
      </c>
      <c r="R119" s="396"/>
      <c r="T119" s="539"/>
      <c r="U119" s="539"/>
      <c r="V119" s="539">
        <v>1</v>
      </c>
      <c r="W119" s="539"/>
      <c r="X119" s="539"/>
      <c r="Y119" s="539"/>
      <c r="Z119" s="539"/>
      <c r="AA119" s="539"/>
      <c r="AB119" s="539"/>
      <c r="AC119" s="539"/>
      <c r="AD119" s="539"/>
      <c r="AE119" s="539"/>
    </row>
    <row r="120" spans="1:31" ht="17.100000000000001" customHeight="1" x14ac:dyDescent="0.25">
      <c r="B120" s="396"/>
      <c r="C120" s="475"/>
      <c r="D120" s="476"/>
      <c r="E120" s="563" t="s">
        <v>272</v>
      </c>
      <c r="F120" s="542"/>
      <c r="G120" s="519" t="s">
        <v>12</v>
      </c>
      <c r="H120" s="519"/>
      <c r="I120" s="520" t="s">
        <v>13</v>
      </c>
      <c r="J120" s="521">
        <v>40</v>
      </c>
      <c r="K120" s="479">
        <v>40</v>
      </c>
      <c r="L120" s="582">
        <f t="shared" si="8"/>
        <v>0</v>
      </c>
      <c r="M120" s="727" t="s">
        <v>1410</v>
      </c>
      <c r="N120" s="523" t="s">
        <v>1297</v>
      </c>
      <c r="O120" s="523"/>
      <c r="P120" s="524"/>
      <c r="Q120" s="547" t="s">
        <v>1408</v>
      </c>
      <c r="R120" s="474"/>
      <c r="T120" s="539"/>
      <c r="U120" s="539"/>
      <c r="V120" s="539">
        <v>1</v>
      </c>
      <c r="W120" s="539"/>
      <c r="X120" s="539"/>
      <c r="Y120" s="539"/>
      <c r="Z120" s="539"/>
      <c r="AA120" s="539"/>
      <c r="AB120" s="539"/>
      <c r="AC120" s="539"/>
      <c r="AD120" s="539"/>
      <c r="AE120" s="539"/>
    </row>
    <row r="121" spans="1:31" ht="17.100000000000001" customHeight="1" x14ac:dyDescent="0.25">
      <c r="B121" s="396"/>
      <c r="C121" s="239"/>
      <c r="D121" s="156"/>
      <c r="E121" s="563" t="s">
        <v>273</v>
      </c>
      <c r="F121" s="542">
        <v>5</v>
      </c>
      <c r="G121" s="519" t="s">
        <v>12</v>
      </c>
      <c r="H121" s="519">
        <v>12</v>
      </c>
      <c r="I121" s="520" t="s">
        <v>13</v>
      </c>
      <c r="J121" s="521">
        <f>F121*H121</f>
        <v>60</v>
      </c>
      <c r="K121" s="293">
        <v>60</v>
      </c>
      <c r="L121" s="582">
        <f t="shared" si="8"/>
        <v>0</v>
      </c>
      <c r="M121" s="726" t="s">
        <v>1422</v>
      </c>
      <c r="N121" s="523" t="s">
        <v>1297</v>
      </c>
      <c r="O121" s="523"/>
      <c r="P121" s="524"/>
      <c r="Q121" s="547" t="s">
        <v>1408</v>
      </c>
      <c r="R121" s="238"/>
      <c r="T121" s="539"/>
      <c r="U121" s="539"/>
      <c r="V121" s="539">
        <v>1</v>
      </c>
      <c r="W121" s="539"/>
      <c r="X121" s="539"/>
      <c r="Y121" s="539"/>
      <c r="Z121" s="539"/>
      <c r="AA121" s="539"/>
      <c r="AB121" s="539"/>
      <c r="AC121" s="539"/>
      <c r="AD121" s="539"/>
      <c r="AE121" s="539"/>
    </row>
    <row r="122" spans="1:31" ht="17.100000000000001" customHeight="1" x14ac:dyDescent="0.25">
      <c r="B122" s="396"/>
      <c r="C122" s="475"/>
      <c r="D122" s="517"/>
      <c r="E122" s="563" t="s">
        <v>274</v>
      </c>
      <c r="F122" s="542"/>
      <c r="G122" s="519" t="s">
        <v>12</v>
      </c>
      <c r="H122" s="519"/>
      <c r="I122" s="520" t="s">
        <v>13</v>
      </c>
      <c r="J122" s="521">
        <v>48</v>
      </c>
      <c r="K122" s="732">
        <v>48</v>
      </c>
      <c r="L122" s="582">
        <f t="shared" si="8"/>
        <v>0</v>
      </c>
      <c r="M122" s="728" t="s">
        <v>1409</v>
      </c>
      <c r="N122" s="523" t="s">
        <v>1297</v>
      </c>
      <c r="O122" s="693"/>
      <c r="P122" s="524"/>
      <c r="Q122" s="547" t="s">
        <v>1408</v>
      </c>
      <c r="R122" s="475"/>
      <c r="T122" s="539"/>
      <c r="U122" s="539"/>
      <c r="V122" s="539">
        <v>1</v>
      </c>
      <c r="W122" s="539"/>
      <c r="X122" s="539"/>
      <c r="Y122" s="539"/>
      <c r="Z122" s="539"/>
      <c r="AA122" s="539"/>
      <c r="AB122" s="539"/>
      <c r="AC122" s="539"/>
      <c r="AD122" s="539"/>
      <c r="AE122" s="539"/>
    </row>
    <row r="123" spans="1:31" ht="17.100000000000001" customHeight="1" x14ac:dyDescent="0.25">
      <c r="B123" s="396"/>
      <c r="C123" s="475"/>
      <c r="D123" s="476"/>
      <c r="E123" s="563" t="s">
        <v>275</v>
      </c>
      <c r="F123" s="542">
        <v>5</v>
      </c>
      <c r="G123" s="519" t="s">
        <v>12</v>
      </c>
      <c r="H123" s="519">
        <v>12</v>
      </c>
      <c r="I123" s="520" t="s">
        <v>13</v>
      </c>
      <c r="J123" s="521">
        <f>F123*H123</f>
        <v>60</v>
      </c>
      <c r="K123" s="479">
        <v>60</v>
      </c>
      <c r="L123" s="582">
        <f t="shared" si="8"/>
        <v>0</v>
      </c>
      <c r="M123" s="727" t="s">
        <v>1421</v>
      </c>
      <c r="N123" s="523" t="s">
        <v>1297</v>
      </c>
      <c r="O123" s="693"/>
      <c r="P123" s="524"/>
      <c r="Q123" s="547" t="s">
        <v>1408</v>
      </c>
      <c r="R123" s="474"/>
      <c r="T123" s="539"/>
      <c r="U123" s="539"/>
      <c r="V123" s="539">
        <v>1</v>
      </c>
      <c r="W123" s="539"/>
      <c r="X123" s="539"/>
      <c r="Y123" s="539"/>
      <c r="Z123" s="539"/>
      <c r="AA123" s="539"/>
      <c r="AB123" s="539"/>
      <c r="AC123" s="539"/>
      <c r="AD123" s="539"/>
      <c r="AE123" s="539"/>
    </row>
    <row r="124" spans="1:31" ht="17.100000000000001" customHeight="1" x14ac:dyDescent="0.25">
      <c r="B124" s="396"/>
      <c r="C124" s="475"/>
      <c r="D124" s="476"/>
      <c r="E124" s="563" t="s">
        <v>277</v>
      </c>
      <c r="F124" s="542">
        <v>5</v>
      </c>
      <c r="G124" s="519" t="s">
        <v>12</v>
      </c>
      <c r="H124" s="519">
        <v>12</v>
      </c>
      <c r="I124" s="520" t="s">
        <v>13</v>
      </c>
      <c r="J124" s="521">
        <f>F124*H124</f>
        <v>60</v>
      </c>
      <c r="K124" s="479">
        <v>60</v>
      </c>
      <c r="L124" s="582">
        <f t="shared" si="8"/>
        <v>0</v>
      </c>
      <c r="M124" s="727" t="s">
        <v>1420</v>
      </c>
      <c r="N124" s="481" t="s">
        <v>1297</v>
      </c>
      <c r="O124" s="482"/>
      <c r="P124" s="524"/>
      <c r="Q124" s="481" t="s">
        <v>1408</v>
      </c>
      <c r="R124" s="474"/>
      <c r="T124" s="539"/>
      <c r="U124" s="539"/>
      <c r="V124" s="539">
        <v>1</v>
      </c>
      <c r="W124" s="539"/>
      <c r="X124" s="539"/>
      <c r="Y124" s="539"/>
      <c r="Z124" s="539"/>
      <c r="AA124" s="539"/>
      <c r="AB124" s="539"/>
      <c r="AC124" s="539"/>
      <c r="AD124" s="539"/>
      <c r="AE124" s="539"/>
    </row>
    <row r="125" spans="1:31" ht="17.100000000000001" customHeight="1" x14ac:dyDescent="0.25">
      <c r="B125" s="396"/>
      <c r="C125" s="475"/>
      <c r="D125" s="476"/>
      <c r="E125" s="563" t="s">
        <v>278</v>
      </c>
      <c r="F125" s="542">
        <v>5</v>
      </c>
      <c r="G125" s="519" t="s">
        <v>12</v>
      </c>
      <c r="H125" s="519">
        <v>12</v>
      </c>
      <c r="I125" s="520" t="s">
        <v>13</v>
      </c>
      <c r="J125" s="521">
        <f>F125*H125</f>
        <v>60</v>
      </c>
      <c r="K125" s="479">
        <v>60</v>
      </c>
      <c r="L125" s="582">
        <f t="shared" si="8"/>
        <v>0</v>
      </c>
      <c r="M125" s="727" t="s">
        <v>1419</v>
      </c>
      <c r="N125" s="481" t="s">
        <v>1297</v>
      </c>
      <c r="O125" s="482"/>
      <c r="P125" s="524"/>
      <c r="Q125" s="481" t="s">
        <v>1408</v>
      </c>
      <c r="R125" s="474"/>
      <c r="T125" s="539"/>
      <c r="U125" s="539"/>
      <c r="V125" s="539">
        <v>1</v>
      </c>
      <c r="W125" s="539"/>
      <c r="X125" s="539"/>
      <c r="Y125" s="539"/>
      <c r="Z125" s="539"/>
      <c r="AA125" s="539"/>
      <c r="AB125" s="539"/>
      <c r="AC125" s="539"/>
      <c r="AD125" s="539"/>
      <c r="AE125" s="539"/>
    </row>
    <row r="126" spans="1:31" ht="17.100000000000001" customHeight="1" x14ac:dyDescent="0.25">
      <c r="B126" s="396"/>
      <c r="C126" s="475"/>
      <c r="D126" s="476"/>
      <c r="E126" s="563" t="s">
        <v>279</v>
      </c>
      <c r="F126" s="542">
        <v>5</v>
      </c>
      <c r="G126" s="519" t="s">
        <v>12</v>
      </c>
      <c r="H126" s="519">
        <v>12</v>
      </c>
      <c r="I126" s="520" t="s">
        <v>13</v>
      </c>
      <c r="J126" s="521">
        <f>F126*H126</f>
        <v>60</v>
      </c>
      <c r="K126" s="479">
        <v>60</v>
      </c>
      <c r="L126" s="582">
        <f t="shared" si="8"/>
        <v>0</v>
      </c>
      <c r="M126" s="727" t="s">
        <v>1418</v>
      </c>
      <c r="N126" s="481" t="s">
        <v>1297</v>
      </c>
      <c r="O126" s="482"/>
      <c r="P126" s="524"/>
      <c r="Q126" s="481" t="s">
        <v>1408</v>
      </c>
      <c r="R126" s="474"/>
      <c r="T126" s="539"/>
      <c r="U126" s="539"/>
      <c r="V126" s="539">
        <v>1</v>
      </c>
      <c r="W126" s="539"/>
      <c r="X126" s="539"/>
      <c r="Y126" s="539"/>
      <c r="Z126" s="539"/>
      <c r="AA126" s="539"/>
      <c r="AB126" s="539"/>
      <c r="AC126" s="539"/>
      <c r="AD126" s="539"/>
      <c r="AE126" s="539"/>
    </row>
    <row r="127" spans="1:31" s="23" customFormat="1" ht="17.100000000000001" customHeight="1" x14ac:dyDescent="0.25">
      <c r="B127" s="730"/>
      <c r="C127" s="475"/>
      <c r="D127" s="517"/>
      <c r="E127" s="563" t="s">
        <v>280</v>
      </c>
      <c r="F127" s="542"/>
      <c r="G127" s="519" t="s">
        <v>12</v>
      </c>
      <c r="H127" s="519"/>
      <c r="I127" s="520" t="s">
        <v>13</v>
      </c>
      <c r="J127" s="521">
        <v>55</v>
      </c>
      <c r="K127" s="732">
        <v>55</v>
      </c>
      <c r="L127" s="731">
        <f t="shared" si="8"/>
        <v>0</v>
      </c>
      <c r="M127" s="728" t="s">
        <v>1417</v>
      </c>
      <c r="N127" s="523" t="s">
        <v>1297</v>
      </c>
      <c r="O127" s="693"/>
      <c r="P127" s="524"/>
      <c r="Q127" s="523" t="s">
        <v>1408</v>
      </c>
      <c r="R127" s="692"/>
      <c r="T127" s="561"/>
      <c r="U127" s="561"/>
      <c r="V127" s="561">
        <v>1</v>
      </c>
      <c r="W127" s="561"/>
      <c r="X127" s="561"/>
      <c r="Y127" s="561"/>
      <c r="Z127" s="561"/>
      <c r="AA127" s="561"/>
      <c r="AB127" s="561"/>
      <c r="AC127" s="561"/>
      <c r="AD127" s="561"/>
      <c r="AE127" s="561"/>
    </row>
    <row r="128" spans="1:31" ht="17.100000000000001" customHeight="1" x14ac:dyDescent="0.25">
      <c r="B128" s="396"/>
      <c r="C128" s="475"/>
      <c r="D128" s="476"/>
      <c r="E128" s="563" t="s">
        <v>281</v>
      </c>
      <c r="F128" s="542"/>
      <c r="G128" s="519" t="s">
        <v>12</v>
      </c>
      <c r="H128" s="519"/>
      <c r="I128" s="520" t="s">
        <v>13</v>
      </c>
      <c r="J128" s="521">
        <v>588</v>
      </c>
      <c r="K128" s="479">
        <v>588</v>
      </c>
      <c r="L128" s="582">
        <f t="shared" si="8"/>
        <v>0</v>
      </c>
      <c r="M128" s="727" t="s">
        <v>1412</v>
      </c>
      <c r="N128" s="481" t="s">
        <v>1297</v>
      </c>
      <c r="O128" s="482"/>
      <c r="P128" s="524"/>
      <c r="Q128" s="481" t="s">
        <v>1408</v>
      </c>
      <c r="R128" s="474"/>
      <c r="T128" s="539"/>
      <c r="U128" s="539"/>
      <c r="V128" s="539">
        <v>1</v>
      </c>
      <c r="W128" s="539"/>
      <c r="X128" s="539"/>
      <c r="Y128" s="539"/>
      <c r="Z128" s="539"/>
      <c r="AA128" s="539"/>
      <c r="AB128" s="539"/>
      <c r="AC128" s="539"/>
      <c r="AD128" s="539"/>
      <c r="AE128" s="539"/>
    </row>
    <row r="129" spans="1:33" ht="17.100000000000001" customHeight="1" x14ac:dyDescent="0.25">
      <c r="B129" s="396"/>
      <c r="C129" s="475"/>
      <c r="D129" s="476"/>
      <c r="E129" s="563" t="s">
        <v>282</v>
      </c>
      <c r="F129" s="542"/>
      <c r="G129" s="519" t="s">
        <v>12</v>
      </c>
      <c r="H129" s="519"/>
      <c r="I129" s="520" t="s">
        <v>13</v>
      </c>
      <c r="J129" s="521">
        <v>254</v>
      </c>
      <c r="K129" s="479">
        <v>254</v>
      </c>
      <c r="L129" s="582">
        <f t="shared" si="8"/>
        <v>0</v>
      </c>
      <c r="M129" s="727" t="s">
        <v>1424</v>
      </c>
      <c r="N129" s="481" t="s">
        <v>1297</v>
      </c>
      <c r="O129" s="482"/>
      <c r="P129" s="524"/>
      <c r="Q129" s="481" t="s">
        <v>1408</v>
      </c>
      <c r="R129" s="474"/>
      <c r="T129" s="539"/>
      <c r="U129" s="539"/>
      <c r="V129" s="539">
        <v>1</v>
      </c>
      <c r="W129" s="539"/>
      <c r="X129" s="539"/>
      <c r="Y129" s="539"/>
      <c r="Z129" s="539"/>
      <c r="AA129" s="539"/>
      <c r="AB129" s="539"/>
      <c r="AC129" s="539"/>
      <c r="AD129" s="539"/>
      <c r="AE129" s="539"/>
    </row>
    <row r="130" spans="1:33" ht="17.100000000000001" customHeight="1" x14ac:dyDescent="0.25">
      <c r="B130" s="396"/>
      <c r="C130" s="475"/>
      <c r="D130" s="476"/>
      <c r="E130" s="563" t="s">
        <v>283</v>
      </c>
      <c r="F130" s="542"/>
      <c r="G130" s="519" t="s">
        <v>12</v>
      </c>
      <c r="H130" s="519"/>
      <c r="I130" s="520" t="s">
        <v>13</v>
      </c>
      <c r="J130" s="521">
        <v>338</v>
      </c>
      <c r="K130" s="479">
        <v>338</v>
      </c>
      <c r="L130" s="582">
        <f t="shared" si="8"/>
        <v>0</v>
      </c>
      <c r="M130" s="727" t="s">
        <v>1426</v>
      </c>
      <c r="N130" s="481" t="s">
        <v>1297</v>
      </c>
      <c r="O130" s="482"/>
      <c r="P130" s="524"/>
      <c r="Q130" s="481" t="s">
        <v>1408</v>
      </c>
      <c r="R130" s="474"/>
      <c r="T130" s="539"/>
      <c r="U130" s="539"/>
      <c r="V130" s="539">
        <v>1</v>
      </c>
      <c r="W130" s="539"/>
      <c r="X130" s="539"/>
      <c r="Y130" s="539"/>
      <c r="Z130" s="539"/>
      <c r="AA130" s="539"/>
      <c r="AB130" s="539"/>
      <c r="AC130" s="539"/>
      <c r="AD130" s="539"/>
      <c r="AE130" s="539"/>
    </row>
    <row r="131" spans="1:33" ht="17.100000000000001" customHeight="1" x14ac:dyDescent="0.25">
      <c r="B131" s="396"/>
      <c r="C131" s="475"/>
      <c r="D131" s="476"/>
      <c r="E131" s="563" t="s">
        <v>284</v>
      </c>
      <c r="F131" s="542"/>
      <c r="G131" s="519" t="s">
        <v>12</v>
      </c>
      <c r="H131" s="519"/>
      <c r="I131" s="520" t="s">
        <v>13</v>
      </c>
      <c r="J131" s="521">
        <v>179</v>
      </c>
      <c r="K131" s="479">
        <v>179</v>
      </c>
      <c r="L131" s="582">
        <f t="shared" si="8"/>
        <v>0</v>
      </c>
      <c r="M131" s="727" t="s">
        <v>1425</v>
      </c>
      <c r="N131" s="481" t="s">
        <v>1297</v>
      </c>
      <c r="O131" s="482"/>
      <c r="P131" s="524"/>
      <c r="Q131" s="481" t="s">
        <v>1408</v>
      </c>
      <c r="R131" s="474"/>
      <c r="T131" s="539"/>
      <c r="U131" s="539"/>
      <c r="V131" s="539">
        <v>1</v>
      </c>
      <c r="W131" s="539"/>
      <c r="X131" s="539"/>
      <c r="Y131" s="539"/>
      <c r="Z131" s="539"/>
      <c r="AA131" s="539"/>
      <c r="AB131" s="539"/>
      <c r="AC131" s="539"/>
      <c r="AD131" s="539"/>
      <c r="AE131" s="539"/>
    </row>
    <row r="132" spans="1:33" ht="17.100000000000001" customHeight="1" x14ac:dyDescent="0.25">
      <c r="B132" s="396"/>
      <c r="C132" s="544"/>
      <c r="D132" s="537"/>
      <c r="E132" s="563" t="s">
        <v>86</v>
      </c>
      <c r="F132" s="542"/>
      <c r="G132" s="519" t="s">
        <v>12</v>
      </c>
      <c r="H132" s="519"/>
      <c r="I132" s="520" t="s">
        <v>13</v>
      </c>
      <c r="J132" s="521">
        <v>5</v>
      </c>
      <c r="K132" s="538">
        <v>5</v>
      </c>
      <c r="L132" s="582">
        <f t="shared" si="8"/>
        <v>0</v>
      </c>
      <c r="M132" s="729" t="s">
        <v>1413</v>
      </c>
      <c r="N132" s="547" t="s">
        <v>1297</v>
      </c>
      <c r="O132" s="548"/>
      <c r="P132" s="549"/>
      <c r="Q132" s="547" t="s">
        <v>1408</v>
      </c>
      <c r="R132" s="536" t="s">
        <v>794</v>
      </c>
      <c r="T132" s="539"/>
      <c r="U132" s="539"/>
      <c r="V132" s="539">
        <v>1</v>
      </c>
      <c r="W132" s="539"/>
      <c r="X132" s="539"/>
      <c r="Y132" s="539"/>
      <c r="Z132" s="539"/>
      <c r="AA132" s="539"/>
      <c r="AB132" s="539"/>
      <c r="AC132" s="539"/>
      <c r="AD132" s="539"/>
      <c r="AE132" s="539"/>
    </row>
    <row r="133" spans="1:33" ht="17.100000000000001" customHeight="1" x14ac:dyDescent="0.25">
      <c r="B133" s="396"/>
      <c r="C133" s="544"/>
      <c r="D133" s="537"/>
      <c r="E133" s="563" t="s">
        <v>418</v>
      </c>
      <c r="F133" s="542"/>
      <c r="G133" s="519" t="s">
        <v>12</v>
      </c>
      <c r="H133" s="519"/>
      <c r="I133" s="520" t="s">
        <v>13</v>
      </c>
      <c r="J133" s="521">
        <v>3</v>
      </c>
      <c r="K133" s="538">
        <v>3</v>
      </c>
      <c r="L133" s="582">
        <f t="shared" si="8"/>
        <v>0</v>
      </c>
      <c r="M133" s="729" t="s">
        <v>1407</v>
      </c>
      <c r="N133" s="547" t="s">
        <v>1297</v>
      </c>
      <c r="O133" s="548"/>
      <c r="P133" s="549"/>
      <c r="Q133" s="547" t="s">
        <v>1408</v>
      </c>
      <c r="R133" s="536" t="s">
        <v>794</v>
      </c>
      <c r="T133" s="539"/>
      <c r="U133" s="539"/>
      <c r="V133" s="539">
        <v>1</v>
      </c>
      <c r="W133" s="539"/>
      <c r="X133" s="539"/>
      <c r="Y133" s="539"/>
      <c r="Z133" s="539"/>
      <c r="AA133" s="539"/>
      <c r="AB133" s="539"/>
      <c r="AC133" s="539"/>
      <c r="AD133" s="539"/>
      <c r="AE133" s="539"/>
    </row>
    <row r="134" spans="1:33" ht="17.100000000000001" customHeight="1" x14ac:dyDescent="0.25">
      <c r="B134" s="396"/>
      <c r="C134" s="544"/>
      <c r="D134" s="537"/>
      <c r="E134" s="563" t="s">
        <v>240</v>
      </c>
      <c r="F134" s="542"/>
      <c r="G134" s="519" t="s">
        <v>12</v>
      </c>
      <c r="H134" s="519"/>
      <c r="I134" s="520" t="s">
        <v>13</v>
      </c>
      <c r="J134" s="521">
        <v>8</v>
      </c>
      <c r="K134" s="538">
        <v>8</v>
      </c>
      <c r="L134" s="582">
        <f t="shared" si="8"/>
        <v>0</v>
      </c>
      <c r="M134" s="729" t="s">
        <v>1416</v>
      </c>
      <c r="N134" s="547" t="s">
        <v>1297</v>
      </c>
      <c r="O134" s="548"/>
      <c r="P134" s="549"/>
      <c r="Q134" s="547" t="s">
        <v>1408</v>
      </c>
      <c r="R134" s="536" t="s">
        <v>794</v>
      </c>
      <c r="T134" s="539"/>
      <c r="U134" s="539"/>
      <c r="V134" s="539">
        <v>1</v>
      </c>
      <c r="W134" s="539"/>
      <c r="X134" s="539"/>
      <c r="Y134" s="539"/>
      <c r="Z134" s="539"/>
      <c r="AA134" s="539"/>
      <c r="AB134" s="539"/>
      <c r="AC134" s="539"/>
      <c r="AD134" s="539"/>
      <c r="AE134" s="539"/>
    </row>
    <row r="135" spans="1:33" s="23" customFormat="1" ht="17.100000000000001" customHeight="1" x14ac:dyDescent="0.25">
      <c r="A135" s="130"/>
      <c r="B135" s="238"/>
      <c r="C135" s="239"/>
      <c r="D135" s="156"/>
      <c r="E135" s="518"/>
      <c r="F135" s="240"/>
      <c r="G135" s="519"/>
      <c r="H135" s="519"/>
      <c r="I135" s="520"/>
      <c r="J135" s="521"/>
      <c r="K135" s="293"/>
      <c r="L135" s="292"/>
      <c r="M135" s="238"/>
      <c r="N135" s="250"/>
      <c r="O135" s="275"/>
      <c r="P135" s="343"/>
      <c r="Q135" s="250"/>
      <c r="R135" s="238"/>
      <c r="T135" s="539"/>
      <c r="U135" s="539"/>
      <c r="V135" s="539"/>
      <c r="W135" s="539"/>
      <c r="X135" s="539"/>
      <c r="Y135" s="539"/>
      <c r="Z135" s="539"/>
      <c r="AA135" s="539"/>
      <c r="AB135" s="539"/>
      <c r="AC135" s="539"/>
      <c r="AD135" s="539"/>
      <c r="AE135" s="539"/>
    </row>
    <row r="136" spans="1:33" ht="17.100000000000001" customHeight="1" outlineLevel="1" x14ac:dyDescent="0.25">
      <c r="B136" s="67"/>
      <c r="C136" s="43" t="s">
        <v>0</v>
      </c>
      <c r="D136" s="43">
        <f>D116</f>
        <v>19</v>
      </c>
      <c r="E136" s="68"/>
      <c r="F136" s="44"/>
      <c r="G136" s="45"/>
      <c r="H136" s="46"/>
      <c r="I136" s="47"/>
      <c r="J136" s="48">
        <f>SUM(J116:J135)</f>
        <v>2350</v>
      </c>
      <c r="K136" s="341">
        <f>SUM(K115:K135)</f>
        <v>2353</v>
      </c>
      <c r="L136" s="341">
        <f>SUM(L115:L135)</f>
        <v>3</v>
      </c>
      <c r="M136" s="159"/>
      <c r="N136" s="159"/>
      <c r="O136" s="259"/>
      <c r="P136" s="49"/>
      <c r="Q136" s="49"/>
      <c r="R136" s="50"/>
      <c r="T136" s="539"/>
      <c r="U136" s="539"/>
      <c r="V136" s="539"/>
      <c r="W136" s="539"/>
      <c r="X136" s="539"/>
      <c r="Y136" s="539"/>
      <c r="Z136" s="539"/>
      <c r="AA136" s="539"/>
      <c r="AB136" s="539"/>
      <c r="AC136" s="539"/>
      <c r="AD136" s="539"/>
      <c r="AE136" s="539"/>
    </row>
    <row r="137" spans="1:33" ht="17.100000000000001" customHeight="1" x14ac:dyDescent="0.25">
      <c r="B137" s="33"/>
      <c r="C137" s="33"/>
      <c r="D137" s="34"/>
      <c r="E137" s="77"/>
      <c r="F137" s="175"/>
      <c r="G137" s="78"/>
      <c r="H137" s="178"/>
      <c r="I137" s="79"/>
      <c r="J137" s="80"/>
      <c r="K137" s="35"/>
      <c r="L137" s="150"/>
      <c r="M137" s="141"/>
      <c r="N137" s="150"/>
      <c r="O137" s="264"/>
      <c r="P137" s="36"/>
      <c r="Q137" s="36"/>
      <c r="R137" s="33"/>
      <c r="T137" s="539"/>
      <c r="U137" s="539"/>
      <c r="V137" s="539"/>
      <c r="W137" s="539"/>
      <c r="X137" s="539"/>
      <c r="Y137" s="539"/>
      <c r="Z137" s="539"/>
      <c r="AA137" s="539"/>
      <c r="AB137" s="539"/>
      <c r="AC137" s="539"/>
      <c r="AD137" s="539"/>
      <c r="AE137" s="539"/>
    </row>
    <row r="138" spans="1:33" ht="18.75" customHeight="1" x14ac:dyDescent="0.25">
      <c r="B138" s="473">
        <f>B116+1</f>
        <v>9</v>
      </c>
      <c r="C138" s="396" t="s">
        <v>91</v>
      </c>
      <c r="D138" s="156">
        <f>COUNTA(E138:E141)</f>
        <v>1</v>
      </c>
      <c r="E138" s="544" t="s">
        <v>90</v>
      </c>
      <c r="F138" s="545"/>
      <c r="G138" s="365" t="s">
        <v>12</v>
      </c>
      <c r="H138" s="365"/>
      <c r="I138" s="366" t="s">
        <v>13</v>
      </c>
      <c r="J138" s="508">
        <v>3407</v>
      </c>
      <c r="K138" s="543">
        <v>3407</v>
      </c>
      <c r="L138" s="480">
        <f>J138-K138</f>
        <v>0</v>
      </c>
      <c r="M138" s="117" t="s">
        <v>1427</v>
      </c>
      <c r="N138" s="308" t="s">
        <v>1428</v>
      </c>
      <c r="O138" s="535" t="s">
        <v>730</v>
      </c>
      <c r="P138" s="522" t="s">
        <v>89</v>
      </c>
      <c r="Q138" s="308" t="s">
        <v>1408</v>
      </c>
      <c r="R138" s="117"/>
      <c r="T138" s="539"/>
      <c r="U138" s="539"/>
      <c r="V138" s="539">
        <v>1</v>
      </c>
      <c r="W138" s="539"/>
      <c r="X138" s="539"/>
      <c r="Y138" s="539"/>
      <c r="Z138" s="539"/>
      <c r="AA138" s="539"/>
      <c r="AB138" s="539"/>
      <c r="AC138" s="539"/>
      <c r="AD138" s="539"/>
      <c r="AE138" s="539"/>
    </row>
    <row r="139" spans="1:33" s="23" customFormat="1" ht="17.100000000000001" customHeight="1" x14ac:dyDescent="0.25">
      <c r="A139" s="130"/>
      <c r="B139" s="238"/>
      <c r="C139" s="239"/>
      <c r="D139" s="156"/>
      <c r="E139" s="518"/>
      <c r="F139" s="240"/>
      <c r="G139" s="519"/>
      <c r="H139" s="519"/>
      <c r="I139" s="520"/>
      <c r="J139" s="521"/>
      <c r="K139" s="293"/>
      <c r="L139" s="292"/>
      <c r="M139" s="238"/>
      <c r="N139" s="250"/>
      <c r="O139" s="275"/>
      <c r="P139" s="343"/>
      <c r="Q139" s="250"/>
      <c r="R139" s="238"/>
      <c r="T139" s="539"/>
      <c r="U139" s="539"/>
      <c r="V139" s="539"/>
      <c r="W139" s="539"/>
      <c r="X139" s="539"/>
      <c r="Y139" s="539"/>
      <c r="Z139" s="539"/>
      <c r="AA139" s="539"/>
      <c r="AB139" s="539"/>
      <c r="AC139" s="539"/>
      <c r="AD139" s="539"/>
      <c r="AE139" s="539"/>
    </row>
    <row r="140" spans="1:33" ht="17.100000000000001" customHeight="1" outlineLevel="1" x14ac:dyDescent="0.25">
      <c r="B140" s="67"/>
      <c r="C140" s="43" t="s">
        <v>0</v>
      </c>
      <c r="D140" s="43">
        <f>D138</f>
        <v>1</v>
      </c>
      <c r="E140" s="68"/>
      <c r="F140" s="44"/>
      <c r="G140" s="45"/>
      <c r="H140" s="46"/>
      <c r="I140" s="47"/>
      <c r="J140" s="48">
        <f>SUM(J120:J139)</f>
        <v>7575</v>
      </c>
      <c r="K140" s="341">
        <f>SUM(K119:K139)</f>
        <v>7592</v>
      </c>
      <c r="L140" s="341">
        <f>SUM(L119:L139)</f>
        <v>3</v>
      </c>
      <c r="M140" s="159"/>
      <c r="N140" s="159"/>
      <c r="O140" s="259"/>
      <c r="P140" s="49"/>
      <c r="Q140" s="49"/>
      <c r="R140" s="50"/>
      <c r="T140" s="539"/>
      <c r="U140" s="539"/>
      <c r="V140" s="539"/>
      <c r="W140" s="539"/>
      <c r="X140" s="539"/>
      <c r="Y140" s="539"/>
      <c r="Z140" s="539"/>
      <c r="AA140" s="539"/>
      <c r="AB140" s="539"/>
      <c r="AC140" s="539"/>
      <c r="AD140" s="539"/>
      <c r="AE140" s="539"/>
    </row>
    <row r="141" spans="1:33" ht="7.5" customHeight="1" outlineLevel="1" x14ac:dyDescent="0.25">
      <c r="B141" s="57"/>
      <c r="C141" s="58"/>
      <c r="D141" s="58"/>
      <c r="E141" s="57"/>
      <c r="F141" s="59"/>
      <c r="G141" s="60"/>
      <c r="H141" s="59"/>
      <c r="I141" s="61"/>
      <c r="J141" s="62"/>
      <c r="K141" s="347"/>
      <c r="L141" s="63"/>
      <c r="M141" s="63"/>
      <c r="N141" s="63"/>
      <c r="O141" s="260"/>
      <c r="P141" s="64"/>
      <c r="Q141" s="64"/>
      <c r="R141" s="65"/>
      <c r="T141" s="673"/>
      <c r="U141" s="673"/>
      <c r="V141" s="673"/>
      <c r="W141" s="673"/>
      <c r="X141" s="673"/>
      <c r="Y141" s="673"/>
      <c r="Z141" s="673"/>
      <c r="AA141" s="673"/>
      <c r="AB141" s="673"/>
      <c r="AC141" s="673"/>
      <c r="AD141" s="673"/>
      <c r="AE141" s="673"/>
      <c r="AG141" s="781"/>
    </row>
    <row r="142" spans="1:33" s="22" customFormat="1" ht="18" customHeight="1" x14ac:dyDescent="0.25">
      <c r="A142" s="128"/>
      <c r="B142" s="657">
        <f>COUNT(B69:B141)</f>
        <v>9</v>
      </c>
      <c r="C142" s="43" t="s">
        <v>59</v>
      </c>
      <c r="D142" s="43">
        <f>D88+D79+D92+D96+D102+D109+D114+D136+D140</f>
        <v>45</v>
      </c>
      <c r="E142" s="68"/>
      <c r="F142" s="104"/>
      <c r="G142" s="69"/>
      <c r="H142" s="105"/>
      <c r="I142" s="70"/>
      <c r="J142" s="251">
        <f>J88+J79+J92+J96+J102+J109+J114+J136+J140</f>
        <v>15007</v>
      </c>
      <c r="K142" s="251">
        <f>K88+K79+K92+K96+K102+K109+K114+K136+K140</f>
        <v>19347</v>
      </c>
      <c r="L142" s="251">
        <f>L88+L79+L92+L96+L102+L109+L114+L136+L140</f>
        <v>-914</v>
      </c>
      <c r="M142" s="159"/>
      <c r="N142" s="159"/>
      <c r="O142" s="261"/>
      <c r="P142" s="49"/>
      <c r="Q142" s="49"/>
      <c r="R142" s="50"/>
      <c r="S142" s="21"/>
      <c r="T142" s="672">
        <f t="shared" ref="T142:AE142" si="9">SUM(T69:T141)</f>
        <v>8</v>
      </c>
      <c r="U142" s="672">
        <f t="shared" si="9"/>
        <v>11</v>
      </c>
      <c r="V142" s="672">
        <f t="shared" si="9"/>
        <v>26</v>
      </c>
      <c r="W142" s="672">
        <f t="shared" si="9"/>
        <v>0</v>
      </c>
      <c r="X142" s="672">
        <f t="shared" si="9"/>
        <v>0</v>
      </c>
      <c r="Y142" s="672">
        <f t="shared" si="9"/>
        <v>0</v>
      </c>
      <c r="Z142" s="672">
        <f t="shared" si="9"/>
        <v>0</v>
      </c>
      <c r="AA142" s="672">
        <f t="shared" si="9"/>
        <v>0</v>
      </c>
      <c r="AB142" s="672">
        <f t="shared" si="9"/>
        <v>0</v>
      </c>
      <c r="AC142" s="672">
        <f t="shared" si="9"/>
        <v>0</v>
      </c>
      <c r="AD142" s="672">
        <f t="shared" si="9"/>
        <v>0</v>
      </c>
      <c r="AE142" s="672">
        <f t="shared" si="9"/>
        <v>0</v>
      </c>
      <c r="AG142" s="777"/>
    </row>
    <row r="143" spans="1:33" ht="17.100000000000001" customHeight="1" x14ac:dyDescent="0.25">
      <c r="B143" s="186"/>
      <c r="C143" s="186"/>
      <c r="D143" s="186"/>
      <c r="E143" s="106"/>
      <c r="F143" s="107"/>
      <c r="G143" s="108"/>
      <c r="H143" s="107"/>
      <c r="I143" s="108"/>
      <c r="J143" s="122"/>
      <c r="K143" s="122"/>
      <c r="L143" s="109"/>
      <c r="M143" s="134"/>
      <c r="N143" s="143"/>
      <c r="O143" s="262"/>
      <c r="P143" s="108"/>
      <c r="Q143" s="108"/>
      <c r="R143" s="110"/>
    </row>
    <row r="144" spans="1:33" ht="17.100000000000001" customHeight="1" x14ac:dyDescent="0.25">
      <c r="A144" s="21"/>
      <c r="B144" s="71" t="s">
        <v>26</v>
      </c>
      <c r="C144" s="72" t="e">
        <f>#REF!</f>
        <v>#REF!</v>
      </c>
      <c r="D144" s="73"/>
      <c r="E144" s="168"/>
      <c r="F144" s="74"/>
      <c r="G144" s="73"/>
      <c r="H144" s="74"/>
      <c r="I144" s="73"/>
      <c r="J144" s="73"/>
      <c r="K144" s="491"/>
      <c r="O144" s="263"/>
      <c r="P144" s="73"/>
      <c r="Q144" s="73"/>
      <c r="R144" s="75"/>
      <c r="T144" s="784"/>
      <c r="U144" s="785"/>
      <c r="V144" s="785"/>
      <c r="W144" s="785"/>
      <c r="X144" s="785"/>
      <c r="Y144" s="785"/>
      <c r="Z144" s="785"/>
      <c r="AA144" s="785"/>
      <c r="AB144" s="785"/>
      <c r="AC144" s="785"/>
      <c r="AD144" s="785"/>
      <c r="AE144" s="786"/>
    </row>
    <row r="145" spans="1:31" ht="17.100000000000001" customHeight="1" x14ac:dyDescent="0.25">
      <c r="A145" s="21"/>
      <c r="B145" s="776" t="s">
        <v>5</v>
      </c>
      <c r="C145" s="776" t="s">
        <v>7</v>
      </c>
      <c r="D145" s="759" t="s">
        <v>15</v>
      </c>
      <c r="E145" s="764" t="s">
        <v>6</v>
      </c>
      <c r="F145" s="766" t="s">
        <v>71</v>
      </c>
      <c r="G145" s="767"/>
      <c r="H145" s="767"/>
      <c r="I145" s="767"/>
      <c r="J145" s="768"/>
      <c r="K145" s="778" t="s">
        <v>17</v>
      </c>
      <c r="L145" s="756" t="s">
        <v>20</v>
      </c>
      <c r="M145" s="758" t="s">
        <v>54</v>
      </c>
      <c r="N145" s="758" t="s">
        <v>55</v>
      </c>
      <c r="O145" s="772" t="s">
        <v>8</v>
      </c>
      <c r="P145" s="759" t="s">
        <v>9</v>
      </c>
      <c r="Q145" s="759" t="s">
        <v>61</v>
      </c>
      <c r="R145" s="759" t="s">
        <v>10</v>
      </c>
      <c r="T145" s="775" t="s">
        <v>807</v>
      </c>
      <c r="U145" s="775"/>
      <c r="V145" s="775"/>
      <c r="W145" s="775"/>
      <c r="X145" s="775"/>
      <c r="Y145" s="775"/>
      <c r="Z145" s="775"/>
      <c r="AA145" s="775"/>
      <c r="AB145" s="775"/>
      <c r="AC145" s="775"/>
      <c r="AD145" s="775"/>
      <c r="AE145" s="775"/>
    </row>
    <row r="146" spans="1:31" ht="17.100000000000001" customHeight="1" x14ac:dyDescent="0.25">
      <c r="A146" s="21"/>
      <c r="B146" s="760"/>
      <c r="C146" s="760"/>
      <c r="D146" s="760"/>
      <c r="E146" s="765"/>
      <c r="F146" s="769"/>
      <c r="G146" s="770"/>
      <c r="H146" s="770"/>
      <c r="I146" s="770"/>
      <c r="J146" s="771"/>
      <c r="K146" s="779"/>
      <c r="L146" s="757"/>
      <c r="M146" s="757"/>
      <c r="N146" s="757"/>
      <c r="O146" s="773"/>
      <c r="P146" s="760"/>
      <c r="Q146" s="760"/>
      <c r="R146" s="760"/>
      <c r="T146" s="655" t="s">
        <v>43</v>
      </c>
      <c r="U146" s="655" t="s">
        <v>44</v>
      </c>
      <c r="V146" s="655" t="s">
        <v>45</v>
      </c>
      <c r="W146" s="655" t="s">
        <v>46</v>
      </c>
      <c r="X146" s="655" t="s">
        <v>41</v>
      </c>
      <c r="Y146" s="655" t="s">
        <v>47</v>
      </c>
      <c r="Z146" s="655" t="s">
        <v>48</v>
      </c>
      <c r="AA146" s="655" t="s">
        <v>49</v>
      </c>
      <c r="AB146" s="655" t="s">
        <v>50</v>
      </c>
      <c r="AC146" s="655" t="s">
        <v>51</v>
      </c>
      <c r="AD146" s="655" t="s">
        <v>52</v>
      </c>
      <c r="AE146" s="655" t="s">
        <v>53</v>
      </c>
    </row>
    <row r="147" spans="1:31" ht="17.100000000000001" customHeight="1" x14ac:dyDescent="0.25">
      <c r="A147" s="21"/>
      <c r="B147" s="33"/>
      <c r="C147" s="33"/>
      <c r="D147" s="34"/>
      <c r="E147" s="77"/>
      <c r="F147" s="175"/>
      <c r="G147" s="78"/>
      <c r="H147" s="178"/>
      <c r="I147" s="79"/>
      <c r="J147" s="80"/>
      <c r="K147" s="314"/>
      <c r="L147" s="150"/>
      <c r="M147" s="206"/>
      <c r="N147" s="150"/>
      <c r="O147" s="264"/>
      <c r="P147" s="36"/>
      <c r="Q147" s="36"/>
      <c r="R147" s="33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</row>
    <row r="148" spans="1:31" ht="17.100000000000001" customHeight="1" x14ac:dyDescent="0.25">
      <c r="A148" s="21"/>
      <c r="B148" s="396"/>
      <c r="C148" s="396"/>
      <c r="D148" s="156"/>
      <c r="E148" s="518"/>
      <c r="F148" s="526"/>
      <c r="G148" s="519"/>
      <c r="H148" s="519"/>
      <c r="I148" s="520"/>
      <c r="J148" s="521"/>
      <c r="K148" s="525"/>
      <c r="L148" s="480"/>
      <c r="M148" s="396"/>
      <c r="N148" s="522"/>
      <c r="O148" s="535"/>
      <c r="P148" s="522"/>
      <c r="Q148" s="522"/>
      <c r="R148" s="396"/>
      <c r="T148" s="539"/>
      <c r="U148" s="539"/>
      <c r="V148" s="539"/>
      <c r="W148" s="539"/>
      <c r="X148" s="539"/>
      <c r="Y148" s="539"/>
      <c r="Z148" s="539"/>
      <c r="AA148" s="539"/>
      <c r="AB148" s="539"/>
      <c r="AC148" s="539"/>
      <c r="AD148" s="539"/>
      <c r="AE148" s="539"/>
    </row>
    <row r="149" spans="1:31" ht="17.100000000000001" customHeight="1" x14ac:dyDescent="0.25">
      <c r="A149" s="21"/>
      <c r="B149" s="396"/>
      <c r="C149" s="396"/>
      <c r="D149" s="397"/>
      <c r="E149" s="518"/>
      <c r="F149" s="526"/>
      <c r="G149" s="519"/>
      <c r="H149" s="519"/>
      <c r="I149" s="520"/>
      <c r="J149" s="521"/>
      <c r="K149" s="525"/>
      <c r="L149" s="480"/>
      <c r="M149" s="396"/>
      <c r="N149" s="522"/>
      <c r="O149" s="398"/>
      <c r="P149" s="364"/>
      <c r="Q149" s="522"/>
      <c r="R149" s="396"/>
      <c r="T149" s="539"/>
      <c r="U149" s="539"/>
      <c r="V149" s="539"/>
      <c r="W149" s="539"/>
      <c r="X149" s="539"/>
      <c r="Y149" s="539"/>
      <c r="Z149" s="539"/>
      <c r="AA149" s="539"/>
      <c r="AB149" s="539"/>
      <c r="AC149" s="539"/>
      <c r="AD149" s="539"/>
      <c r="AE149" s="539"/>
    </row>
    <row r="150" spans="1:31" ht="17.100000000000001" customHeight="1" x14ac:dyDescent="0.25">
      <c r="A150" s="21"/>
      <c r="B150" s="396"/>
      <c r="C150" s="396"/>
      <c r="D150" s="397"/>
      <c r="E150" s="518"/>
      <c r="F150" s="526"/>
      <c r="G150" s="519"/>
      <c r="H150" s="519"/>
      <c r="I150" s="520"/>
      <c r="J150" s="521"/>
      <c r="K150" s="525"/>
      <c r="L150" s="480"/>
      <c r="M150" s="396"/>
      <c r="N150" s="522"/>
      <c r="O150" s="398"/>
      <c r="P150" s="364"/>
      <c r="Q150" s="522"/>
      <c r="R150" s="396"/>
      <c r="T150" s="539"/>
      <c r="U150" s="539"/>
      <c r="V150" s="539"/>
      <c r="W150" s="539"/>
      <c r="X150" s="539"/>
      <c r="Y150" s="539"/>
      <c r="Z150" s="539"/>
      <c r="AA150" s="539"/>
      <c r="AB150" s="539"/>
      <c r="AC150" s="539"/>
      <c r="AD150" s="539"/>
      <c r="AE150" s="539"/>
    </row>
    <row r="151" spans="1:31" ht="17.100000000000001" customHeight="1" outlineLevel="1" x14ac:dyDescent="0.25">
      <c r="A151" s="21"/>
      <c r="B151" s="101"/>
      <c r="C151" s="101"/>
      <c r="D151" s="37"/>
      <c r="E151" s="37"/>
      <c r="F151" s="38"/>
      <c r="G151" s="39"/>
      <c r="H151" s="40"/>
      <c r="I151" s="41"/>
      <c r="J151" s="42"/>
      <c r="K151" s="316"/>
      <c r="L151" s="133"/>
      <c r="M151" s="112"/>
      <c r="N151" s="133"/>
      <c r="O151" s="265"/>
      <c r="P151" s="55"/>
      <c r="Q151" s="55"/>
      <c r="R151" s="102"/>
      <c r="S151" s="22"/>
      <c r="T151" s="539"/>
      <c r="U151" s="539"/>
      <c r="V151" s="539"/>
      <c r="W151" s="539"/>
      <c r="X151" s="539"/>
      <c r="Y151" s="539"/>
      <c r="Z151" s="539"/>
      <c r="AA151" s="539"/>
      <c r="AB151" s="539"/>
      <c r="AC151" s="539"/>
      <c r="AD151" s="539"/>
      <c r="AE151" s="539"/>
    </row>
    <row r="152" spans="1:31" ht="17.100000000000001" customHeight="1" outlineLevel="1" x14ac:dyDescent="0.25">
      <c r="A152" s="21"/>
      <c r="B152" s="84"/>
      <c r="C152" s="43" t="s">
        <v>0</v>
      </c>
      <c r="D152" s="43">
        <f>D148</f>
        <v>0</v>
      </c>
      <c r="E152" s="85"/>
      <c r="F152" s="44"/>
      <c r="G152" s="45"/>
      <c r="H152" s="46"/>
      <c r="I152" s="47"/>
      <c r="J152" s="180">
        <f>SUM(J147:J151)</f>
        <v>0</v>
      </c>
      <c r="K152" s="180">
        <f>SUM(K147:K151)</f>
        <v>0</v>
      </c>
      <c r="L152" s="180">
        <f>SUM(L147:L151)</f>
        <v>0</v>
      </c>
      <c r="M152" s="159"/>
      <c r="N152" s="159"/>
      <c r="O152" s="266"/>
      <c r="P152" s="86"/>
      <c r="Q152" s="86"/>
      <c r="R152" s="87"/>
      <c r="S152" s="22"/>
      <c r="T152" s="583"/>
      <c r="U152" s="583"/>
      <c r="V152" s="539"/>
      <c r="W152" s="539"/>
      <c r="X152" s="539"/>
      <c r="Y152" s="539"/>
      <c r="Z152" s="539"/>
      <c r="AA152" s="539"/>
      <c r="AB152" s="539"/>
      <c r="AC152" s="539"/>
      <c r="AD152" s="539"/>
      <c r="AE152" s="539"/>
    </row>
    <row r="153" spans="1:31" ht="17.100000000000001" customHeight="1" x14ac:dyDescent="0.25">
      <c r="A153" s="21"/>
      <c r="B153" s="276"/>
      <c r="C153" s="578"/>
      <c r="D153" s="578"/>
      <c r="E153" s="578"/>
      <c r="F153" s="277"/>
      <c r="G153" s="278"/>
      <c r="H153" s="279"/>
      <c r="I153" s="280"/>
      <c r="J153" s="281"/>
      <c r="K153" s="501"/>
      <c r="L153" s="281"/>
      <c r="M153" s="512"/>
      <c r="N153" s="514"/>
      <c r="O153" s="516"/>
      <c r="P153" s="515"/>
      <c r="Q153" s="515"/>
      <c r="R153" s="512"/>
      <c r="T153" s="583"/>
      <c r="U153" s="583"/>
      <c r="V153" s="539"/>
      <c r="W153" s="539"/>
      <c r="X153" s="539"/>
      <c r="Y153" s="539"/>
      <c r="Z153" s="539"/>
      <c r="AA153" s="539"/>
      <c r="AB153" s="539"/>
      <c r="AC153" s="539"/>
      <c r="AD153" s="539"/>
      <c r="AE153" s="539"/>
    </row>
    <row r="154" spans="1:31" ht="17.100000000000001" customHeight="1" x14ac:dyDescent="0.25">
      <c r="A154" s="21"/>
      <c r="B154" s="579"/>
      <c r="C154" s="536"/>
      <c r="D154" s="537"/>
      <c r="E154" s="544"/>
      <c r="F154" s="545"/>
      <c r="G154" s="552"/>
      <c r="H154" s="552"/>
      <c r="I154" s="553"/>
      <c r="J154" s="508"/>
      <c r="K154" s="538"/>
      <c r="L154" s="546"/>
      <c r="M154" s="536"/>
      <c r="N154" s="547"/>
      <c r="O154" s="564"/>
      <c r="P154" s="547"/>
      <c r="Q154" s="547"/>
      <c r="R154" s="536"/>
      <c r="T154" s="539"/>
      <c r="U154" s="539"/>
      <c r="V154" s="539"/>
      <c r="W154" s="539"/>
      <c r="X154" s="539"/>
      <c r="Y154" s="539"/>
      <c r="Z154" s="539"/>
      <c r="AA154" s="539"/>
      <c r="AB154" s="539"/>
      <c r="AC154" s="539"/>
      <c r="AD154" s="539"/>
      <c r="AE154" s="539"/>
    </row>
    <row r="155" spans="1:31" ht="17.100000000000001" customHeight="1" x14ac:dyDescent="0.25">
      <c r="A155" s="21"/>
      <c r="B155" s="536"/>
      <c r="C155" s="306"/>
      <c r="D155" s="307"/>
      <c r="E155" s="348"/>
      <c r="F155" s="545"/>
      <c r="G155" s="365"/>
      <c r="H155" s="365"/>
      <c r="I155" s="366"/>
      <c r="J155" s="508"/>
      <c r="K155" s="543"/>
      <c r="L155" s="480"/>
      <c r="M155" s="117"/>
      <c r="N155" s="522"/>
      <c r="O155" s="312"/>
      <c r="P155" s="116"/>
      <c r="Q155" s="522"/>
      <c r="R155" s="536"/>
      <c r="T155" s="539"/>
      <c r="U155" s="539"/>
      <c r="V155" s="539"/>
      <c r="W155" s="539"/>
      <c r="X155" s="539"/>
      <c r="Y155" s="539"/>
      <c r="Z155" s="539"/>
      <c r="AA155" s="539"/>
      <c r="AB155" s="539"/>
      <c r="AC155" s="539"/>
      <c r="AD155" s="539"/>
      <c r="AE155" s="539"/>
    </row>
    <row r="156" spans="1:31" ht="17.100000000000001" customHeight="1" x14ac:dyDescent="0.25">
      <c r="B156" s="238"/>
      <c r="C156" s="306"/>
      <c r="D156" s="307"/>
      <c r="E156" s="544"/>
      <c r="F156" s="545"/>
      <c r="G156" s="365"/>
      <c r="H156" s="365"/>
      <c r="I156" s="366"/>
      <c r="J156" s="508"/>
      <c r="K156" s="543"/>
      <c r="L156" s="480"/>
      <c r="M156" s="117"/>
      <c r="N156" s="522"/>
      <c r="O156" s="312"/>
      <c r="P156" s="116"/>
      <c r="Q156" s="522"/>
      <c r="R156" s="536"/>
      <c r="T156" s="539"/>
      <c r="U156" s="539"/>
      <c r="V156" s="539"/>
      <c r="W156" s="539"/>
      <c r="X156" s="539"/>
      <c r="Y156" s="539"/>
      <c r="Z156" s="539"/>
      <c r="AA156" s="539"/>
      <c r="AB156" s="539"/>
      <c r="AC156" s="539"/>
      <c r="AD156" s="539"/>
      <c r="AE156" s="539"/>
    </row>
    <row r="157" spans="1:31" ht="17.100000000000001" customHeight="1" outlineLevel="1" x14ac:dyDescent="0.25">
      <c r="B157" s="101"/>
      <c r="C157" s="101"/>
      <c r="D157" s="37"/>
      <c r="E157" s="37"/>
      <c r="F157" s="38"/>
      <c r="G157" s="39"/>
      <c r="H157" s="40"/>
      <c r="I157" s="41"/>
      <c r="J157" s="42"/>
      <c r="K157" s="316"/>
      <c r="L157" s="133"/>
      <c r="M157" s="118"/>
      <c r="N157" s="133"/>
      <c r="O157" s="265"/>
      <c r="P157" s="55"/>
      <c r="Q157" s="55"/>
      <c r="R157" s="102"/>
      <c r="S157" s="22"/>
      <c r="T157" s="539"/>
      <c r="U157" s="539"/>
      <c r="V157" s="539"/>
      <c r="W157" s="539"/>
      <c r="X157" s="539"/>
      <c r="Y157" s="539"/>
      <c r="Z157" s="539"/>
      <c r="AA157" s="539"/>
      <c r="AB157" s="539"/>
      <c r="AC157" s="539"/>
      <c r="AD157" s="539"/>
      <c r="AE157" s="539"/>
    </row>
    <row r="158" spans="1:31" ht="16.5" customHeight="1" x14ac:dyDescent="0.25">
      <c r="B158" s="84"/>
      <c r="C158" s="43" t="s">
        <v>0</v>
      </c>
      <c r="D158" s="43">
        <f>D154</f>
        <v>0</v>
      </c>
      <c r="E158" s="85"/>
      <c r="F158" s="44"/>
      <c r="G158" s="45"/>
      <c r="H158" s="46"/>
      <c r="I158" s="47"/>
      <c r="J158" s="180">
        <f>SUM(J153:J157)</f>
        <v>0</v>
      </c>
      <c r="K158" s="180">
        <f>SUM(K153:K157)</f>
        <v>0</v>
      </c>
      <c r="L158" s="180">
        <f>SUM(L153:L157)</f>
        <v>0</v>
      </c>
      <c r="M158" s="159"/>
      <c r="N158" s="159"/>
      <c r="O158" s="266"/>
      <c r="P158" s="86"/>
      <c r="Q158" s="86"/>
      <c r="R158" s="87"/>
      <c r="T158" s="583"/>
      <c r="U158" s="583"/>
      <c r="V158" s="539"/>
      <c r="W158" s="539"/>
      <c r="X158" s="539"/>
      <c r="Y158" s="539"/>
      <c r="Z158" s="539"/>
      <c r="AA158" s="539"/>
      <c r="AB158" s="539"/>
      <c r="AC158" s="539"/>
      <c r="AD158" s="539"/>
      <c r="AE158" s="539"/>
    </row>
    <row r="159" spans="1:31" ht="8.25" customHeight="1" x14ac:dyDescent="0.25">
      <c r="F159" s="196"/>
      <c r="H159" s="196"/>
      <c r="J159" s="196"/>
      <c r="L159" s="200"/>
      <c r="T159" s="285"/>
      <c r="U159" s="285"/>
      <c r="V159" s="285"/>
      <c r="W159" s="285"/>
      <c r="X159" s="285"/>
      <c r="Y159" s="285"/>
      <c r="Z159" s="285"/>
      <c r="AA159" s="285"/>
      <c r="AB159" s="285"/>
      <c r="AC159" s="285"/>
      <c r="AD159" s="285"/>
      <c r="AE159" s="285"/>
    </row>
    <row r="160" spans="1:31" ht="16.5" customHeight="1" x14ac:dyDescent="0.25">
      <c r="B160" s="657">
        <f>COUNT(B147:B159)</f>
        <v>0</v>
      </c>
      <c r="C160" s="43" t="s">
        <v>60</v>
      </c>
      <c r="D160" s="43">
        <f>D152+D158</f>
        <v>0</v>
      </c>
      <c r="E160" s="68"/>
      <c r="F160" s="286"/>
      <c r="G160" s="287"/>
      <c r="H160" s="288"/>
      <c r="I160" s="289"/>
      <c r="J160" s="180">
        <f>J152+J158</f>
        <v>0</v>
      </c>
      <c r="K160" s="180">
        <f>K152+K158</f>
        <v>0</v>
      </c>
      <c r="L160" s="180">
        <f>L152+L158</f>
        <v>0</v>
      </c>
      <c r="M160" s="159"/>
      <c r="N160" s="159"/>
      <c r="O160" s="261"/>
      <c r="P160" s="49"/>
      <c r="Q160" s="49"/>
      <c r="R160" s="50"/>
      <c r="T160" s="136">
        <f>SUM(T147:T159)</f>
        <v>0</v>
      </c>
      <c r="U160" s="136">
        <f t="shared" ref="U160:AE160" si="10">SUM(U147:U159)</f>
        <v>0</v>
      </c>
      <c r="V160" s="136">
        <f t="shared" si="10"/>
        <v>0</v>
      </c>
      <c r="W160" s="136">
        <f t="shared" si="10"/>
        <v>0</v>
      </c>
      <c r="X160" s="136">
        <f t="shared" si="10"/>
        <v>0</v>
      </c>
      <c r="Y160" s="136">
        <f t="shared" si="10"/>
        <v>0</v>
      </c>
      <c r="Z160" s="136">
        <f t="shared" si="10"/>
        <v>0</v>
      </c>
      <c r="AA160" s="136">
        <f t="shared" si="10"/>
        <v>0</v>
      </c>
      <c r="AB160" s="136">
        <f t="shared" si="10"/>
        <v>0</v>
      </c>
      <c r="AC160" s="136">
        <f t="shared" si="10"/>
        <v>0</v>
      </c>
      <c r="AD160" s="136">
        <f t="shared" si="10"/>
        <v>0</v>
      </c>
      <c r="AE160" s="136">
        <f t="shared" si="10"/>
        <v>0</v>
      </c>
    </row>
    <row r="161" spans="1:31" ht="8.25" customHeight="1" x14ac:dyDescent="0.25">
      <c r="B161" s="88"/>
      <c r="C161" s="88"/>
      <c r="D161" s="88"/>
      <c r="E161" s="88"/>
      <c r="F161" s="183"/>
      <c r="G161" s="88"/>
      <c r="H161" s="183"/>
      <c r="I161" s="88"/>
      <c r="J161" s="183"/>
      <c r="K161" s="492"/>
      <c r="L161" s="183"/>
      <c r="M161" s="63"/>
      <c r="N161" s="63"/>
      <c r="O161" s="272"/>
      <c r="P161" s="88"/>
      <c r="Q161" s="88"/>
      <c r="R161" s="88"/>
      <c r="T161" s="674"/>
      <c r="U161" s="674"/>
      <c r="V161" s="674"/>
      <c r="W161" s="674"/>
      <c r="X161" s="674"/>
      <c r="Y161" s="674"/>
      <c r="Z161" s="674"/>
      <c r="AA161" s="674"/>
      <c r="AB161" s="674"/>
      <c r="AC161" s="674"/>
      <c r="AD161" s="674"/>
      <c r="AE161" s="674"/>
    </row>
    <row r="162" spans="1:31" ht="17.100000000000001" customHeight="1" thickBot="1" x14ac:dyDescent="0.3">
      <c r="B162" s="89">
        <f>B160+B142</f>
        <v>9</v>
      </c>
      <c r="C162" s="89" t="s">
        <v>11</v>
      </c>
      <c r="D162" s="90">
        <f>D160+D142</f>
        <v>45</v>
      </c>
      <c r="E162" s="91"/>
      <c r="F162" s="92"/>
      <c r="G162" s="93"/>
      <c r="H162" s="92"/>
      <c r="I162" s="93"/>
      <c r="J162" s="199">
        <f>J160+J142</f>
        <v>15007</v>
      </c>
      <c r="K162" s="496">
        <f>K142+K160</f>
        <v>19347</v>
      </c>
      <c r="L162" s="199">
        <f>L142+L160</f>
        <v>-914</v>
      </c>
      <c r="M162" s="283"/>
      <c r="N162" s="284"/>
      <c r="O162" s="273"/>
      <c r="P162" s="95"/>
      <c r="Q162" s="95"/>
      <c r="R162" s="96"/>
      <c r="T162" s="675">
        <f t="shared" ref="T162:AE162" si="11">T142+T160</f>
        <v>8</v>
      </c>
      <c r="U162" s="675">
        <f t="shared" si="11"/>
        <v>11</v>
      </c>
      <c r="V162" s="675">
        <f t="shared" si="11"/>
        <v>26</v>
      </c>
      <c r="W162" s="675">
        <f t="shared" si="11"/>
        <v>0</v>
      </c>
      <c r="X162" s="675">
        <f t="shared" si="11"/>
        <v>0</v>
      </c>
      <c r="Y162" s="675">
        <f t="shared" si="11"/>
        <v>0</v>
      </c>
      <c r="Z162" s="675">
        <f t="shared" si="11"/>
        <v>0</v>
      </c>
      <c r="AA162" s="675">
        <f t="shared" si="11"/>
        <v>0</v>
      </c>
      <c r="AB162" s="675">
        <f t="shared" si="11"/>
        <v>0</v>
      </c>
      <c r="AC162" s="675">
        <f t="shared" si="11"/>
        <v>0</v>
      </c>
      <c r="AD162" s="675">
        <f t="shared" si="11"/>
        <v>0</v>
      </c>
      <c r="AE162" s="675">
        <f t="shared" si="11"/>
        <v>0</v>
      </c>
    </row>
    <row r="163" spans="1:31" ht="17.100000000000001" customHeight="1" thickTop="1" x14ac:dyDescent="0.25"/>
    <row r="164" spans="1:31" ht="17.100000000000001" customHeight="1" x14ac:dyDescent="0.25">
      <c r="B164" s="98" t="str">
        <f>Rekap!B18</f>
        <v>Jember, 31 Maret 2020</v>
      </c>
    </row>
    <row r="165" spans="1:31" ht="17.100000000000001" customHeight="1" x14ac:dyDescent="0.25">
      <c r="B165" s="99" t="s">
        <v>4</v>
      </c>
    </row>
    <row r="166" spans="1:31" ht="17.100000000000001" customHeight="1" x14ac:dyDescent="0.25">
      <c r="B166" s="99"/>
    </row>
    <row r="167" spans="1:31" ht="17.100000000000001" customHeight="1" x14ac:dyDescent="0.25"/>
    <row r="168" spans="1:31" ht="17.100000000000001" customHeight="1" x14ac:dyDescent="0.25"/>
    <row r="169" spans="1:31" ht="17.100000000000001" customHeight="1" x14ac:dyDescent="0.25">
      <c r="A169" s="21"/>
      <c r="E169" s="21"/>
      <c r="F169" s="21"/>
      <c r="G169" s="21"/>
      <c r="H169" s="21"/>
      <c r="I169" s="21"/>
      <c r="J169" s="21"/>
      <c r="K169" s="21"/>
      <c r="M169" s="21"/>
      <c r="O169" s="21"/>
    </row>
    <row r="170" spans="1:31" ht="17.100000000000001" customHeight="1" x14ac:dyDescent="0.25">
      <c r="A170" s="21"/>
      <c r="E170" s="21"/>
      <c r="F170" s="21"/>
      <c r="G170" s="21"/>
      <c r="H170" s="21"/>
      <c r="I170" s="21"/>
      <c r="J170" s="21"/>
      <c r="K170" s="21"/>
      <c r="M170" s="21"/>
      <c r="O170" s="21"/>
    </row>
    <row r="171" spans="1:31" ht="17.100000000000001" customHeight="1" x14ac:dyDescent="0.25">
      <c r="A171" s="21"/>
      <c r="E171" s="21"/>
      <c r="F171" s="21"/>
      <c r="G171" s="21"/>
      <c r="H171" s="21"/>
      <c r="I171" s="21"/>
      <c r="J171" s="21"/>
      <c r="K171" s="21"/>
      <c r="M171" s="21"/>
      <c r="O171" s="21"/>
    </row>
    <row r="172" spans="1:31" ht="17.100000000000001" customHeight="1" x14ac:dyDescent="0.25">
      <c r="A172" s="21"/>
      <c r="E172" s="21"/>
      <c r="F172" s="21"/>
      <c r="G172" s="21"/>
      <c r="H172" s="21"/>
      <c r="I172" s="21"/>
      <c r="J172" s="21"/>
      <c r="K172" s="21"/>
      <c r="M172" s="21"/>
      <c r="O172" s="21"/>
    </row>
    <row r="173" spans="1:31" ht="17.100000000000001" customHeight="1" x14ac:dyDescent="0.25">
      <c r="A173" s="21"/>
      <c r="E173" s="21"/>
      <c r="F173" s="21"/>
      <c r="G173" s="21"/>
      <c r="H173" s="21"/>
      <c r="I173" s="21"/>
      <c r="J173" s="21"/>
      <c r="K173" s="21"/>
      <c r="M173" s="21"/>
      <c r="O173" s="21"/>
    </row>
    <row r="174" spans="1:31" ht="17.100000000000001" customHeight="1" x14ac:dyDescent="0.25">
      <c r="A174" s="21"/>
      <c r="E174" s="21"/>
      <c r="F174" s="21"/>
      <c r="G174" s="21"/>
      <c r="H174" s="21"/>
      <c r="I174" s="21"/>
      <c r="J174" s="21"/>
      <c r="K174" s="21"/>
      <c r="M174" s="21"/>
      <c r="O174" s="21"/>
    </row>
    <row r="175" spans="1:31" ht="17.100000000000001" customHeight="1" x14ac:dyDescent="0.25">
      <c r="A175" s="21"/>
      <c r="E175" s="21"/>
      <c r="F175" s="21"/>
      <c r="G175" s="21"/>
      <c r="H175" s="21"/>
      <c r="I175" s="21"/>
      <c r="J175" s="21"/>
      <c r="K175" s="21"/>
      <c r="M175" s="21"/>
      <c r="O175" s="21"/>
    </row>
    <row r="176" spans="1:31" ht="17.100000000000001" customHeight="1" x14ac:dyDescent="0.25">
      <c r="A176" s="21"/>
      <c r="E176" s="21"/>
      <c r="F176" s="21"/>
      <c r="G176" s="21"/>
      <c r="H176" s="21"/>
      <c r="I176" s="21"/>
      <c r="J176" s="21"/>
      <c r="K176" s="21"/>
      <c r="M176" s="21"/>
      <c r="O176" s="21"/>
    </row>
  </sheetData>
  <mergeCells count="67">
    <mergeCell ref="T145:AE145"/>
    <mergeCell ref="T144:AE144"/>
    <mergeCell ref="T66:AE66"/>
    <mergeCell ref="O67:O68"/>
    <mergeCell ref="B145:B146"/>
    <mergeCell ref="C145:C146"/>
    <mergeCell ref="D145:D146"/>
    <mergeCell ref="E145:E146"/>
    <mergeCell ref="F145:J146"/>
    <mergeCell ref="K145:K146"/>
    <mergeCell ref="L145:L146"/>
    <mergeCell ref="M145:M146"/>
    <mergeCell ref="N145:N146"/>
    <mergeCell ref="M67:M68"/>
    <mergeCell ref="N67:N68"/>
    <mergeCell ref="L67:L68"/>
    <mergeCell ref="D67:D68"/>
    <mergeCell ref="E67:E68"/>
    <mergeCell ref="F67:J68"/>
    <mergeCell ref="K67:K68"/>
    <mergeCell ref="T67:AE67"/>
    <mergeCell ref="O145:O146"/>
    <mergeCell ref="P145:P146"/>
    <mergeCell ref="Q145:Q146"/>
    <mergeCell ref="R145:R146"/>
    <mergeCell ref="O37:O38"/>
    <mergeCell ref="P37:P38"/>
    <mergeCell ref="Q37:Q38"/>
    <mergeCell ref="R37:R38"/>
    <mergeCell ref="P67:P68"/>
    <mergeCell ref="Q67:Q68"/>
    <mergeCell ref="R67:R68"/>
    <mergeCell ref="B61:R61"/>
    <mergeCell ref="B62:R62"/>
    <mergeCell ref="B63:P63"/>
    <mergeCell ref="B67:B68"/>
    <mergeCell ref="C67:C68"/>
    <mergeCell ref="R8:R9"/>
    <mergeCell ref="B37:B38"/>
    <mergeCell ref="C37:C38"/>
    <mergeCell ref="D37:D38"/>
    <mergeCell ref="E37:E38"/>
    <mergeCell ref="F37:J38"/>
    <mergeCell ref="K37:K38"/>
    <mergeCell ref="L37:L38"/>
    <mergeCell ref="M37:M38"/>
    <mergeCell ref="N37:N38"/>
    <mergeCell ref="L8:L9"/>
    <mergeCell ref="M8:M9"/>
    <mergeCell ref="N8:N9"/>
    <mergeCell ref="O8:O9"/>
    <mergeCell ref="S98:S99"/>
    <mergeCell ref="AG141:AG142"/>
    <mergeCell ref="P8:P9"/>
    <mergeCell ref="Q8:Q9"/>
    <mergeCell ref="B2:R2"/>
    <mergeCell ref="B3:R3"/>
    <mergeCell ref="B4:R4"/>
    <mergeCell ref="B5:M5"/>
    <mergeCell ref="B8:B9"/>
    <mergeCell ref="C8:C9"/>
    <mergeCell ref="D8:D9"/>
    <mergeCell ref="E8:E9"/>
    <mergeCell ref="F8:J9"/>
    <mergeCell ref="K8:K9"/>
    <mergeCell ref="B58:M58"/>
    <mergeCell ref="B60:R60"/>
  </mergeCells>
  <printOptions horizontalCentered="1"/>
  <pageMargins left="0.59055118110236227" right="0.19685039370078741" top="0.59055118110236227" bottom="0.19685039370078741" header="0" footer="0"/>
  <pageSetup paperSize="256" scale="90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howOutlineSymbols="0"/>
    <pageSetUpPr fitToPage="1"/>
  </sheetPr>
  <dimension ref="A1:AE816"/>
  <sheetViews>
    <sheetView showOutlineSymbols="0" zoomScale="80" zoomScaleNormal="80" workbookViewId="0">
      <pane ySplit="9" topLeftCell="A10" activePane="bottomLeft" state="frozen"/>
      <selection pane="bottomLeft"/>
    </sheetView>
  </sheetViews>
  <sheetFormatPr defaultColWidth="9.140625" defaultRowHeight="21" customHeight="1" outlineLevelRow="1" outlineLevelCol="1" x14ac:dyDescent="0.25"/>
  <cols>
    <col min="1" max="1" width="5" style="130" customWidth="1"/>
    <col min="2" max="2" width="5.140625" style="21" customWidth="1"/>
    <col min="3" max="3" width="11.42578125" style="21" customWidth="1"/>
    <col min="4" max="4" width="7.140625" style="130" customWidth="1"/>
    <col min="5" max="5" width="27.5703125" style="23" customWidth="1"/>
    <col min="6" max="6" width="6" style="100" customWidth="1" outlineLevel="1"/>
    <col min="7" max="7" width="3.42578125" style="25" customWidth="1" outlineLevel="1"/>
    <col min="8" max="8" width="6" style="100" customWidth="1" outlineLevel="1"/>
    <col min="9" max="9" width="2.85546875" style="25" customWidth="1" outlineLevel="1"/>
    <col min="10" max="10" width="12.28515625" style="24" customWidth="1"/>
    <col min="11" max="11" width="13" style="100" customWidth="1"/>
    <col min="12" max="12" width="12.7109375" style="21" customWidth="1"/>
    <col min="13" max="13" width="11.42578125" style="557" customWidth="1"/>
    <col min="14" max="14" width="13.5703125" style="21" customWidth="1"/>
    <col min="15" max="15" width="13.42578125" style="253" customWidth="1"/>
    <col min="16" max="16" width="10.7109375" style="21" customWidth="1"/>
    <col min="17" max="17" width="10.7109375" style="21" bestFit="1" customWidth="1"/>
    <col min="18" max="18" width="24.28515625" style="21" customWidth="1"/>
    <col min="19" max="19" width="9.85546875" style="21" customWidth="1"/>
    <col min="20" max="16384" width="9.140625" style="21"/>
  </cols>
  <sheetData>
    <row r="1" spans="2:19" ht="21" customHeight="1" x14ac:dyDescent="0.25">
      <c r="C1" s="22"/>
    </row>
    <row r="2" spans="2:19" ht="21" customHeight="1" x14ac:dyDescent="0.25">
      <c r="B2" s="761" t="s">
        <v>21</v>
      </c>
      <c r="C2" s="761"/>
      <c r="D2" s="761"/>
      <c r="E2" s="761"/>
      <c r="F2" s="761"/>
      <c r="G2" s="761"/>
      <c r="H2" s="761"/>
      <c r="I2" s="761"/>
      <c r="J2" s="761"/>
      <c r="K2" s="761"/>
      <c r="L2" s="761"/>
      <c r="M2" s="761"/>
      <c r="N2" s="761"/>
      <c r="O2" s="761"/>
      <c r="P2" s="761"/>
      <c r="Q2" s="761"/>
      <c r="R2" s="761"/>
    </row>
    <row r="3" spans="2:19" ht="21" customHeight="1" x14ac:dyDescent="0.25">
      <c r="B3" s="761" t="s">
        <v>4</v>
      </c>
      <c r="C3" s="761"/>
      <c r="D3" s="761"/>
      <c r="E3" s="761"/>
      <c r="F3" s="761"/>
      <c r="G3" s="761"/>
      <c r="H3" s="761"/>
      <c r="I3" s="761"/>
      <c r="J3" s="761"/>
      <c r="K3" s="761"/>
      <c r="L3" s="761"/>
      <c r="M3" s="761"/>
      <c r="N3" s="761"/>
      <c r="O3" s="761"/>
      <c r="P3" s="761"/>
      <c r="Q3" s="761"/>
      <c r="R3" s="761"/>
    </row>
    <row r="4" spans="2:19" ht="21" customHeight="1" x14ac:dyDescent="0.25">
      <c r="B4" s="761" t="str">
        <f>Rekap!B3</f>
        <v>BULAN MARET 2020</v>
      </c>
      <c r="C4" s="761"/>
      <c r="D4" s="761"/>
      <c r="E4" s="761"/>
      <c r="F4" s="761"/>
      <c r="G4" s="761"/>
      <c r="H4" s="761"/>
      <c r="I4" s="761"/>
      <c r="J4" s="761"/>
      <c r="K4" s="761"/>
      <c r="L4" s="761"/>
      <c r="M4" s="761"/>
      <c r="N4" s="761"/>
      <c r="O4" s="761"/>
      <c r="P4" s="761"/>
      <c r="Q4" s="761"/>
      <c r="R4" s="761"/>
    </row>
    <row r="5" spans="2:19" ht="7.5" customHeight="1" thickBot="1" x14ac:dyDescent="0.3">
      <c r="B5" s="774"/>
      <c r="C5" s="774"/>
      <c r="D5" s="774"/>
      <c r="E5" s="774"/>
      <c r="F5" s="774"/>
      <c r="G5" s="774"/>
      <c r="H5" s="774"/>
      <c r="I5" s="774"/>
      <c r="J5" s="774"/>
      <c r="K5" s="774"/>
      <c r="L5" s="774"/>
      <c r="M5" s="774"/>
      <c r="N5" s="28"/>
      <c r="O5" s="254"/>
      <c r="P5" s="149"/>
      <c r="Q5" s="149"/>
      <c r="R5" s="149"/>
    </row>
    <row r="6" spans="2:19" ht="18" customHeight="1" thickTop="1" x14ac:dyDescent="0.25">
      <c r="B6" s="29" t="s">
        <v>22</v>
      </c>
      <c r="C6" s="30" t="s">
        <v>92</v>
      </c>
      <c r="D6" s="616"/>
      <c r="E6" s="556"/>
      <c r="F6" s="32"/>
      <c r="G6" s="556"/>
      <c r="H6" s="32"/>
      <c r="I6" s="556"/>
      <c r="J6" s="556"/>
      <c r="L6" s="556"/>
      <c r="M6" s="556"/>
    </row>
    <row r="7" spans="2:19" ht="18" customHeight="1" x14ac:dyDescent="0.25">
      <c r="B7" s="29" t="s">
        <v>25</v>
      </c>
      <c r="C7" s="30" t="s">
        <v>805</v>
      </c>
      <c r="D7" s="616"/>
      <c r="E7" s="31"/>
      <c r="F7" s="32"/>
      <c r="G7" s="556"/>
      <c r="H7" s="32"/>
      <c r="I7" s="556"/>
      <c r="J7" s="556"/>
      <c r="L7" s="556"/>
      <c r="M7" s="556"/>
    </row>
    <row r="8" spans="2:19" ht="17.100000000000001" customHeight="1" x14ac:dyDescent="0.25">
      <c r="B8" s="759" t="s">
        <v>5</v>
      </c>
      <c r="C8" s="759" t="s">
        <v>7</v>
      </c>
      <c r="D8" s="759" t="s">
        <v>15</v>
      </c>
      <c r="E8" s="764" t="s">
        <v>6</v>
      </c>
      <c r="F8" s="766" t="s">
        <v>71</v>
      </c>
      <c r="G8" s="767"/>
      <c r="H8" s="767"/>
      <c r="I8" s="767"/>
      <c r="J8" s="768"/>
      <c r="K8" s="778" t="s">
        <v>17</v>
      </c>
      <c r="L8" s="756" t="s">
        <v>20</v>
      </c>
      <c r="M8" s="758" t="s">
        <v>54</v>
      </c>
      <c r="N8" s="758" t="s">
        <v>55</v>
      </c>
      <c r="O8" s="772" t="s">
        <v>8</v>
      </c>
      <c r="P8" s="759" t="s">
        <v>9</v>
      </c>
      <c r="Q8" s="759" t="s">
        <v>61</v>
      </c>
      <c r="R8" s="759" t="s">
        <v>10</v>
      </c>
    </row>
    <row r="9" spans="2:19" ht="17.100000000000001" customHeight="1" x14ac:dyDescent="0.25">
      <c r="B9" s="760"/>
      <c r="C9" s="760"/>
      <c r="D9" s="760"/>
      <c r="E9" s="765"/>
      <c r="F9" s="769"/>
      <c r="G9" s="770"/>
      <c r="H9" s="770"/>
      <c r="I9" s="770"/>
      <c r="J9" s="771"/>
      <c r="K9" s="779"/>
      <c r="L9" s="757"/>
      <c r="M9" s="757"/>
      <c r="N9" s="757"/>
      <c r="O9" s="773"/>
      <c r="P9" s="760"/>
      <c r="Q9" s="760"/>
      <c r="R9" s="760"/>
    </row>
    <row r="10" spans="2:19" ht="17.100000000000001" customHeight="1" x14ac:dyDescent="0.25">
      <c r="B10" s="206"/>
      <c r="C10" s="206"/>
      <c r="D10" s="617"/>
      <c r="E10" s="207"/>
      <c r="F10" s="241"/>
      <c r="G10" s="209"/>
      <c r="H10" s="311"/>
      <c r="I10" s="211"/>
      <c r="J10" s="513"/>
      <c r="K10" s="360"/>
      <c r="L10" s="150"/>
      <c r="M10" s="141"/>
      <c r="N10" s="150"/>
      <c r="O10" s="264"/>
      <c r="P10" s="141"/>
      <c r="Q10" s="141"/>
      <c r="R10" s="206"/>
    </row>
    <row r="11" spans="2:19" ht="17.100000000000001" customHeight="1" x14ac:dyDescent="0.25">
      <c r="B11" s="353">
        <v>1</v>
      </c>
      <c r="C11" s="396" t="s">
        <v>82</v>
      </c>
      <c r="D11" s="606">
        <f>COUNTA(E11:E42)</f>
        <v>31</v>
      </c>
      <c r="E11" s="573" t="s">
        <v>240</v>
      </c>
      <c r="F11" s="566"/>
      <c r="G11" s="533" t="s">
        <v>12</v>
      </c>
      <c r="H11" s="533"/>
      <c r="I11" s="534" t="s">
        <v>13</v>
      </c>
      <c r="J11" s="576">
        <v>50</v>
      </c>
      <c r="K11" s="687">
        <v>35</v>
      </c>
      <c r="L11" s="290"/>
      <c r="M11" s="364"/>
      <c r="N11" s="290"/>
      <c r="O11" s="535" t="s">
        <v>87</v>
      </c>
      <c r="P11" s="522" t="s">
        <v>81</v>
      </c>
      <c r="Q11" s="371"/>
      <c r="R11" s="353" t="s">
        <v>951</v>
      </c>
      <c r="S11" s="21">
        <v>50</v>
      </c>
    </row>
    <row r="12" spans="2:19" ht="17.100000000000001" customHeight="1" x14ac:dyDescent="0.25">
      <c r="B12" s="536"/>
      <c r="C12" s="396"/>
      <c r="D12" s="606"/>
      <c r="E12" s="563" t="s">
        <v>241</v>
      </c>
      <c r="F12" s="542"/>
      <c r="G12" s="519" t="s">
        <v>12</v>
      </c>
      <c r="H12" s="519"/>
      <c r="I12" s="520" t="s">
        <v>13</v>
      </c>
      <c r="J12" s="521">
        <v>52</v>
      </c>
      <c r="K12" s="525">
        <v>52</v>
      </c>
      <c r="L12" s="290"/>
      <c r="M12" s="364"/>
      <c r="N12" s="290"/>
      <c r="O12" s="535"/>
      <c r="P12" s="522"/>
      <c r="Q12" s="540"/>
      <c r="R12" s="536"/>
    </row>
    <row r="13" spans="2:19" ht="17.100000000000001" customHeight="1" x14ac:dyDescent="0.25">
      <c r="B13" s="536"/>
      <c r="C13" s="396"/>
      <c r="D13" s="620"/>
      <c r="E13" s="563" t="s">
        <v>242</v>
      </c>
      <c r="F13" s="542"/>
      <c r="G13" s="519" t="s">
        <v>12</v>
      </c>
      <c r="H13" s="519"/>
      <c r="I13" s="520" t="s">
        <v>13</v>
      </c>
      <c r="J13" s="521">
        <v>55</v>
      </c>
      <c r="K13" s="525">
        <v>50</v>
      </c>
      <c r="L13" s="290"/>
      <c r="M13" s="364"/>
      <c r="N13" s="290"/>
      <c r="O13" s="398"/>
      <c r="P13" s="364"/>
      <c r="Q13" s="540"/>
      <c r="R13" s="536"/>
    </row>
    <row r="14" spans="2:19" ht="17.100000000000001" customHeight="1" x14ac:dyDescent="0.25">
      <c r="B14" s="536"/>
      <c r="C14" s="396"/>
      <c r="D14" s="620"/>
      <c r="E14" s="563" t="s">
        <v>243</v>
      </c>
      <c r="F14" s="542"/>
      <c r="G14" s="519" t="s">
        <v>12</v>
      </c>
      <c r="H14" s="519"/>
      <c r="I14" s="520" t="s">
        <v>13</v>
      </c>
      <c r="J14" s="521">
        <v>46</v>
      </c>
      <c r="K14" s="525">
        <v>42</v>
      </c>
      <c r="L14" s="290"/>
      <c r="M14" s="364"/>
      <c r="N14" s="290"/>
      <c r="O14" s="398"/>
      <c r="P14" s="364"/>
      <c r="Q14" s="540"/>
      <c r="R14" s="536"/>
    </row>
    <row r="15" spans="2:19" ht="17.100000000000001" customHeight="1" x14ac:dyDescent="0.25">
      <c r="B15" s="536"/>
      <c r="C15" s="239"/>
      <c r="D15" s="621"/>
      <c r="E15" s="563" t="s">
        <v>244</v>
      </c>
      <c r="F15" s="542"/>
      <c r="G15" s="519" t="s">
        <v>12</v>
      </c>
      <c r="H15" s="519"/>
      <c r="I15" s="520" t="s">
        <v>13</v>
      </c>
      <c r="J15" s="521">
        <v>46</v>
      </c>
      <c r="K15" s="293">
        <v>41</v>
      </c>
      <c r="L15" s="292"/>
      <c r="M15" s="238"/>
      <c r="N15" s="250"/>
      <c r="O15" s="294"/>
      <c r="P15" s="343"/>
      <c r="Q15" s="540"/>
      <c r="R15" s="536"/>
    </row>
    <row r="16" spans="2:19" ht="17.100000000000001" customHeight="1" x14ac:dyDescent="0.25">
      <c r="B16" s="536"/>
      <c r="C16" s="475"/>
      <c r="D16" s="606"/>
      <c r="E16" s="563" t="s">
        <v>245</v>
      </c>
      <c r="F16" s="542"/>
      <c r="G16" s="519" t="s">
        <v>12</v>
      </c>
      <c r="H16" s="519"/>
      <c r="I16" s="520" t="s">
        <v>13</v>
      </c>
      <c r="J16" s="521">
        <v>48</v>
      </c>
      <c r="K16" s="479">
        <v>43</v>
      </c>
      <c r="L16" s="480"/>
      <c r="M16" s="474"/>
      <c r="N16" s="481"/>
      <c r="O16" s="523"/>
      <c r="P16" s="524"/>
      <c r="Q16" s="540"/>
      <c r="R16" s="536"/>
    </row>
    <row r="17" spans="2:18" ht="17.100000000000001" customHeight="1" x14ac:dyDescent="0.25">
      <c r="B17" s="536"/>
      <c r="C17" s="239"/>
      <c r="D17" s="621"/>
      <c r="E17" s="563" t="s">
        <v>246</v>
      </c>
      <c r="F17" s="542"/>
      <c r="G17" s="519" t="s">
        <v>12</v>
      </c>
      <c r="H17" s="519"/>
      <c r="I17" s="520" t="s">
        <v>13</v>
      </c>
      <c r="J17" s="521">
        <v>46</v>
      </c>
      <c r="K17" s="293">
        <v>41</v>
      </c>
      <c r="L17" s="292"/>
      <c r="M17" s="238"/>
      <c r="N17" s="250"/>
      <c r="O17" s="275"/>
      <c r="P17" s="343"/>
      <c r="Q17" s="540"/>
      <c r="R17" s="536"/>
    </row>
    <row r="18" spans="2:18" ht="17.100000000000001" customHeight="1" x14ac:dyDescent="0.25">
      <c r="B18" s="536"/>
      <c r="C18" s="475"/>
      <c r="D18" s="606"/>
      <c r="E18" s="563" t="s">
        <v>247</v>
      </c>
      <c r="F18" s="542"/>
      <c r="G18" s="519" t="s">
        <v>12</v>
      </c>
      <c r="H18" s="519"/>
      <c r="I18" s="520" t="s">
        <v>13</v>
      </c>
      <c r="J18" s="521">
        <v>42</v>
      </c>
      <c r="K18" s="479">
        <v>38</v>
      </c>
      <c r="L18" s="480"/>
      <c r="M18" s="474"/>
      <c r="N18" s="481"/>
      <c r="O18" s="482"/>
      <c r="P18" s="524"/>
      <c r="Q18" s="540"/>
      <c r="R18" s="536"/>
    </row>
    <row r="19" spans="2:18" ht="17.100000000000001" customHeight="1" x14ac:dyDescent="0.25">
      <c r="B19" s="536"/>
      <c r="C19" s="475"/>
      <c r="D19" s="606"/>
      <c r="E19" s="563" t="s">
        <v>248</v>
      </c>
      <c r="F19" s="542"/>
      <c r="G19" s="519" t="s">
        <v>12</v>
      </c>
      <c r="H19" s="519"/>
      <c r="I19" s="520" t="s">
        <v>13</v>
      </c>
      <c r="J19" s="521">
        <v>38</v>
      </c>
      <c r="K19" s="479">
        <v>34</v>
      </c>
      <c r="L19" s="480"/>
      <c r="M19" s="474"/>
      <c r="N19" s="481"/>
      <c r="O19" s="482"/>
      <c r="P19" s="524"/>
      <c r="Q19" s="540"/>
      <c r="R19" s="536"/>
    </row>
    <row r="20" spans="2:18" ht="17.100000000000001" customHeight="1" x14ac:dyDescent="0.25">
      <c r="B20" s="536"/>
      <c r="C20" s="475"/>
      <c r="D20" s="606"/>
      <c r="E20" s="563" t="s">
        <v>249</v>
      </c>
      <c r="F20" s="542"/>
      <c r="G20" s="519" t="s">
        <v>12</v>
      </c>
      <c r="H20" s="519"/>
      <c r="I20" s="520" t="s">
        <v>13</v>
      </c>
      <c r="J20" s="521">
        <v>33</v>
      </c>
      <c r="K20" s="479">
        <v>29</v>
      </c>
      <c r="L20" s="480"/>
      <c r="M20" s="474"/>
      <c r="N20" s="481"/>
      <c r="O20" s="482"/>
      <c r="P20" s="524"/>
      <c r="Q20" s="540"/>
      <c r="R20" s="536"/>
    </row>
    <row r="21" spans="2:18" ht="17.100000000000001" customHeight="1" x14ac:dyDescent="0.25">
      <c r="B21" s="536"/>
      <c r="C21" s="475"/>
      <c r="D21" s="606"/>
      <c r="E21" s="563" t="s">
        <v>250</v>
      </c>
      <c r="F21" s="542"/>
      <c r="G21" s="519" t="s">
        <v>12</v>
      </c>
      <c r="H21" s="519"/>
      <c r="I21" s="520" t="s">
        <v>13</v>
      </c>
      <c r="J21" s="521">
        <v>28</v>
      </c>
      <c r="K21" s="479">
        <v>25</v>
      </c>
      <c r="L21" s="480"/>
      <c r="M21" s="474"/>
      <c r="N21" s="481"/>
      <c r="O21" s="482"/>
      <c r="P21" s="524"/>
      <c r="Q21" s="540"/>
      <c r="R21" s="536"/>
    </row>
    <row r="22" spans="2:18" ht="17.100000000000001" customHeight="1" x14ac:dyDescent="0.25">
      <c r="B22" s="536"/>
      <c r="C22" s="475"/>
      <c r="D22" s="606"/>
      <c r="E22" s="563" t="s">
        <v>251</v>
      </c>
      <c r="F22" s="542"/>
      <c r="G22" s="519" t="s">
        <v>12</v>
      </c>
      <c r="H22" s="519"/>
      <c r="I22" s="520" t="s">
        <v>13</v>
      </c>
      <c r="J22" s="521">
        <v>28</v>
      </c>
      <c r="K22" s="479">
        <v>19</v>
      </c>
      <c r="L22" s="480"/>
      <c r="M22" s="474"/>
      <c r="N22" s="481"/>
      <c r="O22" s="482"/>
      <c r="P22" s="524"/>
      <c r="Q22" s="540"/>
      <c r="R22" s="536"/>
    </row>
    <row r="23" spans="2:18" ht="17.100000000000001" customHeight="1" x14ac:dyDescent="0.25">
      <c r="B23" s="536"/>
      <c r="C23" s="475"/>
      <c r="D23" s="606"/>
      <c r="E23" s="563" t="s">
        <v>252</v>
      </c>
      <c r="F23" s="542"/>
      <c r="G23" s="519" t="s">
        <v>12</v>
      </c>
      <c r="H23" s="519"/>
      <c r="I23" s="520" t="s">
        <v>13</v>
      </c>
      <c r="J23" s="521">
        <v>16</v>
      </c>
      <c r="K23" s="479">
        <v>14</v>
      </c>
      <c r="L23" s="480"/>
      <c r="M23" s="474"/>
      <c r="N23" s="481"/>
      <c r="O23" s="482"/>
      <c r="P23" s="524"/>
      <c r="Q23" s="540"/>
      <c r="R23" s="536"/>
    </row>
    <row r="24" spans="2:18" ht="17.100000000000001" customHeight="1" x14ac:dyDescent="0.25">
      <c r="B24" s="536"/>
      <c r="C24" s="475"/>
      <c r="D24" s="606"/>
      <c r="E24" s="563" t="s">
        <v>253</v>
      </c>
      <c r="F24" s="542"/>
      <c r="G24" s="519" t="s">
        <v>12</v>
      </c>
      <c r="H24" s="519"/>
      <c r="I24" s="520" t="s">
        <v>13</v>
      </c>
      <c r="J24" s="521">
        <v>10</v>
      </c>
      <c r="K24" s="479">
        <v>8</v>
      </c>
      <c r="L24" s="480"/>
      <c r="M24" s="474"/>
      <c r="N24" s="481"/>
      <c r="O24" s="482"/>
      <c r="P24" s="524"/>
      <c r="Q24" s="540"/>
      <c r="R24" s="536"/>
    </row>
    <row r="25" spans="2:18" ht="17.100000000000001" customHeight="1" x14ac:dyDescent="0.25">
      <c r="B25" s="536"/>
      <c r="C25" s="475"/>
      <c r="D25" s="606"/>
      <c r="E25" s="563" t="s">
        <v>221</v>
      </c>
      <c r="F25" s="542"/>
      <c r="G25" s="519" t="s">
        <v>12</v>
      </c>
      <c r="H25" s="519"/>
      <c r="I25" s="520" t="s">
        <v>13</v>
      </c>
      <c r="J25" s="521">
        <v>52</v>
      </c>
      <c r="K25" s="479">
        <v>52</v>
      </c>
      <c r="L25" s="480"/>
      <c r="M25" s="474"/>
      <c r="N25" s="481"/>
      <c r="O25" s="482"/>
      <c r="P25" s="524"/>
      <c r="Q25" s="540"/>
      <c r="R25" s="536"/>
    </row>
    <row r="26" spans="2:18" ht="17.100000000000001" customHeight="1" x14ac:dyDescent="0.25">
      <c r="B26" s="536"/>
      <c r="C26" s="475"/>
      <c r="D26" s="606"/>
      <c r="E26" s="563" t="s">
        <v>254</v>
      </c>
      <c r="F26" s="542"/>
      <c r="G26" s="519" t="s">
        <v>12</v>
      </c>
      <c r="H26" s="519"/>
      <c r="I26" s="520" t="s">
        <v>13</v>
      </c>
      <c r="J26" s="521">
        <v>38</v>
      </c>
      <c r="K26" s="479">
        <v>38</v>
      </c>
      <c r="L26" s="480"/>
      <c r="M26" s="474"/>
      <c r="N26" s="481"/>
      <c r="O26" s="482"/>
      <c r="P26" s="524"/>
      <c r="Q26" s="540"/>
      <c r="R26" s="536"/>
    </row>
    <row r="27" spans="2:18" ht="17.100000000000001" customHeight="1" x14ac:dyDescent="0.25">
      <c r="B27" s="536"/>
      <c r="C27" s="475"/>
      <c r="D27" s="606"/>
      <c r="E27" s="563" t="s">
        <v>255</v>
      </c>
      <c r="F27" s="542"/>
      <c r="G27" s="519" t="s">
        <v>12</v>
      </c>
      <c r="H27" s="519"/>
      <c r="I27" s="520" t="s">
        <v>13</v>
      </c>
      <c r="J27" s="521">
        <v>45</v>
      </c>
      <c r="K27" s="479">
        <v>45</v>
      </c>
      <c r="L27" s="480"/>
      <c r="M27" s="474"/>
      <c r="N27" s="481"/>
      <c r="O27" s="482"/>
      <c r="P27" s="524"/>
      <c r="Q27" s="540"/>
      <c r="R27" s="536"/>
    </row>
    <row r="28" spans="2:18" ht="17.100000000000001" customHeight="1" x14ac:dyDescent="0.25">
      <c r="B28" s="536"/>
      <c r="C28" s="475"/>
      <c r="D28" s="606"/>
      <c r="E28" s="563" t="s">
        <v>256</v>
      </c>
      <c r="F28" s="542">
        <v>8</v>
      </c>
      <c r="G28" s="519" t="s">
        <v>12</v>
      </c>
      <c r="H28" s="519">
        <v>15</v>
      </c>
      <c r="I28" s="520" t="s">
        <v>13</v>
      </c>
      <c r="J28" s="521">
        <f>F28*H28</f>
        <v>120</v>
      </c>
      <c r="K28" s="479">
        <v>120</v>
      </c>
      <c r="L28" s="480"/>
      <c r="M28" s="474"/>
      <c r="N28" s="481"/>
      <c r="O28" s="482"/>
      <c r="P28" s="524"/>
      <c r="Q28" s="540"/>
      <c r="R28" s="536"/>
    </row>
    <row r="29" spans="2:18" ht="17.100000000000001" customHeight="1" x14ac:dyDescent="0.25">
      <c r="B29" s="536"/>
      <c r="C29" s="475"/>
      <c r="D29" s="606"/>
      <c r="E29" s="563" t="s">
        <v>257</v>
      </c>
      <c r="F29" s="542">
        <v>8</v>
      </c>
      <c r="G29" s="519" t="s">
        <v>12</v>
      </c>
      <c r="H29" s="519">
        <v>15</v>
      </c>
      <c r="I29" s="520" t="s">
        <v>13</v>
      </c>
      <c r="J29" s="521">
        <f>F29*H29</f>
        <v>120</v>
      </c>
      <c r="K29" s="479">
        <v>120</v>
      </c>
      <c r="L29" s="480"/>
      <c r="M29" s="474"/>
      <c r="N29" s="481"/>
      <c r="O29" s="482"/>
      <c r="P29" s="524"/>
      <c r="Q29" s="540"/>
      <c r="R29" s="536"/>
    </row>
    <row r="30" spans="2:18" ht="17.100000000000001" customHeight="1" x14ac:dyDescent="0.25">
      <c r="B30" s="536"/>
      <c r="C30" s="475"/>
      <c r="D30" s="606"/>
      <c r="E30" s="563" t="s">
        <v>220</v>
      </c>
      <c r="F30" s="542"/>
      <c r="G30" s="519" t="s">
        <v>12</v>
      </c>
      <c r="H30" s="519"/>
      <c r="I30" s="520" t="s">
        <v>13</v>
      </c>
      <c r="J30" s="521">
        <v>75</v>
      </c>
      <c r="K30" s="479">
        <v>75</v>
      </c>
      <c r="L30" s="480"/>
      <c r="M30" s="474"/>
      <c r="N30" s="481"/>
      <c r="O30" s="482"/>
      <c r="P30" s="524"/>
      <c r="Q30" s="540"/>
      <c r="R30" s="536"/>
    </row>
    <row r="31" spans="2:18" ht="17.100000000000001" customHeight="1" x14ac:dyDescent="0.25">
      <c r="B31" s="536"/>
      <c r="C31" s="475"/>
      <c r="D31" s="606"/>
      <c r="E31" s="563" t="s">
        <v>258</v>
      </c>
      <c r="F31" s="542"/>
      <c r="G31" s="519" t="s">
        <v>12</v>
      </c>
      <c r="H31" s="519"/>
      <c r="I31" s="520" t="s">
        <v>13</v>
      </c>
      <c r="J31" s="521">
        <v>105</v>
      </c>
      <c r="K31" s="688">
        <v>109</v>
      </c>
      <c r="L31" s="480"/>
      <c r="M31" s="474"/>
      <c r="N31" s="481"/>
      <c r="O31" s="482"/>
      <c r="P31" s="524"/>
      <c r="Q31" s="540"/>
      <c r="R31" s="536"/>
    </row>
    <row r="32" spans="2:18" ht="17.100000000000001" customHeight="1" x14ac:dyDescent="0.25">
      <c r="B32" s="536"/>
      <c r="C32" s="475"/>
      <c r="D32" s="606"/>
      <c r="E32" s="563" t="s">
        <v>259</v>
      </c>
      <c r="F32" s="542"/>
      <c r="G32" s="519" t="s">
        <v>12</v>
      </c>
      <c r="H32" s="519"/>
      <c r="I32" s="520" t="s">
        <v>13</v>
      </c>
      <c r="J32" s="521">
        <v>195</v>
      </c>
      <c r="K32" s="479">
        <v>195</v>
      </c>
      <c r="L32" s="480"/>
      <c r="M32" s="474"/>
      <c r="N32" s="481"/>
      <c r="O32" s="482"/>
      <c r="P32" s="524"/>
      <c r="Q32" s="540"/>
      <c r="R32" s="536"/>
    </row>
    <row r="33" spans="2:21" ht="17.100000000000001" customHeight="1" x14ac:dyDescent="0.25">
      <c r="B33" s="536"/>
      <c r="C33" s="475"/>
      <c r="D33" s="606"/>
      <c r="E33" s="563" t="s">
        <v>222</v>
      </c>
      <c r="F33" s="542"/>
      <c r="G33" s="519" t="s">
        <v>12</v>
      </c>
      <c r="H33" s="519"/>
      <c r="I33" s="520" t="s">
        <v>13</v>
      </c>
      <c r="J33" s="521">
        <v>195</v>
      </c>
      <c r="K33" s="479">
        <v>195</v>
      </c>
      <c r="L33" s="480"/>
      <c r="M33" s="474"/>
      <c r="N33" s="481"/>
      <c r="O33" s="482"/>
      <c r="P33" s="524"/>
      <c r="Q33" s="540"/>
      <c r="R33" s="536"/>
    </row>
    <row r="34" spans="2:21" ht="17.100000000000001" customHeight="1" x14ac:dyDescent="0.25">
      <c r="B34" s="536"/>
      <c r="C34" s="475"/>
      <c r="D34" s="606"/>
      <c r="E34" s="563" t="s">
        <v>260</v>
      </c>
      <c r="F34" s="542"/>
      <c r="G34" s="519" t="s">
        <v>12</v>
      </c>
      <c r="H34" s="519"/>
      <c r="I34" s="520" t="s">
        <v>13</v>
      </c>
      <c r="J34" s="521">
        <v>746</v>
      </c>
      <c r="K34" s="479">
        <v>494</v>
      </c>
      <c r="L34" s="480"/>
      <c r="M34" s="474"/>
      <c r="N34" s="481"/>
      <c r="O34" s="482"/>
      <c r="P34" s="524"/>
      <c r="Q34" s="540"/>
      <c r="R34" s="536"/>
    </row>
    <row r="35" spans="2:21" ht="17.100000000000001" customHeight="1" x14ac:dyDescent="0.25">
      <c r="B35" s="536"/>
      <c r="C35" s="475"/>
      <c r="D35" s="606"/>
      <c r="E35" s="563" t="s">
        <v>83</v>
      </c>
      <c r="F35" s="542">
        <v>5.4</v>
      </c>
      <c r="G35" s="519" t="s">
        <v>12</v>
      </c>
      <c r="H35" s="519">
        <v>12</v>
      </c>
      <c r="I35" s="520" t="s">
        <v>13</v>
      </c>
      <c r="J35" s="521">
        <v>65</v>
      </c>
      <c r="K35" s="645">
        <v>65</v>
      </c>
      <c r="L35" s="480"/>
      <c r="M35" s="474"/>
      <c r="N35" s="481"/>
      <c r="O35" s="482"/>
      <c r="P35" s="524"/>
      <c r="Q35" s="540"/>
      <c r="R35" s="536"/>
    </row>
    <row r="36" spans="2:21" ht="17.100000000000001" customHeight="1" x14ac:dyDescent="0.25">
      <c r="B36" s="536"/>
      <c r="C36" s="475"/>
      <c r="D36" s="606"/>
      <c r="E36" s="690" t="s">
        <v>239</v>
      </c>
      <c r="F36" s="542"/>
      <c r="G36" s="519" t="s">
        <v>12</v>
      </c>
      <c r="H36" s="519"/>
      <c r="I36" s="520" t="s">
        <v>13</v>
      </c>
      <c r="J36" s="521">
        <v>18</v>
      </c>
      <c r="K36" s="479">
        <v>47</v>
      </c>
      <c r="L36" s="480"/>
      <c r="M36" s="474"/>
      <c r="N36" s="481"/>
      <c r="O36" s="482"/>
      <c r="P36" s="524"/>
      <c r="Q36" s="540"/>
      <c r="R36" s="536"/>
    </row>
    <row r="37" spans="2:21" ht="17.100000000000001" customHeight="1" x14ac:dyDescent="0.25">
      <c r="B37" s="536"/>
      <c r="C37" s="475"/>
      <c r="D37" s="606"/>
      <c r="E37" s="690" t="s">
        <v>228</v>
      </c>
      <c r="F37" s="542"/>
      <c r="G37" s="519" t="s">
        <v>12</v>
      </c>
      <c r="H37" s="519"/>
      <c r="I37" s="520" t="s">
        <v>13</v>
      </c>
      <c r="J37" s="521">
        <v>11</v>
      </c>
      <c r="K37" s="479">
        <v>29</v>
      </c>
      <c r="L37" s="480"/>
      <c r="M37" s="474"/>
      <c r="N37" s="481"/>
      <c r="O37" s="482"/>
      <c r="P37" s="524"/>
      <c r="Q37" s="540"/>
      <c r="R37" s="536"/>
    </row>
    <row r="38" spans="2:21" ht="17.100000000000001" customHeight="1" x14ac:dyDescent="0.25">
      <c r="B38" s="536"/>
      <c r="C38" s="239"/>
      <c r="D38" s="621"/>
      <c r="E38" s="563" t="s">
        <v>84</v>
      </c>
      <c r="F38" s="542"/>
      <c r="G38" s="519" t="s">
        <v>12</v>
      </c>
      <c r="H38" s="519"/>
      <c r="I38" s="520" t="s">
        <v>13</v>
      </c>
      <c r="J38" s="521">
        <f>3748-1059</f>
        <v>2689</v>
      </c>
      <c r="K38" s="293">
        <v>3508</v>
      </c>
      <c r="L38" s="292"/>
      <c r="M38" s="238"/>
      <c r="N38" s="250"/>
      <c r="O38" s="275"/>
      <c r="P38" s="343"/>
      <c r="Q38" s="540"/>
      <c r="R38" s="536"/>
      <c r="T38" s="21">
        <v>1</v>
      </c>
    </row>
    <row r="39" spans="2:21" ht="17.100000000000001" customHeight="1" x14ac:dyDescent="0.25">
      <c r="B39" s="536"/>
      <c r="C39" s="239"/>
      <c r="D39" s="621"/>
      <c r="E39" s="563" t="s">
        <v>85</v>
      </c>
      <c r="F39" s="542"/>
      <c r="G39" s="519" t="s">
        <v>12</v>
      </c>
      <c r="H39" s="519"/>
      <c r="I39" s="520" t="s">
        <v>13</v>
      </c>
      <c r="J39" s="521">
        <v>333</v>
      </c>
      <c r="K39" s="293">
        <v>259</v>
      </c>
      <c r="L39" s="292"/>
      <c r="M39" s="238"/>
      <c r="N39" s="250"/>
      <c r="O39" s="275"/>
      <c r="P39" s="343"/>
      <c r="Q39" s="540"/>
      <c r="R39" s="536"/>
      <c r="T39" s="21">
        <v>2</v>
      </c>
    </row>
    <row r="40" spans="2:21" ht="17.100000000000001" customHeight="1" x14ac:dyDescent="0.25">
      <c r="B40" s="536"/>
      <c r="C40" s="239"/>
      <c r="D40" s="621"/>
      <c r="E40" s="563" t="s">
        <v>86</v>
      </c>
      <c r="F40" s="542"/>
      <c r="G40" s="519" t="s">
        <v>12</v>
      </c>
      <c r="H40" s="519"/>
      <c r="I40" s="520" t="s">
        <v>13</v>
      </c>
      <c r="J40" s="521">
        <v>129</v>
      </c>
      <c r="K40" s="293">
        <v>117</v>
      </c>
      <c r="L40" s="292"/>
      <c r="M40" s="238"/>
      <c r="N40" s="250"/>
      <c r="O40" s="275"/>
      <c r="P40" s="343"/>
      <c r="Q40" s="540"/>
      <c r="R40" s="536"/>
      <c r="T40" s="21">
        <v>3</v>
      </c>
    </row>
    <row r="41" spans="2:21" ht="17.100000000000001" customHeight="1" x14ac:dyDescent="0.25">
      <c r="B41" s="536"/>
      <c r="C41" s="239"/>
      <c r="D41" s="621"/>
      <c r="E41" s="690" t="s">
        <v>261</v>
      </c>
      <c r="F41" s="542"/>
      <c r="G41" s="519" t="s">
        <v>12</v>
      </c>
      <c r="H41" s="519"/>
      <c r="I41" s="520" t="s">
        <v>13</v>
      </c>
      <c r="J41" s="521">
        <v>57</v>
      </c>
      <c r="K41" s="293">
        <v>51</v>
      </c>
      <c r="L41" s="292"/>
      <c r="M41" s="238"/>
      <c r="N41" s="250"/>
      <c r="O41" s="275"/>
      <c r="P41" s="343"/>
      <c r="Q41" s="540"/>
      <c r="R41" s="536"/>
      <c r="T41" s="21">
        <v>4</v>
      </c>
    </row>
    <row r="42" spans="2:21" ht="17.100000000000001" customHeight="1" x14ac:dyDescent="0.25">
      <c r="B42" s="536"/>
      <c r="C42" s="239"/>
      <c r="D42" s="621"/>
      <c r="E42" s="518"/>
      <c r="F42" s="240"/>
      <c r="G42" s="519"/>
      <c r="H42" s="519"/>
      <c r="I42" s="520"/>
      <c r="J42" s="521"/>
      <c r="K42" s="293"/>
      <c r="L42" s="292"/>
      <c r="M42" s="238"/>
      <c r="N42" s="250"/>
      <c r="O42" s="275"/>
      <c r="P42" s="343"/>
      <c r="Q42" s="540"/>
      <c r="R42" s="536"/>
    </row>
    <row r="43" spans="2:21" ht="17.100000000000001" customHeight="1" outlineLevel="1" x14ac:dyDescent="0.25">
      <c r="B43" s="67"/>
      <c r="C43" s="43" t="s">
        <v>0</v>
      </c>
      <c r="D43" s="619">
        <f>D11</f>
        <v>31</v>
      </c>
      <c r="E43" s="68"/>
      <c r="F43" s="44"/>
      <c r="G43" s="45"/>
      <c r="H43" s="46"/>
      <c r="I43" s="47"/>
      <c r="J43" s="48">
        <f>SUM(J10:J42)</f>
        <v>5531</v>
      </c>
      <c r="K43" s="342">
        <f>SUM(K10:K42)</f>
        <v>5990</v>
      </c>
      <c r="L43" s="48">
        <f>SUM(L10:L42)</f>
        <v>0</v>
      </c>
      <c r="M43" s="159"/>
      <c r="N43" s="159"/>
      <c r="O43" s="259"/>
      <c r="P43" s="49"/>
      <c r="Q43" s="49"/>
      <c r="R43" s="50"/>
    </row>
    <row r="44" spans="2:21" ht="17.100000000000001" customHeight="1" x14ac:dyDescent="0.25">
      <c r="B44" s="536"/>
      <c r="C44" s="536"/>
      <c r="D44" s="598"/>
      <c r="E44" s="541"/>
      <c r="F44" s="542"/>
      <c r="G44" s="519"/>
      <c r="H44" s="519"/>
      <c r="I44" s="520"/>
      <c r="J44" s="529"/>
      <c r="K44" s="538"/>
      <c r="L44" s="539"/>
      <c r="M44" s="536"/>
      <c r="N44" s="540"/>
      <c r="O44" s="467"/>
      <c r="P44" s="540"/>
      <c r="Q44" s="540"/>
      <c r="R44" s="536"/>
    </row>
    <row r="45" spans="2:21" ht="17.100000000000001" customHeight="1" x14ac:dyDescent="0.25">
      <c r="B45" s="536">
        <f>B11+1</f>
        <v>2</v>
      </c>
      <c r="C45" s="536" t="s">
        <v>567</v>
      </c>
      <c r="D45" s="606">
        <f>COUNTA(E45:E46)</f>
        <v>1</v>
      </c>
      <c r="E45" s="609" t="s">
        <v>447</v>
      </c>
      <c r="F45" s="700"/>
      <c r="G45" s="701" t="s">
        <v>12</v>
      </c>
      <c r="H45" s="701"/>
      <c r="I45" s="702" t="s">
        <v>13</v>
      </c>
      <c r="J45" s="703">
        <v>1570</v>
      </c>
      <c r="K45" s="704">
        <v>1570</v>
      </c>
      <c r="L45" s="705">
        <f t="shared" ref="L45" si="0">K45-J45</f>
        <v>0</v>
      </c>
      <c r="M45" s="597"/>
      <c r="N45" s="608" t="s">
        <v>964</v>
      </c>
      <c r="O45" s="564" t="s">
        <v>566</v>
      </c>
      <c r="P45" s="547" t="s">
        <v>303</v>
      </c>
      <c r="Q45" s="547" t="s">
        <v>965</v>
      </c>
      <c r="R45" s="597" t="s">
        <v>950</v>
      </c>
      <c r="S45" s="536" t="s">
        <v>96</v>
      </c>
      <c r="T45" s="21">
        <v>6</v>
      </c>
    </row>
    <row r="46" spans="2:21" ht="17.100000000000001" customHeight="1" x14ac:dyDescent="0.25">
      <c r="B46" s="536"/>
      <c r="C46" s="536"/>
      <c r="D46" s="598"/>
      <c r="E46" s="541"/>
      <c r="F46" s="542"/>
      <c r="G46" s="519"/>
      <c r="H46" s="519"/>
      <c r="I46" s="520"/>
      <c r="J46" s="529"/>
      <c r="K46" s="538"/>
      <c r="L46" s="539"/>
      <c r="M46" s="536"/>
      <c r="N46" s="540"/>
      <c r="O46" s="467"/>
      <c r="P46" s="540"/>
      <c r="Q46" s="540"/>
      <c r="R46" s="536"/>
    </row>
    <row r="47" spans="2:21" ht="17.100000000000001" customHeight="1" outlineLevel="1" x14ac:dyDescent="0.25">
      <c r="B47" s="84"/>
      <c r="C47" s="43" t="s">
        <v>0</v>
      </c>
      <c r="D47" s="619">
        <f>D45</f>
        <v>1</v>
      </c>
      <c r="E47" s="85"/>
      <c r="F47" s="44"/>
      <c r="G47" s="45"/>
      <c r="H47" s="46"/>
      <c r="I47" s="47"/>
      <c r="J47" s="180">
        <f>SUM(J44:J46)</f>
        <v>1570</v>
      </c>
      <c r="K47" s="345">
        <f>SUM(K44:K46)</f>
        <v>1570</v>
      </c>
      <c r="L47" s="180">
        <f>SUM(L44:L46)</f>
        <v>0</v>
      </c>
      <c r="M47" s="159"/>
      <c r="N47" s="159"/>
      <c r="O47" s="266"/>
      <c r="P47" s="86"/>
      <c r="Q47" s="86"/>
      <c r="R47" s="87"/>
      <c r="S47" s="22"/>
      <c r="T47" s="22"/>
      <c r="U47" s="22"/>
    </row>
    <row r="48" spans="2:21" ht="17.100000000000001" customHeight="1" x14ac:dyDescent="0.25">
      <c r="B48" s="536"/>
      <c r="C48" s="536"/>
      <c r="D48" s="598"/>
      <c r="E48" s="541"/>
      <c r="F48" s="542"/>
      <c r="G48" s="519"/>
      <c r="H48" s="519"/>
      <c r="I48" s="520"/>
      <c r="J48" s="529"/>
      <c r="K48" s="538"/>
      <c r="L48" s="539"/>
      <c r="M48" s="540"/>
      <c r="N48" s="539"/>
      <c r="O48" s="467"/>
      <c r="P48" s="540"/>
      <c r="Q48" s="540"/>
      <c r="R48" s="536"/>
    </row>
    <row r="49" spans="2:20" s="130" customFormat="1" ht="17.100000000000001" customHeight="1" x14ac:dyDescent="0.25">
      <c r="B49" s="597">
        <f>B45+1</f>
        <v>3</v>
      </c>
      <c r="C49" s="597" t="s">
        <v>568</v>
      </c>
      <c r="D49" s="606">
        <f>COUNTA(E49:E247)</f>
        <v>198</v>
      </c>
      <c r="E49" s="563" t="s">
        <v>704</v>
      </c>
      <c r="F49" s="542"/>
      <c r="G49" s="519" t="s">
        <v>12</v>
      </c>
      <c r="H49" s="519"/>
      <c r="I49" s="520" t="s">
        <v>13</v>
      </c>
      <c r="J49" s="521">
        <v>119</v>
      </c>
      <c r="K49" s="602"/>
      <c r="L49" s="603"/>
      <c r="M49" s="604"/>
      <c r="N49" s="603"/>
      <c r="O49" s="607" t="s">
        <v>729</v>
      </c>
      <c r="P49" s="608" t="s">
        <v>720</v>
      </c>
      <c r="Q49" s="604"/>
      <c r="R49" s="597"/>
      <c r="T49" s="130">
        <v>16</v>
      </c>
    </row>
    <row r="50" spans="2:20" s="130" customFormat="1" ht="17.100000000000001" customHeight="1" x14ac:dyDescent="0.25">
      <c r="B50" s="597"/>
      <c r="C50" s="597"/>
      <c r="D50" s="598"/>
      <c r="E50" s="563" t="s">
        <v>705</v>
      </c>
      <c r="F50" s="542">
        <v>5</v>
      </c>
      <c r="G50" s="519" t="s">
        <v>12</v>
      </c>
      <c r="H50" s="519">
        <v>12.02</v>
      </c>
      <c r="I50" s="520" t="s">
        <v>13</v>
      </c>
      <c r="J50" s="521">
        <v>60</v>
      </c>
      <c r="K50" s="602"/>
      <c r="L50" s="603"/>
      <c r="M50" s="604"/>
      <c r="N50" s="603"/>
      <c r="O50" s="605"/>
      <c r="P50" s="604"/>
      <c r="Q50" s="604"/>
      <c r="R50" s="597"/>
      <c r="T50" s="130">
        <v>17</v>
      </c>
    </row>
    <row r="51" spans="2:20" s="130" customFormat="1" ht="17.100000000000001" customHeight="1" x14ac:dyDescent="0.25">
      <c r="B51" s="597"/>
      <c r="C51" s="597"/>
      <c r="D51" s="598"/>
      <c r="E51" s="563" t="s">
        <v>706</v>
      </c>
      <c r="F51" s="542">
        <v>5</v>
      </c>
      <c r="G51" s="519" t="s">
        <v>12</v>
      </c>
      <c r="H51" s="519">
        <f>(12.02+12.03)/2</f>
        <v>12.024999999999999</v>
      </c>
      <c r="I51" s="520" t="s">
        <v>13</v>
      </c>
      <c r="J51" s="521">
        <v>60</v>
      </c>
      <c r="K51" s="602"/>
      <c r="L51" s="603"/>
      <c r="M51" s="604"/>
      <c r="N51" s="603"/>
      <c r="O51" s="605"/>
      <c r="P51" s="604"/>
      <c r="Q51" s="604"/>
      <c r="R51" s="597"/>
    </row>
    <row r="52" spans="2:20" s="130" customFormat="1" ht="17.100000000000001" customHeight="1" x14ac:dyDescent="0.25">
      <c r="B52" s="597"/>
      <c r="C52" s="597"/>
      <c r="D52" s="598"/>
      <c r="E52" s="563" t="s">
        <v>707</v>
      </c>
      <c r="F52" s="542">
        <v>5</v>
      </c>
      <c r="G52" s="519" t="s">
        <v>12</v>
      </c>
      <c r="H52" s="519">
        <f>(12+12.03)/2</f>
        <v>12.015000000000001</v>
      </c>
      <c r="I52" s="520" t="s">
        <v>13</v>
      </c>
      <c r="J52" s="521">
        <v>60</v>
      </c>
      <c r="K52" s="602"/>
      <c r="L52" s="603"/>
      <c r="M52" s="604"/>
      <c r="N52" s="603"/>
      <c r="O52" s="605"/>
      <c r="P52" s="604"/>
      <c r="Q52" s="604"/>
      <c r="R52" s="597"/>
      <c r="T52" s="130">
        <v>18</v>
      </c>
    </row>
    <row r="53" spans="2:20" s="130" customFormat="1" ht="17.100000000000001" customHeight="1" x14ac:dyDescent="0.25">
      <c r="B53" s="597"/>
      <c r="C53" s="597"/>
      <c r="D53" s="598"/>
      <c r="E53" s="563" t="s">
        <v>708</v>
      </c>
      <c r="F53" s="542">
        <v>5</v>
      </c>
      <c r="G53" s="519" t="s">
        <v>12</v>
      </c>
      <c r="H53" s="519">
        <f>12</f>
        <v>12</v>
      </c>
      <c r="I53" s="520" t="s">
        <v>13</v>
      </c>
      <c r="J53" s="521">
        <f t="shared" ref="J53:J56" si="1">F53*H53</f>
        <v>60</v>
      </c>
      <c r="K53" s="602"/>
      <c r="L53" s="603"/>
      <c r="M53" s="604"/>
      <c r="N53" s="603"/>
      <c r="O53" s="605"/>
      <c r="P53" s="604"/>
      <c r="Q53" s="604"/>
      <c r="R53" s="597"/>
    </row>
    <row r="54" spans="2:20" s="130" customFormat="1" ht="17.100000000000001" customHeight="1" x14ac:dyDescent="0.25">
      <c r="B54" s="597"/>
      <c r="C54" s="597"/>
      <c r="D54" s="598"/>
      <c r="E54" s="563" t="s">
        <v>709</v>
      </c>
      <c r="F54" s="542">
        <v>5</v>
      </c>
      <c r="G54" s="519" t="s">
        <v>12</v>
      </c>
      <c r="H54" s="519">
        <v>12</v>
      </c>
      <c r="I54" s="520" t="s">
        <v>13</v>
      </c>
      <c r="J54" s="521">
        <f t="shared" si="1"/>
        <v>60</v>
      </c>
      <c r="K54" s="602"/>
      <c r="L54" s="603"/>
      <c r="M54" s="604"/>
      <c r="N54" s="603"/>
      <c r="O54" s="605"/>
      <c r="P54" s="604"/>
      <c r="Q54" s="604"/>
      <c r="R54" s="597"/>
    </row>
    <row r="55" spans="2:20" s="130" customFormat="1" ht="17.100000000000001" customHeight="1" x14ac:dyDescent="0.25">
      <c r="B55" s="597"/>
      <c r="C55" s="597"/>
      <c r="D55" s="598"/>
      <c r="E55" s="563" t="s">
        <v>710</v>
      </c>
      <c r="F55" s="542">
        <v>5</v>
      </c>
      <c r="G55" s="519" t="s">
        <v>12</v>
      </c>
      <c r="H55" s="519">
        <v>12</v>
      </c>
      <c r="I55" s="520" t="s">
        <v>13</v>
      </c>
      <c r="J55" s="521">
        <f t="shared" si="1"/>
        <v>60</v>
      </c>
      <c r="K55" s="602"/>
      <c r="L55" s="603"/>
      <c r="M55" s="604"/>
      <c r="N55" s="603"/>
      <c r="O55" s="605"/>
      <c r="P55" s="604"/>
      <c r="Q55" s="604"/>
      <c r="R55" s="597"/>
    </row>
    <row r="56" spans="2:20" s="130" customFormat="1" ht="17.100000000000001" customHeight="1" x14ac:dyDescent="0.25">
      <c r="B56" s="597"/>
      <c r="C56" s="597"/>
      <c r="D56" s="598"/>
      <c r="E56" s="563" t="s">
        <v>711</v>
      </c>
      <c r="F56" s="542">
        <v>5</v>
      </c>
      <c r="G56" s="519" t="s">
        <v>12</v>
      </c>
      <c r="H56" s="519">
        <f>12</f>
        <v>12</v>
      </c>
      <c r="I56" s="520" t="s">
        <v>13</v>
      </c>
      <c r="J56" s="521">
        <f t="shared" si="1"/>
        <v>60</v>
      </c>
      <c r="K56" s="602"/>
      <c r="L56" s="603"/>
      <c r="M56" s="604"/>
      <c r="N56" s="603"/>
      <c r="O56" s="605"/>
      <c r="P56" s="604"/>
      <c r="Q56" s="604"/>
      <c r="R56" s="597"/>
    </row>
    <row r="57" spans="2:20" s="130" customFormat="1" ht="17.100000000000001" customHeight="1" x14ac:dyDescent="0.25">
      <c r="B57" s="597"/>
      <c r="C57" s="597"/>
      <c r="D57" s="598"/>
      <c r="E57" s="563" t="s">
        <v>712</v>
      </c>
      <c r="F57" s="542">
        <v>5</v>
      </c>
      <c r="G57" s="519" t="s">
        <v>12</v>
      </c>
      <c r="H57" s="519">
        <f>(12+12.05)/2</f>
        <v>12.025</v>
      </c>
      <c r="I57" s="520" t="s">
        <v>13</v>
      </c>
      <c r="J57" s="521">
        <v>60</v>
      </c>
      <c r="K57" s="602"/>
      <c r="L57" s="603"/>
      <c r="M57" s="604"/>
      <c r="N57" s="603"/>
      <c r="O57" s="605"/>
      <c r="P57" s="604"/>
      <c r="Q57" s="604"/>
      <c r="R57" s="597"/>
    </row>
    <row r="58" spans="2:20" s="130" customFormat="1" ht="17.100000000000001" customHeight="1" x14ac:dyDescent="0.25">
      <c r="B58" s="597"/>
      <c r="C58" s="597"/>
      <c r="D58" s="598"/>
      <c r="E58" s="563" t="s">
        <v>713</v>
      </c>
      <c r="F58" s="542">
        <v>5</v>
      </c>
      <c r="G58" s="519" t="s">
        <v>12</v>
      </c>
      <c r="H58" s="519">
        <f>(12.05+13.25)/2</f>
        <v>12.65</v>
      </c>
      <c r="I58" s="520" t="s">
        <v>13</v>
      </c>
      <c r="J58" s="521">
        <v>63</v>
      </c>
      <c r="K58" s="602"/>
      <c r="L58" s="603"/>
      <c r="M58" s="604"/>
      <c r="N58" s="603"/>
      <c r="O58" s="605"/>
      <c r="P58" s="604"/>
      <c r="Q58" s="604"/>
      <c r="R58" s="597"/>
    </row>
    <row r="59" spans="2:20" s="130" customFormat="1" ht="17.100000000000001" customHeight="1" x14ac:dyDescent="0.25">
      <c r="B59" s="597"/>
      <c r="C59" s="597"/>
      <c r="D59" s="598"/>
      <c r="E59" s="563" t="s">
        <v>714</v>
      </c>
      <c r="F59" s="542">
        <v>5</v>
      </c>
      <c r="G59" s="519" t="s">
        <v>12</v>
      </c>
      <c r="H59" s="519">
        <f>(13.25+14.59)/2</f>
        <v>13.92</v>
      </c>
      <c r="I59" s="520" t="s">
        <v>13</v>
      </c>
      <c r="J59" s="521">
        <v>70</v>
      </c>
      <c r="K59" s="602"/>
      <c r="L59" s="603"/>
      <c r="M59" s="604"/>
      <c r="N59" s="603"/>
      <c r="O59" s="605"/>
      <c r="P59" s="604"/>
      <c r="Q59" s="604"/>
      <c r="R59" s="597"/>
    </row>
    <row r="60" spans="2:20" s="130" customFormat="1" ht="17.100000000000001" customHeight="1" x14ac:dyDescent="0.25">
      <c r="B60" s="597"/>
      <c r="C60" s="597"/>
      <c r="D60" s="598"/>
      <c r="E60" s="563" t="s">
        <v>715</v>
      </c>
      <c r="F60" s="542">
        <v>5</v>
      </c>
      <c r="G60" s="519" t="s">
        <v>12</v>
      </c>
      <c r="H60" s="519">
        <v>12.46</v>
      </c>
      <c r="I60" s="520" t="s">
        <v>13</v>
      </c>
      <c r="J60" s="521">
        <v>62</v>
      </c>
      <c r="K60" s="602"/>
      <c r="L60" s="603"/>
      <c r="M60" s="604"/>
      <c r="N60" s="603"/>
      <c r="O60" s="605"/>
      <c r="P60" s="604"/>
      <c r="Q60" s="604"/>
      <c r="R60" s="597"/>
    </row>
    <row r="61" spans="2:20" s="130" customFormat="1" ht="17.100000000000001" customHeight="1" x14ac:dyDescent="0.25">
      <c r="B61" s="597"/>
      <c r="C61" s="597"/>
      <c r="D61" s="598"/>
      <c r="E61" s="563" t="s">
        <v>1361</v>
      </c>
      <c r="F61" s="542">
        <v>5</v>
      </c>
      <c r="G61" s="519" t="s">
        <v>12</v>
      </c>
      <c r="H61" s="519">
        <f>(12.3+12.6)/2</f>
        <v>12.45</v>
      </c>
      <c r="I61" s="520" t="s">
        <v>13</v>
      </c>
      <c r="J61" s="521">
        <v>62</v>
      </c>
      <c r="K61" s="602"/>
      <c r="L61" s="603"/>
      <c r="M61" s="604"/>
      <c r="N61" s="603"/>
      <c r="O61" s="605"/>
      <c r="P61" s="604"/>
      <c r="Q61" s="604"/>
      <c r="R61" s="597"/>
    </row>
    <row r="62" spans="2:20" s="130" customFormat="1" ht="17.100000000000001" customHeight="1" x14ac:dyDescent="0.25">
      <c r="B62" s="597"/>
      <c r="C62" s="597"/>
      <c r="D62" s="598"/>
      <c r="E62" s="563" t="s">
        <v>716</v>
      </c>
      <c r="F62" s="542">
        <v>5</v>
      </c>
      <c r="G62" s="519" t="s">
        <v>12</v>
      </c>
      <c r="H62" s="519">
        <f>(12.6+13.9)/2</f>
        <v>13.25</v>
      </c>
      <c r="I62" s="520" t="s">
        <v>13</v>
      </c>
      <c r="J62" s="521">
        <v>66</v>
      </c>
      <c r="K62" s="602"/>
      <c r="L62" s="603"/>
      <c r="M62" s="604"/>
      <c r="N62" s="603"/>
      <c r="O62" s="605"/>
      <c r="P62" s="604"/>
      <c r="Q62" s="604"/>
      <c r="R62" s="597"/>
    </row>
    <row r="63" spans="2:20" s="130" customFormat="1" ht="17.100000000000001" customHeight="1" x14ac:dyDescent="0.25">
      <c r="B63" s="597"/>
      <c r="C63" s="597"/>
      <c r="D63" s="598"/>
      <c r="E63" s="563" t="s">
        <v>717</v>
      </c>
      <c r="F63" s="542">
        <v>5</v>
      </c>
      <c r="G63" s="519" t="s">
        <v>12</v>
      </c>
      <c r="H63" s="519">
        <f>(13.9+15)/2</f>
        <v>14.45</v>
      </c>
      <c r="I63" s="520" t="s">
        <v>13</v>
      </c>
      <c r="J63" s="521">
        <v>72</v>
      </c>
      <c r="K63" s="602"/>
      <c r="L63" s="603"/>
      <c r="M63" s="604"/>
      <c r="N63" s="603"/>
      <c r="O63" s="605"/>
      <c r="P63" s="604"/>
      <c r="Q63" s="604"/>
      <c r="R63" s="597"/>
    </row>
    <row r="64" spans="2:20" s="130" customFormat="1" ht="17.100000000000001" customHeight="1" x14ac:dyDescent="0.25">
      <c r="B64" s="597"/>
      <c r="C64" s="597"/>
      <c r="D64" s="598"/>
      <c r="E64" s="563" t="s">
        <v>718</v>
      </c>
      <c r="F64" s="542"/>
      <c r="G64" s="519" t="s">
        <v>12</v>
      </c>
      <c r="H64" s="519"/>
      <c r="I64" s="520" t="s">
        <v>13</v>
      </c>
      <c r="J64" s="521">
        <v>87</v>
      </c>
      <c r="K64" s="602"/>
      <c r="L64" s="603"/>
      <c r="M64" s="604"/>
      <c r="N64" s="603"/>
      <c r="O64" s="605"/>
      <c r="P64" s="604"/>
      <c r="Q64" s="604"/>
      <c r="R64" s="597"/>
    </row>
    <row r="65" spans="2:18" s="130" customFormat="1" ht="17.100000000000001" customHeight="1" x14ac:dyDescent="0.25">
      <c r="B65" s="597"/>
      <c r="C65" s="597"/>
      <c r="D65" s="598"/>
      <c r="E65" s="563" t="s">
        <v>719</v>
      </c>
      <c r="F65" s="542"/>
      <c r="G65" s="519" t="s">
        <v>12</v>
      </c>
      <c r="H65" s="519"/>
      <c r="I65" s="520" t="s">
        <v>13</v>
      </c>
      <c r="J65" s="521">
        <v>95</v>
      </c>
      <c r="K65" s="602"/>
      <c r="L65" s="603"/>
      <c r="M65" s="604"/>
      <c r="N65" s="603"/>
      <c r="O65" s="605"/>
      <c r="P65" s="604"/>
      <c r="Q65" s="604"/>
      <c r="R65" s="597"/>
    </row>
    <row r="66" spans="2:18" s="130" customFormat="1" ht="17.100000000000001" customHeight="1" x14ac:dyDescent="0.25">
      <c r="B66" s="597"/>
      <c r="C66" s="597"/>
      <c r="D66" s="598"/>
      <c r="E66" s="563" t="s">
        <v>634</v>
      </c>
      <c r="F66" s="542">
        <v>9</v>
      </c>
      <c r="G66" s="519" t="s">
        <v>12</v>
      </c>
      <c r="H66" s="519">
        <v>12</v>
      </c>
      <c r="I66" s="520" t="s">
        <v>13</v>
      </c>
      <c r="J66" s="521">
        <f>F66*H66</f>
        <v>108</v>
      </c>
      <c r="K66" s="602"/>
      <c r="L66" s="603"/>
      <c r="M66" s="604"/>
      <c r="N66" s="603"/>
      <c r="O66" s="605"/>
      <c r="P66" s="604"/>
      <c r="Q66" s="604"/>
      <c r="R66" s="597"/>
    </row>
    <row r="67" spans="2:18" s="130" customFormat="1" ht="17.100000000000001" customHeight="1" x14ac:dyDescent="0.25">
      <c r="B67" s="597"/>
      <c r="C67" s="597"/>
      <c r="D67" s="598"/>
      <c r="E67" s="563" t="s">
        <v>669</v>
      </c>
      <c r="F67" s="542">
        <v>5.5</v>
      </c>
      <c r="G67" s="519" t="s">
        <v>12</v>
      </c>
      <c r="H67" s="519">
        <v>12</v>
      </c>
      <c r="I67" s="520" t="s">
        <v>13</v>
      </c>
      <c r="J67" s="521">
        <f t="shared" ref="J67:J102" si="2">F67*H67</f>
        <v>66</v>
      </c>
      <c r="K67" s="602"/>
      <c r="L67" s="603"/>
      <c r="M67" s="604"/>
      <c r="N67" s="603"/>
      <c r="O67" s="605"/>
      <c r="P67" s="604"/>
      <c r="Q67" s="604"/>
      <c r="R67" s="597"/>
    </row>
    <row r="68" spans="2:18" s="130" customFormat="1" ht="17.100000000000001" customHeight="1" x14ac:dyDescent="0.25">
      <c r="B68" s="597"/>
      <c r="C68" s="597"/>
      <c r="D68" s="598"/>
      <c r="E68" s="563" t="s">
        <v>635</v>
      </c>
      <c r="F68" s="542">
        <v>5.5</v>
      </c>
      <c r="G68" s="519" t="s">
        <v>12</v>
      </c>
      <c r="H68" s="519">
        <v>12</v>
      </c>
      <c r="I68" s="520" t="s">
        <v>13</v>
      </c>
      <c r="J68" s="521">
        <f t="shared" si="2"/>
        <v>66</v>
      </c>
      <c r="K68" s="602"/>
      <c r="L68" s="603"/>
      <c r="M68" s="604"/>
      <c r="N68" s="603"/>
      <c r="O68" s="605"/>
      <c r="P68" s="604"/>
      <c r="Q68" s="604"/>
      <c r="R68" s="597"/>
    </row>
    <row r="69" spans="2:18" s="130" customFormat="1" ht="17.100000000000001" customHeight="1" x14ac:dyDescent="0.25">
      <c r="B69" s="597"/>
      <c r="C69" s="597"/>
      <c r="D69" s="598"/>
      <c r="E69" s="563" t="s">
        <v>668</v>
      </c>
      <c r="F69" s="542">
        <v>5</v>
      </c>
      <c r="G69" s="519" t="s">
        <v>12</v>
      </c>
      <c r="H69" s="519">
        <v>12</v>
      </c>
      <c r="I69" s="520" t="s">
        <v>13</v>
      </c>
      <c r="J69" s="521">
        <f t="shared" si="2"/>
        <v>60</v>
      </c>
      <c r="K69" s="602"/>
      <c r="L69" s="603"/>
      <c r="M69" s="604"/>
      <c r="N69" s="603"/>
      <c r="O69" s="605"/>
      <c r="P69" s="604"/>
      <c r="Q69" s="604"/>
      <c r="R69" s="597"/>
    </row>
    <row r="70" spans="2:18" s="130" customFormat="1" ht="17.100000000000001" customHeight="1" x14ac:dyDescent="0.25">
      <c r="B70" s="597"/>
      <c r="C70" s="597"/>
      <c r="D70" s="598"/>
      <c r="E70" s="563" t="s">
        <v>636</v>
      </c>
      <c r="F70" s="542">
        <v>5</v>
      </c>
      <c r="G70" s="519" t="s">
        <v>12</v>
      </c>
      <c r="H70" s="519">
        <v>12</v>
      </c>
      <c r="I70" s="520" t="s">
        <v>13</v>
      </c>
      <c r="J70" s="521">
        <f t="shared" si="2"/>
        <v>60</v>
      </c>
      <c r="K70" s="602"/>
      <c r="L70" s="603"/>
      <c r="M70" s="604"/>
      <c r="N70" s="603"/>
      <c r="O70" s="605"/>
      <c r="P70" s="604"/>
      <c r="Q70" s="604"/>
      <c r="R70" s="597"/>
    </row>
    <row r="71" spans="2:18" s="130" customFormat="1" ht="17.100000000000001" customHeight="1" x14ac:dyDescent="0.25">
      <c r="B71" s="597"/>
      <c r="C71" s="597"/>
      <c r="D71" s="598"/>
      <c r="E71" s="563" t="s">
        <v>667</v>
      </c>
      <c r="F71" s="542">
        <v>5</v>
      </c>
      <c r="G71" s="519" t="s">
        <v>12</v>
      </c>
      <c r="H71" s="519">
        <v>12</v>
      </c>
      <c r="I71" s="520" t="s">
        <v>13</v>
      </c>
      <c r="J71" s="521">
        <f t="shared" si="2"/>
        <v>60</v>
      </c>
      <c r="K71" s="602"/>
      <c r="L71" s="603"/>
      <c r="M71" s="604"/>
      <c r="N71" s="603"/>
      <c r="O71" s="605"/>
      <c r="P71" s="604"/>
      <c r="Q71" s="604"/>
      <c r="R71" s="597"/>
    </row>
    <row r="72" spans="2:18" s="130" customFormat="1" ht="17.100000000000001" customHeight="1" x14ac:dyDescent="0.25">
      <c r="B72" s="597"/>
      <c r="C72" s="597"/>
      <c r="D72" s="598"/>
      <c r="E72" s="563" t="s">
        <v>637</v>
      </c>
      <c r="F72" s="542">
        <v>5</v>
      </c>
      <c r="G72" s="519" t="s">
        <v>12</v>
      </c>
      <c r="H72" s="519">
        <v>12</v>
      </c>
      <c r="I72" s="520" t="s">
        <v>13</v>
      </c>
      <c r="J72" s="521">
        <f t="shared" si="2"/>
        <v>60</v>
      </c>
      <c r="K72" s="602"/>
      <c r="L72" s="603"/>
      <c r="M72" s="604"/>
      <c r="N72" s="603"/>
      <c r="O72" s="605"/>
      <c r="P72" s="604"/>
      <c r="Q72" s="604"/>
      <c r="R72" s="597"/>
    </row>
    <row r="73" spans="2:18" s="130" customFormat="1" ht="17.100000000000001" customHeight="1" x14ac:dyDescent="0.25">
      <c r="B73" s="597"/>
      <c r="C73" s="597"/>
      <c r="D73" s="598"/>
      <c r="E73" s="563" t="s">
        <v>666</v>
      </c>
      <c r="F73" s="542">
        <v>5</v>
      </c>
      <c r="G73" s="519" t="s">
        <v>12</v>
      </c>
      <c r="H73" s="519">
        <v>12</v>
      </c>
      <c r="I73" s="520" t="s">
        <v>13</v>
      </c>
      <c r="J73" s="521">
        <f t="shared" si="2"/>
        <v>60</v>
      </c>
      <c r="K73" s="602"/>
      <c r="L73" s="603"/>
      <c r="M73" s="604"/>
      <c r="N73" s="603"/>
      <c r="O73" s="605"/>
      <c r="P73" s="604"/>
      <c r="Q73" s="604"/>
      <c r="R73" s="597"/>
    </row>
    <row r="74" spans="2:18" s="130" customFormat="1" ht="17.100000000000001" customHeight="1" x14ac:dyDescent="0.25">
      <c r="B74" s="597"/>
      <c r="C74" s="597"/>
      <c r="D74" s="598"/>
      <c r="E74" s="563" t="s">
        <v>638</v>
      </c>
      <c r="F74" s="542">
        <v>5</v>
      </c>
      <c r="G74" s="519" t="s">
        <v>12</v>
      </c>
      <c r="H74" s="519">
        <v>12</v>
      </c>
      <c r="I74" s="520" t="s">
        <v>13</v>
      </c>
      <c r="J74" s="521">
        <f t="shared" si="2"/>
        <v>60</v>
      </c>
      <c r="K74" s="602"/>
      <c r="L74" s="603"/>
      <c r="M74" s="604"/>
      <c r="N74" s="603"/>
      <c r="O74" s="605"/>
      <c r="P74" s="604"/>
      <c r="Q74" s="604"/>
      <c r="R74" s="597"/>
    </row>
    <row r="75" spans="2:18" s="130" customFormat="1" ht="17.100000000000001" customHeight="1" x14ac:dyDescent="0.25">
      <c r="B75" s="597"/>
      <c r="C75" s="597"/>
      <c r="D75" s="598"/>
      <c r="E75" s="563" t="s">
        <v>665</v>
      </c>
      <c r="F75" s="542">
        <v>5</v>
      </c>
      <c r="G75" s="519" t="s">
        <v>12</v>
      </c>
      <c r="H75" s="519">
        <v>12</v>
      </c>
      <c r="I75" s="520" t="s">
        <v>13</v>
      </c>
      <c r="J75" s="521">
        <f t="shared" si="2"/>
        <v>60</v>
      </c>
      <c r="K75" s="602"/>
      <c r="L75" s="603"/>
      <c r="M75" s="604"/>
      <c r="N75" s="603"/>
      <c r="O75" s="605"/>
      <c r="P75" s="604"/>
      <c r="Q75" s="604"/>
      <c r="R75" s="597"/>
    </row>
    <row r="76" spans="2:18" s="130" customFormat="1" ht="17.100000000000001" customHeight="1" x14ac:dyDescent="0.25">
      <c r="B76" s="597"/>
      <c r="C76" s="597"/>
      <c r="D76" s="598"/>
      <c r="E76" s="563" t="s">
        <v>639</v>
      </c>
      <c r="F76" s="542">
        <v>5</v>
      </c>
      <c r="G76" s="519" t="s">
        <v>12</v>
      </c>
      <c r="H76" s="519">
        <v>12</v>
      </c>
      <c r="I76" s="520" t="s">
        <v>13</v>
      </c>
      <c r="J76" s="521">
        <f t="shared" si="2"/>
        <v>60</v>
      </c>
      <c r="K76" s="602"/>
      <c r="L76" s="603"/>
      <c r="M76" s="604"/>
      <c r="N76" s="603"/>
      <c r="O76" s="605"/>
      <c r="P76" s="604"/>
      <c r="Q76" s="604"/>
      <c r="R76" s="597"/>
    </row>
    <row r="77" spans="2:18" s="130" customFormat="1" ht="17.100000000000001" customHeight="1" x14ac:dyDescent="0.25">
      <c r="B77" s="597"/>
      <c r="C77" s="597"/>
      <c r="D77" s="598"/>
      <c r="E77" s="563" t="s">
        <v>664</v>
      </c>
      <c r="F77" s="542">
        <v>5</v>
      </c>
      <c r="G77" s="519" t="s">
        <v>12</v>
      </c>
      <c r="H77" s="519">
        <v>12</v>
      </c>
      <c r="I77" s="520" t="s">
        <v>13</v>
      </c>
      <c r="J77" s="521">
        <f t="shared" si="2"/>
        <v>60</v>
      </c>
      <c r="K77" s="602"/>
      <c r="L77" s="603"/>
      <c r="M77" s="604"/>
      <c r="N77" s="603"/>
      <c r="O77" s="605"/>
      <c r="P77" s="604"/>
      <c r="Q77" s="604"/>
      <c r="R77" s="597"/>
    </row>
    <row r="78" spans="2:18" s="130" customFormat="1" ht="17.100000000000001" customHeight="1" x14ac:dyDescent="0.25">
      <c r="B78" s="597"/>
      <c r="C78" s="597"/>
      <c r="D78" s="598"/>
      <c r="E78" s="563" t="s">
        <v>1362</v>
      </c>
      <c r="F78" s="542">
        <v>5</v>
      </c>
      <c r="G78" s="519" t="s">
        <v>12</v>
      </c>
      <c r="H78" s="519">
        <v>12</v>
      </c>
      <c r="I78" s="520" t="s">
        <v>13</v>
      </c>
      <c r="J78" s="521">
        <f t="shared" si="2"/>
        <v>60</v>
      </c>
      <c r="K78" s="602"/>
      <c r="L78" s="603"/>
      <c r="M78" s="604"/>
      <c r="N78" s="603"/>
      <c r="O78" s="605"/>
      <c r="P78" s="604"/>
      <c r="Q78" s="604"/>
      <c r="R78" s="597"/>
    </row>
    <row r="79" spans="2:18" s="130" customFormat="1" ht="17.100000000000001" customHeight="1" x14ac:dyDescent="0.25">
      <c r="B79" s="597"/>
      <c r="C79" s="597"/>
      <c r="D79" s="598"/>
      <c r="E79" s="563" t="s">
        <v>663</v>
      </c>
      <c r="F79" s="542">
        <v>5</v>
      </c>
      <c r="G79" s="519" t="s">
        <v>12</v>
      </c>
      <c r="H79" s="519">
        <v>12</v>
      </c>
      <c r="I79" s="520" t="s">
        <v>13</v>
      </c>
      <c r="J79" s="521">
        <f t="shared" si="2"/>
        <v>60</v>
      </c>
      <c r="K79" s="602"/>
      <c r="L79" s="603"/>
      <c r="M79" s="604"/>
      <c r="N79" s="603"/>
      <c r="O79" s="605"/>
      <c r="P79" s="604"/>
      <c r="Q79" s="604"/>
      <c r="R79" s="597"/>
    </row>
    <row r="80" spans="2:18" s="130" customFormat="1" ht="17.100000000000001" customHeight="1" x14ac:dyDescent="0.25">
      <c r="B80" s="597"/>
      <c r="C80" s="597"/>
      <c r="D80" s="598"/>
      <c r="E80" s="563" t="s">
        <v>640</v>
      </c>
      <c r="F80" s="542">
        <v>5</v>
      </c>
      <c r="G80" s="519" t="s">
        <v>12</v>
      </c>
      <c r="H80" s="519">
        <v>12</v>
      </c>
      <c r="I80" s="520" t="s">
        <v>13</v>
      </c>
      <c r="J80" s="521">
        <f t="shared" si="2"/>
        <v>60</v>
      </c>
      <c r="K80" s="602"/>
      <c r="L80" s="603"/>
      <c r="M80" s="604"/>
      <c r="N80" s="603"/>
      <c r="O80" s="605"/>
      <c r="P80" s="604"/>
      <c r="Q80" s="604"/>
      <c r="R80" s="597"/>
    </row>
    <row r="81" spans="2:18" s="130" customFormat="1" ht="17.100000000000001" customHeight="1" x14ac:dyDescent="0.25">
      <c r="B81" s="597"/>
      <c r="C81" s="597"/>
      <c r="D81" s="598"/>
      <c r="E81" s="563" t="s">
        <v>662</v>
      </c>
      <c r="F81" s="542">
        <v>6</v>
      </c>
      <c r="G81" s="519" t="s">
        <v>12</v>
      </c>
      <c r="H81" s="519">
        <v>12</v>
      </c>
      <c r="I81" s="520" t="s">
        <v>13</v>
      </c>
      <c r="J81" s="521">
        <f t="shared" si="2"/>
        <v>72</v>
      </c>
      <c r="K81" s="602"/>
      <c r="L81" s="603"/>
      <c r="M81" s="604"/>
      <c r="N81" s="603"/>
      <c r="O81" s="605"/>
      <c r="P81" s="604"/>
      <c r="Q81" s="604"/>
      <c r="R81" s="597"/>
    </row>
    <row r="82" spans="2:18" s="130" customFormat="1" ht="17.100000000000001" customHeight="1" x14ac:dyDescent="0.25">
      <c r="B82" s="597"/>
      <c r="C82" s="597"/>
      <c r="D82" s="598"/>
      <c r="E82" s="563" t="s">
        <v>641</v>
      </c>
      <c r="F82" s="542">
        <v>5</v>
      </c>
      <c r="G82" s="519" t="s">
        <v>12</v>
      </c>
      <c r="H82" s="519">
        <v>12</v>
      </c>
      <c r="I82" s="520" t="s">
        <v>13</v>
      </c>
      <c r="J82" s="521">
        <f t="shared" si="2"/>
        <v>60</v>
      </c>
      <c r="K82" s="602"/>
      <c r="L82" s="603"/>
      <c r="M82" s="604"/>
      <c r="N82" s="603"/>
      <c r="O82" s="605"/>
      <c r="P82" s="604"/>
      <c r="Q82" s="604"/>
      <c r="R82" s="597"/>
    </row>
    <row r="83" spans="2:18" s="130" customFormat="1" ht="17.100000000000001" customHeight="1" x14ac:dyDescent="0.25">
      <c r="B83" s="597"/>
      <c r="C83" s="597"/>
      <c r="D83" s="598"/>
      <c r="E83" s="563" t="s">
        <v>661</v>
      </c>
      <c r="F83" s="542">
        <v>6</v>
      </c>
      <c r="G83" s="519" t="s">
        <v>12</v>
      </c>
      <c r="H83" s="519">
        <v>12</v>
      </c>
      <c r="I83" s="520" t="s">
        <v>13</v>
      </c>
      <c r="J83" s="521">
        <f t="shared" si="2"/>
        <v>72</v>
      </c>
      <c r="K83" s="602"/>
      <c r="L83" s="603"/>
      <c r="M83" s="604"/>
      <c r="N83" s="603"/>
      <c r="O83" s="605"/>
      <c r="P83" s="604"/>
      <c r="Q83" s="604"/>
      <c r="R83" s="597"/>
    </row>
    <row r="84" spans="2:18" s="130" customFormat="1" ht="17.100000000000001" customHeight="1" x14ac:dyDescent="0.25">
      <c r="B84" s="597"/>
      <c r="C84" s="597"/>
      <c r="D84" s="598"/>
      <c r="E84" s="563" t="s">
        <v>642</v>
      </c>
      <c r="F84" s="542">
        <v>5</v>
      </c>
      <c r="G84" s="519" t="s">
        <v>12</v>
      </c>
      <c r="H84" s="519">
        <v>12</v>
      </c>
      <c r="I84" s="520" t="s">
        <v>13</v>
      </c>
      <c r="J84" s="521">
        <f t="shared" si="2"/>
        <v>60</v>
      </c>
      <c r="K84" s="602"/>
      <c r="L84" s="603"/>
      <c r="M84" s="604"/>
      <c r="N84" s="603"/>
      <c r="O84" s="605"/>
      <c r="P84" s="604"/>
      <c r="Q84" s="604"/>
      <c r="R84" s="597"/>
    </row>
    <row r="85" spans="2:18" s="130" customFormat="1" ht="17.100000000000001" customHeight="1" x14ac:dyDescent="0.25">
      <c r="B85" s="597"/>
      <c r="C85" s="597"/>
      <c r="D85" s="598"/>
      <c r="E85" s="563" t="s">
        <v>660</v>
      </c>
      <c r="F85" s="542">
        <v>8</v>
      </c>
      <c r="G85" s="519" t="s">
        <v>12</v>
      </c>
      <c r="H85" s="519">
        <v>12</v>
      </c>
      <c r="I85" s="520" t="s">
        <v>13</v>
      </c>
      <c r="J85" s="521">
        <f>F85*H85</f>
        <v>96</v>
      </c>
      <c r="K85" s="602"/>
      <c r="L85" s="603"/>
      <c r="M85" s="604"/>
      <c r="N85" s="603"/>
      <c r="O85" s="605"/>
      <c r="P85" s="604"/>
      <c r="Q85" s="604"/>
      <c r="R85" s="597"/>
    </row>
    <row r="86" spans="2:18" s="130" customFormat="1" ht="17.100000000000001" customHeight="1" x14ac:dyDescent="0.25">
      <c r="B86" s="597"/>
      <c r="C86" s="597"/>
      <c r="D86" s="598"/>
      <c r="E86" s="563" t="s">
        <v>643</v>
      </c>
      <c r="F86" s="542">
        <v>5</v>
      </c>
      <c r="G86" s="519" t="s">
        <v>12</v>
      </c>
      <c r="H86" s="519">
        <v>12</v>
      </c>
      <c r="I86" s="520" t="s">
        <v>13</v>
      </c>
      <c r="J86" s="521">
        <f t="shared" si="2"/>
        <v>60</v>
      </c>
      <c r="K86" s="602"/>
      <c r="L86" s="603"/>
      <c r="M86" s="604"/>
      <c r="N86" s="603"/>
      <c r="O86" s="605"/>
      <c r="P86" s="604"/>
      <c r="Q86" s="604"/>
      <c r="R86" s="597"/>
    </row>
    <row r="87" spans="2:18" s="130" customFormat="1" ht="17.100000000000001" customHeight="1" x14ac:dyDescent="0.25">
      <c r="B87" s="597"/>
      <c r="C87" s="597"/>
      <c r="D87" s="598"/>
      <c r="E87" s="563" t="s">
        <v>659</v>
      </c>
      <c r="F87" s="542">
        <v>8</v>
      </c>
      <c r="G87" s="519" t="s">
        <v>12</v>
      </c>
      <c r="H87" s="519">
        <v>12</v>
      </c>
      <c r="I87" s="520" t="s">
        <v>13</v>
      </c>
      <c r="J87" s="521">
        <f>F87*H87</f>
        <v>96</v>
      </c>
      <c r="K87" s="602"/>
      <c r="L87" s="603"/>
      <c r="M87" s="604"/>
      <c r="N87" s="603"/>
      <c r="O87" s="605"/>
      <c r="P87" s="604"/>
      <c r="Q87" s="604"/>
      <c r="R87" s="597"/>
    </row>
    <row r="88" spans="2:18" s="130" customFormat="1" ht="17.100000000000001" customHeight="1" x14ac:dyDescent="0.25">
      <c r="B88" s="597"/>
      <c r="C88" s="597"/>
      <c r="D88" s="598"/>
      <c r="E88" s="563" t="s">
        <v>644</v>
      </c>
      <c r="F88" s="542">
        <v>5</v>
      </c>
      <c r="G88" s="519" t="s">
        <v>12</v>
      </c>
      <c r="H88" s="519">
        <v>12</v>
      </c>
      <c r="I88" s="520" t="s">
        <v>13</v>
      </c>
      <c r="J88" s="521">
        <f t="shared" si="2"/>
        <v>60</v>
      </c>
      <c r="K88" s="602"/>
      <c r="L88" s="603"/>
      <c r="M88" s="604"/>
      <c r="N88" s="603"/>
      <c r="O88" s="605"/>
      <c r="P88" s="604"/>
      <c r="Q88" s="604"/>
      <c r="R88" s="597"/>
    </row>
    <row r="89" spans="2:18" s="130" customFormat="1" ht="17.100000000000001" customHeight="1" x14ac:dyDescent="0.25">
      <c r="B89" s="597"/>
      <c r="C89" s="597"/>
      <c r="D89" s="598"/>
      <c r="E89" s="563" t="s">
        <v>658</v>
      </c>
      <c r="F89" s="542">
        <v>5</v>
      </c>
      <c r="G89" s="519" t="s">
        <v>12</v>
      </c>
      <c r="H89" s="519">
        <v>12</v>
      </c>
      <c r="I89" s="520" t="s">
        <v>13</v>
      </c>
      <c r="J89" s="521">
        <f t="shared" si="2"/>
        <v>60</v>
      </c>
      <c r="K89" s="602"/>
      <c r="L89" s="603"/>
      <c r="M89" s="604"/>
      <c r="N89" s="603"/>
      <c r="O89" s="605"/>
      <c r="P89" s="604"/>
      <c r="Q89" s="604"/>
      <c r="R89" s="597"/>
    </row>
    <row r="90" spans="2:18" s="130" customFormat="1" ht="17.100000000000001" customHeight="1" x14ac:dyDescent="0.25">
      <c r="B90" s="597"/>
      <c r="C90" s="597"/>
      <c r="D90" s="598"/>
      <c r="E90" s="563" t="s">
        <v>645</v>
      </c>
      <c r="F90" s="542">
        <v>5</v>
      </c>
      <c r="G90" s="519" t="s">
        <v>12</v>
      </c>
      <c r="H90" s="519">
        <v>12</v>
      </c>
      <c r="I90" s="520" t="s">
        <v>13</v>
      </c>
      <c r="J90" s="521">
        <f t="shared" si="2"/>
        <v>60</v>
      </c>
      <c r="K90" s="602"/>
      <c r="L90" s="603"/>
      <c r="M90" s="604"/>
      <c r="N90" s="603"/>
      <c r="O90" s="605"/>
      <c r="P90" s="604"/>
      <c r="Q90" s="604"/>
      <c r="R90" s="597"/>
    </row>
    <row r="91" spans="2:18" s="130" customFormat="1" ht="17.100000000000001" customHeight="1" x14ac:dyDescent="0.25">
      <c r="B91" s="597"/>
      <c r="C91" s="597"/>
      <c r="D91" s="598"/>
      <c r="E91" s="563" t="s">
        <v>657</v>
      </c>
      <c r="F91" s="542">
        <v>5</v>
      </c>
      <c r="G91" s="519" t="s">
        <v>12</v>
      </c>
      <c r="H91" s="519">
        <v>12</v>
      </c>
      <c r="I91" s="520" t="s">
        <v>13</v>
      </c>
      <c r="J91" s="521">
        <f t="shared" si="2"/>
        <v>60</v>
      </c>
      <c r="K91" s="602"/>
      <c r="L91" s="603"/>
      <c r="M91" s="604"/>
      <c r="N91" s="603"/>
      <c r="O91" s="605"/>
      <c r="P91" s="604"/>
      <c r="Q91" s="604"/>
      <c r="R91" s="597"/>
    </row>
    <row r="92" spans="2:18" s="130" customFormat="1" ht="17.100000000000001" customHeight="1" x14ac:dyDescent="0.25">
      <c r="B92" s="597"/>
      <c r="C92" s="597"/>
      <c r="D92" s="598"/>
      <c r="E92" s="563" t="s">
        <v>646</v>
      </c>
      <c r="F92" s="542">
        <v>5</v>
      </c>
      <c r="G92" s="519" t="s">
        <v>12</v>
      </c>
      <c r="H92" s="519">
        <v>12</v>
      </c>
      <c r="I92" s="520" t="s">
        <v>13</v>
      </c>
      <c r="J92" s="521">
        <f t="shared" si="2"/>
        <v>60</v>
      </c>
      <c r="K92" s="602"/>
      <c r="L92" s="603"/>
      <c r="M92" s="604"/>
      <c r="N92" s="603"/>
      <c r="O92" s="605"/>
      <c r="P92" s="604"/>
      <c r="Q92" s="604"/>
      <c r="R92" s="597"/>
    </row>
    <row r="93" spans="2:18" s="130" customFormat="1" ht="17.100000000000001" customHeight="1" x14ac:dyDescent="0.25">
      <c r="B93" s="597"/>
      <c r="C93" s="597"/>
      <c r="D93" s="598"/>
      <c r="E93" s="563" t="s">
        <v>656</v>
      </c>
      <c r="F93" s="542">
        <v>5</v>
      </c>
      <c r="G93" s="519" t="s">
        <v>12</v>
      </c>
      <c r="H93" s="519">
        <v>12</v>
      </c>
      <c r="I93" s="520" t="s">
        <v>13</v>
      </c>
      <c r="J93" s="521">
        <f t="shared" si="2"/>
        <v>60</v>
      </c>
      <c r="K93" s="602"/>
      <c r="L93" s="603"/>
      <c r="M93" s="604"/>
      <c r="N93" s="603"/>
      <c r="O93" s="605"/>
      <c r="P93" s="604"/>
      <c r="Q93" s="604"/>
      <c r="R93" s="597"/>
    </row>
    <row r="94" spans="2:18" s="130" customFormat="1" ht="17.100000000000001" customHeight="1" x14ac:dyDescent="0.25">
      <c r="B94" s="597"/>
      <c r="C94" s="597"/>
      <c r="D94" s="598"/>
      <c r="E94" s="563" t="s">
        <v>647</v>
      </c>
      <c r="F94" s="542">
        <v>5</v>
      </c>
      <c r="G94" s="519" t="s">
        <v>12</v>
      </c>
      <c r="H94" s="519">
        <v>12</v>
      </c>
      <c r="I94" s="520" t="s">
        <v>13</v>
      </c>
      <c r="J94" s="521">
        <f t="shared" si="2"/>
        <v>60</v>
      </c>
      <c r="K94" s="602"/>
      <c r="L94" s="603"/>
      <c r="M94" s="604"/>
      <c r="N94" s="603"/>
      <c r="O94" s="605"/>
      <c r="P94" s="604"/>
      <c r="Q94" s="604"/>
      <c r="R94" s="597"/>
    </row>
    <row r="95" spans="2:18" s="130" customFormat="1" ht="17.100000000000001" customHeight="1" x14ac:dyDescent="0.25">
      <c r="B95" s="597"/>
      <c r="C95" s="597"/>
      <c r="D95" s="598"/>
      <c r="E95" s="563" t="s">
        <v>655</v>
      </c>
      <c r="F95" s="542">
        <v>5</v>
      </c>
      <c r="G95" s="519" t="s">
        <v>12</v>
      </c>
      <c r="H95" s="519">
        <v>12</v>
      </c>
      <c r="I95" s="520" t="s">
        <v>13</v>
      </c>
      <c r="J95" s="521">
        <f t="shared" si="2"/>
        <v>60</v>
      </c>
      <c r="K95" s="602"/>
      <c r="L95" s="603"/>
      <c r="M95" s="604"/>
      <c r="N95" s="603"/>
      <c r="O95" s="605"/>
      <c r="P95" s="604"/>
      <c r="Q95" s="604"/>
      <c r="R95" s="597"/>
    </row>
    <row r="96" spans="2:18" s="130" customFormat="1" ht="17.100000000000001" customHeight="1" x14ac:dyDescent="0.25">
      <c r="B96" s="597"/>
      <c r="C96" s="597"/>
      <c r="D96" s="598"/>
      <c r="E96" s="563" t="s">
        <v>648</v>
      </c>
      <c r="F96" s="542">
        <v>5</v>
      </c>
      <c r="G96" s="519" t="s">
        <v>12</v>
      </c>
      <c r="H96" s="519">
        <v>12</v>
      </c>
      <c r="I96" s="520" t="s">
        <v>13</v>
      </c>
      <c r="J96" s="521">
        <f t="shared" si="2"/>
        <v>60</v>
      </c>
      <c r="K96" s="602"/>
      <c r="L96" s="603"/>
      <c r="M96" s="604"/>
      <c r="N96" s="603"/>
      <c r="O96" s="605"/>
      <c r="P96" s="604"/>
      <c r="Q96" s="604"/>
      <c r="R96" s="597"/>
    </row>
    <row r="97" spans="2:20" s="130" customFormat="1" ht="17.100000000000001" customHeight="1" x14ac:dyDescent="0.25">
      <c r="B97" s="597"/>
      <c r="C97" s="597"/>
      <c r="D97" s="598"/>
      <c r="E97" s="563" t="s">
        <v>654</v>
      </c>
      <c r="F97" s="542">
        <v>5</v>
      </c>
      <c r="G97" s="519" t="s">
        <v>12</v>
      </c>
      <c r="H97" s="519">
        <v>12</v>
      </c>
      <c r="I97" s="520" t="s">
        <v>13</v>
      </c>
      <c r="J97" s="521">
        <f t="shared" si="2"/>
        <v>60</v>
      </c>
      <c r="K97" s="602"/>
      <c r="L97" s="603"/>
      <c r="M97" s="604"/>
      <c r="N97" s="603"/>
      <c r="O97" s="605"/>
      <c r="P97" s="604"/>
      <c r="Q97" s="604"/>
      <c r="R97" s="597"/>
      <c r="T97" s="130">
        <v>19</v>
      </c>
    </row>
    <row r="98" spans="2:20" s="130" customFormat="1" ht="17.100000000000001" customHeight="1" x14ac:dyDescent="0.25">
      <c r="B98" s="597"/>
      <c r="C98" s="597"/>
      <c r="D98" s="598"/>
      <c r="E98" s="563" t="s">
        <v>649</v>
      </c>
      <c r="F98" s="542">
        <v>5</v>
      </c>
      <c r="G98" s="519" t="s">
        <v>12</v>
      </c>
      <c r="H98" s="519">
        <v>12</v>
      </c>
      <c r="I98" s="520" t="s">
        <v>13</v>
      </c>
      <c r="J98" s="521">
        <f t="shared" si="2"/>
        <v>60</v>
      </c>
      <c r="K98" s="602"/>
      <c r="L98" s="603"/>
      <c r="M98" s="604"/>
      <c r="N98" s="603"/>
      <c r="O98" s="605"/>
      <c r="P98" s="604"/>
      <c r="Q98" s="604"/>
      <c r="R98" s="597"/>
      <c r="T98" s="130">
        <v>20</v>
      </c>
    </row>
    <row r="99" spans="2:20" s="130" customFormat="1" ht="17.100000000000001" customHeight="1" x14ac:dyDescent="0.25">
      <c r="B99" s="597"/>
      <c r="C99" s="597"/>
      <c r="D99" s="598"/>
      <c r="E99" s="563" t="s">
        <v>653</v>
      </c>
      <c r="F99" s="542">
        <v>5</v>
      </c>
      <c r="G99" s="519" t="s">
        <v>12</v>
      </c>
      <c r="H99" s="519">
        <v>12</v>
      </c>
      <c r="I99" s="520" t="s">
        <v>13</v>
      </c>
      <c r="J99" s="521">
        <f t="shared" si="2"/>
        <v>60</v>
      </c>
      <c r="K99" s="602"/>
      <c r="L99" s="603"/>
      <c r="M99" s="604"/>
      <c r="N99" s="603"/>
      <c r="O99" s="605"/>
      <c r="P99" s="604"/>
      <c r="Q99" s="604"/>
      <c r="R99" s="597"/>
    </row>
    <row r="100" spans="2:20" s="130" customFormat="1" ht="17.100000000000001" customHeight="1" x14ac:dyDescent="0.25">
      <c r="B100" s="597"/>
      <c r="C100" s="597"/>
      <c r="D100" s="598"/>
      <c r="E100" s="563" t="s">
        <v>650</v>
      </c>
      <c r="F100" s="542">
        <v>5</v>
      </c>
      <c r="G100" s="519" t="s">
        <v>12</v>
      </c>
      <c r="H100" s="519">
        <v>12</v>
      </c>
      <c r="I100" s="520" t="s">
        <v>13</v>
      </c>
      <c r="J100" s="521">
        <f t="shared" si="2"/>
        <v>60</v>
      </c>
      <c r="K100" s="602"/>
      <c r="L100" s="603"/>
      <c r="M100" s="604"/>
      <c r="N100" s="603"/>
      <c r="O100" s="605"/>
      <c r="P100" s="604"/>
      <c r="Q100" s="604"/>
      <c r="R100" s="597"/>
    </row>
    <row r="101" spans="2:20" s="130" customFormat="1" ht="17.100000000000001" customHeight="1" x14ac:dyDescent="0.25">
      <c r="B101" s="597"/>
      <c r="C101" s="597"/>
      <c r="D101" s="598"/>
      <c r="E101" s="563" t="s">
        <v>651</v>
      </c>
      <c r="F101" s="542">
        <v>5</v>
      </c>
      <c r="G101" s="519" t="s">
        <v>12</v>
      </c>
      <c r="H101" s="519">
        <v>12</v>
      </c>
      <c r="I101" s="520" t="s">
        <v>13</v>
      </c>
      <c r="J101" s="521">
        <f t="shared" si="2"/>
        <v>60</v>
      </c>
      <c r="K101" s="602"/>
      <c r="L101" s="603"/>
      <c r="M101" s="604"/>
      <c r="N101" s="603"/>
      <c r="O101" s="605"/>
      <c r="P101" s="604"/>
      <c r="Q101" s="604"/>
      <c r="R101" s="597"/>
    </row>
    <row r="102" spans="2:20" s="130" customFormat="1" ht="17.100000000000001" customHeight="1" x14ac:dyDescent="0.25">
      <c r="B102" s="597"/>
      <c r="C102" s="597"/>
      <c r="D102" s="598"/>
      <c r="E102" s="563" t="s">
        <v>652</v>
      </c>
      <c r="F102" s="542">
        <v>5</v>
      </c>
      <c r="G102" s="519" t="s">
        <v>12</v>
      </c>
      <c r="H102" s="519">
        <v>12</v>
      </c>
      <c r="I102" s="520" t="s">
        <v>13</v>
      </c>
      <c r="J102" s="521">
        <f t="shared" si="2"/>
        <v>60</v>
      </c>
      <c r="K102" s="602"/>
      <c r="L102" s="603"/>
      <c r="M102" s="604"/>
      <c r="N102" s="603"/>
      <c r="O102" s="605"/>
      <c r="P102" s="604"/>
      <c r="Q102" s="604"/>
      <c r="R102" s="597"/>
    </row>
    <row r="103" spans="2:20" s="130" customFormat="1" ht="17.100000000000001" customHeight="1" x14ac:dyDescent="0.25">
      <c r="B103" s="597"/>
      <c r="C103" s="597"/>
      <c r="D103" s="598"/>
      <c r="E103" s="563" t="s">
        <v>670</v>
      </c>
      <c r="F103" s="542"/>
      <c r="G103" s="519" t="s">
        <v>12</v>
      </c>
      <c r="H103" s="519"/>
      <c r="I103" s="520" t="s">
        <v>13</v>
      </c>
      <c r="J103" s="521">
        <v>75</v>
      </c>
      <c r="K103" s="602"/>
      <c r="L103" s="603"/>
      <c r="M103" s="604"/>
      <c r="N103" s="603"/>
      <c r="O103" s="605"/>
      <c r="P103" s="604"/>
      <c r="Q103" s="604"/>
      <c r="R103" s="597"/>
    </row>
    <row r="104" spans="2:20" s="130" customFormat="1" ht="17.100000000000001" customHeight="1" x14ac:dyDescent="0.25">
      <c r="B104" s="597"/>
      <c r="C104" s="597"/>
      <c r="D104" s="598"/>
      <c r="E104" s="563" t="s">
        <v>703</v>
      </c>
      <c r="F104" s="542">
        <v>7</v>
      </c>
      <c r="G104" s="519" t="s">
        <v>12</v>
      </c>
      <c r="H104" s="519">
        <v>12</v>
      </c>
      <c r="I104" s="520" t="s">
        <v>13</v>
      </c>
      <c r="J104" s="521">
        <f>F104*H104</f>
        <v>84</v>
      </c>
      <c r="K104" s="602"/>
      <c r="L104" s="603"/>
      <c r="M104" s="604"/>
      <c r="N104" s="603"/>
      <c r="O104" s="605"/>
      <c r="P104" s="604"/>
      <c r="Q104" s="604"/>
      <c r="R104" s="597"/>
    </row>
    <row r="105" spans="2:20" s="130" customFormat="1" ht="17.100000000000001" customHeight="1" x14ac:dyDescent="0.25">
      <c r="B105" s="597"/>
      <c r="C105" s="597"/>
      <c r="D105" s="598"/>
      <c r="E105" s="563" t="s">
        <v>671</v>
      </c>
      <c r="F105" s="542">
        <v>5</v>
      </c>
      <c r="G105" s="519" t="s">
        <v>12</v>
      </c>
      <c r="H105" s="519">
        <v>12</v>
      </c>
      <c r="I105" s="520" t="s">
        <v>13</v>
      </c>
      <c r="J105" s="521">
        <f t="shared" ref="J105:J122" si="3">F105*H105</f>
        <v>60</v>
      </c>
      <c r="K105" s="602"/>
      <c r="L105" s="603"/>
      <c r="M105" s="604"/>
      <c r="N105" s="603"/>
      <c r="O105" s="605"/>
      <c r="P105" s="604"/>
      <c r="Q105" s="604"/>
      <c r="R105" s="597"/>
    </row>
    <row r="106" spans="2:20" s="130" customFormat="1" ht="17.100000000000001" customHeight="1" x14ac:dyDescent="0.25">
      <c r="B106" s="597"/>
      <c r="C106" s="597"/>
      <c r="D106" s="598"/>
      <c r="E106" s="563" t="s">
        <v>702</v>
      </c>
      <c r="F106" s="542">
        <v>5</v>
      </c>
      <c r="G106" s="519" t="s">
        <v>12</v>
      </c>
      <c r="H106" s="519">
        <v>12</v>
      </c>
      <c r="I106" s="520" t="s">
        <v>13</v>
      </c>
      <c r="J106" s="521">
        <f>F106*H106</f>
        <v>60</v>
      </c>
      <c r="K106" s="602"/>
      <c r="L106" s="603"/>
      <c r="M106" s="604"/>
      <c r="N106" s="603"/>
      <c r="O106" s="605"/>
      <c r="P106" s="604"/>
      <c r="Q106" s="604"/>
      <c r="R106" s="597"/>
    </row>
    <row r="107" spans="2:20" s="130" customFormat="1" ht="17.100000000000001" customHeight="1" x14ac:dyDescent="0.25">
      <c r="B107" s="597"/>
      <c r="C107" s="597"/>
      <c r="D107" s="598"/>
      <c r="E107" s="563" t="s">
        <v>672</v>
      </c>
      <c r="F107" s="542">
        <v>5</v>
      </c>
      <c r="G107" s="519" t="s">
        <v>12</v>
      </c>
      <c r="H107" s="519">
        <v>12</v>
      </c>
      <c r="I107" s="520" t="s">
        <v>13</v>
      </c>
      <c r="J107" s="521">
        <f t="shared" si="3"/>
        <v>60</v>
      </c>
      <c r="K107" s="602"/>
      <c r="L107" s="603"/>
      <c r="M107" s="604"/>
      <c r="N107" s="603"/>
      <c r="O107" s="605"/>
      <c r="P107" s="604"/>
      <c r="Q107" s="604"/>
      <c r="R107" s="597"/>
    </row>
    <row r="108" spans="2:20" s="130" customFormat="1" ht="17.100000000000001" customHeight="1" x14ac:dyDescent="0.25">
      <c r="B108" s="597"/>
      <c r="C108" s="597"/>
      <c r="D108" s="598"/>
      <c r="E108" s="563" t="s">
        <v>701</v>
      </c>
      <c r="F108" s="542">
        <v>5</v>
      </c>
      <c r="G108" s="519" t="s">
        <v>12</v>
      </c>
      <c r="H108" s="519">
        <v>12</v>
      </c>
      <c r="I108" s="520" t="s">
        <v>13</v>
      </c>
      <c r="J108" s="521">
        <f>F108*H108</f>
        <v>60</v>
      </c>
      <c r="K108" s="602"/>
      <c r="L108" s="603"/>
      <c r="M108" s="604"/>
      <c r="N108" s="603"/>
      <c r="O108" s="605"/>
      <c r="P108" s="604"/>
      <c r="Q108" s="604"/>
      <c r="R108" s="597"/>
    </row>
    <row r="109" spans="2:20" s="130" customFormat="1" ht="17.100000000000001" customHeight="1" x14ac:dyDescent="0.25">
      <c r="B109" s="597"/>
      <c r="C109" s="597"/>
      <c r="D109" s="598"/>
      <c r="E109" s="563" t="s">
        <v>673</v>
      </c>
      <c r="F109" s="542">
        <v>5</v>
      </c>
      <c r="G109" s="519" t="s">
        <v>12</v>
      </c>
      <c r="H109" s="519">
        <v>12</v>
      </c>
      <c r="I109" s="520" t="s">
        <v>13</v>
      </c>
      <c r="J109" s="521">
        <f t="shared" si="3"/>
        <v>60</v>
      </c>
      <c r="K109" s="602"/>
      <c r="L109" s="603"/>
      <c r="M109" s="604"/>
      <c r="N109" s="603"/>
      <c r="O109" s="605"/>
      <c r="P109" s="604"/>
      <c r="Q109" s="604"/>
      <c r="R109" s="597"/>
    </row>
    <row r="110" spans="2:20" s="130" customFormat="1" ht="17.100000000000001" customHeight="1" x14ac:dyDescent="0.25">
      <c r="B110" s="597"/>
      <c r="C110" s="597"/>
      <c r="D110" s="598"/>
      <c r="E110" s="563" t="s">
        <v>700</v>
      </c>
      <c r="F110" s="542">
        <v>7</v>
      </c>
      <c r="G110" s="519" t="s">
        <v>12</v>
      </c>
      <c r="H110" s="519">
        <v>12</v>
      </c>
      <c r="I110" s="520" t="s">
        <v>13</v>
      </c>
      <c r="J110" s="521">
        <f>F110*H110</f>
        <v>84</v>
      </c>
      <c r="K110" s="602"/>
      <c r="L110" s="603"/>
      <c r="M110" s="604"/>
      <c r="N110" s="603"/>
      <c r="O110" s="605"/>
      <c r="P110" s="604"/>
      <c r="Q110" s="604"/>
      <c r="R110" s="597"/>
    </row>
    <row r="111" spans="2:20" s="130" customFormat="1" ht="17.100000000000001" customHeight="1" x14ac:dyDescent="0.25">
      <c r="B111" s="597"/>
      <c r="C111" s="597"/>
      <c r="D111" s="598"/>
      <c r="E111" s="563" t="s">
        <v>1363</v>
      </c>
      <c r="F111" s="542"/>
      <c r="G111" s="519" t="s">
        <v>12</v>
      </c>
      <c r="H111" s="519"/>
      <c r="I111" s="520" t="s">
        <v>13</v>
      </c>
      <c r="J111" s="521">
        <v>81</v>
      </c>
      <c r="K111" s="602"/>
      <c r="L111" s="603"/>
      <c r="M111" s="604"/>
      <c r="N111" s="603"/>
      <c r="O111" s="605"/>
      <c r="P111" s="604"/>
      <c r="Q111" s="604"/>
      <c r="R111" s="597"/>
    </row>
    <row r="112" spans="2:20" s="130" customFormat="1" ht="17.100000000000001" customHeight="1" x14ac:dyDescent="0.25">
      <c r="B112" s="597"/>
      <c r="C112" s="597"/>
      <c r="D112" s="598"/>
      <c r="E112" s="563" t="s">
        <v>1364</v>
      </c>
      <c r="F112" s="542"/>
      <c r="G112" s="519" t="s">
        <v>12</v>
      </c>
      <c r="H112" s="519"/>
      <c r="I112" s="520" t="s">
        <v>13</v>
      </c>
      <c r="J112" s="521">
        <v>85</v>
      </c>
      <c r="K112" s="602"/>
      <c r="L112" s="603"/>
      <c r="M112" s="604"/>
      <c r="N112" s="603"/>
      <c r="O112" s="605"/>
      <c r="P112" s="604"/>
      <c r="Q112" s="604"/>
      <c r="R112" s="597"/>
    </row>
    <row r="113" spans="2:18" s="130" customFormat="1" ht="17.100000000000001" customHeight="1" x14ac:dyDescent="0.25">
      <c r="B113" s="597"/>
      <c r="C113" s="597"/>
      <c r="D113" s="598"/>
      <c r="E113" s="563" t="s">
        <v>674</v>
      </c>
      <c r="F113" s="542">
        <v>5</v>
      </c>
      <c r="G113" s="519" t="s">
        <v>12</v>
      </c>
      <c r="H113" s="519">
        <v>12</v>
      </c>
      <c r="I113" s="520" t="s">
        <v>13</v>
      </c>
      <c r="J113" s="521">
        <f t="shared" si="3"/>
        <v>60</v>
      </c>
      <c r="K113" s="602"/>
      <c r="L113" s="603"/>
      <c r="M113" s="604"/>
      <c r="N113" s="603"/>
      <c r="O113" s="605"/>
      <c r="P113" s="604"/>
      <c r="Q113" s="604"/>
      <c r="R113" s="597"/>
    </row>
    <row r="114" spans="2:18" s="130" customFormat="1" ht="17.100000000000001" customHeight="1" x14ac:dyDescent="0.25">
      <c r="B114" s="597"/>
      <c r="C114" s="597"/>
      <c r="D114" s="598"/>
      <c r="E114" s="563" t="s">
        <v>699</v>
      </c>
      <c r="F114" s="542">
        <v>8.34</v>
      </c>
      <c r="G114" s="519" t="s">
        <v>12</v>
      </c>
      <c r="H114" s="519">
        <v>12</v>
      </c>
      <c r="I114" s="520" t="s">
        <v>13</v>
      </c>
      <c r="J114" s="521">
        <v>100</v>
      </c>
      <c r="K114" s="602"/>
      <c r="L114" s="603"/>
      <c r="M114" s="604"/>
      <c r="N114" s="603"/>
      <c r="O114" s="605"/>
      <c r="P114" s="604"/>
      <c r="Q114" s="604"/>
      <c r="R114" s="597"/>
    </row>
    <row r="115" spans="2:18" s="130" customFormat="1" ht="17.100000000000001" customHeight="1" x14ac:dyDescent="0.25">
      <c r="B115" s="597"/>
      <c r="C115" s="597"/>
      <c r="D115" s="598"/>
      <c r="E115" s="563" t="s">
        <v>675</v>
      </c>
      <c r="F115" s="542">
        <v>5</v>
      </c>
      <c r="G115" s="519" t="s">
        <v>12</v>
      </c>
      <c r="H115" s="519">
        <v>12</v>
      </c>
      <c r="I115" s="520" t="s">
        <v>13</v>
      </c>
      <c r="J115" s="521">
        <f t="shared" si="3"/>
        <v>60</v>
      </c>
      <c r="K115" s="602"/>
      <c r="L115" s="603"/>
      <c r="M115" s="604"/>
      <c r="N115" s="603"/>
      <c r="O115" s="605"/>
      <c r="P115" s="604"/>
      <c r="Q115" s="604"/>
      <c r="R115" s="597"/>
    </row>
    <row r="116" spans="2:18" s="130" customFormat="1" ht="17.100000000000001" customHeight="1" x14ac:dyDescent="0.25">
      <c r="B116" s="597"/>
      <c r="C116" s="597"/>
      <c r="D116" s="598"/>
      <c r="E116" s="563" t="s">
        <v>698</v>
      </c>
      <c r="F116" s="542">
        <v>5</v>
      </c>
      <c r="G116" s="519" t="s">
        <v>12</v>
      </c>
      <c r="H116" s="519">
        <v>12</v>
      </c>
      <c r="I116" s="520" t="s">
        <v>13</v>
      </c>
      <c r="J116" s="521">
        <f t="shared" si="3"/>
        <v>60</v>
      </c>
      <c r="K116" s="602"/>
      <c r="L116" s="603"/>
      <c r="M116" s="604"/>
      <c r="N116" s="603"/>
      <c r="O116" s="605"/>
      <c r="P116" s="604"/>
      <c r="Q116" s="604"/>
      <c r="R116" s="597"/>
    </row>
    <row r="117" spans="2:18" s="130" customFormat="1" ht="17.100000000000001" customHeight="1" x14ac:dyDescent="0.25">
      <c r="B117" s="597"/>
      <c r="C117" s="597"/>
      <c r="D117" s="598"/>
      <c r="E117" s="563" t="s">
        <v>1365</v>
      </c>
      <c r="F117" s="542">
        <v>5</v>
      </c>
      <c r="G117" s="519" t="s">
        <v>12</v>
      </c>
      <c r="H117" s="519">
        <v>12</v>
      </c>
      <c r="I117" s="520" t="s">
        <v>13</v>
      </c>
      <c r="J117" s="521">
        <f t="shared" si="3"/>
        <v>60</v>
      </c>
      <c r="K117" s="602"/>
      <c r="L117" s="603"/>
      <c r="M117" s="604"/>
      <c r="N117" s="603"/>
      <c r="O117" s="605"/>
      <c r="P117" s="604"/>
      <c r="Q117" s="604"/>
      <c r="R117" s="597"/>
    </row>
    <row r="118" spans="2:18" s="130" customFormat="1" ht="17.100000000000001" customHeight="1" x14ac:dyDescent="0.25">
      <c r="B118" s="597"/>
      <c r="C118" s="597"/>
      <c r="D118" s="598"/>
      <c r="E118" s="563" t="s">
        <v>697</v>
      </c>
      <c r="F118" s="542">
        <v>5</v>
      </c>
      <c r="G118" s="519" t="s">
        <v>12</v>
      </c>
      <c r="H118" s="519">
        <v>12</v>
      </c>
      <c r="I118" s="520" t="s">
        <v>13</v>
      </c>
      <c r="J118" s="521">
        <f t="shared" si="3"/>
        <v>60</v>
      </c>
      <c r="K118" s="602"/>
      <c r="L118" s="603"/>
      <c r="M118" s="604"/>
      <c r="N118" s="603"/>
      <c r="O118" s="605"/>
      <c r="P118" s="604"/>
      <c r="Q118" s="604"/>
      <c r="R118" s="597"/>
    </row>
    <row r="119" spans="2:18" s="130" customFormat="1" ht="17.100000000000001" customHeight="1" x14ac:dyDescent="0.25">
      <c r="B119" s="597"/>
      <c r="C119" s="597"/>
      <c r="D119" s="598"/>
      <c r="E119" s="563" t="s">
        <v>676</v>
      </c>
      <c r="F119" s="542">
        <v>5</v>
      </c>
      <c r="G119" s="519" t="s">
        <v>12</v>
      </c>
      <c r="H119" s="519">
        <v>12</v>
      </c>
      <c r="I119" s="520" t="s">
        <v>13</v>
      </c>
      <c r="J119" s="521">
        <f t="shared" si="3"/>
        <v>60</v>
      </c>
      <c r="K119" s="602"/>
      <c r="L119" s="603"/>
      <c r="M119" s="604"/>
      <c r="N119" s="603"/>
      <c r="O119" s="605"/>
      <c r="P119" s="604"/>
      <c r="Q119" s="604"/>
      <c r="R119" s="597"/>
    </row>
    <row r="120" spans="2:18" s="130" customFormat="1" ht="17.100000000000001" customHeight="1" x14ac:dyDescent="0.25">
      <c r="B120" s="597"/>
      <c r="C120" s="597"/>
      <c r="D120" s="598"/>
      <c r="E120" s="563" t="s">
        <v>696</v>
      </c>
      <c r="F120" s="542">
        <v>5</v>
      </c>
      <c r="G120" s="519" t="s">
        <v>12</v>
      </c>
      <c r="H120" s="519">
        <v>12</v>
      </c>
      <c r="I120" s="520" t="s">
        <v>13</v>
      </c>
      <c r="J120" s="521">
        <f t="shared" si="3"/>
        <v>60</v>
      </c>
      <c r="K120" s="602"/>
      <c r="L120" s="603"/>
      <c r="M120" s="604"/>
      <c r="N120" s="603"/>
      <c r="O120" s="605"/>
      <c r="P120" s="604"/>
      <c r="Q120" s="604"/>
      <c r="R120" s="597"/>
    </row>
    <row r="121" spans="2:18" s="130" customFormat="1" ht="17.100000000000001" customHeight="1" x14ac:dyDescent="0.25">
      <c r="B121" s="597"/>
      <c r="C121" s="597"/>
      <c r="D121" s="598"/>
      <c r="E121" s="563" t="s">
        <v>677</v>
      </c>
      <c r="F121" s="542">
        <v>6</v>
      </c>
      <c r="G121" s="519" t="s">
        <v>12</v>
      </c>
      <c r="H121" s="519">
        <v>12</v>
      </c>
      <c r="I121" s="520" t="s">
        <v>13</v>
      </c>
      <c r="J121" s="521">
        <f t="shared" si="3"/>
        <v>72</v>
      </c>
      <c r="K121" s="602"/>
      <c r="L121" s="603"/>
      <c r="M121" s="604"/>
      <c r="N121" s="603"/>
      <c r="O121" s="605"/>
      <c r="P121" s="604"/>
      <c r="Q121" s="604"/>
      <c r="R121" s="597"/>
    </row>
    <row r="122" spans="2:18" s="130" customFormat="1" ht="17.100000000000001" customHeight="1" x14ac:dyDescent="0.25">
      <c r="B122" s="597"/>
      <c r="C122" s="597"/>
      <c r="D122" s="598"/>
      <c r="E122" s="563" t="s">
        <v>695</v>
      </c>
      <c r="F122" s="542">
        <v>5</v>
      </c>
      <c r="G122" s="519" t="s">
        <v>12</v>
      </c>
      <c r="H122" s="519">
        <v>12</v>
      </c>
      <c r="I122" s="520" t="s">
        <v>13</v>
      </c>
      <c r="J122" s="521">
        <f t="shared" si="3"/>
        <v>60</v>
      </c>
      <c r="K122" s="602"/>
      <c r="L122" s="603"/>
      <c r="M122" s="604"/>
      <c r="N122" s="603"/>
      <c r="O122" s="605"/>
      <c r="P122" s="604"/>
      <c r="Q122" s="604"/>
      <c r="R122" s="597"/>
    </row>
    <row r="123" spans="2:18" s="130" customFormat="1" ht="17.100000000000001" customHeight="1" x14ac:dyDescent="0.25">
      <c r="B123" s="597"/>
      <c r="C123" s="597"/>
      <c r="D123" s="598"/>
      <c r="E123" s="563" t="s">
        <v>678</v>
      </c>
      <c r="F123" s="542">
        <v>8</v>
      </c>
      <c r="G123" s="519" t="s">
        <v>12</v>
      </c>
      <c r="H123" s="519">
        <v>12</v>
      </c>
      <c r="I123" s="520" t="s">
        <v>13</v>
      </c>
      <c r="J123" s="521">
        <f>F123*H123</f>
        <v>96</v>
      </c>
      <c r="K123" s="602"/>
      <c r="L123" s="603"/>
      <c r="M123" s="604"/>
      <c r="N123" s="603"/>
      <c r="O123" s="605"/>
      <c r="P123" s="604"/>
      <c r="Q123" s="604"/>
      <c r="R123" s="597"/>
    </row>
    <row r="124" spans="2:18" s="130" customFormat="1" ht="17.100000000000001" customHeight="1" x14ac:dyDescent="0.25">
      <c r="B124" s="597"/>
      <c r="C124" s="597"/>
      <c r="D124" s="598"/>
      <c r="E124" s="563" t="s">
        <v>694</v>
      </c>
      <c r="F124" s="542">
        <v>5</v>
      </c>
      <c r="G124" s="519" t="s">
        <v>12</v>
      </c>
      <c r="H124" s="519">
        <v>12</v>
      </c>
      <c r="I124" s="520" t="s">
        <v>13</v>
      </c>
      <c r="J124" s="521">
        <f t="shared" ref="J124" si="4">F124*H124</f>
        <v>60</v>
      </c>
      <c r="K124" s="602"/>
      <c r="L124" s="603"/>
      <c r="M124" s="604"/>
      <c r="N124" s="603"/>
      <c r="O124" s="605"/>
      <c r="P124" s="604"/>
      <c r="Q124" s="604"/>
      <c r="R124" s="597"/>
    </row>
    <row r="125" spans="2:18" s="130" customFormat="1" ht="17.100000000000001" customHeight="1" x14ac:dyDescent="0.25">
      <c r="B125" s="597"/>
      <c r="C125" s="597"/>
      <c r="D125" s="598"/>
      <c r="E125" s="563" t="s">
        <v>679</v>
      </c>
      <c r="F125" s="542">
        <v>8</v>
      </c>
      <c r="G125" s="519" t="s">
        <v>12</v>
      </c>
      <c r="H125" s="519">
        <v>12</v>
      </c>
      <c r="I125" s="520" t="s">
        <v>13</v>
      </c>
      <c r="J125" s="521">
        <f>F125*H125</f>
        <v>96</v>
      </c>
      <c r="K125" s="602"/>
      <c r="L125" s="603"/>
      <c r="M125" s="604"/>
      <c r="N125" s="603"/>
      <c r="O125" s="605"/>
      <c r="P125" s="604"/>
      <c r="Q125" s="604"/>
      <c r="R125" s="597"/>
    </row>
    <row r="126" spans="2:18" s="130" customFormat="1" ht="17.100000000000001" customHeight="1" x14ac:dyDescent="0.25">
      <c r="B126" s="597"/>
      <c r="C126" s="597"/>
      <c r="D126" s="598"/>
      <c r="E126" s="563" t="s">
        <v>693</v>
      </c>
      <c r="F126" s="542">
        <v>5</v>
      </c>
      <c r="G126" s="519" t="s">
        <v>12</v>
      </c>
      <c r="H126" s="519">
        <v>12</v>
      </c>
      <c r="I126" s="520" t="s">
        <v>13</v>
      </c>
      <c r="J126" s="521">
        <f t="shared" ref="J126:J139" si="5">F126*H126</f>
        <v>60</v>
      </c>
      <c r="K126" s="602"/>
      <c r="L126" s="603"/>
      <c r="M126" s="604"/>
      <c r="N126" s="603"/>
      <c r="O126" s="605"/>
      <c r="P126" s="604"/>
      <c r="Q126" s="604"/>
      <c r="R126" s="597"/>
    </row>
    <row r="127" spans="2:18" s="130" customFormat="1" ht="17.100000000000001" customHeight="1" x14ac:dyDescent="0.25">
      <c r="B127" s="597"/>
      <c r="C127" s="597"/>
      <c r="D127" s="598"/>
      <c r="E127" s="563" t="s">
        <v>680</v>
      </c>
      <c r="F127" s="542">
        <v>5</v>
      </c>
      <c r="G127" s="519" t="s">
        <v>12</v>
      </c>
      <c r="H127" s="519">
        <v>12</v>
      </c>
      <c r="I127" s="520" t="s">
        <v>13</v>
      </c>
      <c r="J127" s="521">
        <f t="shared" si="5"/>
        <v>60</v>
      </c>
      <c r="K127" s="602"/>
      <c r="L127" s="603"/>
      <c r="M127" s="604"/>
      <c r="N127" s="603"/>
      <c r="O127" s="605"/>
      <c r="P127" s="604"/>
      <c r="Q127" s="604"/>
      <c r="R127" s="597"/>
    </row>
    <row r="128" spans="2:18" s="130" customFormat="1" ht="17.100000000000001" customHeight="1" x14ac:dyDescent="0.25">
      <c r="B128" s="597"/>
      <c r="C128" s="597"/>
      <c r="D128" s="598"/>
      <c r="E128" s="563" t="s">
        <v>692</v>
      </c>
      <c r="F128" s="542">
        <v>5</v>
      </c>
      <c r="G128" s="519" t="s">
        <v>12</v>
      </c>
      <c r="H128" s="519">
        <v>12</v>
      </c>
      <c r="I128" s="520" t="s">
        <v>13</v>
      </c>
      <c r="J128" s="521">
        <f t="shared" si="5"/>
        <v>60</v>
      </c>
      <c r="K128" s="602"/>
      <c r="L128" s="603"/>
      <c r="M128" s="604"/>
      <c r="N128" s="603"/>
      <c r="O128" s="605"/>
      <c r="P128" s="604"/>
      <c r="Q128" s="604"/>
      <c r="R128" s="597"/>
    </row>
    <row r="129" spans="2:20" s="130" customFormat="1" ht="17.100000000000001" customHeight="1" x14ac:dyDescent="0.25">
      <c r="B129" s="597"/>
      <c r="C129" s="597"/>
      <c r="D129" s="598"/>
      <c r="E129" s="563" t="s">
        <v>681</v>
      </c>
      <c r="F129" s="542">
        <v>5</v>
      </c>
      <c r="G129" s="519" t="s">
        <v>12</v>
      </c>
      <c r="H129" s="519">
        <v>12</v>
      </c>
      <c r="I129" s="520" t="s">
        <v>13</v>
      </c>
      <c r="J129" s="521">
        <f t="shared" si="5"/>
        <v>60</v>
      </c>
      <c r="K129" s="602"/>
      <c r="L129" s="603"/>
      <c r="M129" s="604"/>
      <c r="N129" s="603"/>
      <c r="O129" s="605"/>
      <c r="P129" s="604"/>
      <c r="Q129" s="604"/>
      <c r="R129" s="597"/>
    </row>
    <row r="130" spans="2:20" s="130" customFormat="1" ht="17.100000000000001" customHeight="1" x14ac:dyDescent="0.25">
      <c r="B130" s="597"/>
      <c r="C130" s="597"/>
      <c r="D130" s="598"/>
      <c r="E130" s="563" t="s">
        <v>691</v>
      </c>
      <c r="F130" s="542">
        <v>5</v>
      </c>
      <c r="G130" s="519" t="s">
        <v>12</v>
      </c>
      <c r="H130" s="519">
        <v>12</v>
      </c>
      <c r="I130" s="520" t="s">
        <v>13</v>
      </c>
      <c r="J130" s="521">
        <f t="shared" si="5"/>
        <v>60</v>
      </c>
      <c r="K130" s="602"/>
      <c r="L130" s="603"/>
      <c r="M130" s="604"/>
      <c r="N130" s="603"/>
      <c r="O130" s="605"/>
      <c r="P130" s="604"/>
      <c r="Q130" s="604"/>
      <c r="R130" s="597"/>
    </row>
    <row r="131" spans="2:20" s="130" customFormat="1" ht="17.100000000000001" customHeight="1" x14ac:dyDescent="0.25">
      <c r="B131" s="597"/>
      <c r="C131" s="597"/>
      <c r="D131" s="598"/>
      <c r="E131" s="563" t="s">
        <v>682</v>
      </c>
      <c r="F131" s="542">
        <v>5</v>
      </c>
      <c r="G131" s="519" t="s">
        <v>12</v>
      </c>
      <c r="H131" s="519">
        <v>12</v>
      </c>
      <c r="I131" s="520" t="s">
        <v>13</v>
      </c>
      <c r="J131" s="521">
        <f t="shared" si="5"/>
        <v>60</v>
      </c>
      <c r="K131" s="602"/>
      <c r="L131" s="603"/>
      <c r="M131" s="604"/>
      <c r="N131" s="603"/>
      <c r="O131" s="605"/>
      <c r="P131" s="604"/>
      <c r="Q131" s="604"/>
      <c r="R131" s="597"/>
    </row>
    <row r="132" spans="2:20" s="130" customFormat="1" ht="17.100000000000001" customHeight="1" x14ac:dyDescent="0.25">
      <c r="B132" s="597"/>
      <c r="C132" s="597"/>
      <c r="D132" s="598"/>
      <c r="E132" s="563" t="s">
        <v>690</v>
      </c>
      <c r="F132" s="542">
        <v>5</v>
      </c>
      <c r="G132" s="519" t="s">
        <v>12</v>
      </c>
      <c r="H132" s="519">
        <v>12</v>
      </c>
      <c r="I132" s="520" t="s">
        <v>13</v>
      </c>
      <c r="J132" s="521">
        <f t="shared" si="5"/>
        <v>60</v>
      </c>
      <c r="K132" s="602"/>
      <c r="L132" s="603"/>
      <c r="M132" s="604"/>
      <c r="N132" s="603"/>
      <c r="O132" s="605"/>
      <c r="P132" s="604"/>
      <c r="Q132" s="604"/>
      <c r="R132" s="597"/>
    </row>
    <row r="133" spans="2:20" s="130" customFormat="1" ht="17.100000000000001" customHeight="1" x14ac:dyDescent="0.25">
      <c r="B133" s="597"/>
      <c r="C133" s="597"/>
      <c r="D133" s="598"/>
      <c r="E133" s="563" t="s">
        <v>683</v>
      </c>
      <c r="F133" s="542">
        <v>5</v>
      </c>
      <c r="G133" s="519" t="s">
        <v>12</v>
      </c>
      <c r="H133" s="519">
        <v>12</v>
      </c>
      <c r="I133" s="520" t="s">
        <v>13</v>
      </c>
      <c r="J133" s="521">
        <f t="shared" si="5"/>
        <v>60</v>
      </c>
      <c r="K133" s="602"/>
      <c r="L133" s="603"/>
      <c r="M133" s="604"/>
      <c r="N133" s="603"/>
      <c r="O133" s="605"/>
      <c r="P133" s="604"/>
      <c r="Q133" s="604"/>
      <c r="R133" s="597"/>
    </row>
    <row r="134" spans="2:20" s="130" customFormat="1" ht="17.100000000000001" customHeight="1" x14ac:dyDescent="0.25">
      <c r="B134" s="597"/>
      <c r="C134" s="597"/>
      <c r="D134" s="598"/>
      <c r="E134" s="563" t="s">
        <v>689</v>
      </c>
      <c r="F134" s="542">
        <v>5</v>
      </c>
      <c r="G134" s="519" t="s">
        <v>12</v>
      </c>
      <c r="H134" s="519">
        <v>12</v>
      </c>
      <c r="I134" s="520" t="s">
        <v>13</v>
      </c>
      <c r="J134" s="521">
        <f t="shared" si="5"/>
        <v>60</v>
      </c>
      <c r="K134" s="602"/>
      <c r="L134" s="603"/>
      <c r="M134" s="604"/>
      <c r="N134" s="603"/>
      <c r="O134" s="605"/>
      <c r="P134" s="604"/>
      <c r="Q134" s="604"/>
      <c r="R134" s="597"/>
    </row>
    <row r="135" spans="2:20" s="130" customFormat="1" ht="17.100000000000001" customHeight="1" x14ac:dyDescent="0.25">
      <c r="B135" s="597"/>
      <c r="C135" s="597"/>
      <c r="D135" s="598"/>
      <c r="E135" s="563" t="s">
        <v>684</v>
      </c>
      <c r="F135" s="542">
        <v>5</v>
      </c>
      <c r="G135" s="519" t="s">
        <v>12</v>
      </c>
      <c r="H135" s="519">
        <v>12</v>
      </c>
      <c r="I135" s="520" t="s">
        <v>13</v>
      </c>
      <c r="J135" s="521">
        <f t="shared" si="5"/>
        <v>60</v>
      </c>
      <c r="K135" s="602"/>
      <c r="L135" s="603"/>
      <c r="M135" s="604"/>
      <c r="N135" s="603"/>
      <c r="O135" s="605"/>
      <c r="P135" s="604"/>
      <c r="Q135" s="604"/>
      <c r="R135" s="597"/>
      <c r="T135" s="130">
        <v>21</v>
      </c>
    </row>
    <row r="136" spans="2:20" s="130" customFormat="1" ht="17.100000000000001" customHeight="1" x14ac:dyDescent="0.25">
      <c r="B136" s="597"/>
      <c r="C136" s="597"/>
      <c r="D136" s="598"/>
      <c r="E136" s="563" t="s">
        <v>688</v>
      </c>
      <c r="F136" s="542">
        <v>5</v>
      </c>
      <c r="G136" s="519" t="s">
        <v>12</v>
      </c>
      <c r="H136" s="519">
        <v>12</v>
      </c>
      <c r="I136" s="520" t="s">
        <v>13</v>
      </c>
      <c r="J136" s="521">
        <f t="shared" si="5"/>
        <v>60</v>
      </c>
      <c r="K136" s="602"/>
      <c r="L136" s="603"/>
      <c r="M136" s="604"/>
      <c r="N136" s="603"/>
      <c r="O136" s="605"/>
      <c r="P136" s="604"/>
      <c r="Q136" s="604"/>
      <c r="R136" s="597"/>
    </row>
    <row r="137" spans="2:20" s="130" customFormat="1" ht="17.100000000000001" customHeight="1" x14ac:dyDescent="0.25">
      <c r="B137" s="597"/>
      <c r="C137" s="597"/>
      <c r="D137" s="598"/>
      <c r="E137" s="563" t="s">
        <v>685</v>
      </c>
      <c r="F137" s="542">
        <v>5</v>
      </c>
      <c r="G137" s="519" t="s">
        <v>12</v>
      </c>
      <c r="H137" s="519">
        <v>12</v>
      </c>
      <c r="I137" s="520" t="s">
        <v>13</v>
      </c>
      <c r="J137" s="521">
        <f t="shared" si="5"/>
        <v>60</v>
      </c>
      <c r="K137" s="602"/>
      <c r="L137" s="603"/>
      <c r="M137" s="604"/>
      <c r="N137" s="603"/>
      <c r="O137" s="605"/>
      <c r="P137" s="604"/>
      <c r="Q137" s="604"/>
      <c r="R137" s="597"/>
    </row>
    <row r="138" spans="2:20" s="130" customFormat="1" ht="17.100000000000001" customHeight="1" x14ac:dyDescent="0.25">
      <c r="B138" s="597"/>
      <c r="C138" s="597"/>
      <c r="D138" s="598"/>
      <c r="E138" s="563" t="s">
        <v>687</v>
      </c>
      <c r="F138" s="542">
        <v>5</v>
      </c>
      <c r="G138" s="519" t="s">
        <v>12</v>
      </c>
      <c r="H138" s="519">
        <v>12</v>
      </c>
      <c r="I138" s="520" t="s">
        <v>13</v>
      </c>
      <c r="J138" s="521">
        <f t="shared" si="5"/>
        <v>60</v>
      </c>
      <c r="K138" s="602"/>
      <c r="L138" s="603"/>
      <c r="M138" s="604"/>
      <c r="N138" s="603"/>
      <c r="O138" s="605"/>
      <c r="P138" s="604"/>
      <c r="Q138" s="604"/>
      <c r="R138" s="597"/>
    </row>
    <row r="139" spans="2:20" s="130" customFormat="1" ht="17.100000000000001" customHeight="1" x14ac:dyDescent="0.25">
      <c r="B139" s="597"/>
      <c r="C139" s="597"/>
      <c r="D139" s="598"/>
      <c r="E139" s="563" t="s">
        <v>686</v>
      </c>
      <c r="F139" s="542">
        <v>5</v>
      </c>
      <c r="G139" s="519" t="s">
        <v>12</v>
      </c>
      <c r="H139" s="519">
        <v>12</v>
      </c>
      <c r="I139" s="520" t="s">
        <v>13</v>
      </c>
      <c r="J139" s="521">
        <f t="shared" si="5"/>
        <v>60</v>
      </c>
      <c r="K139" s="602"/>
      <c r="L139" s="603"/>
      <c r="M139" s="604"/>
      <c r="N139" s="603"/>
      <c r="O139" s="605"/>
      <c r="P139" s="604"/>
      <c r="Q139" s="604"/>
      <c r="R139" s="597"/>
    </row>
    <row r="140" spans="2:20" s="130" customFormat="1" ht="17.100000000000001" customHeight="1" x14ac:dyDescent="0.25">
      <c r="B140" s="597"/>
      <c r="C140" s="597"/>
      <c r="D140" s="598"/>
      <c r="E140" s="563" t="s">
        <v>633</v>
      </c>
      <c r="F140" s="542">
        <v>9</v>
      </c>
      <c r="G140" s="519" t="s">
        <v>12</v>
      </c>
      <c r="H140" s="519">
        <v>15</v>
      </c>
      <c r="I140" s="520" t="s">
        <v>13</v>
      </c>
      <c r="J140" s="521">
        <f>F140*H140</f>
        <v>135</v>
      </c>
      <c r="K140" s="602"/>
      <c r="L140" s="603"/>
      <c r="M140" s="604"/>
      <c r="N140" s="603"/>
      <c r="O140" s="605"/>
      <c r="P140" s="604"/>
      <c r="Q140" s="604"/>
      <c r="R140" s="597"/>
    </row>
    <row r="141" spans="2:20" s="130" customFormat="1" ht="17.100000000000001" customHeight="1" x14ac:dyDescent="0.25">
      <c r="B141" s="597"/>
      <c r="C141" s="597"/>
      <c r="D141" s="598"/>
      <c r="E141" s="563" t="s">
        <v>607</v>
      </c>
      <c r="F141" s="542"/>
      <c r="G141" s="519" t="s">
        <v>12</v>
      </c>
      <c r="H141" s="519"/>
      <c r="I141" s="520" t="s">
        <v>13</v>
      </c>
      <c r="J141" s="521">
        <v>162</v>
      </c>
      <c r="K141" s="602"/>
      <c r="L141" s="603"/>
      <c r="M141" s="604"/>
      <c r="N141" s="603"/>
      <c r="O141" s="605"/>
      <c r="P141" s="604"/>
      <c r="Q141" s="604"/>
      <c r="R141" s="597"/>
    </row>
    <row r="142" spans="2:20" s="130" customFormat="1" ht="17.100000000000001" customHeight="1" x14ac:dyDescent="0.25">
      <c r="B142" s="597"/>
      <c r="C142" s="597"/>
      <c r="D142" s="598"/>
      <c r="E142" s="563" t="s">
        <v>632</v>
      </c>
      <c r="F142" s="542">
        <v>7.5</v>
      </c>
      <c r="G142" s="519" t="s">
        <v>12</v>
      </c>
      <c r="H142" s="519">
        <v>15</v>
      </c>
      <c r="I142" s="520" t="s">
        <v>13</v>
      </c>
      <c r="J142" s="521">
        <v>112</v>
      </c>
      <c r="K142" s="602"/>
      <c r="L142" s="603"/>
      <c r="M142" s="604"/>
      <c r="N142" s="603"/>
      <c r="O142" s="605"/>
      <c r="P142" s="604"/>
      <c r="Q142" s="604"/>
      <c r="R142" s="597"/>
    </row>
    <row r="143" spans="2:20" s="130" customFormat="1" ht="17.100000000000001" customHeight="1" x14ac:dyDescent="0.25">
      <c r="B143" s="597"/>
      <c r="C143" s="597"/>
      <c r="D143" s="598"/>
      <c r="E143" s="563" t="s">
        <v>608</v>
      </c>
      <c r="F143" s="542">
        <v>6</v>
      </c>
      <c r="G143" s="519" t="s">
        <v>12</v>
      </c>
      <c r="H143" s="519">
        <v>15</v>
      </c>
      <c r="I143" s="520" t="s">
        <v>13</v>
      </c>
      <c r="J143" s="521">
        <f t="shared" ref="J143:J165" si="6">F143*H143</f>
        <v>90</v>
      </c>
      <c r="K143" s="602"/>
      <c r="L143" s="603"/>
      <c r="M143" s="604"/>
      <c r="N143" s="603"/>
      <c r="O143" s="605"/>
      <c r="P143" s="604"/>
      <c r="Q143" s="604"/>
      <c r="R143" s="597"/>
    </row>
    <row r="144" spans="2:20" s="130" customFormat="1" ht="17.100000000000001" customHeight="1" x14ac:dyDescent="0.25">
      <c r="B144" s="597"/>
      <c r="C144" s="597"/>
      <c r="D144" s="598"/>
      <c r="E144" s="563" t="s">
        <v>631</v>
      </c>
      <c r="F144" s="542">
        <v>8</v>
      </c>
      <c r="G144" s="519" t="s">
        <v>12</v>
      </c>
      <c r="H144" s="519">
        <v>15</v>
      </c>
      <c r="I144" s="520" t="s">
        <v>13</v>
      </c>
      <c r="J144" s="521">
        <f t="shared" si="6"/>
        <v>120</v>
      </c>
      <c r="K144" s="602"/>
      <c r="L144" s="603"/>
      <c r="M144" s="604"/>
      <c r="N144" s="603"/>
      <c r="O144" s="605"/>
      <c r="P144" s="604"/>
      <c r="Q144" s="604"/>
      <c r="R144" s="597"/>
    </row>
    <row r="145" spans="2:18" s="130" customFormat="1" ht="17.100000000000001" customHeight="1" x14ac:dyDescent="0.25">
      <c r="B145" s="597"/>
      <c r="C145" s="597"/>
      <c r="D145" s="598"/>
      <c r="E145" s="563" t="s">
        <v>609</v>
      </c>
      <c r="F145" s="542">
        <v>6</v>
      </c>
      <c r="G145" s="519" t="s">
        <v>12</v>
      </c>
      <c r="H145" s="519">
        <v>15</v>
      </c>
      <c r="I145" s="520" t="s">
        <v>13</v>
      </c>
      <c r="J145" s="521">
        <f t="shared" si="6"/>
        <v>90</v>
      </c>
      <c r="K145" s="602"/>
      <c r="L145" s="603"/>
      <c r="M145" s="604"/>
      <c r="N145" s="603"/>
      <c r="O145" s="605"/>
      <c r="P145" s="604"/>
      <c r="Q145" s="604"/>
      <c r="R145" s="597"/>
    </row>
    <row r="146" spans="2:18" s="130" customFormat="1" ht="17.100000000000001" customHeight="1" x14ac:dyDescent="0.25">
      <c r="B146" s="597"/>
      <c r="C146" s="597"/>
      <c r="D146" s="598"/>
      <c r="E146" s="563" t="s">
        <v>630</v>
      </c>
      <c r="F146" s="542">
        <v>8</v>
      </c>
      <c r="G146" s="519" t="s">
        <v>12</v>
      </c>
      <c r="H146" s="519">
        <v>15</v>
      </c>
      <c r="I146" s="520" t="s">
        <v>13</v>
      </c>
      <c r="J146" s="521">
        <f t="shared" si="6"/>
        <v>120</v>
      </c>
      <c r="K146" s="602"/>
      <c r="L146" s="603"/>
      <c r="M146" s="604"/>
      <c r="N146" s="603"/>
      <c r="O146" s="605"/>
      <c r="P146" s="604"/>
      <c r="Q146" s="604"/>
      <c r="R146" s="597"/>
    </row>
    <row r="147" spans="2:18" s="130" customFormat="1" ht="17.100000000000001" customHeight="1" x14ac:dyDescent="0.25">
      <c r="B147" s="597"/>
      <c r="C147" s="597"/>
      <c r="D147" s="598"/>
      <c r="E147" s="563" t="s">
        <v>610</v>
      </c>
      <c r="F147" s="542">
        <v>7</v>
      </c>
      <c r="G147" s="519" t="s">
        <v>12</v>
      </c>
      <c r="H147" s="519">
        <v>15</v>
      </c>
      <c r="I147" s="520" t="s">
        <v>13</v>
      </c>
      <c r="J147" s="521">
        <f t="shared" si="6"/>
        <v>105</v>
      </c>
      <c r="K147" s="602"/>
      <c r="L147" s="603"/>
      <c r="M147" s="604"/>
      <c r="N147" s="603"/>
      <c r="O147" s="605"/>
      <c r="P147" s="604"/>
      <c r="Q147" s="604"/>
      <c r="R147" s="597"/>
    </row>
    <row r="148" spans="2:18" s="130" customFormat="1" ht="17.100000000000001" customHeight="1" x14ac:dyDescent="0.25">
      <c r="B148" s="597"/>
      <c r="C148" s="597"/>
      <c r="D148" s="598"/>
      <c r="E148" s="563" t="s">
        <v>629</v>
      </c>
      <c r="F148" s="542">
        <v>8</v>
      </c>
      <c r="G148" s="519" t="s">
        <v>12</v>
      </c>
      <c r="H148" s="519">
        <v>15</v>
      </c>
      <c r="I148" s="520" t="s">
        <v>13</v>
      </c>
      <c r="J148" s="521">
        <f t="shared" si="6"/>
        <v>120</v>
      </c>
      <c r="K148" s="602"/>
      <c r="L148" s="603"/>
      <c r="M148" s="604"/>
      <c r="N148" s="603"/>
      <c r="O148" s="605"/>
      <c r="P148" s="604"/>
      <c r="Q148" s="604"/>
      <c r="R148" s="597"/>
    </row>
    <row r="149" spans="2:18" s="130" customFormat="1" ht="17.100000000000001" customHeight="1" x14ac:dyDescent="0.25">
      <c r="B149" s="597"/>
      <c r="C149" s="597"/>
      <c r="D149" s="598"/>
      <c r="E149" s="563" t="s">
        <v>611</v>
      </c>
      <c r="F149" s="542">
        <v>7</v>
      </c>
      <c r="G149" s="519" t="s">
        <v>12</v>
      </c>
      <c r="H149" s="519">
        <v>15</v>
      </c>
      <c r="I149" s="520" t="s">
        <v>13</v>
      </c>
      <c r="J149" s="521">
        <f t="shared" si="6"/>
        <v>105</v>
      </c>
      <c r="K149" s="602"/>
      <c r="L149" s="603"/>
      <c r="M149" s="604"/>
      <c r="N149" s="603"/>
      <c r="O149" s="605"/>
      <c r="P149" s="604"/>
      <c r="Q149" s="604"/>
      <c r="R149" s="597"/>
    </row>
    <row r="150" spans="2:18" s="130" customFormat="1" ht="17.100000000000001" customHeight="1" x14ac:dyDescent="0.25">
      <c r="B150" s="597"/>
      <c r="C150" s="597"/>
      <c r="D150" s="598"/>
      <c r="E150" s="563" t="s">
        <v>628</v>
      </c>
      <c r="F150" s="542">
        <v>8</v>
      </c>
      <c r="G150" s="519" t="s">
        <v>12</v>
      </c>
      <c r="H150" s="519">
        <v>15</v>
      </c>
      <c r="I150" s="520" t="s">
        <v>13</v>
      </c>
      <c r="J150" s="521">
        <f t="shared" si="6"/>
        <v>120</v>
      </c>
      <c r="K150" s="602"/>
      <c r="L150" s="603"/>
      <c r="M150" s="604"/>
      <c r="N150" s="603"/>
      <c r="O150" s="605"/>
      <c r="P150" s="604"/>
      <c r="Q150" s="604"/>
      <c r="R150" s="597"/>
    </row>
    <row r="151" spans="2:18" s="130" customFormat="1" ht="17.100000000000001" customHeight="1" x14ac:dyDescent="0.25">
      <c r="B151" s="597"/>
      <c r="C151" s="597"/>
      <c r="D151" s="598"/>
      <c r="E151" s="563" t="s">
        <v>612</v>
      </c>
      <c r="F151" s="542">
        <v>7</v>
      </c>
      <c r="G151" s="519" t="s">
        <v>12</v>
      </c>
      <c r="H151" s="519">
        <v>15</v>
      </c>
      <c r="I151" s="520" t="s">
        <v>13</v>
      </c>
      <c r="J151" s="521">
        <f t="shared" si="6"/>
        <v>105</v>
      </c>
      <c r="K151" s="602"/>
      <c r="L151" s="603"/>
      <c r="M151" s="604"/>
      <c r="N151" s="603"/>
      <c r="O151" s="605"/>
      <c r="P151" s="604"/>
      <c r="Q151" s="604"/>
      <c r="R151" s="597"/>
    </row>
    <row r="152" spans="2:18" s="130" customFormat="1" ht="17.100000000000001" customHeight="1" x14ac:dyDescent="0.25">
      <c r="B152" s="597"/>
      <c r="C152" s="597"/>
      <c r="D152" s="598"/>
      <c r="E152" s="563" t="s">
        <v>1366</v>
      </c>
      <c r="F152" s="542">
        <v>8</v>
      </c>
      <c r="G152" s="519" t="s">
        <v>12</v>
      </c>
      <c r="H152" s="519">
        <v>15</v>
      </c>
      <c r="I152" s="520" t="s">
        <v>13</v>
      </c>
      <c r="J152" s="521">
        <f t="shared" si="6"/>
        <v>120</v>
      </c>
      <c r="K152" s="602"/>
      <c r="L152" s="603"/>
      <c r="M152" s="604"/>
      <c r="N152" s="603"/>
      <c r="O152" s="605"/>
      <c r="P152" s="604"/>
      <c r="Q152" s="604"/>
      <c r="R152" s="597"/>
    </row>
    <row r="153" spans="2:18" s="130" customFormat="1" ht="17.100000000000001" customHeight="1" x14ac:dyDescent="0.25">
      <c r="B153" s="597"/>
      <c r="C153" s="597"/>
      <c r="D153" s="598"/>
      <c r="E153" s="563" t="s">
        <v>613</v>
      </c>
      <c r="F153" s="542">
        <v>7</v>
      </c>
      <c r="G153" s="519" t="s">
        <v>12</v>
      </c>
      <c r="H153" s="519">
        <v>15</v>
      </c>
      <c r="I153" s="520" t="s">
        <v>13</v>
      </c>
      <c r="J153" s="521">
        <f t="shared" si="6"/>
        <v>105</v>
      </c>
      <c r="K153" s="602"/>
      <c r="L153" s="603"/>
      <c r="M153" s="604"/>
      <c r="N153" s="603"/>
      <c r="O153" s="605"/>
      <c r="P153" s="604"/>
      <c r="Q153" s="604"/>
      <c r="R153" s="597"/>
    </row>
    <row r="154" spans="2:18" s="130" customFormat="1" ht="17.100000000000001" customHeight="1" x14ac:dyDescent="0.25">
      <c r="B154" s="597"/>
      <c r="C154" s="597"/>
      <c r="D154" s="598"/>
      <c r="E154" s="563" t="s">
        <v>627</v>
      </c>
      <c r="F154" s="542">
        <v>8</v>
      </c>
      <c r="G154" s="519" t="s">
        <v>12</v>
      </c>
      <c r="H154" s="519">
        <v>15</v>
      </c>
      <c r="I154" s="520" t="s">
        <v>13</v>
      </c>
      <c r="J154" s="521">
        <f t="shared" si="6"/>
        <v>120</v>
      </c>
      <c r="K154" s="602"/>
      <c r="L154" s="603"/>
      <c r="M154" s="604"/>
      <c r="N154" s="603"/>
      <c r="O154" s="605"/>
      <c r="P154" s="604"/>
      <c r="Q154" s="604"/>
      <c r="R154" s="597"/>
    </row>
    <row r="155" spans="2:18" s="130" customFormat="1" ht="17.100000000000001" customHeight="1" x14ac:dyDescent="0.25">
      <c r="B155" s="597"/>
      <c r="C155" s="597"/>
      <c r="D155" s="598"/>
      <c r="E155" s="563" t="s">
        <v>614</v>
      </c>
      <c r="F155" s="542">
        <v>7</v>
      </c>
      <c r="G155" s="519" t="s">
        <v>12</v>
      </c>
      <c r="H155" s="519">
        <v>15</v>
      </c>
      <c r="I155" s="520" t="s">
        <v>13</v>
      </c>
      <c r="J155" s="521">
        <f t="shared" si="6"/>
        <v>105</v>
      </c>
      <c r="K155" s="602"/>
      <c r="L155" s="603"/>
      <c r="M155" s="604"/>
      <c r="N155" s="603"/>
      <c r="O155" s="605"/>
      <c r="P155" s="604"/>
      <c r="Q155" s="604"/>
      <c r="R155" s="597"/>
    </row>
    <row r="156" spans="2:18" s="130" customFormat="1" ht="17.100000000000001" customHeight="1" x14ac:dyDescent="0.25">
      <c r="B156" s="597"/>
      <c r="C156" s="597"/>
      <c r="D156" s="598"/>
      <c r="E156" s="563" t="s">
        <v>626</v>
      </c>
      <c r="F156" s="542">
        <v>8</v>
      </c>
      <c r="G156" s="519" t="s">
        <v>12</v>
      </c>
      <c r="H156" s="519">
        <v>15</v>
      </c>
      <c r="I156" s="520" t="s">
        <v>13</v>
      </c>
      <c r="J156" s="521">
        <f t="shared" si="6"/>
        <v>120</v>
      </c>
      <c r="K156" s="602"/>
      <c r="L156" s="603"/>
      <c r="M156" s="604"/>
      <c r="N156" s="603"/>
      <c r="O156" s="605"/>
      <c r="P156" s="604"/>
      <c r="Q156" s="604"/>
      <c r="R156" s="597"/>
    </row>
    <row r="157" spans="2:18" s="130" customFormat="1" ht="17.100000000000001" customHeight="1" x14ac:dyDescent="0.25">
      <c r="B157" s="597"/>
      <c r="C157" s="597"/>
      <c r="D157" s="598"/>
      <c r="E157" s="563" t="s">
        <v>615</v>
      </c>
      <c r="F157" s="542">
        <v>7</v>
      </c>
      <c r="G157" s="519" t="s">
        <v>12</v>
      </c>
      <c r="H157" s="519">
        <v>15</v>
      </c>
      <c r="I157" s="520" t="s">
        <v>13</v>
      </c>
      <c r="J157" s="521">
        <f t="shared" si="6"/>
        <v>105</v>
      </c>
      <c r="K157" s="602"/>
      <c r="L157" s="603"/>
      <c r="M157" s="604"/>
      <c r="N157" s="603"/>
      <c r="O157" s="605"/>
      <c r="P157" s="604"/>
      <c r="Q157" s="604"/>
      <c r="R157" s="597"/>
    </row>
    <row r="158" spans="2:18" s="130" customFormat="1" ht="17.100000000000001" customHeight="1" x14ac:dyDescent="0.25">
      <c r="B158" s="597"/>
      <c r="C158" s="597"/>
      <c r="D158" s="598"/>
      <c r="E158" s="563" t="s">
        <v>625</v>
      </c>
      <c r="F158" s="542">
        <v>8</v>
      </c>
      <c r="G158" s="519" t="s">
        <v>12</v>
      </c>
      <c r="H158" s="519">
        <v>15</v>
      </c>
      <c r="I158" s="520" t="s">
        <v>13</v>
      </c>
      <c r="J158" s="521">
        <f t="shared" si="6"/>
        <v>120</v>
      </c>
      <c r="K158" s="602"/>
      <c r="L158" s="603"/>
      <c r="M158" s="604"/>
      <c r="N158" s="603"/>
      <c r="O158" s="605"/>
      <c r="P158" s="604"/>
      <c r="Q158" s="604"/>
      <c r="R158" s="597"/>
    </row>
    <row r="159" spans="2:18" s="130" customFormat="1" ht="17.100000000000001" customHeight="1" x14ac:dyDescent="0.25">
      <c r="B159" s="597"/>
      <c r="C159" s="597"/>
      <c r="D159" s="598"/>
      <c r="E159" s="563" t="s">
        <v>616</v>
      </c>
      <c r="F159" s="542">
        <v>7</v>
      </c>
      <c r="G159" s="519" t="s">
        <v>12</v>
      </c>
      <c r="H159" s="519">
        <v>15</v>
      </c>
      <c r="I159" s="520" t="s">
        <v>13</v>
      </c>
      <c r="J159" s="521">
        <f t="shared" si="6"/>
        <v>105</v>
      </c>
      <c r="K159" s="602"/>
      <c r="L159" s="603"/>
      <c r="M159" s="604"/>
      <c r="N159" s="603"/>
      <c r="O159" s="605"/>
      <c r="P159" s="604"/>
      <c r="Q159" s="604"/>
      <c r="R159" s="597"/>
    </row>
    <row r="160" spans="2:18" s="130" customFormat="1" ht="17.100000000000001" customHeight="1" x14ac:dyDescent="0.25">
      <c r="B160" s="597"/>
      <c r="C160" s="597"/>
      <c r="D160" s="598"/>
      <c r="E160" s="563" t="s">
        <v>624</v>
      </c>
      <c r="F160" s="542">
        <v>8</v>
      </c>
      <c r="G160" s="519" t="s">
        <v>12</v>
      </c>
      <c r="H160" s="519">
        <v>15</v>
      </c>
      <c r="I160" s="520" t="s">
        <v>13</v>
      </c>
      <c r="J160" s="521">
        <f t="shared" si="6"/>
        <v>120</v>
      </c>
      <c r="K160" s="602"/>
      <c r="L160" s="603"/>
      <c r="M160" s="604"/>
      <c r="N160" s="603"/>
      <c r="O160" s="605"/>
      <c r="P160" s="604"/>
      <c r="Q160" s="604"/>
      <c r="R160" s="597"/>
    </row>
    <row r="161" spans="2:20" s="130" customFormat="1" ht="17.100000000000001" customHeight="1" x14ac:dyDescent="0.25">
      <c r="B161" s="597"/>
      <c r="C161" s="597"/>
      <c r="D161" s="598"/>
      <c r="E161" s="563" t="s">
        <v>617</v>
      </c>
      <c r="F161" s="542">
        <v>7</v>
      </c>
      <c r="G161" s="519" t="s">
        <v>12</v>
      </c>
      <c r="H161" s="519">
        <v>15</v>
      </c>
      <c r="I161" s="520" t="s">
        <v>13</v>
      </c>
      <c r="J161" s="521">
        <f t="shared" si="6"/>
        <v>105</v>
      </c>
      <c r="K161" s="602"/>
      <c r="L161" s="603"/>
      <c r="M161" s="604"/>
      <c r="N161" s="603"/>
      <c r="O161" s="605"/>
      <c r="P161" s="604"/>
      <c r="Q161" s="604"/>
      <c r="R161" s="597"/>
    </row>
    <row r="162" spans="2:20" s="130" customFormat="1" ht="17.100000000000001" customHeight="1" x14ac:dyDescent="0.25">
      <c r="B162" s="597"/>
      <c r="C162" s="597"/>
      <c r="D162" s="598"/>
      <c r="E162" s="563" t="s">
        <v>623</v>
      </c>
      <c r="F162" s="542">
        <v>8</v>
      </c>
      <c r="G162" s="519" t="s">
        <v>12</v>
      </c>
      <c r="H162" s="519">
        <v>15</v>
      </c>
      <c r="I162" s="520" t="s">
        <v>13</v>
      </c>
      <c r="J162" s="521">
        <f t="shared" si="6"/>
        <v>120</v>
      </c>
      <c r="K162" s="602"/>
      <c r="L162" s="603"/>
      <c r="M162" s="604"/>
      <c r="N162" s="603"/>
      <c r="O162" s="605"/>
      <c r="P162" s="604"/>
      <c r="Q162" s="604"/>
      <c r="R162" s="597"/>
    </row>
    <row r="163" spans="2:20" s="130" customFormat="1" ht="17.100000000000001" customHeight="1" x14ac:dyDescent="0.25">
      <c r="B163" s="597"/>
      <c r="C163" s="597"/>
      <c r="D163" s="598"/>
      <c r="E163" s="563" t="s">
        <v>618</v>
      </c>
      <c r="F163" s="542">
        <v>7</v>
      </c>
      <c r="G163" s="519" t="s">
        <v>12</v>
      </c>
      <c r="H163" s="519">
        <v>15</v>
      </c>
      <c r="I163" s="520" t="s">
        <v>13</v>
      </c>
      <c r="J163" s="521">
        <f t="shared" si="6"/>
        <v>105</v>
      </c>
      <c r="K163" s="602"/>
      <c r="L163" s="603"/>
      <c r="M163" s="604"/>
      <c r="N163" s="603"/>
      <c r="O163" s="605"/>
      <c r="P163" s="604"/>
      <c r="Q163" s="604"/>
      <c r="R163" s="597"/>
    </row>
    <row r="164" spans="2:20" s="130" customFormat="1" ht="17.100000000000001" customHeight="1" x14ac:dyDescent="0.25">
      <c r="B164" s="597"/>
      <c r="C164" s="597"/>
      <c r="D164" s="598"/>
      <c r="E164" s="563" t="s">
        <v>619</v>
      </c>
      <c r="F164" s="542">
        <v>7</v>
      </c>
      <c r="G164" s="519" t="s">
        <v>12</v>
      </c>
      <c r="H164" s="519">
        <v>15</v>
      </c>
      <c r="I164" s="520" t="s">
        <v>13</v>
      </c>
      <c r="J164" s="521">
        <f t="shared" si="6"/>
        <v>105</v>
      </c>
      <c r="K164" s="602"/>
      <c r="L164" s="603"/>
      <c r="M164" s="604"/>
      <c r="N164" s="603"/>
      <c r="O164" s="605"/>
      <c r="P164" s="604"/>
      <c r="Q164" s="604"/>
      <c r="R164" s="597"/>
    </row>
    <row r="165" spans="2:20" s="130" customFormat="1" ht="17.100000000000001" customHeight="1" x14ac:dyDescent="0.25">
      <c r="B165" s="597"/>
      <c r="C165" s="597"/>
      <c r="D165" s="598"/>
      <c r="E165" s="563" t="s">
        <v>620</v>
      </c>
      <c r="F165" s="542">
        <v>7</v>
      </c>
      <c r="G165" s="519" t="s">
        <v>12</v>
      </c>
      <c r="H165" s="519">
        <v>15</v>
      </c>
      <c r="I165" s="520" t="s">
        <v>13</v>
      </c>
      <c r="J165" s="521">
        <f t="shared" si="6"/>
        <v>105</v>
      </c>
      <c r="K165" s="602"/>
      <c r="L165" s="603"/>
      <c r="M165" s="604"/>
      <c r="N165" s="603"/>
      <c r="O165" s="605"/>
      <c r="P165" s="604"/>
      <c r="Q165" s="604"/>
      <c r="R165" s="597"/>
    </row>
    <row r="166" spans="2:20" s="130" customFormat="1" ht="17.100000000000001" customHeight="1" x14ac:dyDescent="0.25">
      <c r="B166" s="597"/>
      <c r="C166" s="597"/>
      <c r="D166" s="598"/>
      <c r="E166" s="563" t="s">
        <v>621</v>
      </c>
      <c r="F166" s="542">
        <v>12</v>
      </c>
      <c r="G166" s="519" t="s">
        <v>12</v>
      </c>
      <c r="H166" s="519">
        <v>15</v>
      </c>
      <c r="I166" s="520" t="s">
        <v>13</v>
      </c>
      <c r="J166" s="521">
        <f>F166*H166</f>
        <v>180</v>
      </c>
      <c r="K166" s="602"/>
      <c r="L166" s="603"/>
      <c r="M166" s="604"/>
      <c r="N166" s="603"/>
      <c r="O166" s="605"/>
      <c r="P166" s="604"/>
      <c r="Q166" s="604"/>
      <c r="R166" s="597"/>
    </row>
    <row r="167" spans="2:20" s="130" customFormat="1" ht="17.100000000000001" customHeight="1" x14ac:dyDescent="0.25">
      <c r="B167" s="597"/>
      <c r="C167" s="597"/>
      <c r="D167" s="598"/>
      <c r="E167" s="563" t="s">
        <v>622</v>
      </c>
      <c r="F167" s="542">
        <v>12</v>
      </c>
      <c r="G167" s="519" t="s">
        <v>12</v>
      </c>
      <c r="H167" s="519">
        <v>15</v>
      </c>
      <c r="I167" s="520" t="s">
        <v>13</v>
      </c>
      <c r="J167" s="521">
        <f>F167*H167</f>
        <v>180</v>
      </c>
      <c r="K167" s="602"/>
      <c r="L167" s="603"/>
      <c r="M167" s="604"/>
      <c r="N167" s="603"/>
      <c r="O167" s="605"/>
      <c r="P167" s="604"/>
      <c r="Q167" s="604"/>
      <c r="R167" s="597"/>
    </row>
    <row r="168" spans="2:20" s="130" customFormat="1" ht="17.100000000000001" customHeight="1" x14ac:dyDescent="0.25">
      <c r="B168" s="597"/>
      <c r="C168" s="597"/>
      <c r="D168" s="598"/>
      <c r="E168" s="563" t="s">
        <v>1367</v>
      </c>
      <c r="F168" s="542"/>
      <c r="G168" s="519" t="s">
        <v>12</v>
      </c>
      <c r="H168" s="519"/>
      <c r="I168" s="520" t="s">
        <v>13</v>
      </c>
      <c r="J168" s="521">
        <v>35</v>
      </c>
      <c r="K168" s="602"/>
      <c r="L168" s="603"/>
      <c r="M168" s="604"/>
      <c r="N168" s="603"/>
      <c r="O168" s="605"/>
      <c r="P168" s="604"/>
      <c r="Q168" s="604"/>
      <c r="R168" s="597"/>
    </row>
    <row r="169" spans="2:20" s="130" customFormat="1" ht="17.100000000000001" customHeight="1" x14ac:dyDescent="0.25">
      <c r="B169" s="597"/>
      <c r="C169" s="597"/>
      <c r="D169" s="598"/>
      <c r="E169" s="563" t="s">
        <v>1368</v>
      </c>
      <c r="F169" s="542">
        <v>8</v>
      </c>
      <c r="G169" s="519" t="s">
        <v>12</v>
      </c>
      <c r="H169" s="519">
        <v>12</v>
      </c>
      <c r="I169" s="520" t="s">
        <v>13</v>
      </c>
      <c r="J169" s="521">
        <f>F169*H169</f>
        <v>96</v>
      </c>
      <c r="K169" s="602"/>
      <c r="L169" s="603"/>
      <c r="M169" s="604"/>
      <c r="N169" s="603"/>
      <c r="O169" s="605"/>
      <c r="P169" s="604"/>
      <c r="Q169" s="604"/>
      <c r="R169" s="597"/>
      <c r="T169" s="130">
        <v>22</v>
      </c>
    </row>
    <row r="170" spans="2:20" s="130" customFormat="1" ht="17.100000000000001" customHeight="1" x14ac:dyDescent="0.25">
      <c r="B170" s="597"/>
      <c r="C170" s="597"/>
      <c r="D170" s="598"/>
      <c r="E170" s="563" t="s">
        <v>1369</v>
      </c>
      <c r="F170" s="542">
        <v>6</v>
      </c>
      <c r="G170" s="519" t="s">
        <v>12</v>
      </c>
      <c r="H170" s="519">
        <v>12</v>
      </c>
      <c r="I170" s="520" t="s">
        <v>13</v>
      </c>
      <c r="J170" s="521">
        <f>F170*H170</f>
        <v>72</v>
      </c>
      <c r="K170" s="602"/>
      <c r="L170" s="603"/>
      <c r="M170" s="604"/>
      <c r="N170" s="603"/>
      <c r="O170" s="605"/>
      <c r="P170" s="604"/>
      <c r="Q170" s="604"/>
      <c r="R170" s="597"/>
    </row>
    <row r="171" spans="2:20" s="130" customFormat="1" ht="17.100000000000001" customHeight="1" x14ac:dyDescent="0.25">
      <c r="B171" s="597"/>
      <c r="C171" s="597"/>
      <c r="D171" s="598"/>
      <c r="E171" s="563" t="s">
        <v>1370</v>
      </c>
      <c r="F171" s="542">
        <v>6</v>
      </c>
      <c r="G171" s="519" t="s">
        <v>12</v>
      </c>
      <c r="H171" s="519">
        <v>12</v>
      </c>
      <c r="I171" s="520" t="s">
        <v>13</v>
      </c>
      <c r="J171" s="521">
        <f>F171*H171</f>
        <v>72</v>
      </c>
      <c r="K171" s="602"/>
      <c r="L171" s="603"/>
      <c r="M171" s="604"/>
      <c r="N171" s="603"/>
      <c r="O171" s="605"/>
      <c r="P171" s="604"/>
      <c r="Q171" s="604"/>
      <c r="R171" s="597"/>
    </row>
    <row r="172" spans="2:20" s="130" customFormat="1" ht="17.100000000000001" customHeight="1" x14ac:dyDescent="0.25">
      <c r="B172" s="597"/>
      <c r="C172" s="597"/>
      <c r="D172" s="598"/>
      <c r="E172" s="563" t="s">
        <v>587</v>
      </c>
      <c r="F172" s="542">
        <v>12</v>
      </c>
      <c r="G172" s="519" t="s">
        <v>12</v>
      </c>
      <c r="H172" s="519">
        <v>12</v>
      </c>
      <c r="I172" s="520" t="s">
        <v>13</v>
      </c>
      <c r="J172" s="521">
        <f>F172*H172</f>
        <v>144</v>
      </c>
      <c r="K172" s="602"/>
      <c r="L172" s="603"/>
      <c r="M172" s="604"/>
      <c r="N172" s="603"/>
      <c r="O172" s="605"/>
      <c r="P172" s="604"/>
      <c r="Q172" s="604"/>
      <c r="R172" s="597"/>
    </row>
    <row r="173" spans="2:20" s="130" customFormat="1" ht="17.100000000000001" customHeight="1" x14ac:dyDescent="0.25">
      <c r="B173" s="597"/>
      <c r="C173" s="597"/>
      <c r="D173" s="598"/>
      <c r="E173" s="563" t="s">
        <v>588</v>
      </c>
      <c r="F173" s="542">
        <v>9</v>
      </c>
      <c r="G173" s="519" t="s">
        <v>12</v>
      </c>
      <c r="H173" s="519">
        <v>12</v>
      </c>
      <c r="I173" s="520" t="s">
        <v>13</v>
      </c>
      <c r="J173" s="521">
        <f t="shared" ref="J173:J208" si="7">F173*H173</f>
        <v>108</v>
      </c>
      <c r="K173" s="602"/>
      <c r="L173" s="603"/>
      <c r="M173" s="604"/>
      <c r="N173" s="603"/>
      <c r="O173" s="605"/>
      <c r="P173" s="604"/>
      <c r="Q173" s="604"/>
      <c r="R173" s="597"/>
    </row>
    <row r="174" spans="2:20" s="130" customFormat="1" ht="17.100000000000001" customHeight="1" x14ac:dyDescent="0.25">
      <c r="B174" s="597"/>
      <c r="C174" s="597"/>
      <c r="D174" s="598"/>
      <c r="E174" s="563" t="s">
        <v>586</v>
      </c>
      <c r="F174" s="542">
        <v>6</v>
      </c>
      <c r="G174" s="519" t="s">
        <v>12</v>
      </c>
      <c r="H174" s="519">
        <v>12</v>
      </c>
      <c r="I174" s="520" t="s">
        <v>13</v>
      </c>
      <c r="J174" s="521">
        <f t="shared" si="7"/>
        <v>72</v>
      </c>
      <c r="K174" s="602"/>
      <c r="L174" s="603"/>
      <c r="M174" s="604"/>
      <c r="N174" s="603"/>
      <c r="O174" s="605"/>
      <c r="P174" s="604"/>
      <c r="Q174" s="604"/>
      <c r="R174" s="597"/>
    </row>
    <row r="175" spans="2:20" s="130" customFormat="1" ht="17.100000000000001" customHeight="1" x14ac:dyDescent="0.25">
      <c r="B175" s="597"/>
      <c r="C175" s="597"/>
      <c r="D175" s="598"/>
      <c r="E175" s="563" t="s">
        <v>589</v>
      </c>
      <c r="F175" s="542">
        <v>8</v>
      </c>
      <c r="G175" s="519" t="s">
        <v>12</v>
      </c>
      <c r="H175" s="519">
        <v>12</v>
      </c>
      <c r="I175" s="520" t="s">
        <v>13</v>
      </c>
      <c r="J175" s="521">
        <f t="shared" si="7"/>
        <v>96</v>
      </c>
      <c r="K175" s="602"/>
      <c r="L175" s="603"/>
      <c r="M175" s="604"/>
      <c r="N175" s="603"/>
      <c r="O175" s="605"/>
      <c r="P175" s="604"/>
      <c r="Q175" s="604"/>
      <c r="R175" s="597"/>
    </row>
    <row r="176" spans="2:20" s="130" customFormat="1" ht="17.100000000000001" customHeight="1" x14ac:dyDescent="0.25">
      <c r="B176" s="597"/>
      <c r="C176" s="597"/>
      <c r="D176" s="598"/>
      <c r="E176" s="563" t="s">
        <v>585</v>
      </c>
      <c r="F176" s="542">
        <v>8</v>
      </c>
      <c r="G176" s="519" t="s">
        <v>12</v>
      </c>
      <c r="H176" s="519">
        <v>12</v>
      </c>
      <c r="I176" s="520" t="s">
        <v>13</v>
      </c>
      <c r="J176" s="521">
        <f t="shared" si="7"/>
        <v>96</v>
      </c>
      <c r="K176" s="602"/>
      <c r="L176" s="603"/>
      <c r="M176" s="604"/>
      <c r="N176" s="603"/>
      <c r="O176" s="605"/>
      <c r="P176" s="604"/>
      <c r="Q176" s="604"/>
      <c r="R176" s="597"/>
    </row>
    <row r="177" spans="2:18" s="130" customFormat="1" ht="17.100000000000001" customHeight="1" x14ac:dyDescent="0.25">
      <c r="B177" s="597"/>
      <c r="C177" s="597"/>
      <c r="D177" s="598"/>
      <c r="E177" s="563" t="s">
        <v>590</v>
      </c>
      <c r="F177" s="542">
        <v>7</v>
      </c>
      <c r="G177" s="519" t="s">
        <v>12</v>
      </c>
      <c r="H177" s="519">
        <v>12</v>
      </c>
      <c r="I177" s="520" t="s">
        <v>13</v>
      </c>
      <c r="J177" s="521">
        <f t="shared" si="7"/>
        <v>84</v>
      </c>
      <c r="K177" s="602"/>
      <c r="L177" s="603"/>
      <c r="M177" s="604"/>
      <c r="N177" s="603"/>
      <c r="O177" s="605"/>
      <c r="P177" s="604"/>
      <c r="Q177" s="604"/>
      <c r="R177" s="597"/>
    </row>
    <row r="178" spans="2:18" s="130" customFormat="1" ht="17.100000000000001" customHeight="1" x14ac:dyDescent="0.25">
      <c r="B178" s="597"/>
      <c r="C178" s="597"/>
      <c r="D178" s="598"/>
      <c r="E178" s="563" t="s">
        <v>584</v>
      </c>
      <c r="F178" s="542">
        <v>8</v>
      </c>
      <c r="G178" s="519" t="s">
        <v>12</v>
      </c>
      <c r="H178" s="519">
        <v>12</v>
      </c>
      <c r="I178" s="520" t="s">
        <v>13</v>
      </c>
      <c r="J178" s="521">
        <f t="shared" si="7"/>
        <v>96</v>
      </c>
      <c r="K178" s="602"/>
      <c r="L178" s="603"/>
      <c r="M178" s="604"/>
      <c r="N178" s="603"/>
      <c r="O178" s="605"/>
      <c r="P178" s="604"/>
      <c r="Q178" s="604"/>
      <c r="R178" s="597"/>
    </row>
    <row r="179" spans="2:18" s="130" customFormat="1" ht="17.100000000000001" customHeight="1" x14ac:dyDescent="0.25">
      <c r="B179" s="597"/>
      <c r="C179" s="597"/>
      <c r="D179" s="598"/>
      <c r="E179" s="563" t="s">
        <v>591</v>
      </c>
      <c r="F179" s="542">
        <v>7</v>
      </c>
      <c r="G179" s="519" t="s">
        <v>12</v>
      </c>
      <c r="H179" s="519">
        <v>12</v>
      </c>
      <c r="I179" s="520" t="s">
        <v>13</v>
      </c>
      <c r="J179" s="521">
        <f t="shared" si="7"/>
        <v>84</v>
      </c>
      <c r="K179" s="602"/>
      <c r="L179" s="603"/>
      <c r="M179" s="604"/>
      <c r="N179" s="603"/>
      <c r="O179" s="605"/>
      <c r="P179" s="604"/>
      <c r="Q179" s="604"/>
      <c r="R179" s="597"/>
    </row>
    <row r="180" spans="2:18" s="130" customFormat="1" ht="17.100000000000001" customHeight="1" x14ac:dyDescent="0.25">
      <c r="B180" s="597"/>
      <c r="C180" s="597"/>
      <c r="D180" s="598"/>
      <c r="E180" s="563" t="s">
        <v>583</v>
      </c>
      <c r="F180" s="542">
        <v>5</v>
      </c>
      <c r="G180" s="519" t="s">
        <v>12</v>
      </c>
      <c r="H180" s="519">
        <v>12</v>
      </c>
      <c r="I180" s="520" t="s">
        <v>13</v>
      </c>
      <c r="J180" s="521">
        <f t="shared" si="7"/>
        <v>60</v>
      </c>
      <c r="K180" s="602"/>
      <c r="L180" s="603"/>
      <c r="M180" s="604"/>
      <c r="N180" s="603"/>
      <c r="O180" s="605"/>
      <c r="P180" s="604"/>
      <c r="Q180" s="604"/>
      <c r="R180" s="597"/>
    </row>
    <row r="181" spans="2:18" s="130" customFormat="1" ht="17.100000000000001" customHeight="1" x14ac:dyDescent="0.25">
      <c r="B181" s="597"/>
      <c r="C181" s="597"/>
      <c r="D181" s="598"/>
      <c r="E181" s="563" t="s">
        <v>592</v>
      </c>
      <c r="F181" s="542">
        <v>6</v>
      </c>
      <c r="G181" s="519" t="s">
        <v>12</v>
      </c>
      <c r="H181" s="519">
        <v>12</v>
      </c>
      <c r="I181" s="520" t="s">
        <v>13</v>
      </c>
      <c r="J181" s="521">
        <f t="shared" si="7"/>
        <v>72</v>
      </c>
      <c r="K181" s="602"/>
      <c r="L181" s="603"/>
      <c r="M181" s="604"/>
      <c r="N181" s="603"/>
      <c r="O181" s="605"/>
      <c r="P181" s="604"/>
      <c r="Q181" s="604"/>
      <c r="R181" s="597"/>
    </row>
    <row r="182" spans="2:18" s="130" customFormat="1" ht="17.100000000000001" customHeight="1" x14ac:dyDescent="0.25">
      <c r="B182" s="597"/>
      <c r="C182" s="597"/>
      <c r="D182" s="598"/>
      <c r="E182" s="563" t="s">
        <v>582</v>
      </c>
      <c r="F182" s="542">
        <v>5</v>
      </c>
      <c r="G182" s="519" t="s">
        <v>12</v>
      </c>
      <c r="H182" s="519">
        <v>12</v>
      </c>
      <c r="I182" s="520" t="s">
        <v>13</v>
      </c>
      <c r="J182" s="521">
        <f t="shared" si="7"/>
        <v>60</v>
      </c>
      <c r="K182" s="602"/>
      <c r="L182" s="603"/>
      <c r="M182" s="604"/>
      <c r="N182" s="603"/>
      <c r="O182" s="605"/>
      <c r="P182" s="604"/>
      <c r="Q182" s="604"/>
      <c r="R182" s="597"/>
    </row>
    <row r="183" spans="2:18" s="130" customFormat="1" ht="17.100000000000001" customHeight="1" x14ac:dyDescent="0.25">
      <c r="B183" s="597"/>
      <c r="C183" s="597"/>
      <c r="D183" s="598"/>
      <c r="E183" s="563" t="s">
        <v>593</v>
      </c>
      <c r="F183" s="542">
        <v>6</v>
      </c>
      <c r="G183" s="519" t="s">
        <v>12</v>
      </c>
      <c r="H183" s="519">
        <v>12</v>
      </c>
      <c r="I183" s="520" t="s">
        <v>13</v>
      </c>
      <c r="J183" s="521">
        <f t="shared" si="7"/>
        <v>72</v>
      </c>
      <c r="K183" s="602"/>
      <c r="L183" s="603"/>
      <c r="M183" s="604"/>
      <c r="N183" s="603"/>
      <c r="O183" s="605"/>
      <c r="P183" s="604"/>
      <c r="Q183" s="604"/>
      <c r="R183" s="597"/>
    </row>
    <row r="184" spans="2:18" s="130" customFormat="1" ht="17.100000000000001" customHeight="1" x14ac:dyDescent="0.25">
      <c r="B184" s="597"/>
      <c r="C184" s="597"/>
      <c r="D184" s="598"/>
      <c r="E184" s="563" t="s">
        <v>581</v>
      </c>
      <c r="F184" s="542">
        <v>5</v>
      </c>
      <c r="G184" s="519" t="s">
        <v>12</v>
      </c>
      <c r="H184" s="519">
        <v>12</v>
      </c>
      <c r="I184" s="520" t="s">
        <v>13</v>
      </c>
      <c r="J184" s="521">
        <f t="shared" si="7"/>
        <v>60</v>
      </c>
      <c r="K184" s="602"/>
      <c r="L184" s="603"/>
      <c r="M184" s="604"/>
      <c r="N184" s="603"/>
      <c r="O184" s="605"/>
      <c r="P184" s="604"/>
      <c r="Q184" s="604"/>
      <c r="R184" s="597"/>
    </row>
    <row r="185" spans="2:18" s="130" customFormat="1" ht="17.100000000000001" customHeight="1" x14ac:dyDescent="0.25">
      <c r="B185" s="597"/>
      <c r="C185" s="597"/>
      <c r="D185" s="598"/>
      <c r="E185" s="563" t="s">
        <v>594</v>
      </c>
      <c r="F185" s="542">
        <v>6</v>
      </c>
      <c r="G185" s="519" t="s">
        <v>12</v>
      </c>
      <c r="H185" s="519">
        <v>12</v>
      </c>
      <c r="I185" s="520" t="s">
        <v>13</v>
      </c>
      <c r="J185" s="521">
        <f t="shared" si="7"/>
        <v>72</v>
      </c>
      <c r="K185" s="602"/>
      <c r="L185" s="603"/>
      <c r="M185" s="604"/>
      <c r="N185" s="603"/>
      <c r="O185" s="605"/>
      <c r="P185" s="604"/>
      <c r="Q185" s="604"/>
      <c r="R185" s="597"/>
    </row>
    <row r="186" spans="2:18" s="130" customFormat="1" ht="17.100000000000001" customHeight="1" x14ac:dyDescent="0.25">
      <c r="B186" s="597"/>
      <c r="C186" s="597"/>
      <c r="D186" s="598"/>
      <c r="E186" s="563" t="s">
        <v>580</v>
      </c>
      <c r="F186" s="542">
        <v>5</v>
      </c>
      <c r="G186" s="519" t="s">
        <v>12</v>
      </c>
      <c r="H186" s="519">
        <v>12</v>
      </c>
      <c r="I186" s="520" t="s">
        <v>13</v>
      </c>
      <c r="J186" s="521">
        <f t="shared" si="7"/>
        <v>60</v>
      </c>
      <c r="K186" s="602"/>
      <c r="L186" s="603"/>
      <c r="M186" s="604"/>
      <c r="N186" s="603"/>
      <c r="O186" s="605"/>
      <c r="P186" s="604"/>
      <c r="Q186" s="604"/>
      <c r="R186" s="597"/>
    </row>
    <row r="187" spans="2:18" s="130" customFormat="1" ht="17.100000000000001" customHeight="1" x14ac:dyDescent="0.25">
      <c r="B187" s="597"/>
      <c r="C187" s="597"/>
      <c r="D187" s="598"/>
      <c r="E187" s="563" t="s">
        <v>595</v>
      </c>
      <c r="F187" s="542">
        <v>6</v>
      </c>
      <c r="G187" s="519" t="s">
        <v>12</v>
      </c>
      <c r="H187" s="519">
        <v>12</v>
      </c>
      <c r="I187" s="520" t="s">
        <v>13</v>
      </c>
      <c r="J187" s="521">
        <f t="shared" si="7"/>
        <v>72</v>
      </c>
      <c r="K187" s="602"/>
      <c r="L187" s="603"/>
      <c r="M187" s="604"/>
      <c r="N187" s="603"/>
      <c r="O187" s="605"/>
      <c r="P187" s="604"/>
      <c r="Q187" s="604"/>
      <c r="R187" s="597"/>
    </row>
    <row r="188" spans="2:18" s="130" customFormat="1" ht="17.100000000000001" customHeight="1" x14ac:dyDescent="0.25">
      <c r="B188" s="597"/>
      <c r="C188" s="597"/>
      <c r="D188" s="598"/>
      <c r="E188" s="563" t="s">
        <v>579</v>
      </c>
      <c r="F188" s="542">
        <v>5</v>
      </c>
      <c r="G188" s="519" t="s">
        <v>12</v>
      </c>
      <c r="H188" s="519">
        <v>12</v>
      </c>
      <c r="I188" s="520" t="s">
        <v>13</v>
      </c>
      <c r="J188" s="521">
        <f t="shared" si="7"/>
        <v>60</v>
      </c>
      <c r="K188" s="602"/>
      <c r="L188" s="603"/>
      <c r="M188" s="604"/>
      <c r="N188" s="603"/>
      <c r="O188" s="605"/>
      <c r="P188" s="604"/>
      <c r="Q188" s="604"/>
      <c r="R188" s="597"/>
    </row>
    <row r="189" spans="2:18" s="130" customFormat="1" ht="17.100000000000001" customHeight="1" x14ac:dyDescent="0.25">
      <c r="B189" s="597"/>
      <c r="C189" s="597"/>
      <c r="D189" s="598"/>
      <c r="E189" s="563" t="s">
        <v>596</v>
      </c>
      <c r="F189" s="542">
        <v>6</v>
      </c>
      <c r="G189" s="519" t="s">
        <v>12</v>
      </c>
      <c r="H189" s="519">
        <v>12</v>
      </c>
      <c r="I189" s="520" t="s">
        <v>13</v>
      </c>
      <c r="J189" s="521">
        <f t="shared" si="7"/>
        <v>72</v>
      </c>
      <c r="K189" s="602"/>
      <c r="L189" s="603"/>
      <c r="M189" s="604"/>
      <c r="N189" s="603"/>
      <c r="O189" s="605"/>
      <c r="P189" s="604"/>
      <c r="Q189" s="604"/>
      <c r="R189" s="597"/>
    </row>
    <row r="190" spans="2:18" s="130" customFormat="1" ht="17.100000000000001" customHeight="1" x14ac:dyDescent="0.25">
      <c r="B190" s="597"/>
      <c r="C190" s="597"/>
      <c r="D190" s="598"/>
      <c r="E190" s="563" t="s">
        <v>578</v>
      </c>
      <c r="F190" s="542">
        <v>5</v>
      </c>
      <c r="G190" s="519" t="s">
        <v>12</v>
      </c>
      <c r="H190" s="519">
        <v>12</v>
      </c>
      <c r="I190" s="520" t="s">
        <v>13</v>
      </c>
      <c r="J190" s="521">
        <f t="shared" si="7"/>
        <v>60</v>
      </c>
      <c r="K190" s="602"/>
      <c r="L190" s="603"/>
      <c r="M190" s="604"/>
      <c r="N190" s="603"/>
      <c r="O190" s="605"/>
      <c r="P190" s="604"/>
      <c r="Q190" s="604"/>
      <c r="R190" s="597"/>
    </row>
    <row r="191" spans="2:18" s="130" customFormat="1" ht="17.100000000000001" customHeight="1" x14ac:dyDescent="0.25">
      <c r="B191" s="597"/>
      <c r="C191" s="597"/>
      <c r="D191" s="598"/>
      <c r="E191" s="563" t="s">
        <v>597</v>
      </c>
      <c r="F191" s="542">
        <v>6</v>
      </c>
      <c r="G191" s="519" t="s">
        <v>12</v>
      </c>
      <c r="H191" s="519">
        <v>12</v>
      </c>
      <c r="I191" s="520" t="s">
        <v>13</v>
      </c>
      <c r="J191" s="521">
        <f t="shared" si="7"/>
        <v>72</v>
      </c>
      <c r="K191" s="602"/>
      <c r="L191" s="603"/>
      <c r="M191" s="604"/>
      <c r="N191" s="603"/>
      <c r="O191" s="605"/>
      <c r="P191" s="604"/>
      <c r="Q191" s="604"/>
      <c r="R191" s="597"/>
    </row>
    <row r="192" spans="2:18" s="130" customFormat="1" ht="17.100000000000001" customHeight="1" x14ac:dyDescent="0.25">
      <c r="B192" s="597"/>
      <c r="C192" s="597"/>
      <c r="D192" s="598"/>
      <c r="E192" s="563" t="s">
        <v>577</v>
      </c>
      <c r="F192" s="542">
        <v>5</v>
      </c>
      <c r="G192" s="519" t="s">
        <v>12</v>
      </c>
      <c r="H192" s="519">
        <v>12</v>
      </c>
      <c r="I192" s="520" t="s">
        <v>13</v>
      </c>
      <c r="J192" s="521">
        <f t="shared" si="7"/>
        <v>60</v>
      </c>
      <c r="K192" s="602"/>
      <c r="L192" s="603"/>
      <c r="M192" s="604"/>
      <c r="N192" s="603"/>
      <c r="O192" s="605"/>
      <c r="P192" s="604"/>
      <c r="Q192" s="604"/>
      <c r="R192" s="597"/>
    </row>
    <row r="193" spans="2:20" s="130" customFormat="1" ht="17.100000000000001" customHeight="1" x14ac:dyDescent="0.25">
      <c r="B193" s="597"/>
      <c r="C193" s="597"/>
      <c r="D193" s="598"/>
      <c r="E193" s="563" t="s">
        <v>598</v>
      </c>
      <c r="F193" s="542">
        <v>6</v>
      </c>
      <c r="G193" s="519" t="s">
        <v>12</v>
      </c>
      <c r="H193" s="519">
        <v>12</v>
      </c>
      <c r="I193" s="520" t="s">
        <v>13</v>
      </c>
      <c r="J193" s="521">
        <f t="shared" si="7"/>
        <v>72</v>
      </c>
      <c r="K193" s="602"/>
      <c r="L193" s="603"/>
      <c r="M193" s="604"/>
      <c r="N193" s="603"/>
      <c r="O193" s="605"/>
      <c r="P193" s="604"/>
      <c r="Q193" s="604"/>
      <c r="R193" s="597"/>
    </row>
    <row r="194" spans="2:20" s="130" customFormat="1" ht="17.100000000000001" customHeight="1" x14ac:dyDescent="0.25">
      <c r="B194" s="597"/>
      <c r="C194" s="597"/>
      <c r="D194" s="598"/>
      <c r="E194" s="563" t="s">
        <v>576</v>
      </c>
      <c r="F194" s="542">
        <v>5</v>
      </c>
      <c r="G194" s="519" t="s">
        <v>12</v>
      </c>
      <c r="H194" s="519">
        <v>12</v>
      </c>
      <c r="I194" s="520" t="s">
        <v>13</v>
      </c>
      <c r="J194" s="521">
        <f t="shared" si="7"/>
        <v>60</v>
      </c>
      <c r="K194" s="602"/>
      <c r="L194" s="603"/>
      <c r="M194" s="604"/>
      <c r="N194" s="603"/>
      <c r="O194" s="605"/>
      <c r="P194" s="604"/>
      <c r="Q194" s="604"/>
      <c r="R194" s="597"/>
    </row>
    <row r="195" spans="2:20" s="130" customFormat="1" ht="17.100000000000001" customHeight="1" x14ac:dyDescent="0.25">
      <c r="B195" s="597"/>
      <c r="C195" s="597"/>
      <c r="D195" s="598"/>
      <c r="E195" s="563" t="s">
        <v>599</v>
      </c>
      <c r="F195" s="542">
        <v>6</v>
      </c>
      <c r="G195" s="519" t="s">
        <v>12</v>
      </c>
      <c r="H195" s="519">
        <v>12</v>
      </c>
      <c r="I195" s="520" t="s">
        <v>13</v>
      </c>
      <c r="J195" s="521">
        <f t="shared" si="7"/>
        <v>72</v>
      </c>
      <c r="K195" s="602"/>
      <c r="L195" s="603"/>
      <c r="M195" s="604"/>
      <c r="N195" s="603"/>
      <c r="O195" s="605"/>
      <c r="P195" s="604"/>
      <c r="Q195" s="604"/>
      <c r="R195" s="597"/>
    </row>
    <row r="196" spans="2:20" s="130" customFormat="1" ht="17.100000000000001" customHeight="1" x14ac:dyDescent="0.25">
      <c r="B196" s="597"/>
      <c r="C196" s="597"/>
      <c r="D196" s="598"/>
      <c r="E196" s="563" t="s">
        <v>575</v>
      </c>
      <c r="F196" s="542">
        <v>5</v>
      </c>
      <c r="G196" s="519" t="s">
        <v>12</v>
      </c>
      <c r="H196" s="519">
        <v>12</v>
      </c>
      <c r="I196" s="520" t="s">
        <v>13</v>
      </c>
      <c r="J196" s="521">
        <f t="shared" si="7"/>
        <v>60</v>
      </c>
      <c r="K196" s="602"/>
      <c r="L196" s="603"/>
      <c r="M196" s="604"/>
      <c r="N196" s="603"/>
      <c r="O196" s="605"/>
      <c r="P196" s="604"/>
      <c r="Q196" s="604"/>
      <c r="R196" s="597"/>
    </row>
    <row r="197" spans="2:20" s="130" customFormat="1" ht="17.100000000000001" customHeight="1" x14ac:dyDescent="0.25">
      <c r="B197" s="597"/>
      <c r="C197" s="597"/>
      <c r="D197" s="598"/>
      <c r="E197" s="563" t="s">
        <v>600</v>
      </c>
      <c r="F197" s="542">
        <v>5</v>
      </c>
      <c r="G197" s="519" t="s">
        <v>12</v>
      </c>
      <c r="H197" s="519">
        <v>12</v>
      </c>
      <c r="I197" s="520" t="s">
        <v>13</v>
      </c>
      <c r="J197" s="521">
        <f t="shared" si="7"/>
        <v>60</v>
      </c>
      <c r="K197" s="602"/>
      <c r="L197" s="603"/>
      <c r="M197" s="604"/>
      <c r="N197" s="603"/>
      <c r="O197" s="605"/>
      <c r="P197" s="604"/>
      <c r="Q197" s="604"/>
      <c r="R197" s="597"/>
    </row>
    <row r="198" spans="2:20" s="130" customFormat="1" ht="17.100000000000001" customHeight="1" x14ac:dyDescent="0.25">
      <c r="B198" s="597"/>
      <c r="C198" s="597"/>
      <c r="D198" s="598"/>
      <c r="E198" s="563" t="s">
        <v>574</v>
      </c>
      <c r="F198" s="542">
        <v>5</v>
      </c>
      <c r="G198" s="519" t="s">
        <v>12</v>
      </c>
      <c r="H198" s="519">
        <v>12</v>
      </c>
      <c r="I198" s="520" t="s">
        <v>13</v>
      </c>
      <c r="J198" s="521">
        <f t="shared" si="7"/>
        <v>60</v>
      </c>
      <c r="K198" s="602"/>
      <c r="L198" s="603"/>
      <c r="M198" s="604"/>
      <c r="N198" s="603"/>
      <c r="O198" s="605"/>
      <c r="P198" s="604"/>
      <c r="Q198" s="604"/>
      <c r="R198" s="597"/>
    </row>
    <row r="199" spans="2:20" s="130" customFormat="1" ht="17.100000000000001" customHeight="1" x14ac:dyDescent="0.25">
      <c r="B199" s="597"/>
      <c r="C199" s="597"/>
      <c r="D199" s="598"/>
      <c r="E199" s="563" t="s">
        <v>601</v>
      </c>
      <c r="F199" s="542">
        <v>5</v>
      </c>
      <c r="G199" s="519" t="s">
        <v>12</v>
      </c>
      <c r="H199" s="519">
        <v>12</v>
      </c>
      <c r="I199" s="520" t="s">
        <v>13</v>
      </c>
      <c r="J199" s="521">
        <f t="shared" si="7"/>
        <v>60</v>
      </c>
      <c r="K199" s="602"/>
      <c r="L199" s="603"/>
      <c r="M199" s="604"/>
      <c r="N199" s="603"/>
      <c r="O199" s="605"/>
      <c r="P199" s="604"/>
      <c r="Q199" s="604"/>
      <c r="R199" s="597"/>
    </row>
    <row r="200" spans="2:20" s="130" customFormat="1" ht="17.100000000000001" customHeight="1" x14ac:dyDescent="0.25">
      <c r="B200" s="597"/>
      <c r="C200" s="597"/>
      <c r="D200" s="598"/>
      <c r="E200" s="563" t="s">
        <v>573</v>
      </c>
      <c r="F200" s="542">
        <v>5</v>
      </c>
      <c r="G200" s="519" t="s">
        <v>12</v>
      </c>
      <c r="H200" s="519">
        <v>12</v>
      </c>
      <c r="I200" s="520" t="s">
        <v>13</v>
      </c>
      <c r="J200" s="521">
        <f t="shared" si="7"/>
        <v>60</v>
      </c>
      <c r="K200" s="602"/>
      <c r="L200" s="603"/>
      <c r="M200" s="604"/>
      <c r="N200" s="603"/>
      <c r="O200" s="605"/>
      <c r="P200" s="604"/>
      <c r="Q200" s="604"/>
      <c r="R200" s="597"/>
    </row>
    <row r="201" spans="2:20" s="130" customFormat="1" ht="17.100000000000001" customHeight="1" x14ac:dyDescent="0.25">
      <c r="B201" s="597"/>
      <c r="C201" s="597"/>
      <c r="D201" s="598"/>
      <c r="E201" s="563" t="s">
        <v>602</v>
      </c>
      <c r="F201" s="542">
        <v>5</v>
      </c>
      <c r="G201" s="519" t="s">
        <v>12</v>
      </c>
      <c r="H201" s="519">
        <v>12</v>
      </c>
      <c r="I201" s="520" t="s">
        <v>13</v>
      </c>
      <c r="J201" s="521">
        <f t="shared" si="7"/>
        <v>60</v>
      </c>
      <c r="K201" s="602"/>
      <c r="L201" s="603"/>
      <c r="M201" s="604"/>
      <c r="N201" s="603"/>
      <c r="O201" s="605"/>
      <c r="P201" s="604"/>
      <c r="Q201" s="604"/>
      <c r="R201" s="597"/>
    </row>
    <row r="202" spans="2:20" s="130" customFormat="1" ht="17.100000000000001" customHeight="1" x14ac:dyDescent="0.25">
      <c r="B202" s="597"/>
      <c r="C202" s="597"/>
      <c r="D202" s="598"/>
      <c r="E202" s="563" t="s">
        <v>572</v>
      </c>
      <c r="F202" s="542">
        <v>5</v>
      </c>
      <c r="G202" s="519" t="s">
        <v>12</v>
      </c>
      <c r="H202" s="519">
        <v>12</v>
      </c>
      <c r="I202" s="520" t="s">
        <v>13</v>
      </c>
      <c r="J202" s="521">
        <f t="shared" si="7"/>
        <v>60</v>
      </c>
      <c r="K202" s="602"/>
      <c r="L202" s="603"/>
      <c r="M202" s="604"/>
      <c r="N202" s="603"/>
      <c r="O202" s="605"/>
      <c r="P202" s="604"/>
      <c r="Q202" s="604"/>
      <c r="R202" s="597"/>
    </row>
    <row r="203" spans="2:20" s="130" customFormat="1" ht="17.100000000000001" customHeight="1" x14ac:dyDescent="0.25">
      <c r="B203" s="597"/>
      <c r="C203" s="597"/>
      <c r="D203" s="598"/>
      <c r="E203" s="563" t="s">
        <v>603</v>
      </c>
      <c r="F203" s="542">
        <v>5</v>
      </c>
      <c r="G203" s="519" t="s">
        <v>12</v>
      </c>
      <c r="H203" s="519">
        <v>12</v>
      </c>
      <c r="I203" s="520" t="s">
        <v>13</v>
      </c>
      <c r="J203" s="521">
        <f t="shared" si="7"/>
        <v>60</v>
      </c>
      <c r="K203" s="602"/>
      <c r="L203" s="603"/>
      <c r="M203" s="604"/>
      <c r="N203" s="603"/>
      <c r="O203" s="605"/>
      <c r="P203" s="604"/>
      <c r="Q203" s="604"/>
      <c r="R203" s="597"/>
    </row>
    <row r="204" spans="2:20" s="130" customFormat="1" ht="17.100000000000001" customHeight="1" x14ac:dyDescent="0.25">
      <c r="B204" s="597"/>
      <c r="C204" s="597"/>
      <c r="D204" s="598"/>
      <c r="E204" s="563" t="s">
        <v>571</v>
      </c>
      <c r="F204" s="542">
        <v>5</v>
      </c>
      <c r="G204" s="519" t="s">
        <v>12</v>
      </c>
      <c r="H204" s="519">
        <v>12</v>
      </c>
      <c r="I204" s="520" t="s">
        <v>13</v>
      </c>
      <c r="J204" s="521">
        <f t="shared" si="7"/>
        <v>60</v>
      </c>
      <c r="K204" s="602"/>
      <c r="L204" s="603"/>
      <c r="M204" s="604"/>
      <c r="N204" s="603"/>
      <c r="O204" s="605"/>
      <c r="P204" s="604"/>
      <c r="Q204" s="604"/>
      <c r="R204" s="597"/>
    </row>
    <row r="205" spans="2:20" s="130" customFormat="1" ht="17.100000000000001" customHeight="1" x14ac:dyDescent="0.25">
      <c r="B205" s="597"/>
      <c r="C205" s="597"/>
      <c r="D205" s="598"/>
      <c r="E205" s="563" t="s">
        <v>604</v>
      </c>
      <c r="F205" s="542">
        <v>5</v>
      </c>
      <c r="G205" s="519" t="s">
        <v>12</v>
      </c>
      <c r="H205" s="519">
        <v>12</v>
      </c>
      <c r="I205" s="520" t="s">
        <v>13</v>
      </c>
      <c r="J205" s="521">
        <f t="shared" si="7"/>
        <v>60</v>
      </c>
      <c r="K205" s="602"/>
      <c r="L205" s="603"/>
      <c r="M205" s="604"/>
      <c r="N205" s="603"/>
      <c r="O205" s="605"/>
      <c r="P205" s="604"/>
      <c r="Q205" s="604"/>
      <c r="R205" s="597"/>
    </row>
    <row r="206" spans="2:20" s="130" customFormat="1" ht="17.100000000000001" customHeight="1" x14ac:dyDescent="0.25">
      <c r="B206" s="597"/>
      <c r="C206" s="597"/>
      <c r="D206" s="598"/>
      <c r="E206" s="563" t="s">
        <v>570</v>
      </c>
      <c r="F206" s="542">
        <v>5</v>
      </c>
      <c r="G206" s="519" t="s">
        <v>12</v>
      </c>
      <c r="H206" s="519">
        <v>12</v>
      </c>
      <c r="I206" s="520" t="s">
        <v>13</v>
      </c>
      <c r="J206" s="521">
        <f t="shared" si="7"/>
        <v>60</v>
      </c>
      <c r="K206" s="602"/>
      <c r="L206" s="603"/>
      <c r="M206" s="604"/>
      <c r="N206" s="603"/>
      <c r="O206" s="605"/>
      <c r="P206" s="604"/>
      <c r="Q206" s="604"/>
      <c r="R206" s="597"/>
      <c r="T206" s="130">
        <v>23</v>
      </c>
    </row>
    <row r="207" spans="2:20" s="130" customFormat="1" ht="17.100000000000001" customHeight="1" x14ac:dyDescent="0.25">
      <c r="B207" s="597"/>
      <c r="C207" s="597"/>
      <c r="D207" s="598"/>
      <c r="E207" s="563" t="s">
        <v>605</v>
      </c>
      <c r="F207" s="542">
        <v>5</v>
      </c>
      <c r="G207" s="519" t="s">
        <v>12</v>
      </c>
      <c r="H207" s="519">
        <v>12</v>
      </c>
      <c r="I207" s="520" t="s">
        <v>13</v>
      </c>
      <c r="J207" s="521">
        <f t="shared" si="7"/>
        <v>60</v>
      </c>
      <c r="K207" s="602"/>
      <c r="L207" s="603"/>
      <c r="M207" s="604"/>
      <c r="N207" s="603"/>
      <c r="O207" s="605"/>
      <c r="P207" s="604"/>
      <c r="Q207" s="604"/>
      <c r="R207" s="597"/>
    </row>
    <row r="208" spans="2:20" s="130" customFormat="1" ht="17.100000000000001" customHeight="1" x14ac:dyDescent="0.25">
      <c r="B208" s="597"/>
      <c r="C208" s="597"/>
      <c r="D208" s="598"/>
      <c r="E208" s="563" t="s">
        <v>569</v>
      </c>
      <c r="F208" s="542">
        <v>5</v>
      </c>
      <c r="G208" s="519" t="s">
        <v>12</v>
      </c>
      <c r="H208" s="519">
        <v>12</v>
      </c>
      <c r="I208" s="520" t="s">
        <v>13</v>
      </c>
      <c r="J208" s="521">
        <f t="shared" si="7"/>
        <v>60</v>
      </c>
      <c r="K208" s="602"/>
      <c r="L208" s="603"/>
      <c r="M208" s="604"/>
      <c r="N208" s="603"/>
      <c r="O208" s="605"/>
      <c r="P208" s="604"/>
      <c r="Q208" s="604"/>
      <c r="R208" s="597"/>
    </row>
    <row r="209" spans="2:18" s="130" customFormat="1" ht="17.100000000000001" customHeight="1" x14ac:dyDescent="0.25">
      <c r="B209" s="597"/>
      <c r="C209" s="597"/>
      <c r="D209" s="598"/>
      <c r="E209" s="563" t="s">
        <v>606</v>
      </c>
      <c r="F209" s="542">
        <f>(7.66+4.89)/2</f>
        <v>6.2750000000000004</v>
      </c>
      <c r="G209" s="519" t="s">
        <v>12</v>
      </c>
      <c r="H209" s="519">
        <v>12</v>
      </c>
      <c r="I209" s="520" t="s">
        <v>13</v>
      </c>
      <c r="J209" s="521">
        <v>75</v>
      </c>
      <c r="K209" s="602"/>
      <c r="L209" s="603"/>
      <c r="M209" s="604"/>
      <c r="N209" s="603"/>
      <c r="O209" s="605"/>
      <c r="P209" s="604"/>
      <c r="Q209" s="604"/>
      <c r="R209" s="597"/>
    </row>
    <row r="210" spans="2:18" s="130" customFormat="1" ht="17.100000000000001" customHeight="1" x14ac:dyDescent="0.25">
      <c r="B210" s="597"/>
      <c r="C210" s="597"/>
      <c r="D210" s="598"/>
      <c r="E210" s="563" t="s">
        <v>1371</v>
      </c>
      <c r="F210" s="542"/>
      <c r="G210" s="519" t="s">
        <v>12</v>
      </c>
      <c r="H210" s="519"/>
      <c r="I210" s="520" t="s">
        <v>13</v>
      </c>
      <c r="J210" s="521">
        <v>16</v>
      </c>
      <c r="K210" s="602"/>
      <c r="L210" s="603"/>
      <c r="M210" s="604"/>
      <c r="N210" s="603"/>
      <c r="O210" s="605"/>
      <c r="P210" s="604"/>
      <c r="Q210" s="604"/>
      <c r="R210" s="597"/>
    </row>
    <row r="211" spans="2:18" s="130" customFormat="1" ht="17.100000000000001" customHeight="1" x14ac:dyDescent="0.25">
      <c r="B211" s="597"/>
      <c r="C211" s="597"/>
      <c r="D211" s="598"/>
      <c r="E211" s="563" t="s">
        <v>1372</v>
      </c>
      <c r="F211" s="542"/>
      <c r="G211" s="519" t="s">
        <v>12</v>
      </c>
      <c r="H211" s="519"/>
      <c r="I211" s="520" t="s">
        <v>13</v>
      </c>
      <c r="J211" s="521">
        <v>9</v>
      </c>
      <c r="K211" s="602"/>
      <c r="L211" s="603"/>
      <c r="M211" s="604"/>
      <c r="N211" s="603"/>
      <c r="O211" s="605"/>
      <c r="P211" s="604"/>
      <c r="Q211" s="604"/>
      <c r="R211" s="597"/>
    </row>
    <row r="212" spans="2:18" s="130" customFormat="1" ht="17.100000000000001" customHeight="1" x14ac:dyDescent="0.25">
      <c r="B212" s="597"/>
      <c r="C212" s="597"/>
      <c r="D212" s="598"/>
      <c r="E212" s="563" t="s">
        <v>787</v>
      </c>
      <c r="F212" s="542">
        <f>(7.3+9.68)/2</f>
        <v>8.49</v>
      </c>
      <c r="G212" s="519" t="s">
        <v>12</v>
      </c>
      <c r="H212" s="519">
        <v>12</v>
      </c>
      <c r="I212" s="520" t="s">
        <v>13</v>
      </c>
      <c r="J212" s="521">
        <v>102</v>
      </c>
      <c r="K212" s="602"/>
      <c r="L212" s="603"/>
      <c r="M212" s="604"/>
      <c r="N212" s="603"/>
      <c r="O212" s="605"/>
      <c r="P212" s="604"/>
      <c r="Q212" s="604"/>
      <c r="R212" s="597"/>
    </row>
    <row r="213" spans="2:18" s="130" customFormat="1" ht="17.100000000000001" customHeight="1" x14ac:dyDescent="0.25">
      <c r="B213" s="597"/>
      <c r="C213" s="597"/>
      <c r="D213" s="598"/>
      <c r="E213" s="563" t="s">
        <v>1373</v>
      </c>
      <c r="F213" s="542">
        <v>8</v>
      </c>
      <c r="G213" s="519" t="s">
        <v>12</v>
      </c>
      <c r="H213" s="519">
        <v>12</v>
      </c>
      <c r="I213" s="520" t="s">
        <v>13</v>
      </c>
      <c r="J213" s="521">
        <f t="shared" ref="J213:J226" si="8">F213*H213</f>
        <v>96</v>
      </c>
      <c r="K213" s="602"/>
      <c r="L213" s="603"/>
      <c r="M213" s="604"/>
      <c r="N213" s="603"/>
      <c r="O213" s="605"/>
      <c r="P213" s="604"/>
      <c r="Q213" s="604"/>
      <c r="R213" s="597"/>
    </row>
    <row r="214" spans="2:18" s="130" customFormat="1" ht="17.100000000000001" customHeight="1" x14ac:dyDescent="0.25">
      <c r="B214" s="597"/>
      <c r="C214" s="597"/>
      <c r="D214" s="598"/>
      <c r="E214" s="563" t="s">
        <v>1374</v>
      </c>
      <c r="F214" s="542">
        <v>8</v>
      </c>
      <c r="G214" s="519" t="s">
        <v>12</v>
      </c>
      <c r="H214" s="519">
        <v>12</v>
      </c>
      <c r="I214" s="520" t="s">
        <v>13</v>
      </c>
      <c r="J214" s="521">
        <f t="shared" si="8"/>
        <v>96</v>
      </c>
      <c r="K214" s="602"/>
      <c r="L214" s="603"/>
      <c r="M214" s="604"/>
      <c r="N214" s="603"/>
      <c r="O214" s="605"/>
      <c r="P214" s="604"/>
      <c r="Q214" s="604"/>
      <c r="R214" s="597"/>
    </row>
    <row r="215" spans="2:18" s="130" customFormat="1" ht="17.100000000000001" customHeight="1" x14ac:dyDescent="0.25">
      <c r="B215" s="597"/>
      <c r="C215" s="597"/>
      <c r="D215" s="598"/>
      <c r="E215" s="563" t="s">
        <v>1375</v>
      </c>
      <c r="F215" s="542">
        <v>6</v>
      </c>
      <c r="G215" s="519" t="s">
        <v>12</v>
      </c>
      <c r="H215" s="519">
        <v>12</v>
      </c>
      <c r="I215" s="520" t="s">
        <v>13</v>
      </c>
      <c r="J215" s="521">
        <f t="shared" si="8"/>
        <v>72</v>
      </c>
      <c r="K215" s="602"/>
      <c r="L215" s="603"/>
      <c r="M215" s="604"/>
      <c r="N215" s="603"/>
      <c r="O215" s="605"/>
      <c r="P215" s="604"/>
      <c r="Q215" s="604"/>
      <c r="R215" s="597"/>
    </row>
    <row r="216" spans="2:18" s="130" customFormat="1" ht="17.100000000000001" customHeight="1" x14ac:dyDescent="0.25">
      <c r="B216" s="597"/>
      <c r="C216" s="597"/>
      <c r="D216" s="598"/>
      <c r="E216" s="563" t="s">
        <v>1376</v>
      </c>
      <c r="F216" s="542">
        <v>6</v>
      </c>
      <c r="G216" s="519" t="s">
        <v>12</v>
      </c>
      <c r="H216" s="519">
        <v>12</v>
      </c>
      <c r="I216" s="520" t="s">
        <v>13</v>
      </c>
      <c r="J216" s="521">
        <f t="shared" si="8"/>
        <v>72</v>
      </c>
      <c r="K216" s="602"/>
      <c r="L216" s="603"/>
      <c r="M216" s="604"/>
      <c r="N216" s="603"/>
      <c r="O216" s="605"/>
      <c r="P216" s="604"/>
      <c r="Q216" s="604"/>
      <c r="R216" s="597"/>
    </row>
    <row r="217" spans="2:18" s="130" customFormat="1" ht="17.100000000000001" customHeight="1" x14ac:dyDescent="0.25">
      <c r="B217" s="597"/>
      <c r="C217" s="597"/>
      <c r="D217" s="598"/>
      <c r="E217" s="563" t="s">
        <v>1377</v>
      </c>
      <c r="F217" s="542">
        <v>5</v>
      </c>
      <c r="G217" s="519" t="s">
        <v>12</v>
      </c>
      <c r="H217" s="519">
        <v>12</v>
      </c>
      <c r="I217" s="520" t="s">
        <v>13</v>
      </c>
      <c r="J217" s="521">
        <f t="shared" si="8"/>
        <v>60</v>
      </c>
      <c r="K217" s="602"/>
      <c r="L217" s="603"/>
      <c r="M217" s="604"/>
      <c r="N217" s="603"/>
      <c r="O217" s="605"/>
      <c r="P217" s="604"/>
      <c r="Q217" s="604"/>
      <c r="R217" s="597"/>
    </row>
    <row r="218" spans="2:18" s="130" customFormat="1" ht="17.100000000000001" customHeight="1" x14ac:dyDescent="0.25">
      <c r="B218" s="597"/>
      <c r="C218" s="597"/>
      <c r="D218" s="598"/>
      <c r="E218" s="563" t="s">
        <v>1378</v>
      </c>
      <c r="F218" s="542">
        <v>5</v>
      </c>
      <c r="G218" s="519" t="s">
        <v>12</v>
      </c>
      <c r="H218" s="519">
        <v>12</v>
      </c>
      <c r="I218" s="520" t="s">
        <v>13</v>
      </c>
      <c r="J218" s="521">
        <f t="shared" si="8"/>
        <v>60</v>
      </c>
      <c r="K218" s="602"/>
      <c r="L218" s="603"/>
      <c r="M218" s="604"/>
      <c r="N218" s="603"/>
      <c r="O218" s="605"/>
      <c r="P218" s="604"/>
      <c r="Q218" s="604"/>
      <c r="R218" s="597"/>
    </row>
    <row r="219" spans="2:18" s="130" customFormat="1" ht="17.100000000000001" customHeight="1" x14ac:dyDescent="0.25">
      <c r="B219" s="597"/>
      <c r="C219" s="597"/>
      <c r="D219" s="598"/>
      <c r="E219" s="563" t="s">
        <v>1379</v>
      </c>
      <c r="F219" s="542">
        <v>5</v>
      </c>
      <c r="G219" s="519" t="s">
        <v>12</v>
      </c>
      <c r="H219" s="519">
        <v>12</v>
      </c>
      <c r="I219" s="520" t="s">
        <v>13</v>
      </c>
      <c r="J219" s="521">
        <f t="shared" si="8"/>
        <v>60</v>
      </c>
      <c r="K219" s="602"/>
      <c r="L219" s="603"/>
      <c r="M219" s="604"/>
      <c r="N219" s="603"/>
      <c r="O219" s="605"/>
      <c r="P219" s="604"/>
      <c r="Q219" s="604"/>
      <c r="R219" s="597"/>
    </row>
    <row r="220" spans="2:18" s="130" customFormat="1" ht="17.100000000000001" customHeight="1" x14ac:dyDescent="0.25">
      <c r="B220" s="597"/>
      <c r="C220" s="597"/>
      <c r="D220" s="598"/>
      <c r="E220" s="563" t="s">
        <v>1380</v>
      </c>
      <c r="F220" s="542">
        <v>8</v>
      </c>
      <c r="G220" s="519" t="s">
        <v>12</v>
      </c>
      <c r="H220" s="519">
        <v>12</v>
      </c>
      <c r="I220" s="520" t="s">
        <v>13</v>
      </c>
      <c r="J220" s="521">
        <f t="shared" si="8"/>
        <v>96</v>
      </c>
      <c r="K220" s="602"/>
      <c r="L220" s="603"/>
      <c r="M220" s="604"/>
      <c r="N220" s="603"/>
      <c r="O220" s="605"/>
      <c r="P220" s="604"/>
      <c r="Q220" s="604"/>
      <c r="R220" s="597"/>
    </row>
    <row r="221" spans="2:18" s="130" customFormat="1" ht="17.100000000000001" customHeight="1" x14ac:dyDescent="0.25">
      <c r="B221" s="597"/>
      <c r="C221" s="597"/>
      <c r="D221" s="598"/>
      <c r="E221" s="563" t="s">
        <v>1381</v>
      </c>
      <c r="F221" s="542">
        <v>8</v>
      </c>
      <c r="G221" s="519" t="s">
        <v>12</v>
      </c>
      <c r="H221" s="519">
        <v>12</v>
      </c>
      <c r="I221" s="520" t="s">
        <v>13</v>
      </c>
      <c r="J221" s="521">
        <f t="shared" si="8"/>
        <v>96</v>
      </c>
      <c r="K221" s="602"/>
      <c r="L221" s="603"/>
      <c r="M221" s="604"/>
      <c r="N221" s="603"/>
      <c r="O221" s="605"/>
      <c r="P221" s="604"/>
      <c r="Q221" s="604"/>
      <c r="R221" s="597"/>
    </row>
    <row r="222" spans="2:18" s="130" customFormat="1" ht="17.100000000000001" customHeight="1" x14ac:dyDescent="0.25">
      <c r="B222" s="597"/>
      <c r="C222" s="597"/>
      <c r="D222" s="598"/>
      <c r="E222" s="563" t="s">
        <v>1382</v>
      </c>
      <c r="F222" s="542">
        <v>6</v>
      </c>
      <c r="G222" s="519" t="s">
        <v>12</v>
      </c>
      <c r="H222" s="519">
        <v>12</v>
      </c>
      <c r="I222" s="520" t="s">
        <v>13</v>
      </c>
      <c r="J222" s="521">
        <f t="shared" si="8"/>
        <v>72</v>
      </c>
      <c r="K222" s="602"/>
      <c r="L222" s="603"/>
      <c r="M222" s="604"/>
      <c r="N222" s="603"/>
      <c r="O222" s="605"/>
      <c r="P222" s="604"/>
      <c r="Q222" s="604"/>
      <c r="R222" s="597"/>
    </row>
    <row r="223" spans="2:18" s="130" customFormat="1" ht="17.100000000000001" customHeight="1" x14ac:dyDescent="0.25">
      <c r="B223" s="597"/>
      <c r="C223" s="597"/>
      <c r="D223" s="598"/>
      <c r="E223" s="563" t="s">
        <v>1383</v>
      </c>
      <c r="F223" s="542">
        <v>6</v>
      </c>
      <c r="G223" s="519" t="s">
        <v>12</v>
      </c>
      <c r="H223" s="519">
        <v>12</v>
      </c>
      <c r="I223" s="520" t="s">
        <v>13</v>
      </c>
      <c r="J223" s="521">
        <f t="shared" si="8"/>
        <v>72</v>
      </c>
      <c r="K223" s="602"/>
      <c r="L223" s="603"/>
      <c r="M223" s="604"/>
      <c r="N223" s="603"/>
      <c r="O223" s="605"/>
      <c r="P223" s="604"/>
      <c r="Q223" s="604"/>
      <c r="R223" s="597"/>
    </row>
    <row r="224" spans="2:18" s="130" customFormat="1" ht="17.100000000000001" customHeight="1" x14ac:dyDescent="0.25">
      <c r="B224" s="597"/>
      <c r="C224" s="597"/>
      <c r="D224" s="598"/>
      <c r="E224" s="563" t="s">
        <v>1384</v>
      </c>
      <c r="F224" s="542">
        <v>5</v>
      </c>
      <c r="G224" s="519" t="s">
        <v>12</v>
      </c>
      <c r="H224" s="519">
        <v>12</v>
      </c>
      <c r="I224" s="520" t="s">
        <v>13</v>
      </c>
      <c r="J224" s="521">
        <f t="shared" si="8"/>
        <v>60</v>
      </c>
      <c r="K224" s="602"/>
      <c r="L224" s="603"/>
      <c r="M224" s="604"/>
      <c r="N224" s="603"/>
      <c r="O224" s="605"/>
      <c r="P224" s="604"/>
      <c r="Q224" s="604"/>
      <c r="R224" s="597"/>
    </row>
    <row r="225" spans="2:18" s="130" customFormat="1" ht="17.100000000000001" customHeight="1" x14ac:dyDescent="0.25">
      <c r="B225" s="597"/>
      <c r="C225" s="597"/>
      <c r="D225" s="598"/>
      <c r="E225" s="563" t="s">
        <v>1385</v>
      </c>
      <c r="F225" s="542">
        <v>5</v>
      </c>
      <c r="G225" s="519" t="s">
        <v>12</v>
      </c>
      <c r="H225" s="519">
        <v>12</v>
      </c>
      <c r="I225" s="520" t="s">
        <v>13</v>
      </c>
      <c r="J225" s="521">
        <f t="shared" si="8"/>
        <v>60</v>
      </c>
      <c r="K225" s="602"/>
      <c r="L225" s="603"/>
      <c r="M225" s="604"/>
      <c r="N225" s="603"/>
      <c r="O225" s="605"/>
      <c r="P225" s="604"/>
      <c r="Q225" s="604"/>
      <c r="R225" s="597"/>
    </row>
    <row r="226" spans="2:18" s="130" customFormat="1" ht="17.100000000000001" customHeight="1" x14ac:dyDescent="0.25">
      <c r="B226" s="597"/>
      <c r="C226" s="597"/>
      <c r="D226" s="598"/>
      <c r="E226" s="563" t="s">
        <v>1386</v>
      </c>
      <c r="F226" s="542">
        <v>8</v>
      </c>
      <c r="G226" s="519" t="s">
        <v>12</v>
      </c>
      <c r="H226" s="519">
        <v>12</v>
      </c>
      <c r="I226" s="520" t="s">
        <v>13</v>
      </c>
      <c r="J226" s="521">
        <f t="shared" si="8"/>
        <v>96</v>
      </c>
      <c r="K226" s="602"/>
      <c r="L226" s="603"/>
      <c r="M226" s="604"/>
      <c r="N226" s="603"/>
      <c r="O226" s="605"/>
      <c r="P226" s="604"/>
      <c r="Q226" s="604"/>
      <c r="R226" s="597"/>
    </row>
    <row r="227" spans="2:18" s="130" customFormat="1" ht="17.100000000000001" customHeight="1" x14ac:dyDescent="0.25">
      <c r="B227" s="597"/>
      <c r="C227" s="597"/>
      <c r="D227" s="598"/>
      <c r="E227" s="563" t="s">
        <v>1387</v>
      </c>
      <c r="F227" s="542"/>
      <c r="G227" s="519" t="s">
        <v>12</v>
      </c>
      <c r="H227" s="519"/>
      <c r="I227" s="520" t="s">
        <v>13</v>
      </c>
      <c r="J227" s="521">
        <v>511</v>
      </c>
      <c r="K227" s="602"/>
      <c r="L227" s="603"/>
      <c r="M227" s="604"/>
      <c r="N227" s="603"/>
      <c r="O227" s="605"/>
      <c r="P227" s="604"/>
      <c r="Q227" s="604"/>
      <c r="R227" s="597" t="s">
        <v>96</v>
      </c>
    </row>
    <row r="228" spans="2:18" s="130" customFormat="1" ht="17.100000000000001" customHeight="1" x14ac:dyDescent="0.25">
      <c r="B228" s="597"/>
      <c r="C228" s="597"/>
      <c r="D228" s="598"/>
      <c r="E228" s="563" t="s">
        <v>1406</v>
      </c>
      <c r="F228" s="542"/>
      <c r="G228" s="519" t="s">
        <v>12</v>
      </c>
      <c r="H228" s="519"/>
      <c r="I228" s="520" t="s">
        <v>13</v>
      </c>
      <c r="J228" s="521">
        <v>100</v>
      </c>
      <c r="K228" s="602"/>
      <c r="L228" s="603"/>
      <c r="M228" s="604"/>
      <c r="N228" s="603"/>
      <c r="O228" s="605"/>
      <c r="P228" s="604"/>
      <c r="Q228" s="604"/>
      <c r="R228" s="597" t="s">
        <v>96</v>
      </c>
    </row>
    <row r="229" spans="2:18" s="130" customFormat="1" ht="17.100000000000001" customHeight="1" x14ac:dyDescent="0.25">
      <c r="B229" s="597"/>
      <c r="C229" s="597"/>
      <c r="D229" s="598"/>
      <c r="E229" s="563" t="s">
        <v>1388</v>
      </c>
      <c r="F229" s="542"/>
      <c r="G229" s="519" t="s">
        <v>12</v>
      </c>
      <c r="H229" s="519"/>
      <c r="I229" s="520" t="s">
        <v>13</v>
      </c>
      <c r="J229" s="521">
        <v>153</v>
      </c>
      <c r="K229" s="602"/>
      <c r="L229" s="603"/>
      <c r="M229" s="604"/>
      <c r="N229" s="603"/>
      <c r="O229" s="605"/>
      <c r="P229" s="604"/>
      <c r="Q229" s="604"/>
      <c r="R229" s="597" t="s">
        <v>96</v>
      </c>
    </row>
    <row r="230" spans="2:18" s="130" customFormat="1" ht="17.100000000000001" customHeight="1" x14ac:dyDescent="0.25">
      <c r="B230" s="597"/>
      <c r="C230" s="597"/>
      <c r="D230" s="598"/>
      <c r="E230" s="563" t="s">
        <v>1389</v>
      </c>
      <c r="F230" s="542"/>
      <c r="G230" s="519" t="s">
        <v>12</v>
      </c>
      <c r="H230" s="519"/>
      <c r="I230" s="520" t="s">
        <v>13</v>
      </c>
      <c r="J230" s="521">
        <v>126</v>
      </c>
      <c r="K230" s="602"/>
      <c r="L230" s="603"/>
      <c r="M230" s="604"/>
      <c r="N230" s="603"/>
      <c r="O230" s="605"/>
      <c r="P230" s="604"/>
      <c r="Q230" s="604"/>
      <c r="R230" s="597" t="s">
        <v>96</v>
      </c>
    </row>
    <row r="231" spans="2:18" s="130" customFormat="1" ht="17.100000000000001" customHeight="1" x14ac:dyDescent="0.25">
      <c r="B231" s="597"/>
      <c r="C231" s="597"/>
      <c r="D231" s="598"/>
      <c r="E231" s="563" t="s">
        <v>1390</v>
      </c>
      <c r="F231" s="542"/>
      <c r="G231" s="519" t="s">
        <v>12</v>
      </c>
      <c r="H231" s="519"/>
      <c r="I231" s="520" t="s">
        <v>13</v>
      </c>
      <c r="J231" s="521">
        <v>56</v>
      </c>
      <c r="K231" s="602"/>
      <c r="L231" s="603"/>
      <c r="M231" s="604"/>
      <c r="N231" s="603"/>
      <c r="O231" s="605"/>
      <c r="P231" s="604"/>
      <c r="Q231" s="604"/>
      <c r="R231" s="597"/>
    </row>
    <row r="232" spans="2:18" s="130" customFormat="1" ht="17.100000000000001" customHeight="1" x14ac:dyDescent="0.25">
      <c r="B232" s="597"/>
      <c r="C232" s="597"/>
      <c r="D232" s="598"/>
      <c r="E232" s="563" t="s">
        <v>1391</v>
      </c>
      <c r="F232" s="542"/>
      <c r="G232" s="519" t="s">
        <v>12</v>
      </c>
      <c r="H232" s="519"/>
      <c r="I232" s="520" t="s">
        <v>13</v>
      </c>
      <c r="J232" s="521">
        <v>32</v>
      </c>
      <c r="K232" s="602"/>
      <c r="L232" s="603"/>
      <c r="M232" s="604"/>
      <c r="N232" s="603"/>
      <c r="O232" s="605"/>
      <c r="P232" s="604"/>
      <c r="Q232" s="604"/>
      <c r="R232" s="597" t="s">
        <v>96</v>
      </c>
    </row>
    <row r="233" spans="2:18" s="130" customFormat="1" ht="17.100000000000001" customHeight="1" x14ac:dyDescent="0.25">
      <c r="B233" s="597"/>
      <c r="C233" s="597"/>
      <c r="D233" s="598"/>
      <c r="E233" s="563" t="s">
        <v>1392</v>
      </c>
      <c r="F233" s="542"/>
      <c r="G233" s="519" t="s">
        <v>12</v>
      </c>
      <c r="H233" s="519"/>
      <c r="I233" s="520" t="s">
        <v>13</v>
      </c>
      <c r="J233" s="521">
        <v>155</v>
      </c>
      <c r="K233" s="602"/>
      <c r="L233" s="603"/>
      <c r="M233" s="604"/>
      <c r="N233" s="603"/>
      <c r="O233" s="605"/>
      <c r="P233" s="604"/>
      <c r="Q233" s="604"/>
      <c r="R233" s="597" t="s">
        <v>96</v>
      </c>
    </row>
    <row r="234" spans="2:18" s="130" customFormat="1" ht="17.100000000000001" customHeight="1" x14ac:dyDescent="0.25">
      <c r="B234" s="597"/>
      <c r="C234" s="597"/>
      <c r="D234" s="598"/>
      <c r="E234" s="563" t="s">
        <v>1393</v>
      </c>
      <c r="F234" s="542"/>
      <c r="G234" s="519" t="s">
        <v>12</v>
      </c>
      <c r="H234" s="519"/>
      <c r="I234" s="520" t="s">
        <v>13</v>
      </c>
      <c r="J234" s="521">
        <v>78</v>
      </c>
      <c r="K234" s="602"/>
      <c r="L234" s="603"/>
      <c r="M234" s="604"/>
      <c r="N234" s="603"/>
      <c r="O234" s="605"/>
      <c r="P234" s="604"/>
      <c r="Q234" s="604"/>
      <c r="R234" s="597" t="s">
        <v>96</v>
      </c>
    </row>
    <row r="235" spans="2:18" s="130" customFormat="1" ht="17.100000000000001" customHeight="1" x14ac:dyDescent="0.25">
      <c r="B235" s="597"/>
      <c r="C235" s="597"/>
      <c r="D235" s="598"/>
      <c r="E235" s="563" t="s">
        <v>1394</v>
      </c>
      <c r="F235" s="542"/>
      <c r="G235" s="519" t="s">
        <v>12</v>
      </c>
      <c r="H235" s="519"/>
      <c r="I235" s="520" t="s">
        <v>13</v>
      </c>
      <c r="J235" s="521">
        <v>90</v>
      </c>
      <c r="K235" s="602"/>
      <c r="L235" s="603"/>
      <c r="M235" s="604"/>
      <c r="N235" s="603"/>
      <c r="O235" s="605"/>
      <c r="P235" s="604"/>
      <c r="Q235" s="604"/>
      <c r="R235" s="597" t="s">
        <v>96</v>
      </c>
    </row>
    <row r="236" spans="2:18" s="130" customFormat="1" ht="17.100000000000001" customHeight="1" x14ac:dyDescent="0.25">
      <c r="B236" s="597"/>
      <c r="C236" s="597"/>
      <c r="D236" s="598"/>
      <c r="E236" s="563" t="s">
        <v>1395</v>
      </c>
      <c r="F236" s="542"/>
      <c r="G236" s="519" t="s">
        <v>12</v>
      </c>
      <c r="H236" s="519"/>
      <c r="I236" s="520" t="s">
        <v>13</v>
      </c>
      <c r="J236" s="521">
        <v>187</v>
      </c>
      <c r="K236" s="602"/>
      <c r="L236" s="603"/>
      <c r="M236" s="604"/>
      <c r="N236" s="603"/>
      <c r="O236" s="605"/>
      <c r="P236" s="604"/>
      <c r="Q236" s="604"/>
      <c r="R236" s="597"/>
    </row>
    <row r="237" spans="2:18" s="130" customFormat="1" ht="17.100000000000001" customHeight="1" x14ac:dyDescent="0.25">
      <c r="B237" s="597"/>
      <c r="C237" s="597"/>
      <c r="D237" s="598"/>
      <c r="E237" s="563" t="s">
        <v>1396</v>
      </c>
      <c r="F237" s="542"/>
      <c r="G237" s="519" t="s">
        <v>12</v>
      </c>
      <c r="H237" s="519"/>
      <c r="I237" s="520" t="s">
        <v>13</v>
      </c>
      <c r="J237" s="521">
        <v>23</v>
      </c>
      <c r="K237" s="602"/>
      <c r="L237" s="603"/>
      <c r="M237" s="604"/>
      <c r="N237" s="603"/>
      <c r="O237" s="605"/>
      <c r="P237" s="604"/>
      <c r="Q237" s="604"/>
      <c r="R237" s="597"/>
    </row>
    <row r="238" spans="2:18" s="130" customFormat="1" ht="17.100000000000001" customHeight="1" x14ac:dyDescent="0.25">
      <c r="B238" s="597"/>
      <c r="C238" s="597"/>
      <c r="D238" s="598"/>
      <c r="E238" s="563" t="s">
        <v>1397</v>
      </c>
      <c r="F238" s="542"/>
      <c r="G238" s="519" t="s">
        <v>12</v>
      </c>
      <c r="H238" s="519"/>
      <c r="I238" s="520" t="s">
        <v>13</v>
      </c>
      <c r="J238" s="521">
        <v>74</v>
      </c>
      <c r="K238" s="602"/>
      <c r="L238" s="603"/>
      <c r="M238" s="604"/>
      <c r="N238" s="603"/>
      <c r="O238" s="605"/>
      <c r="P238" s="604"/>
      <c r="Q238" s="604"/>
      <c r="R238" s="597"/>
    </row>
    <row r="239" spans="2:18" s="130" customFormat="1" ht="17.100000000000001" customHeight="1" x14ac:dyDescent="0.25">
      <c r="B239" s="597"/>
      <c r="C239" s="597"/>
      <c r="D239" s="598"/>
      <c r="E239" s="563" t="s">
        <v>1398</v>
      </c>
      <c r="F239" s="542"/>
      <c r="G239" s="519" t="s">
        <v>12</v>
      </c>
      <c r="H239" s="519"/>
      <c r="I239" s="520" t="s">
        <v>13</v>
      </c>
      <c r="J239" s="521">
        <v>191</v>
      </c>
      <c r="K239" s="602"/>
      <c r="L239" s="603"/>
      <c r="M239" s="604"/>
      <c r="N239" s="603"/>
      <c r="O239" s="605"/>
      <c r="P239" s="604"/>
      <c r="Q239" s="604"/>
      <c r="R239" s="597"/>
    </row>
    <row r="240" spans="2:18" s="130" customFormat="1" ht="17.100000000000001" customHeight="1" x14ac:dyDescent="0.25">
      <c r="B240" s="597"/>
      <c r="C240" s="597"/>
      <c r="D240" s="598"/>
      <c r="E240" s="563" t="s">
        <v>1399</v>
      </c>
      <c r="F240" s="542"/>
      <c r="G240" s="519" t="s">
        <v>12</v>
      </c>
      <c r="H240" s="519"/>
      <c r="I240" s="520" t="s">
        <v>13</v>
      </c>
      <c r="J240" s="521">
        <v>1687</v>
      </c>
      <c r="K240" s="602"/>
      <c r="L240" s="603"/>
      <c r="M240" s="604"/>
      <c r="N240" s="603"/>
      <c r="O240" s="605"/>
      <c r="P240" s="604"/>
      <c r="Q240" s="604"/>
      <c r="R240" s="597"/>
    </row>
    <row r="241" spans="2:24" s="130" customFormat="1" ht="17.100000000000001" customHeight="1" x14ac:dyDescent="0.25">
      <c r="B241" s="597"/>
      <c r="C241" s="597"/>
      <c r="D241" s="598"/>
      <c r="E241" s="563" t="s">
        <v>1400</v>
      </c>
      <c r="F241" s="542"/>
      <c r="G241" s="519" t="s">
        <v>12</v>
      </c>
      <c r="H241" s="519"/>
      <c r="I241" s="520" t="s">
        <v>13</v>
      </c>
      <c r="J241" s="521">
        <v>2681</v>
      </c>
      <c r="K241" s="602"/>
      <c r="L241" s="603"/>
      <c r="M241" s="604"/>
      <c r="N241" s="603"/>
      <c r="O241" s="605"/>
      <c r="P241" s="604"/>
      <c r="Q241" s="604"/>
      <c r="R241" s="597"/>
    </row>
    <row r="242" spans="2:24" s="130" customFormat="1" ht="17.100000000000001" customHeight="1" x14ac:dyDescent="0.25">
      <c r="B242" s="597"/>
      <c r="C242" s="597"/>
      <c r="D242" s="598"/>
      <c r="E242" s="563" t="s">
        <v>741</v>
      </c>
      <c r="F242" s="542"/>
      <c r="G242" s="519" t="s">
        <v>12</v>
      </c>
      <c r="H242" s="519"/>
      <c r="I242" s="520" t="s">
        <v>13</v>
      </c>
      <c r="J242" s="521">
        <v>12730</v>
      </c>
      <c r="K242" s="602"/>
      <c r="L242" s="603"/>
      <c r="M242" s="604"/>
      <c r="N242" s="603"/>
      <c r="O242" s="605"/>
      <c r="P242" s="604"/>
      <c r="Q242" s="604"/>
      <c r="R242" s="597"/>
    </row>
    <row r="243" spans="2:24" s="130" customFormat="1" ht="17.100000000000001" customHeight="1" x14ac:dyDescent="0.25">
      <c r="B243" s="597"/>
      <c r="C243" s="597"/>
      <c r="D243" s="598"/>
      <c r="E243" s="563" t="s">
        <v>1401</v>
      </c>
      <c r="F243" s="542"/>
      <c r="G243" s="519" t="s">
        <v>12</v>
      </c>
      <c r="H243" s="519"/>
      <c r="I243" s="520" t="s">
        <v>13</v>
      </c>
      <c r="J243" s="521">
        <v>72</v>
      </c>
      <c r="K243" s="602"/>
      <c r="L243" s="603"/>
      <c r="M243" s="604"/>
      <c r="N243" s="603"/>
      <c r="O243" s="605"/>
      <c r="P243" s="604"/>
      <c r="Q243" s="604"/>
      <c r="R243" s="597"/>
    </row>
    <row r="244" spans="2:24" s="130" customFormat="1" ht="17.100000000000001" customHeight="1" x14ac:dyDescent="0.25">
      <c r="B244" s="597"/>
      <c r="C244" s="597"/>
      <c r="D244" s="598"/>
      <c r="E244" s="563" t="s">
        <v>1402</v>
      </c>
      <c r="F244" s="542"/>
      <c r="G244" s="519" t="s">
        <v>12</v>
      </c>
      <c r="H244" s="519"/>
      <c r="I244" s="520" t="s">
        <v>13</v>
      </c>
      <c r="J244" s="521">
        <v>7113</v>
      </c>
      <c r="K244" s="602"/>
      <c r="L244" s="603"/>
      <c r="M244" s="604"/>
      <c r="N244" s="603"/>
      <c r="O244" s="605"/>
      <c r="P244" s="604"/>
      <c r="Q244" s="604"/>
      <c r="R244" s="597"/>
      <c r="T244" s="130">
        <v>24</v>
      </c>
    </row>
    <row r="245" spans="2:24" s="130" customFormat="1" ht="17.100000000000001" customHeight="1" x14ac:dyDescent="0.25">
      <c r="B245" s="597"/>
      <c r="C245" s="597"/>
      <c r="D245" s="598"/>
      <c r="E245" s="563" t="s">
        <v>1403</v>
      </c>
      <c r="F245" s="542"/>
      <c r="G245" s="519" t="s">
        <v>12</v>
      </c>
      <c r="H245" s="519"/>
      <c r="I245" s="520" t="s">
        <v>13</v>
      </c>
      <c r="J245" s="521">
        <v>29</v>
      </c>
      <c r="K245" s="602"/>
      <c r="L245" s="603"/>
      <c r="M245" s="604"/>
      <c r="N245" s="603"/>
      <c r="O245" s="605"/>
      <c r="P245" s="604"/>
      <c r="Q245" s="604"/>
      <c r="R245" s="597"/>
      <c r="T245" s="130">
        <v>25</v>
      </c>
    </row>
    <row r="246" spans="2:24" s="130" customFormat="1" ht="17.100000000000001" customHeight="1" x14ac:dyDescent="0.25">
      <c r="B246" s="597"/>
      <c r="C246" s="597"/>
      <c r="D246" s="598"/>
      <c r="E246" s="563" t="s">
        <v>1404</v>
      </c>
      <c r="F246" s="542"/>
      <c r="G246" s="519" t="s">
        <v>12</v>
      </c>
      <c r="H246" s="519"/>
      <c r="I246" s="520" t="s">
        <v>13</v>
      </c>
      <c r="J246" s="521">
        <v>882</v>
      </c>
      <c r="K246" s="602"/>
      <c r="L246" s="603"/>
      <c r="M246" s="604"/>
      <c r="N246" s="603"/>
      <c r="O246" s="605"/>
      <c r="P246" s="604"/>
      <c r="Q246" s="604"/>
      <c r="R246" s="597"/>
      <c r="T246" s="130">
        <v>26</v>
      </c>
    </row>
    <row r="247" spans="2:24" ht="17.100000000000001" customHeight="1" x14ac:dyDescent="0.25">
      <c r="B247" s="536"/>
      <c r="C247" s="536"/>
      <c r="D247" s="598"/>
      <c r="E247" s="541"/>
      <c r="F247" s="542"/>
      <c r="G247" s="519"/>
      <c r="H247" s="519"/>
      <c r="I247" s="520"/>
      <c r="J247" s="529"/>
      <c r="K247" s="538"/>
      <c r="L247" s="539"/>
      <c r="M247" s="540"/>
      <c r="N247" s="539"/>
      <c r="O247" s="467"/>
      <c r="P247" s="540"/>
      <c r="Q247" s="540"/>
      <c r="R247" s="536"/>
    </row>
    <row r="248" spans="2:24" ht="17.100000000000001" customHeight="1" outlineLevel="1" x14ac:dyDescent="0.25">
      <c r="B248" s="84"/>
      <c r="C248" s="43" t="s">
        <v>0</v>
      </c>
      <c r="D248" s="619">
        <f>D49</f>
        <v>198</v>
      </c>
      <c r="E248" s="85"/>
      <c r="F248" s="44"/>
      <c r="G248" s="45"/>
      <c r="H248" s="46"/>
      <c r="I248" s="47"/>
      <c r="J248" s="180">
        <f>SUM(J48:J247)</f>
        <v>40440</v>
      </c>
      <c r="K248" s="345">
        <f>SUM(K48:K247)</f>
        <v>0</v>
      </c>
      <c r="L248" s="180">
        <f>SUM(L48:L247)</f>
        <v>0</v>
      </c>
      <c r="M248" s="159"/>
      <c r="N248" s="159"/>
      <c r="O248" s="266"/>
      <c r="P248" s="86"/>
      <c r="Q248" s="86"/>
      <c r="R248" s="87"/>
      <c r="S248" s="22"/>
      <c r="T248" s="22"/>
      <c r="U248" s="22"/>
    </row>
    <row r="249" spans="2:24" ht="7.5" customHeight="1" x14ac:dyDescent="0.25">
      <c r="B249" s="57"/>
      <c r="C249" s="58"/>
      <c r="D249" s="58"/>
      <c r="E249" s="57"/>
      <c r="F249" s="62"/>
      <c r="G249" s="60"/>
      <c r="H249" s="62"/>
      <c r="I249" s="61"/>
      <c r="J249" s="62"/>
      <c r="K249" s="347"/>
      <c r="O249" s="260"/>
      <c r="P249" s="64"/>
      <c r="Q249" s="64"/>
      <c r="R249" s="65"/>
      <c r="S249" s="66"/>
      <c r="T249" s="66"/>
      <c r="U249" s="66"/>
      <c r="V249" s="97"/>
      <c r="W249" s="97"/>
      <c r="X249" s="97"/>
    </row>
    <row r="250" spans="2:24" ht="17.100000000000001" customHeight="1" x14ac:dyDescent="0.25">
      <c r="B250" s="657">
        <f>COUNT(B10:B249)</f>
        <v>3</v>
      </c>
      <c r="C250" s="43" t="s">
        <v>59</v>
      </c>
      <c r="D250" s="619">
        <f>D43+D47+D248</f>
        <v>230</v>
      </c>
      <c r="E250" s="68"/>
      <c r="F250" s="104"/>
      <c r="G250" s="69"/>
      <c r="H250" s="105"/>
      <c r="I250" s="70"/>
      <c r="J250" s="680">
        <f>J43+J47+J248+J774</f>
        <v>56849</v>
      </c>
      <c r="K250" s="679">
        <f>K43+K47+K248+K774</f>
        <v>16868</v>
      </c>
      <c r="L250" s="679">
        <f>L43+L47+L248+L774</f>
        <v>0</v>
      </c>
      <c r="M250" s="185"/>
      <c r="N250" s="184"/>
      <c r="O250" s="261"/>
      <c r="P250" s="49"/>
      <c r="Q250" s="49"/>
      <c r="R250" s="50"/>
      <c r="S250" s="97"/>
      <c r="T250" s="97"/>
      <c r="U250" s="97"/>
      <c r="V250" s="97"/>
      <c r="W250" s="97"/>
      <c r="X250" s="97"/>
    </row>
    <row r="251" spans="2:24" ht="17.100000000000001" customHeight="1" x14ac:dyDescent="0.25">
      <c r="B251" s="106"/>
      <c r="C251" s="106"/>
      <c r="D251" s="167"/>
      <c r="E251" s="167"/>
      <c r="F251" s="111"/>
      <c r="G251" s="108"/>
      <c r="H251" s="111"/>
      <c r="I251" s="108"/>
      <c r="J251" s="107"/>
      <c r="K251" s="122"/>
      <c r="O251" s="262"/>
      <c r="P251" s="108"/>
      <c r="Q251" s="108"/>
      <c r="R251" s="110"/>
    </row>
    <row r="252" spans="2:24" ht="17.100000000000001" customHeight="1" x14ac:dyDescent="0.25">
      <c r="B252" s="71" t="s">
        <v>26</v>
      </c>
      <c r="C252" s="72" t="s">
        <v>806</v>
      </c>
      <c r="D252" s="168"/>
      <c r="E252" s="168"/>
      <c r="F252" s="74"/>
      <c r="G252" s="73"/>
      <c r="H252" s="74"/>
      <c r="I252" s="73"/>
      <c r="J252" s="73"/>
      <c r="K252" s="491"/>
      <c r="O252" s="263"/>
      <c r="P252" s="73"/>
      <c r="Q252" s="73"/>
      <c r="R252" s="75"/>
    </row>
    <row r="253" spans="2:24" ht="17.100000000000001" customHeight="1" x14ac:dyDescent="0.25">
      <c r="B253" s="759" t="s">
        <v>5</v>
      </c>
      <c r="C253" s="759" t="s">
        <v>7</v>
      </c>
      <c r="D253" s="759" t="s">
        <v>15</v>
      </c>
      <c r="E253" s="764" t="s">
        <v>6</v>
      </c>
      <c r="F253" s="766" t="s">
        <v>71</v>
      </c>
      <c r="G253" s="767"/>
      <c r="H253" s="767"/>
      <c r="I253" s="767"/>
      <c r="J253" s="768"/>
      <c r="K253" s="778" t="s">
        <v>17</v>
      </c>
      <c r="L253" s="756" t="s">
        <v>20</v>
      </c>
      <c r="M253" s="758" t="s">
        <v>54</v>
      </c>
      <c r="N253" s="758" t="s">
        <v>55</v>
      </c>
      <c r="O253" s="772" t="s">
        <v>8</v>
      </c>
      <c r="P253" s="759" t="s">
        <v>9</v>
      </c>
      <c r="Q253" s="759" t="s">
        <v>61</v>
      </c>
      <c r="R253" s="759" t="s">
        <v>10</v>
      </c>
      <c r="T253" s="76"/>
    </row>
    <row r="254" spans="2:24" ht="17.100000000000001" customHeight="1" x14ac:dyDescent="0.25">
      <c r="B254" s="760"/>
      <c r="C254" s="760"/>
      <c r="D254" s="760"/>
      <c r="E254" s="765"/>
      <c r="F254" s="769"/>
      <c r="G254" s="770"/>
      <c r="H254" s="770"/>
      <c r="I254" s="770"/>
      <c r="J254" s="771"/>
      <c r="K254" s="779"/>
      <c r="L254" s="757"/>
      <c r="M254" s="757"/>
      <c r="N254" s="757"/>
      <c r="O254" s="773"/>
      <c r="P254" s="760"/>
      <c r="Q254" s="760"/>
      <c r="R254" s="760"/>
    </row>
    <row r="255" spans="2:24" ht="17.100000000000001" customHeight="1" x14ac:dyDescent="0.25">
      <c r="B255" s="206"/>
      <c r="C255" s="206"/>
      <c r="D255" s="617"/>
      <c r="E255" s="207"/>
      <c r="F255" s="241"/>
      <c r="G255" s="209"/>
      <c r="H255" s="311"/>
      <c r="I255" s="211"/>
      <c r="J255" s="513"/>
      <c r="K255" s="360"/>
      <c r="L255" s="150"/>
      <c r="M255" s="141"/>
      <c r="N255" s="150"/>
      <c r="O255" s="264"/>
      <c r="P255" s="141"/>
      <c r="Q255" s="141"/>
      <c r="R255" s="206"/>
    </row>
    <row r="256" spans="2:24" ht="17.100000000000001" customHeight="1" x14ac:dyDescent="0.25">
      <c r="B256" s="536"/>
      <c r="C256" s="239"/>
      <c r="D256" s="621"/>
      <c r="E256" s="563"/>
      <c r="F256" s="542"/>
      <c r="G256" s="519"/>
      <c r="H256" s="519"/>
      <c r="I256" s="520"/>
      <c r="J256" s="521"/>
      <c r="K256" s="293"/>
      <c r="L256" s="292"/>
      <c r="M256" s="238"/>
      <c r="N256" s="250"/>
      <c r="O256" s="275"/>
      <c r="P256" s="343"/>
      <c r="Q256" s="540"/>
      <c r="R256" s="536"/>
    </row>
    <row r="257" spans="2:21" ht="17.100000000000001" customHeight="1" x14ac:dyDescent="0.25">
      <c r="B257" s="536"/>
      <c r="C257" s="239"/>
      <c r="D257" s="621"/>
      <c r="E257" s="563"/>
      <c r="F257" s="542"/>
      <c r="G257" s="519"/>
      <c r="H257" s="519"/>
      <c r="I257" s="520"/>
      <c r="J257" s="521"/>
      <c r="K257" s="293"/>
      <c r="L257" s="292"/>
      <c r="M257" s="238"/>
      <c r="N257" s="250"/>
      <c r="O257" s="275"/>
      <c r="P257" s="343"/>
      <c r="Q257" s="540"/>
      <c r="R257" s="536"/>
    </row>
    <row r="258" spans="2:21" ht="17.100000000000001" customHeight="1" x14ac:dyDescent="0.25">
      <c r="B258" s="536"/>
      <c r="C258" s="239"/>
      <c r="D258" s="621"/>
      <c r="E258" s="563"/>
      <c r="F258" s="542"/>
      <c r="G258" s="519"/>
      <c r="H258" s="519"/>
      <c r="I258" s="520"/>
      <c r="J258" s="521"/>
      <c r="K258" s="293"/>
      <c r="L258" s="292"/>
      <c r="M258" s="238"/>
      <c r="N258" s="250"/>
      <c r="O258" s="275"/>
      <c r="P258" s="343"/>
      <c r="Q258" s="540"/>
      <c r="R258" s="536"/>
    </row>
    <row r="259" spans="2:21" ht="17.100000000000001" customHeight="1" x14ac:dyDescent="0.25">
      <c r="B259" s="536"/>
      <c r="C259" s="239"/>
      <c r="D259" s="621"/>
      <c r="E259" s="518"/>
      <c r="F259" s="240"/>
      <c r="G259" s="519"/>
      <c r="H259" s="519"/>
      <c r="I259" s="520"/>
      <c r="J259" s="521"/>
      <c r="K259" s="293"/>
      <c r="L259" s="292"/>
      <c r="M259" s="238"/>
      <c r="N259" s="250"/>
      <c r="O259" s="275"/>
      <c r="P259" s="343"/>
      <c r="Q259" s="540"/>
      <c r="R259" s="536"/>
    </row>
    <row r="260" spans="2:21" ht="17.100000000000001" customHeight="1" outlineLevel="1" x14ac:dyDescent="0.25">
      <c r="B260" s="67"/>
      <c r="C260" s="43" t="s">
        <v>0</v>
      </c>
      <c r="D260" s="619">
        <f>D256</f>
        <v>0</v>
      </c>
      <c r="E260" s="68"/>
      <c r="F260" s="44"/>
      <c r="G260" s="45"/>
      <c r="H260" s="46"/>
      <c r="I260" s="47"/>
      <c r="J260" s="48">
        <f>SUM(J255:J259)</f>
        <v>0</v>
      </c>
      <c r="K260" s="342">
        <f>SUM(K255:K259)</f>
        <v>0</v>
      </c>
      <c r="L260" s="48">
        <f>SUM(L255:L259)</f>
        <v>0</v>
      </c>
      <c r="M260" s="159"/>
      <c r="N260" s="159"/>
      <c r="O260" s="259"/>
      <c r="P260" s="49"/>
      <c r="Q260" s="49"/>
      <c r="R260" s="50"/>
    </row>
    <row r="261" spans="2:21" ht="17.100000000000001" customHeight="1" x14ac:dyDescent="0.25">
      <c r="B261" s="536"/>
      <c r="C261" s="536"/>
      <c r="D261" s="598"/>
      <c r="E261" s="541"/>
      <c r="F261" s="542"/>
      <c r="G261" s="519"/>
      <c r="H261" s="519"/>
      <c r="I261" s="520"/>
      <c r="J261" s="529"/>
      <c r="K261" s="538"/>
      <c r="L261" s="539"/>
      <c r="M261" s="540"/>
      <c r="N261" s="539"/>
      <c r="O261" s="467"/>
      <c r="P261" s="540"/>
      <c r="Q261" s="540"/>
      <c r="R261" s="536"/>
    </row>
    <row r="262" spans="2:21" s="130" customFormat="1" ht="17.100000000000001" customHeight="1" x14ac:dyDescent="0.25">
      <c r="B262" s="597"/>
      <c r="C262" s="597"/>
      <c r="D262" s="606"/>
      <c r="E262" s="599"/>
      <c r="F262" s="600"/>
      <c r="G262" s="600"/>
      <c r="H262" s="601"/>
      <c r="I262" s="600"/>
      <c r="J262" s="601"/>
      <c r="K262" s="602"/>
      <c r="L262" s="603"/>
      <c r="M262" s="604"/>
      <c r="N262" s="603"/>
      <c r="O262" s="607"/>
      <c r="P262" s="608"/>
      <c r="Q262" s="604"/>
      <c r="R262" s="651"/>
    </row>
    <row r="263" spans="2:21" s="130" customFormat="1" ht="17.100000000000001" customHeight="1" x14ac:dyDescent="0.25">
      <c r="B263" s="597"/>
      <c r="C263" s="597"/>
      <c r="D263" s="598"/>
      <c r="E263" s="599"/>
      <c r="F263" s="600"/>
      <c r="G263" s="600"/>
      <c r="H263" s="601"/>
      <c r="I263" s="600"/>
      <c r="J263" s="601"/>
      <c r="K263" s="652"/>
      <c r="L263" s="654"/>
      <c r="M263" s="604"/>
      <c r="N263" s="603"/>
      <c r="O263" s="605"/>
      <c r="P263" s="604"/>
      <c r="Q263" s="604"/>
      <c r="R263" s="597"/>
    </row>
    <row r="264" spans="2:21" s="130" customFormat="1" ht="17.100000000000001" customHeight="1" x14ac:dyDescent="0.25">
      <c r="B264" s="597"/>
      <c r="C264" s="597"/>
      <c r="D264" s="598"/>
      <c r="E264" s="599"/>
      <c r="F264" s="600"/>
      <c r="G264" s="600"/>
      <c r="H264" s="601"/>
      <c r="I264" s="600"/>
      <c r="J264" s="601"/>
      <c r="K264" s="652"/>
      <c r="L264" s="654"/>
      <c r="M264" s="604"/>
      <c r="N264" s="603"/>
      <c r="O264" s="605"/>
      <c r="P264" s="604"/>
      <c r="Q264" s="604"/>
      <c r="R264" s="597"/>
    </row>
    <row r="265" spans="2:21" s="130" customFormat="1" ht="17.100000000000001" customHeight="1" x14ac:dyDescent="0.25">
      <c r="B265" s="597"/>
      <c r="C265" s="597"/>
      <c r="D265" s="598"/>
      <c r="E265" s="599"/>
      <c r="F265" s="600"/>
      <c r="G265" s="600"/>
      <c r="H265" s="601"/>
      <c r="I265" s="600"/>
      <c r="J265" s="601"/>
      <c r="K265" s="602"/>
      <c r="L265" s="603"/>
      <c r="M265" s="604"/>
      <c r="N265" s="603"/>
      <c r="O265" s="605"/>
      <c r="P265" s="604"/>
      <c r="Q265" s="604"/>
      <c r="R265" s="597"/>
    </row>
    <row r="266" spans="2:21" ht="17.100000000000001" customHeight="1" outlineLevel="1" x14ac:dyDescent="0.25">
      <c r="B266" s="84"/>
      <c r="C266" s="43" t="s">
        <v>0</v>
      </c>
      <c r="D266" s="619">
        <f>D262</f>
        <v>0</v>
      </c>
      <c r="E266" s="85"/>
      <c r="F266" s="44"/>
      <c r="G266" s="45"/>
      <c r="H266" s="46"/>
      <c r="I266" s="47"/>
      <c r="J266" s="180">
        <f>SUM(J261:J265)</f>
        <v>0</v>
      </c>
      <c r="K266" s="345">
        <f>SUM(K261:K265)</f>
        <v>0</v>
      </c>
      <c r="L266" s="180">
        <f>SUM(L261:L265)</f>
        <v>0</v>
      </c>
      <c r="M266" s="159"/>
      <c r="N266" s="159"/>
      <c r="O266" s="266"/>
      <c r="P266" s="86"/>
      <c r="Q266" s="86"/>
      <c r="R266" s="87"/>
      <c r="S266" s="22"/>
      <c r="T266" s="653">
        <f>K266-J266</f>
        <v>0</v>
      </c>
      <c r="U266" s="22"/>
    </row>
    <row r="267" spans="2:21" ht="7.5" customHeight="1" x14ac:dyDescent="0.25">
      <c r="B267" s="57"/>
      <c r="C267" s="58"/>
      <c r="D267" s="58"/>
      <c r="E267" s="57"/>
      <c r="F267" s="62"/>
      <c r="G267" s="60"/>
      <c r="H267" s="62"/>
      <c r="I267" s="61"/>
      <c r="J267" s="62"/>
      <c r="K267" s="347"/>
      <c r="L267" s="22"/>
      <c r="M267" s="22"/>
      <c r="N267" s="22"/>
      <c r="O267" s="260"/>
      <c r="P267" s="64"/>
      <c r="Q267" s="64"/>
      <c r="R267" s="65"/>
    </row>
    <row r="268" spans="2:21" ht="17.100000000000001" customHeight="1" x14ac:dyDescent="0.25">
      <c r="B268" s="657">
        <f>COUNT(B255:B267)</f>
        <v>0</v>
      </c>
      <c r="C268" s="43" t="s">
        <v>60</v>
      </c>
      <c r="D268" s="619">
        <f>D260+D266</f>
        <v>0</v>
      </c>
      <c r="E268" s="68"/>
      <c r="F268" s="104"/>
      <c r="G268" s="69"/>
      <c r="H268" s="105"/>
      <c r="I268" s="70"/>
      <c r="J268" s="182">
        <f>J260+J266</f>
        <v>0</v>
      </c>
      <c r="K268" s="182">
        <f>K260+K266</f>
        <v>0</v>
      </c>
      <c r="L268" s="182">
        <f>L260+L266</f>
        <v>0</v>
      </c>
      <c r="M268" s="159"/>
      <c r="N268" s="159"/>
      <c r="O268" s="261"/>
      <c r="P268" s="49"/>
      <c r="Q268" s="49"/>
      <c r="R268" s="50"/>
    </row>
    <row r="269" spans="2:21" ht="7.5" customHeight="1" x14ac:dyDescent="0.25">
      <c r="B269" s="88"/>
      <c r="C269" s="88"/>
      <c r="D269" s="623"/>
      <c r="E269" s="88"/>
      <c r="F269" s="177"/>
      <c r="G269" s="88"/>
      <c r="H269" s="177"/>
      <c r="I269" s="88"/>
      <c r="J269" s="183"/>
      <c r="K269" s="492"/>
      <c r="O269" s="267"/>
      <c r="P269" s="88"/>
      <c r="Q269" s="88"/>
      <c r="R269" s="88"/>
    </row>
    <row r="270" spans="2:21" ht="17.100000000000001" customHeight="1" thickBot="1" x14ac:dyDescent="0.3">
      <c r="B270" s="89">
        <f>B268+B250</f>
        <v>3</v>
      </c>
      <c r="C270" s="89" t="s">
        <v>11</v>
      </c>
      <c r="D270" s="624">
        <f>D268+D250</f>
        <v>230</v>
      </c>
      <c r="E270" s="103"/>
      <c r="F270" s="92"/>
      <c r="G270" s="93"/>
      <c r="H270" s="92"/>
      <c r="I270" s="93"/>
      <c r="J270" s="94">
        <f>J250+J268</f>
        <v>56849</v>
      </c>
      <c r="K270" s="493">
        <f>K250+K268</f>
        <v>16868</v>
      </c>
      <c r="L270" s="94">
        <f>L250+L268</f>
        <v>0</v>
      </c>
      <c r="M270" s="219"/>
      <c r="N270" s="220"/>
      <c r="O270" s="268"/>
      <c r="P270" s="221"/>
      <c r="Q270" s="221"/>
      <c r="R270" s="222"/>
    </row>
    <row r="271" spans="2:21" ht="18" customHeight="1" thickTop="1" x14ac:dyDescent="0.25">
      <c r="B271" s="762"/>
      <c r="C271" s="762"/>
      <c r="D271" s="762"/>
      <c r="E271" s="762"/>
      <c r="F271" s="762"/>
      <c r="G271" s="762"/>
      <c r="H271" s="762"/>
      <c r="I271" s="762"/>
      <c r="J271" s="762"/>
      <c r="K271" s="762"/>
      <c r="L271" s="763"/>
      <c r="M271" s="763"/>
      <c r="N271" s="129"/>
    </row>
    <row r="272" spans="2:21" ht="18" customHeight="1" x14ac:dyDescent="0.25">
      <c r="B272" s="556"/>
      <c r="C272" s="556"/>
      <c r="D272" s="616"/>
      <c r="E272" s="556"/>
      <c r="F272" s="556"/>
      <c r="G272" s="556"/>
      <c r="H272" s="556"/>
      <c r="I272" s="556"/>
      <c r="J272" s="556"/>
      <c r="K272" s="121"/>
      <c r="L272" s="556"/>
      <c r="M272" s="556"/>
      <c r="N272" s="129"/>
    </row>
    <row r="273" spans="2:31" ht="18" customHeight="1" x14ac:dyDescent="0.25">
      <c r="B273" s="761" t="s">
        <v>42</v>
      </c>
      <c r="C273" s="761"/>
      <c r="D273" s="761"/>
      <c r="E273" s="761"/>
      <c r="F273" s="761"/>
      <c r="G273" s="761"/>
      <c r="H273" s="761"/>
      <c r="I273" s="761"/>
      <c r="J273" s="761"/>
      <c r="K273" s="761"/>
      <c r="L273" s="761"/>
      <c r="M273" s="761"/>
      <c r="N273" s="761"/>
      <c r="O273" s="761"/>
      <c r="P273" s="761"/>
      <c r="Q273" s="761"/>
      <c r="R273" s="761"/>
    </row>
    <row r="274" spans="2:31" ht="18" customHeight="1" x14ac:dyDescent="0.25">
      <c r="B274" s="761" t="s">
        <v>4</v>
      </c>
      <c r="C274" s="761"/>
      <c r="D274" s="761"/>
      <c r="E274" s="761"/>
      <c r="F274" s="761"/>
      <c r="G274" s="761"/>
      <c r="H274" s="761"/>
      <c r="I274" s="761"/>
      <c r="J274" s="761"/>
      <c r="K274" s="761"/>
      <c r="L274" s="761"/>
      <c r="M274" s="761"/>
      <c r="N274" s="761"/>
      <c r="O274" s="761"/>
      <c r="P274" s="761"/>
      <c r="Q274" s="761"/>
      <c r="R274" s="761"/>
    </row>
    <row r="275" spans="2:31" ht="18" customHeight="1" x14ac:dyDescent="0.25">
      <c r="B275" s="761" t="str">
        <f>Rekap!B3</f>
        <v>BULAN MARET 2020</v>
      </c>
      <c r="C275" s="761"/>
      <c r="D275" s="761"/>
      <c r="E275" s="761"/>
      <c r="F275" s="761"/>
      <c r="G275" s="761"/>
      <c r="H275" s="761"/>
      <c r="I275" s="761"/>
      <c r="J275" s="761"/>
      <c r="K275" s="761"/>
      <c r="L275" s="761"/>
      <c r="M275" s="761"/>
      <c r="N275" s="761"/>
      <c r="O275" s="761"/>
      <c r="P275" s="761"/>
      <c r="Q275" s="761"/>
      <c r="R275" s="761"/>
    </row>
    <row r="276" spans="2:31" ht="18" customHeight="1" thickBot="1" x14ac:dyDescent="0.3">
      <c r="B276" s="774"/>
      <c r="C276" s="774"/>
      <c r="D276" s="774"/>
      <c r="E276" s="774"/>
      <c r="F276" s="774"/>
      <c r="G276" s="774"/>
      <c r="H276" s="774"/>
      <c r="I276" s="774"/>
      <c r="J276" s="774"/>
      <c r="K276" s="774"/>
      <c r="L276" s="774"/>
      <c r="M276" s="774"/>
      <c r="N276" s="774"/>
      <c r="O276" s="774"/>
      <c r="P276" s="774"/>
      <c r="Q276" s="555"/>
      <c r="R276" s="28"/>
    </row>
    <row r="277" spans="2:31" ht="5.25" customHeight="1" thickTop="1" x14ac:dyDescent="0.25">
      <c r="B277" s="29"/>
      <c r="C277" s="30"/>
      <c r="D277" s="616"/>
      <c r="E277" s="121"/>
      <c r="F277" s="556"/>
      <c r="G277" s="556"/>
      <c r="H277" s="556"/>
      <c r="I277" s="556"/>
      <c r="J277" s="121"/>
      <c r="L277" s="26"/>
      <c r="M277" s="26"/>
      <c r="N277" s="142"/>
      <c r="O277" s="269"/>
      <c r="P277" s="556"/>
      <c r="Q277" s="556"/>
    </row>
    <row r="278" spans="2:31" ht="17.100000000000001" customHeight="1" x14ac:dyDescent="0.25">
      <c r="B278" s="29" t="s">
        <v>22</v>
      </c>
      <c r="C278" s="30" t="s">
        <v>92</v>
      </c>
      <c r="D278" s="616"/>
      <c r="E278" s="121"/>
      <c r="F278" s="556"/>
      <c r="G278" s="556"/>
      <c r="H278" s="556"/>
      <c r="I278" s="556"/>
      <c r="J278" s="121"/>
      <c r="L278" s="26"/>
      <c r="M278" s="26"/>
      <c r="N278" s="142"/>
      <c r="O278" s="269"/>
      <c r="P278" s="556"/>
      <c r="Q278" s="556"/>
    </row>
    <row r="279" spans="2:31" ht="18" customHeight="1" x14ac:dyDescent="0.25">
      <c r="B279" s="71" t="s">
        <v>25</v>
      </c>
      <c r="C279" s="72" t="s">
        <v>805</v>
      </c>
      <c r="D279" s="616"/>
      <c r="E279" s="31"/>
      <c r="F279" s="32"/>
      <c r="G279" s="556"/>
      <c r="H279" s="32"/>
      <c r="I279" s="556"/>
      <c r="J279" s="556"/>
      <c r="L279" s="556"/>
      <c r="M279" s="556"/>
    </row>
    <row r="280" spans="2:31" ht="17.100000000000001" customHeight="1" x14ac:dyDescent="0.25">
      <c r="B280" s="776" t="s">
        <v>5</v>
      </c>
      <c r="C280" s="776" t="s">
        <v>7</v>
      </c>
      <c r="D280" s="759" t="s">
        <v>15</v>
      </c>
      <c r="E280" s="764" t="s">
        <v>6</v>
      </c>
      <c r="F280" s="766" t="s">
        <v>71</v>
      </c>
      <c r="G280" s="767"/>
      <c r="H280" s="767"/>
      <c r="I280" s="767"/>
      <c r="J280" s="768"/>
      <c r="K280" s="778" t="s">
        <v>17</v>
      </c>
      <c r="L280" s="756" t="s">
        <v>20</v>
      </c>
      <c r="M280" s="758" t="s">
        <v>54</v>
      </c>
      <c r="N280" s="758" t="s">
        <v>55</v>
      </c>
      <c r="O280" s="772" t="s">
        <v>8</v>
      </c>
      <c r="P280" s="759" t="s">
        <v>9</v>
      </c>
      <c r="Q280" s="759" t="s">
        <v>61</v>
      </c>
      <c r="R280" s="759" t="s">
        <v>10</v>
      </c>
      <c r="T280" s="775" t="s">
        <v>807</v>
      </c>
      <c r="U280" s="775"/>
      <c r="V280" s="775"/>
      <c r="W280" s="775"/>
      <c r="X280" s="775"/>
      <c r="Y280" s="775"/>
      <c r="Z280" s="775"/>
      <c r="AA280" s="775"/>
      <c r="AB280" s="775"/>
      <c r="AC280" s="775"/>
      <c r="AD280" s="775"/>
      <c r="AE280" s="775"/>
    </row>
    <row r="281" spans="2:31" ht="17.100000000000001" customHeight="1" x14ac:dyDescent="0.25">
      <c r="B281" s="760"/>
      <c r="C281" s="760"/>
      <c r="D281" s="760"/>
      <c r="E281" s="765"/>
      <c r="F281" s="769"/>
      <c r="G281" s="770"/>
      <c r="H281" s="770"/>
      <c r="I281" s="770"/>
      <c r="J281" s="771"/>
      <c r="K281" s="779"/>
      <c r="L281" s="757"/>
      <c r="M281" s="757"/>
      <c r="N281" s="757"/>
      <c r="O281" s="773"/>
      <c r="P281" s="760"/>
      <c r="Q281" s="760"/>
      <c r="R281" s="760"/>
      <c r="T281" s="554" t="s">
        <v>43</v>
      </c>
      <c r="U281" s="554" t="s">
        <v>44</v>
      </c>
      <c r="V281" s="554" t="s">
        <v>45</v>
      </c>
      <c r="W281" s="554" t="s">
        <v>46</v>
      </c>
      <c r="X281" s="554" t="s">
        <v>41</v>
      </c>
      <c r="Y281" s="554" t="s">
        <v>47</v>
      </c>
      <c r="Z281" s="554" t="s">
        <v>48</v>
      </c>
      <c r="AA281" s="554" t="s">
        <v>49</v>
      </c>
      <c r="AB281" s="554" t="s">
        <v>50</v>
      </c>
      <c r="AC281" s="554" t="s">
        <v>51</v>
      </c>
      <c r="AD281" s="554" t="s">
        <v>52</v>
      </c>
      <c r="AE281" s="554" t="s">
        <v>53</v>
      </c>
    </row>
    <row r="282" spans="2:31" ht="17.100000000000001" customHeight="1" x14ac:dyDescent="0.25">
      <c r="B282" s="536"/>
      <c r="C282" s="536"/>
      <c r="D282" s="598"/>
      <c r="E282" s="541"/>
      <c r="F282" s="542"/>
      <c r="G282" s="519"/>
      <c r="H282" s="519"/>
      <c r="I282" s="520"/>
      <c r="J282" s="529"/>
      <c r="K282" s="538"/>
      <c r="L282" s="539"/>
      <c r="M282" s="540"/>
      <c r="N282" s="539"/>
      <c r="O282" s="467"/>
      <c r="P282" s="540"/>
      <c r="Q282" s="540"/>
      <c r="R282" s="536"/>
      <c r="T282" s="150"/>
      <c r="U282" s="150"/>
      <c r="V282" s="150"/>
      <c r="W282" s="150"/>
      <c r="X282" s="150"/>
      <c r="Y282" s="150"/>
      <c r="Z282" s="150"/>
      <c r="AA282" s="150"/>
      <c r="AB282" s="150"/>
      <c r="AC282" s="150"/>
      <c r="AD282" s="150"/>
      <c r="AE282" s="150"/>
    </row>
    <row r="283" spans="2:31" ht="17.100000000000001" customHeight="1" x14ac:dyDescent="0.25">
      <c r="B283" s="536">
        <f>B249+1</f>
        <v>1</v>
      </c>
      <c r="C283" s="536" t="s">
        <v>99</v>
      </c>
      <c r="D283" s="606">
        <f>COUNTA(E283:E409)</f>
        <v>127</v>
      </c>
      <c r="E283" s="563" t="s">
        <v>100</v>
      </c>
      <c r="F283" s="542">
        <v>8</v>
      </c>
      <c r="G283" s="519" t="s">
        <v>12</v>
      </c>
      <c r="H283" s="519">
        <v>12</v>
      </c>
      <c r="I283" s="520" t="s">
        <v>13</v>
      </c>
      <c r="J283" s="521">
        <f t="shared" ref="J283:J294" si="9">F283*H283</f>
        <v>96</v>
      </c>
      <c r="K283" s="681">
        <v>95</v>
      </c>
      <c r="L283" s="582">
        <f>K283-J283</f>
        <v>-1</v>
      </c>
      <c r="M283" s="544" t="s">
        <v>810</v>
      </c>
      <c r="N283" s="522" t="s">
        <v>811</v>
      </c>
      <c r="O283" s="535" t="s">
        <v>225</v>
      </c>
      <c r="P283" s="522" t="s">
        <v>98</v>
      </c>
      <c r="Q283" s="547" t="s">
        <v>812</v>
      </c>
      <c r="R283" s="550" t="s">
        <v>731</v>
      </c>
      <c r="T283" s="539">
        <v>1</v>
      </c>
      <c r="U283" s="539"/>
      <c r="V283" s="539"/>
      <c r="W283" s="539"/>
      <c r="X283" s="539"/>
      <c r="Y283" s="539"/>
      <c r="Z283" s="539"/>
      <c r="AA283" s="539"/>
      <c r="AB283" s="539"/>
      <c r="AC283" s="539"/>
      <c r="AD283" s="539"/>
      <c r="AE283" s="539"/>
    </row>
    <row r="284" spans="2:31" ht="17.100000000000001" customHeight="1" x14ac:dyDescent="0.25">
      <c r="B284" s="536"/>
      <c r="C284" s="536"/>
      <c r="D284" s="598"/>
      <c r="E284" s="563" t="s">
        <v>101</v>
      </c>
      <c r="F284" s="542">
        <v>6</v>
      </c>
      <c r="G284" s="519" t="s">
        <v>12</v>
      </c>
      <c r="H284" s="519">
        <v>12</v>
      </c>
      <c r="I284" s="520" t="s">
        <v>13</v>
      </c>
      <c r="J284" s="521">
        <f t="shared" si="9"/>
        <v>72</v>
      </c>
      <c r="K284" s="681">
        <v>72</v>
      </c>
      <c r="L284" s="582">
        <f t="shared" ref="L284:L347" si="10">K284-J284</f>
        <v>0</v>
      </c>
      <c r="M284" s="544" t="s">
        <v>813</v>
      </c>
      <c r="N284" s="522" t="s">
        <v>811</v>
      </c>
      <c r="O284" s="535"/>
      <c r="P284" s="522"/>
      <c r="Q284" s="547" t="s">
        <v>812</v>
      </c>
      <c r="R284" s="536"/>
      <c r="T284" s="539">
        <v>1</v>
      </c>
      <c r="U284" s="539"/>
      <c r="V284" s="539"/>
      <c r="W284" s="539"/>
      <c r="X284" s="539"/>
      <c r="Y284" s="539"/>
      <c r="Z284" s="539"/>
      <c r="AA284" s="539"/>
      <c r="AB284" s="539"/>
      <c r="AC284" s="539"/>
      <c r="AD284" s="539"/>
      <c r="AE284" s="539"/>
    </row>
    <row r="285" spans="2:31" ht="17.100000000000001" customHeight="1" x14ac:dyDescent="0.25">
      <c r="B285" s="536"/>
      <c r="C285" s="536"/>
      <c r="D285" s="598"/>
      <c r="E285" s="563" t="s">
        <v>102</v>
      </c>
      <c r="F285" s="542">
        <v>6</v>
      </c>
      <c r="G285" s="519" t="s">
        <v>12</v>
      </c>
      <c r="H285" s="519">
        <v>12</v>
      </c>
      <c r="I285" s="520" t="s">
        <v>13</v>
      </c>
      <c r="J285" s="521">
        <f t="shared" si="9"/>
        <v>72</v>
      </c>
      <c r="K285" s="681">
        <v>72</v>
      </c>
      <c r="L285" s="582">
        <f t="shared" si="10"/>
        <v>0</v>
      </c>
      <c r="M285" s="544" t="s">
        <v>814</v>
      </c>
      <c r="N285" s="522" t="s">
        <v>811</v>
      </c>
      <c r="O285" s="535"/>
      <c r="P285" s="522"/>
      <c r="Q285" s="547" t="s">
        <v>812</v>
      </c>
      <c r="R285" s="536"/>
      <c r="T285" s="539">
        <v>1</v>
      </c>
      <c r="U285" s="539"/>
      <c r="V285" s="539"/>
      <c r="W285" s="539"/>
      <c r="X285" s="539"/>
      <c r="Y285" s="539"/>
      <c r="Z285" s="539"/>
      <c r="AA285" s="539"/>
      <c r="AB285" s="539"/>
      <c r="AC285" s="539"/>
      <c r="AD285" s="539"/>
      <c r="AE285" s="539"/>
    </row>
    <row r="286" spans="2:31" ht="17.100000000000001" customHeight="1" x14ac:dyDescent="0.25">
      <c r="B286" s="536"/>
      <c r="C286" s="536"/>
      <c r="D286" s="598"/>
      <c r="E286" s="563" t="s">
        <v>103</v>
      </c>
      <c r="F286" s="542">
        <v>5</v>
      </c>
      <c r="G286" s="519" t="s">
        <v>12</v>
      </c>
      <c r="H286" s="519">
        <v>12</v>
      </c>
      <c r="I286" s="520" t="s">
        <v>13</v>
      </c>
      <c r="J286" s="521">
        <f t="shared" si="9"/>
        <v>60</v>
      </c>
      <c r="K286" s="681">
        <v>60</v>
      </c>
      <c r="L286" s="582">
        <f t="shared" si="10"/>
        <v>0</v>
      </c>
      <c r="M286" s="544" t="s">
        <v>815</v>
      </c>
      <c r="N286" s="522" t="s">
        <v>811</v>
      </c>
      <c r="O286" s="535"/>
      <c r="P286" s="522"/>
      <c r="Q286" s="547" t="s">
        <v>812</v>
      </c>
      <c r="R286" s="536"/>
      <c r="T286" s="539">
        <v>1</v>
      </c>
      <c r="U286" s="539"/>
      <c r="V286" s="539"/>
      <c r="W286" s="539"/>
      <c r="X286" s="539"/>
      <c r="Y286" s="539"/>
      <c r="Z286" s="539"/>
      <c r="AA286" s="539"/>
      <c r="AB286" s="539"/>
      <c r="AC286" s="539"/>
      <c r="AD286" s="539"/>
      <c r="AE286" s="539"/>
    </row>
    <row r="287" spans="2:31" ht="17.100000000000001" customHeight="1" x14ac:dyDescent="0.25">
      <c r="B287" s="536"/>
      <c r="C287" s="536"/>
      <c r="D287" s="598"/>
      <c r="E287" s="563" t="s">
        <v>104</v>
      </c>
      <c r="F287" s="542">
        <v>5</v>
      </c>
      <c r="G287" s="519" t="s">
        <v>12</v>
      </c>
      <c r="H287" s="519">
        <v>12</v>
      </c>
      <c r="I287" s="520" t="s">
        <v>13</v>
      </c>
      <c r="J287" s="521">
        <f t="shared" si="9"/>
        <v>60</v>
      </c>
      <c r="K287" s="681">
        <v>60</v>
      </c>
      <c r="L287" s="582">
        <f t="shared" si="10"/>
        <v>0</v>
      </c>
      <c r="M287" s="544" t="s">
        <v>816</v>
      </c>
      <c r="N287" s="522" t="s">
        <v>811</v>
      </c>
      <c r="O287" s="535"/>
      <c r="P287" s="522"/>
      <c r="Q287" s="547" t="s">
        <v>812</v>
      </c>
      <c r="R287" s="536"/>
      <c r="T287" s="539">
        <v>1</v>
      </c>
      <c r="U287" s="539"/>
      <c r="V287" s="539"/>
      <c r="W287" s="539"/>
      <c r="X287" s="539"/>
      <c r="Y287" s="539"/>
      <c r="Z287" s="539"/>
      <c r="AA287" s="539"/>
      <c r="AB287" s="539"/>
      <c r="AC287" s="539"/>
      <c r="AD287" s="539"/>
      <c r="AE287" s="539"/>
    </row>
    <row r="288" spans="2:31" ht="17.100000000000001" customHeight="1" x14ac:dyDescent="0.25">
      <c r="B288" s="536"/>
      <c r="C288" s="536"/>
      <c r="D288" s="598"/>
      <c r="E288" s="563" t="s">
        <v>105</v>
      </c>
      <c r="F288" s="542">
        <v>5</v>
      </c>
      <c r="G288" s="519" t="s">
        <v>12</v>
      </c>
      <c r="H288" s="519">
        <v>12</v>
      </c>
      <c r="I288" s="520" t="s">
        <v>13</v>
      </c>
      <c r="J288" s="521">
        <f t="shared" si="9"/>
        <v>60</v>
      </c>
      <c r="K288" s="681">
        <v>60</v>
      </c>
      <c r="L288" s="582">
        <f t="shared" si="10"/>
        <v>0</v>
      </c>
      <c r="M288" s="544" t="s">
        <v>817</v>
      </c>
      <c r="N288" s="522" t="s">
        <v>811</v>
      </c>
      <c r="O288" s="535"/>
      <c r="P288" s="522"/>
      <c r="Q288" s="547" t="s">
        <v>812</v>
      </c>
      <c r="R288" s="536"/>
      <c r="T288" s="539">
        <v>1</v>
      </c>
      <c r="U288" s="539"/>
      <c r="V288" s="539"/>
      <c r="W288" s="539"/>
      <c r="X288" s="539"/>
      <c r="Y288" s="539"/>
      <c r="Z288" s="539"/>
      <c r="AA288" s="539"/>
      <c r="AB288" s="539"/>
      <c r="AC288" s="539"/>
      <c r="AD288" s="539"/>
      <c r="AE288" s="539"/>
    </row>
    <row r="289" spans="2:31" ht="17.100000000000001" customHeight="1" x14ac:dyDescent="0.25">
      <c r="B289" s="536"/>
      <c r="C289" s="536"/>
      <c r="D289" s="598"/>
      <c r="E289" s="563" t="s">
        <v>106</v>
      </c>
      <c r="F289" s="542">
        <v>5</v>
      </c>
      <c r="G289" s="519" t="s">
        <v>12</v>
      </c>
      <c r="H289" s="519">
        <v>12</v>
      </c>
      <c r="I289" s="520" t="s">
        <v>13</v>
      </c>
      <c r="J289" s="521">
        <f t="shared" si="9"/>
        <v>60</v>
      </c>
      <c r="K289" s="681">
        <v>60</v>
      </c>
      <c r="L289" s="582">
        <f t="shared" si="10"/>
        <v>0</v>
      </c>
      <c r="M289" s="544" t="s">
        <v>818</v>
      </c>
      <c r="N289" s="522" t="s">
        <v>811</v>
      </c>
      <c r="O289" s="535"/>
      <c r="P289" s="522"/>
      <c r="Q289" s="547" t="s">
        <v>812</v>
      </c>
      <c r="R289" s="536"/>
      <c r="T289" s="539">
        <v>1</v>
      </c>
      <c r="U289" s="539"/>
      <c r="V289" s="539"/>
      <c r="W289" s="539"/>
      <c r="X289" s="539"/>
      <c r="Y289" s="539"/>
      <c r="Z289" s="539"/>
      <c r="AA289" s="539"/>
      <c r="AB289" s="539"/>
      <c r="AC289" s="539"/>
      <c r="AD289" s="539"/>
      <c r="AE289" s="539"/>
    </row>
    <row r="290" spans="2:31" ht="17.100000000000001" customHeight="1" x14ac:dyDescent="0.25">
      <c r="B290" s="536"/>
      <c r="C290" s="536"/>
      <c r="D290" s="598"/>
      <c r="E290" s="563" t="s">
        <v>107</v>
      </c>
      <c r="F290" s="542">
        <v>5</v>
      </c>
      <c r="G290" s="519" t="s">
        <v>12</v>
      </c>
      <c r="H290" s="519">
        <v>12</v>
      </c>
      <c r="I290" s="520" t="s">
        <v>13</v>
      </c>
      <c r="J290" s="521">
        <f t="shared" si="9"/>
        <v>60</v>
      </c>
      <c r="K290" s="681">
        <v>60</v>
      </c>
      <c r="L290" s="582">
        <f t="shared" si="10"/>
        <v>0</v>
      </c>
      <c r="M290" s="544" t="s">
        <v>819</v>
      </c>
      <c r="N290" s="522" t="s">
        <v>811</v>
      </c>
      <c r="O290" s="535"/>
      <c r="P290" s="522"/>
      <c r="Q290" s="547" t="s">
        <v>812</v>
      </c>
      <c r="R290" s="536"/>
      <c r="T290" s="539">
        <v>1</v>
      </c>
      <c r="U290" s="539"/>
      <c r="V290" s="539"/>
      <c r="W290" s="539"/>
      <c r="X290" s="539"/>
      <c r="Y290" s="539"/>
      <c r="Z290" s="539"/>
      <c r="AA290" s="539"/>
      <c r="AB290" s="539"/>
      <c r="AC290" s="539"/>
      <c r="AD290" s="539"/>
      <c r="AE290" s="539"/>
    </row>
    <row r="291" spans="2:31" ht="17.100000000000001" customHeight="1" x14ac:dyDescent="0.25">
      <c r="B291" s="536"/>
      <c r="C291" s="536"/>
      <c r="D291" s="598"/>
      <c r="E291" s="563" t="s">
        <v>108</v>
      </c>
      <c r="F291" s="542">
        <v>5</v>
      </c>
      <c r="G291" s="519" t="s">
        <v>12</v>
      </c>
      <c r="H291" s="519">
        <v>12</v>
      </c>
      <c r="I291" s="520" t="s">
        <v>13</v>
      </c>
      <c r="J291" s="521">
        <f t="shared" si="9"/>
        <v>60</v>
      </c>
      <c r="K291" s="681">
        <v>60</v>
      </c>
      <c r="L291" s="582">
        <f t="shared" si="10"/>
        <v>0</v>
      </c>
      <c r="M291" s="544" t="s">
        <v>820</v>
      </c>
      <c r="N291" s="522" t="s">
        <v>811</v>
      </c>
      <c r="O291" s="535"/>
      <c r="P291" s="522"/>
      <c r="Q291" s="547" t="s">
        <v>812</v>
      </c>
      <c r="R291" s="536"/>
      <c r="T291" s="539">
        <v>1</v>
      </c>
      <c r="U291" s="539"/>
      <c r="V291" s="539"/>
      <c r="W291" s="539"/>
      <c r="X291" s="539"/>
      <c r="Y291" s="539"/>
      <c r="Z291" s="539"/>
      <c r="AA291" s="539"/>
      <c r="AB291" s="539"/>
      <c r="AC291" s="539"/>
      <c r="AD291" s="539"/>
      <c r="AE291" s="539"/>
    </row>
    <row r="292" spans="2:31" ht="17.100000000000001" customHeight="1" x14ac:dyDescent="0.25">
      <c r="B292" s="536"/>
      <c r="C292" s="536"/>
      <c r="D292" s="598"/>
      <c r="E292" s="563" t="s">
        <v>109</v>
      </c>
      <c r="F292" s="542">
        <v>5</v>
      </c>
      <c r="G292" s="519" t="s">
        <v>12</v>
      </c>
      <c r="H292" s="519">
        <v>12</v>
      </c>
      <c r="I292" s="520" t="s">
        <v>13</v>
      </c>
      <c r="J292" s="521">
        <f t="shared" si="9"/>
        <v>60</v>
      </c>
      <c r="K292" s="681">
        <v>60</v>
      </c>
      <c r="L292" s="582">
        <f t="shared" si="10"/>
        <v>0</v>
      </c>
      <c r="M292" s="544" t="s">
        <v>821</v>
      </c>
      <c r="N292" s="522" t="s">
        <v>811</v>
      </c>
      <c r="O292" s="535"/>
      <c r="P292" s="522"/>
      <c r="Q292" s="547" t="s">
        <v>812</v>
      </c>
      <c r="R292" s="536"/>
      <c r="T292" s="539">
        <v>1</v>
      </c>
      <c r="U292" s="539"/>
      <c r="V292" s="539"/>
      <c r="W292" s="539"/>
      <c r="X292" s="539"/>
      <c r="Y292" s="539"/>
      <c r="Z292" s="539"/>
      <c r="AA292" s="539"/>
      <c r="AB292" s="539"/>
      <c r="AC292" s="539"/>
      <c r="AD292" s="539"/>
      <c r="AE292" s="539"/>
    </row>
    <row r="293" spans="2:31" ht="17.100000000000001" customHeight="1" x14ac:dyDescent="0.25">
      <c r="B293" s="536"/>
      <c r="C293" s="536"/>
      <c r="D293" s="598"/>
      <c r="E293" s="563" t="s">
        <v>110</v>
      </c>
      <c r="F293" s="542">
        <v>5</v>
      </c>
      <c r="G293" s="519" t="s">
        <v>12</v>
      </c>
      <c r="H293" s="519">
        <v>12</v>
      </c>
      <c r="I293" s="520" t="s">
        <v>13</v>
      </c>
      <c r="J293" s="521">
        <f t="shared" si="9"/>
        <v>60</v>
      </c>
      <c r="K293" s="681">
        <v>60</v>
      </c>
      <c r="L293" s="582">
        <f t="shared" si="10"/>
        <v>0</v>
      </c>
      <c r="M293" s="544" t="s">
        <v>822</v>
      </c>
      <c r="N293" s="522" t="s">
        <v>811</v>
      </c>
      <c r="O293" s="535"/>
      <c r="P293" s="522"/>
      <c r="Q293" s="547" t="s">
        <v>812</v>
      </c>
      <c r="R293" s="536"/>
      <c r="T293" s="539">
        <v>1</v>
      </c>
      <c r="U293" s="539"/>
      <c r="V293" s="539"/>
      <c r="W293" s="539"/>
      <c r="X293" s="539"/>
      <c r="Y293" s="539"/>
      <c r="Z293" s="539"/>
      <c r="AA293" s="539"/>
      <c r="AB293" s="539"/>
      <c r="AC293" s="539"/>
      <c r="AD293" s="539"/>
      <c r="AE293" s="539"/>
    </row>
    <row r="294" spans="2:31" ht="17.100000000000001" customHeight="1" x14ac:dyDescent="0.25">
      <c r="B294" s="536"/>
      <c r="C294" s="536"/>
      <c r="D294" s="598"/>
      <c r="E294" s="563" t="s">
        <v>111</v>
      </c>
      <c r="F294" s="542">
        <v>5</v>
      </c>
      <c r="G294" s="519" t="s">
        <v>12</v>
      </c>
      <c r="H294" s="519">
        <v>12</v>
      </c>
      <c r="I294" s="520" t="s">
        <v>13</v>
      </c>
      <c r="J294" s="521">
        <f t="shared" si="9"/>
        <v>60</v>
      </c>
      <c r="K294" s="681">
        <v>60</v>
      </c>
      <c r="L294" s="582">
        <f t="shared" si="10"/>
        <v>0</v>
      </c>
      <c r="M294" s="544" t="s">
        <v>823</v>
      </c>
      <c r="N294" s="522" t="s">
        <v>811</v>
      </c>
      <c r="O294" s="535"/>
      <c r="P294" s="522"/>
      <c r="Q294" s="547" t="s">
        <v>812</v>
      </c>
      <c r="R294" s="536"/>
      <c r="T294" s="539">
        <v>1</v>
      </c>
      <c r="U294" s="539"/>
      <c r="V294" s="539"/>
      <c r="W294" s="539"/>
      <c r="X294" s="539"/>
      <c r="Y294" s="539"/>
      <c r="Z294" s="539"/>
      <c r="AA294" s="539"/>
      <c r="AB294" s="539"/>
      <c r="AC294" s="539"/>
      <c r="AD294" s="539"/>
      <c r="AE294" s="539"/>
    </row>
    <row r="295" spans="2:31" ht="17.100000000000001" customHeight="1" x14ac:dyDescent="0.25">
      <c r="B295" s="536"/>
      <c r="C295" s="536"/>
      <c r="D295" s="598"/>
      <c r="E295" s="563" t="s">
        <v>112</v>
      </c>
      <c r="F295" s="542">
        <f>(8.57+6.28)/2</f>
        <v>7.4250000000000007</v>
      </c>
      <c r="G295" s="519" t="s">
        <v>12</v>
      </c>
      <c r="H295" s="519">
        <v>12</v>
      </c>
      <c r="I295" s="520" t="s">
        <v>13</v>
      </c>
      <c r="J295" s="521">
        <v>89</v>
      </c>
      <c r="K295" s="681">
        <v>89</v>
      </c>
      <c r="L295" s="582">
        <f t="shared" si="10"/>
        <v>0</v>
      </c>
      <c r="M295" s="544" t="s">
        <v>824</v>
      </c>
      <c r="N295" s="522" t="s">
        <v>811</v>
      </c>
      <c r="O295" s="535"/>
      <c r="P295" s="522"/>
      <c r="Q295" s="547" t="s">
        <v>812</v>
      </c>
      <c r="R295" s="536"/>
      <c r="T295" s="539">
        <v>1</v>
      </c>
      <c r="U295" s="539"/>
      <c r="V295" s="539"/>
      <c r="W295" s="539"/>
      <c r="X295" s="539"/>
      <c r="Y295" s="539"/>
      <c r="Z295" s="539"/>
      <c r="AA295" s="539"/>
      <c r="AB295" s="539"/>
      <c r="AC295" s="539"/>
      <c r="AD295" s="539"/>
      <c r="AE295" s="539"/>
    </row>
    <row r="296" spans="2:31" ht="17.100000000000001" customHeight="1" x14ac:dyDescent="0.25">
      <c r="B296" s="536"/>
      <c r="C296" s="536"/>
      <c r="D296" s="598"/>
      <c r="E296" s="563" t="s">
        <v>113</v>
      </c>
      <c r="F296" s="542">
        <v>7.5</v>
      </c>
      <c r="G296" s="519" t="s">
        <v>12</v>
      </c>
      <c r="H296" s="519">
        <v>12</v>
      </c>
      <c r="I296" s="520" t="s">
        <v>13</v>
      </c>
      <c r="J296" s="521">
        <f t="shared" ref="J296:J307" si="11">F296*H296</f>
        <v>90</v>
      </c>
      <c r="K296" s="681">
        <v>90</v>
      </c>
      <c r="L296" s="582">
        <f t="shared" si="10"/>
        <v>0</v>
      </c>
      <c r="M296" s="544" t="s">
        <v>825</v>
      </c>
      <c r="N296" s="522" t="s">
        <v>811</v>
      </c>
      <c r="O296" s="535"/>
      <c r="P296" s="522"/>
      <c r="Q296" s="547" t="s">
        <v>812</v>
      </c>
      <c r="R296" s="536"/>
      <c r="T296" s="539">
        <v>1</v>
      </c>
      <c r="U296" s="539"/>
      <c r="V296" s="539"/>
      <c r="W296" s="539"/>
      <c r="X296" s="539"/>
      <c r="Y296" s="539"/>
      <c r="Z296" s="539"/>
      <c r="AA296" s="539"/>
      <c r="AB296" s="539"/>
      <c r="AC296" s="539"/>
      <c r="AD296" s="539"/>
      <c r="AE296" s="539"/>
    </row>
    <row r="297" spans="2:31" ht="17.100000000000001" customHeight="1" x14ac:dyDescent="0.25">
      <c r="B297" s="536"/>
      <c r="C297" s="536"/>
      <c r="D297" s="598"/>
      <c r="E297" s="563" t="s">
        <v>114</v>
      </c>
      <c r="F297" s="542">
        <v>5</v>
      </c>
      <c r="G297" s="519" t="s">
        <v>12</v>
      </c>
      <c r="H297" s="519">
        <v>12</v>
      </c>
      <c r="I297" s="520" t="s">
        <v>13</v>
      </c>
      <c r="J297" s="521">
        <f t="shared" si="11"/>
        <v>60</v>
      </c>
      <c r="K297" s="681">
        <v>60</v>
      </c>
      <c r="L297" s="582">
        <f t="shared" si="10"/>
        <v>0</v>
      </c>
      <c r="M297" s="544" t="s">
        <v>826</v>
      </c>
      <c r="N297" s="522" t="s">
        <v>811</v>
      </c>
      <c r="O297" s="535"/>
      <c r="P297" s="522"/>
      <c r="Q297" s="547" t="s">
        <v>812</v>
      </c>
      <c r="R297" s="536"/>
      <c r="T297" s="539">
        <v>1</v>
      </c>
      <c r="U297" s="539"/>
      <c r="V297" s="539"/>
      <c r="W297" s="539"/>
      <c r="X297" s="539"/>
      <c r="Y297" s="539"/>
      <c r="Z297" s="539"/>
      <c r="AA297" s="539"/>
      <c r="AB297" s="539"/>
      <c r="AC297" s="539"/>
      <c r="AD297" s="539"/>
      <c r="AE297" s="539"/>
    </row>
    <row r="298" spans="2:31" ht="17.100000000000001" customHeight="1" x14ac:dyDescent="0.25">
      <c r="B298" s="536"/>
      <c r="C298" s="536"/>
      <c r="D298" s="598"/>
      <c r="E298" s="563" t="s">
        <v>115</v>
      </c>
      <c r="F298" s="542">
        <v>5</v>
      </c>
      <c r="G298" s="519" t="s">
        <v>12</v>
      </c>
      <c r="H298" s="519">
        <v>12</v>
      </c>
      <c r="I298" s="520" t="s">
        <v>13</v>
      </c>
      <c r="J298" s="521">
        <f t="shared" si="11"/>
        <v>60</v>
      </c>
      <c r="K298" s="681">
        <v>60</v>
      </c>
      <c r="L298" s="582">
        <f t="shared" si="10"/>
        <v>0</v>
      </c>
      <c r="M298" s="544" t="s">
        <v>827</v>
      </c>
      <c r="N298" s="522" t="s">
        <v>811</v>
      </c>
      <c r="O298" s="535"/>
      <c r="P298" s="522"/>
      <c r="Q298" s="547" t="s">
        <v>812</v>
      </c>
      <c r="R298" s="536"/>
      <c r="T298" s="539">
        <v>1</v>
      </c>
      <c r="U298" s="539"/>
      <c r="V298" s="539"/>
      <c r="W298" s="539"/>
      <c r="X298" s="539"/>
      <c r="Y298" s="539"/>
      <c r="Z298" s="539"/>
      <c r="AA298" s="539"/>
      <c r="AB298" s="539"/>
      <c r="AC298" s="539"/>
      <c r="AD298" s="539"/>
      <c r="AE298" s="539"/>
    </row>
    <row r="299" spans="2:31" ht="17.100000000000001" customHeight="1" x14ac:dyDescent="0.25">
      <c r="B299" s="536"/>
      <c r="C299" s="536"/>
      <c r="D299" s="598"/>
      <c r="E299" s="563" t="s">
        <v>116</v>
      </c>
      <c r="F299" s="542">
        <v>5</v>
      </c>
      <c r="G299" s="519" t="s">
        <v>12</v>
      </c>
      <c r="H299" s="519">
        <v>12</v>
      </c>
      <c r="I299" s="520" t="s">
        <v>13</v>
      </c>
      <c r="J299" s="521">
        <f t="shared" si="11"/>
        <v>60</v>
      </c>
      <c r="K299" s="681">
        <v>60</v>
      </c>
      <c r="L299" s="582">
        <f t="shared" si="10"/>
        <v>0</v>
      </c>
      <c r="M299" s="544" t="s">
        <v>828</v>
      </c>
      <c r="N299" s="522" t="s">
        <v>811</v>
      </c>
      <c r="O299" s="535"/>
      <c r="P299" s="522"/>
      <c r="Q299" s="547" t="s">
        <v>812</v>
      </c>
      <c r="R299" s="536"/>
      <c r="T299" s="539">
        <v>1</v>
      </c>
      <c r="U299" s="539"/>
      <c r="V299" s="539"/>
      <c r="W299" s="539"/>
      <c r="X299" s="539"/>
      <c r="Y299" s="539"/>
      <c r="Z299" s="539"/>
      <c r="AA299" s="539"/>
      <c r="AB299" s="539"/>
      <c r="AC299" s="539"/>
      <c r="AD299" s="539"/>
      <c r="AE299" s="539"/>
    </row>
    <row r="300" spans="2:31" ht="17.100000000000001" customHeight="1" x14ac:dyDescent="0.25">
      <c r="B300" s="536"/>
      <c r="C300" s="536"/>
      <c r="D300" s="598"/>
      <c r="E300" s="563" t="s">
        <v>117</v>
      </c>
      <c r="F300" s="542">
        <v>5</v>
      </c>
      <c r="G300" s="519" t="s">
        <v>12</v>
      </c>
      <c r="H300" s="519">
        <v>12</v>
      </c>
      <c r="I300" s="520" t="s">
        <v>13</v>
      </c>
      <c r="J300" s="521">
        <f t="shared" si="11"/>
        <v>60</v>
      </c>
      <c r="K300" s="681">
        <v>60</v>
      </c>
      <c r="L300" s="582">
        <f t="shared" si="10"/>
        <v>0</v>
      </c>
      <c r="M300" s="544" t="s">
        <v>829</v>
      </c>
      <c r="N300" s="522" t="s">
        <v>811</v>
      </c>
      <c r="O300" s="535"/>
      <c r="P300" s="522"/>
      <c r="Q300" s="547" t="s">
        <v>812</v>
      </c>
      <c r="R300" s="536"/>
      <c r="T300" s="539">
        <v>1</v>
      </c>
      <c r="U300" s="539"/>
      <c r="V300" s="539"/>
      <c r="W300" s="539"/>
      <c r="X300" s="539"/>
      <c r="Y300" s="539"/>
      <c r="Z300" s="539"/>
      <c r="AA300" s="539"/>
      <c r="AB300" s="539"/>
      <c r="AC300" s="539"/>
      <c r="AD300" s="539"/>
      <c r="AE300" s="539"/>
    </row>
    <row r="301" spans="2:31" ht="17.100000000000001" customHeight="1" x14ac:dyDescent="0.25">
      <c r="B301" s="536"/>
      <c r="C301" s="536"/>
      <c r="D301" s="598"/>
      <c r="E301" s="563" t="s">
        <v>118</v>
      </c>
      <c r="F301" s="542">
        <v>5</v>
      </c>
      <c r="G301" s="519" t="s">
        <v>12</v>
      </c>
      <c r="H301" s="519">
        <v>12</v>
      </c>
      <c r="I301" s="520" t="s">
        <v>13</v>
      </c>
      <c r="J301" s="521">
        <f t="shared" si="11"/>
        <v>60</v>
      </c>
      <c r="K301" s="681">
        <v>60</v>
      </c>
      <c r="L301" s="582">
        <f t="shared" si="10"/>
        <v>0</v>
      </c>
      <c r="M301" s="544" t="s">
        <v>830</v>
      </c>
      <c r="N301" s="522" t="s">
        <v>811</v>
      </c>
      <c r="O301" s="535"/>
      <c r="P301" s="522"/>
      <c r="Q301" s="547" t="s">
        <v>812</v>
      </c>
      <c r="R301" s="536"/>
      <c r="T301" s="539">
        <v>1</v>
      </c>
      <c r="U301" s="539"/>
      <c r="V301" s="539"/>
      <c r="W301" s="539"/>
      <c r="X301" s="539"/>
      <c r="Y301" s="539"/>
      <c r="Z301" s="539"/>
      <c r="AA301" s="539"/>
      <c r="AB301" s="539"/>
      <c r="AC301" s="539"/>
      <c r="AD301" s="539"/>
      <c r="AE301" s="539"/>
    </row>
    <row r="302" spans="2:31" ht="17.100000000000001" customHeight="1" x14ac:dyDescent="0.25">
      <c r="B302" s="536"/>
      <c r="C302" s="536"/>
      <c r="D302" s="598"/>
      <c r="E302" s="563" t="s">
        <v>119</v>
      </c>
      <c r="F302" s="542">
        <v>5</v>
      </c>
      <c r="G302" s="519" t="s">
        <v>12</v>
      </c>
      <c r="H302" s="519">
        <v>12</v>
      </c>
      <c r="I302" s="520" t="s">
        <v>13</v>
      </c>
      <c r="J302" s="521">
        <f t="shared" si="11"/>
        <v>60</v>
      </c>
      <c r="K302" s="681">
        <v>60</v>
      </c>
      <c r="L302" s="582">
        <f t="shared" si="10"/>
        <v>0</v>
      </c>
      <c r="M302" s="544" t="s">
        <v>831</v>
      </c>
      <c r="N302" s="522" t="s">
        <v>811</v>
      </c>
      <c r="O302" s="535"/>
      <c r="P302" s="522"/>
      <c r="Q302" s="547" t="s">
        <v>812</v>
      </c>
      <c r="R302" s="536"/>
      <c r="T302" s="539">
        <v>1</v>
      </c>
      <c r="U302" s="539"/>
      <c r="V302" s="539"/>
      <c r="W302" s="539"/>
      <c r="X302" s="539"/>
      <c r="Y302" s="539"/>
      <c r="Z302" s="539"/>
      <c r="AA302" s="539"/>
      <c r="AB302" s="539"/>
      <c r="AC302" s="539"/>
      <c r="AD302" s="539"/>
      <c r="AE302" s="539"/>
    </row>
    <row r="303" spans="2:31" ht="17.100000000000001" customHeight="1" x14ac:dyDescent="0.25">
      <c r="B303" s="536"/>
      <c r="C303" s="536"/>
      <c r="D303" s="598"/>
      <c r="E303" s="563" t="s">
        <v>120</v>
      </c>
      <c r="F303" s="542">
        <v>5</v>
      </c>
      <c r="G303" s="519" t="s">
        <v>12</v>
      </c>
      <c r="H303" s="519">
        <v>12</v>
      </c>
      <c r="I303" s="520" t="s">
        <v>13</v>
      </c>
      <c r="J303" s="521">
        <f t="shared" si="11"/>
        <v>60</v>
      </c>
      <c r="K303" s="681">
        <v>60</v>
      </c>
      <c r="L303" s="582">
        <f t="shared" si="10"/>
        <v>0</v>
      </c>
      <c r="M303" s="544" t="s">
        <v>832</v>
      </c>
      <c r="N303" s="522" t="s">
        <v>811</v>
      </c>
      <c r="O303" s="535"/>
      <c r="P303" s="522"/>
      <c r="Q303" s="547" t="s">
        <v>812</v>
      </c>
      <c r="R303" s="536"/>
      <c r="T303" s="539">
        <v>1</v>
      </c>
      <c r="U303" s="539"/>
      <c r="V303" s="539"/>
      <c r="W303" s="539"/>
      <c r="X303" s="539"/>
      <c r="Y303" s="539"/>
      <c r="Z303" s="539"/>
      <c r="AA303" s="539"/>
      <c r="AB303" s="539"/>
      <c r="AC303" s="539"/>
      <c r="AD303" s="539"/>
      <c r="AE303" s="539"/>
    </row>
    <row r="304" spans="2:31" ht="17.100000000000001" customHeight="1" x14ac:dyDescent="0.25">
      <c r="B304" s="536"/>
      <c r="C304" s="536"/>
      <c r="D304" s="598"/>
      <c r="E304" s="563" t="s">
        <v>121</v>
      </c>
      <c r="F304" s="542">
        <v>5</v>
      </c>
      <c r="G304" s="519" t="s">
        <v>12</v>
      </c>
      <c r="H304" s="519">
        <v>12</v>
      </c>
      <c r="I304" s="520" t="s">
        <v>13</v>
      </c>
      <c r="J304" s="521">
        <f t="shared" si="11"/>
        <v>60</v>
      </c>
      <c r="K304" s="681">
        <v>60</v>
      </c>
      <c r="L304" s="582">
        <f t="shared" si="10"/>
        <v>0</v>
      </c>
      <c r="M304" s="544" t="s">
        <v>833</v>
      </c>
      <c r="N304" s="522" t="s">
        <v>811</v>
      </c>
      <c r="O304" s="535"/>
      <c r="P304" s="522"/>
      <c r="Q304" s="547" t="s">
        <v>812</v>
      </c>
      <c r="R304" s="536"/>
      <c r="T304" s="539">
        <v>1</v>
      </c>
      <c r="U304" s="539"/>
      <c r="V304" s="539"/>
      <c r="W304" s="539"/>
      <c r="X304" s="539"/>
      <c r="Y304" s="539"/>
      <c r="Z304" s="539"/>
      <c r="AA304" s="539"/>
      <c r="AB304" s="539"/>
      <c r="AC304" s="539"/>
      <c r="AD304" s="539"/>
      <c r="AE304" s="539"/>
    </row>
    <row r="305" spans="2:31" ht="17.100000000000001" customHeight="1" x14ac:dyDescent="0.25">
      <c r="B305" s="536"/>
      <c r="C305" s="536"/>
      <c r="D305" s="598"/>
      <c r="E305" s="563" t="s">
        <v>122</v>
      </c>
      <c r="F305" s="542">
        <v>5</v>
      </c>
      <c r="G305" s="519" t="s">
        <v>12</v>
      </c>
      <c r="H305" s="519">
        <v>12</v>
      </c>
      <c r="I305" s="520" t="s">
        <v>13</v>
      </c>
      <c r="J305" s="521">
        <f t="shared" si="11"/>
        <v>60</v>
      </c>
      <c r="K305" s="681">
        <v>60</v>
      </c>
      <c r="L305" s="582">
        <f t="shared" si="10"/>
        <v>0</v>
      </c>
      <c r="M305" s="544" t="s">
        <v>834</v>
      </c>
      <c r="N305" s="522" t="s">
        <v>811</v>
      </c>
      <c r="O305" s="535"/>
      <c r="P305" s="522"/>
      <c r="Q305" s="547" t="s">
        <v>812</v>
      </c>
      <c r="R305" s="536"/>
      <c r="T305" s="539">
        <v>1</v>
      </c>
      <c r="U305" s="539"/>
      <c r="V305" s="539"/>
      <c r="W305" s="539"/>
      <c r="X305" s="539"/>
      <c r="Y305" s="539"/>
      <c r="Z305" s="539"/>
      <c r="AA305" s="539"/>
      <c r="AB305" s="539"/>
      <c r="AC305" s="539"/>
      <c r="AD305" s="539"/>
      <c r="AE305" s="539"/>
    </row>
    <row r="306" spans="2:31" ht="17.100000000000001" customHeight="1" x14ac:dyDescent="0.25">
      <c r="B306" s="536"/>
      <c r="C306" s="536"/>
      <c r="D306" s="598"/>
      <c r="E306" s="563" t="s">
        <v>123</v>
      </c>
      <c r="F306" s="542">
        <v>5</v>
      </c>
      <c r="G306" s="519" t="s">
        <v>12</v>
      </c>
      <c r="H306" s="519">
        <v>12</v>
      </c>
      <c r="I306" s="520" t="s">
        <v>13</v>
      </c>
      <c r="J306" s="521">
        <f t="shared" si="11"/>
        <v>60</v>
      </c>
      <c r="K306" s="681">
        <v>60</v>
      </c>
      <c r="L306" s="582">
        <f t="shared" si="10"/>
        <v>0</v>
      </c>
      <c r="M306" s="544" t="s">
        <v>835</v>
      </c>
      <c r="N306" s="522" t="s">
        <v>811</v>
      </c>
      <c r="O306" s="535"/>
      <c r="P306" s="522"/>
      <c r="Q306" s="547" t="s">
        <v>812</v>
      </c>
      <c r="R306" s="536"/>
      <c r="T306" s="539">
        <v>1</v>
      </c>
      <c r="U306" s="539"/>
      <c r="V306" s="539"/>
      <c r="W306" s="539"/>
      <c r="X306" s="539"/>
      <c r="Y306" s="539"/>
      <c r="Z306" s="539"/>
      <c r="AA306" s="539"/>
      <c r="AB306" s="539"/>
      <c r="AC306" s="539"/>
      <c r="AD306" s="539"/>
      <c r="AE306" s="539"/>
    </row>
    <row r="307" spans="2:31" ht="17.100000000000001" customHeight="1" x14ac:dyDescent="0.25">
      <c r="B307" s="536"/>
      <c r="C307" s="536"/>
      <c r="D307" s="598"/>
      <c r="E307" s="563" t="s">
        <v>124</v>
      </c>
      <c r="F307" s="542">
        <v>5</v>
      </c>
      <c r="G307" s="519" t="s">
        <v>12</v>
      </c>
      <c r="H307" s="519">
        <v>12</v>
      </c>
      <c r="I307" s="520" t="s">
        <v>13</v>
      </c>
      <c r="J307" s="521">
        <f t="shared" si="11"/>
        <v>60</v>
      </c>
      <c r="K307" s="681">
        <v>60</v>
      </c>
      <c r="L307" s="582">
        <f t="shared" si="10"/>
        <v>0</v>
      </c>
      <c r="M307" s="544" t="s">
        <v>836</v>
      </c>
      <c r="N307" s="522" t="s">
        <v>811</v>
      </c>
      <c r="O307" s="535"/>
      <c r="P307" s="522"/>
      <c r="Q307" s="547" t="s">
        <v>812</v>
      </c>
      <c r="R307" s="536"/>
      <c r="T307" s="539">
        <v>1</v>
      </c>
      <c r="U307" s="539"/>
      <c r="V307" s="539"/>
      <c r="W307" s="539"/>
      <c r="X307" s="539"/>
      <c r="Y307" s="539"/>
      <c r="Z307" s="539"/>
      <c r="AA307" s="539"/>
      <c r="AB307" s="539"/>
      <c r="AC307" s="539"/>
      <c r="AD307" s="539"/>
      <c r="AE307" s="539"/>
    </row>
    <row r="308" spans="2:31" ht="17.100000000000001" customHeight="1" x14ac:dyDescent="0.25">
      <c r="B308" s="536"/>
      <c r="C308" s="536"/>
      <c r="D308" s="598"/>
      <c r="E308" s="563" t="s">
        <v>125</v>
      </c>
      <c r="F308" s="542">
        <f>(8.64+6.37)/2</f>
        <v>7.5050000000000008</v>
      </c>
      <c r="G308" s="519" t="s">
        <v>12</v>
      </c>
      <c r="H308" s="519">
        <v>12</v>
      </c>
      <c r="I308" s="520" t="s">
        <v>13</v>
      </c>
      <c r="J308" s="521">
        <v>90</v>
      </c>
      <c r="K308" s="681">
        <v>90</v>
      </c>
      <c r="L308" s="582">
        <f t="shared" si="10"/>
        <v>0</v>
      </c>
      <c r="M308" s="544" t="s">
        <v>837</v>
      </c>
      <c r="N308" s="522" t="s">
        <v>811</v>
      </c>
      <c r="O308" s="535"/>
      <c r="P308" s="522"/>
      <c r="Q308" s="547" t="s">
        <v>812</v>
      </c>
      <c r="R308" s="536"/>
      <c r="T308" s="539">
        <v>1</v>
      </c>
      <c r="U308" s="539"/>
      <c r="V308" s="539"/>
      <c r="W308" s="539"/>
      <c r="X308" s="539"/>
      <c r="Y308" s="539"/>
      <c r="Z308" s="539"/>
      <c r="AA308" s="539"/>
      <c r="AB308" s="539"/>
      <c r="AC308" s="539"/>
      <c r="AD308" s="539"/>
      <c r="AE308" s="539"/>
    </row>
    <row r="309" spans="2:31" ht="17.100000000000001" customHeight="1" x14ac:dyDescent="0.25">
      <c r="B309" s="536"/>
      <c r="C309" s="536"/>
      <c r="D309" s="598"/>
      <c r="E309" s="563" t="s">
        <v>126</v>
      </c>
      <c r="F309" s="542"/>
      <c r="G309" s="519" t="s">
        <v>12</v>
      </c>
      <c r="H309" s="519"/>
      <c r="I309" s="520" t="s">
        <v>13</v>
      </c>
      <c r="J309" s="521">
        <v>25</v>
      </c>
      <c r="K309" s="682">
        <v>25</v>
      </c>
      <c r="L309" s="582">
        <f t="shared" si="10"/>
        <v>0</v>
      </c>
      <c r="M309" s="544" t="s">
        <v>838</v>
      </c>
      <c r="N309" s="522" t="s">
        <v>811</v>
      </c>
      <c r="O309" s="535"/>
      <c r="P309" s="522"/>
      <c r="Q309" s="547" t="s">
        <v>812</v>
      </c>
      <c r="R309" s="536"/>
      <c r="T309" s="539">
        <v>1</v>
      </c>
      <c r="U309" s="539"/>
      <c r="V309" s="539"/>
      <c r="W309" s="539"/>
      <c r="X309" s="539"/>
      <c r="Y309" s="539"/>
      <c r="Z309" s="539"/>
      <c r="AA309" s="539"/>
      <c r="AB309" s="539"/>
      <c r="AC309" s="539"/>
      <c r="AD309" s="539"/>
      <c r="AE309" s="539"/>
    </row>
    <row r="310" spans="2:31" ht="17.100000000000001" customHeight="1" x14ac:dyDescent="0.25">
      <c r="B310" s="536"/>
      <c r="C310" s="536"/>
      <c r="D310" s="598"/>
      <c r="E310" s="563" t="s">
        <v>127</v>
      </c>
      <c r="F310" s="542"/>
      <c r="G310" s="519" t="s">
        <v>12</v>
      </c>
      <c r="H310" s="519"/>
      <c r="I310" s="520" t="s">
        <v>13</v>
      </c>
      <c r="J310" s="521">
        <v>96</v>
      </c>
      <c r="K310" s="682">
        <v>96</v>
      </c>
      <c r="L310" s="582">
        <f t="shared" si="10"/>
        <v>0</v>
      </c>
      <c r="M310" s="544" t="s">
        <v>839</v>
      </c>
      <c r="N310" s="522" t="s">
        <v>811</v>
      </c>
      <c r="O310" s="535"/>
      <c r="P310" s="522"/>
      <c r="Q310" s="547" t="s">
        <v>812</v>
      </c>
      <c r="R310" s="536"/>
      <c r="T310" s="539">
        <v>1</v>
      </c>
      <c r="U310" s="539"/>
      <c r="V310" s="539"/>
      <c r="W310" s="539"/>
      <c r="X310" s="539"/>
      <c r="Y310" s="539"/>
      <c r="Z310" s="539"/>
      <c r="AA310" s="539"/>
      <c r="AB310" s="539"/>
      <c r="AC310" s="539"/>
      <c r="AD310" s="539"/>
      <c r="AE310" s="539"/>
    </row>
    <row r="311" spans="2:31" ht="17.100000000000001" customHeight="1" x14ac:dyDescent="0.25">
      <c r="B311" s="536"/>
      <c r="C311" s="536"/>
      <c r="D311" s="598"/>
      <c r="E311" s="563" t="s">
        <v>128</v>
      </c>
      <c r="F311" s="542">
        <v>8</v>
      </c>
      <c r="G311" s="519" t="s">
        <v>12</v>
      </c>
      <c r="H311" s="519">
        <v>12</v>
      </c>
      <c r="I311" s="520" t="s">
        <v>13</v>
      </c>
      <c r="J311" s="521">
        <f t="shared" ref="J311:J322" si="12">F311*H311</f>
        <v>96</v>
      </c>
      <c r="K311" s="681">
        <v>96</v>
      </c>
      <c r="L311" s="582">
        <f t="shared" si="10"/>
        <v>0</v>
      </c>
      <c r="M311" s="544" t="s">
        <v>840</v>
      </c>
      <c r="N311" s="522" t="s">
        <v>811</v>
      </c>
      <c r="O311" s="535"/>
      <c r="P311" s="522"/>
      <c r="Q311" s="547" t="s">
        <v>812</v>
      </c>
      <c r="R311" s="536"/>
      <c r="T311" s="539">
        <v>1</v>
      </c>
      <c r="U311" s="539"/>
      <c r="V311" s="539"/>
      <c r="W311" s="539"/>
      <c r="X311" s="539"/>
      <c r="Y311" s="539"/>
      <c r="Z311" s="539"/>
      <c r="AA311" s="539"/>
      <c r="AB311" s="539"/>
      <c r="AC311" s="539"/>
      <c r="AD311" s="539"/>
      <c r="AE311" s="539"/>
    </row>
    <row r="312" spans="2:31" ht="17.100000000000001" customHeight="1" x14ac:dyDescent="0.25">
      <c r="B312" s="536"/>
      <c r="C312" s="536"/>
      <c r="D312" s="598"/>
      <c r="E312" s="563" t="s">
        <v>129</v>
      </c>
      <c r="F312" s="542">
        <v>6</v>
      </c>
      <c r="G312" s="519" t="s">
        <v>12</v>
      </c>
      <c r="H312" s="519">
        <v>12</v>
      </c>
      <c r="I312" s="520" t="s">
        <v>13</v>
      </c>
      <c r="J312" s="521">
        <f t="shared" si="12"/>
        <v>72</v>
      </c>
      <c r="K312" s="681">
        <v>72</v>
      </c>
      <c r="L312" s="582">
        <f t="shared" si="10"/>
        <v>0</v>
      </c>
      <c r="M312" s="544" t="s">
        <v>841</v>
      </c>
      <c r="N312" s="522" t="s">
        <v>811</v>
      </c>
      <c r="O312" s="535"/>
      <c r="P312" s="522"/>
      <c r="Q312" s="547" t="s">
        <v>812</v>
      </c>
      <c r="R312" s="536"/>
      <c r="T312" s="539">
        <v>1</v>
      </c>
      <c r="U312" s="539"/>
      <c r="V312" s="539"/>
      <c r="W312" s="539"/>
      <c r="X312" s="539"/>
      <c r="Y312" s="539"/>
      <c r="Z312" s="539"/>
      <c r="AA312" s="539"/>
      <c r="AB312" s="539"/>
      <c r="AC312" s="539"/>
      <c r="AD312" s="539"/>
      <c r="AE312" s="539"/>
    </row>
    <row r="313" spans="2:31" ht="17.100000000000001" customHeight="1" x14ac:dyDescent="0.25">
      <c r="B313" s="536"/>
      <c r="C313" s="536"/>
      <c r="D313" s="598"/>
      <c r="E313" s="563" t="s">
        <v>130</v>
      </c>
      <c r="F313" s="542">
        <v>5</v>
      </c>
      <c r="G313" s="519" t="s">
        <v>12</v>
      </c>
      <c r="H313" s="519">
        <v>12</v>
      </c>
      <c r="I313" s="520" t="s">
        <v>13</v>
      </c>
      <c r="J313" s="521">
        <f t="shared" si="12"/>
        <v>60</v>
      </c>
      <c r="K313" s="681">
        <v>60</v>
      </c>
      <c r="L313" s="582">
        <f t="shared" si="10"/>
        <v>0</v>
      </c>
      <c r="M313" s="544" t="s">
        <v>842</v>
      </c>
      <c r="N313" s="522" t="s">
        <v>811</v>
      </c>
      <c r="O313" s="535"/>
      <c r="P313" s="522"/>
      <c r="Q313" s="547" t="s">
        <v>812</v>
      </c>
      <c r="R313" s="536"/>
      <c r="T313" s="539">
        <v>1</v>
      </c>
      <c r="U313" s="539"/>
      <c r="V313" s="539"/>
      <c r="W313" s="539"/>
      <c r="X313" s="539"/>
      <c r="Y313" s="539"/>
      <c r="Z313" s="539"/>
      <c r="AA313" s="539"/>
      <c r="AB313" s="539"/>
      <c r="AC313" s="539"/>
      <c r="AD313" s="539"/>
      <c r="AE313" s="539"/>
    </row>
    <row r="314" spans="2:31" ht="17.100000000000001" customHeight="1" x14ac:dyDescent="0.25">
      <c r="B314" s="536"/>
      <c r="C314" s="536"/>
      <c r="D314" s="598"/>
      <c r="E314" s="563" t="s">
        <v>131</v>
      </c>
      <c r="F314" s="542">
        <v>5</v>
      </c>
      <c r="G314" s="519" t="s">
        <v>12</v>
      </c>
      <c r="H314" s="519">
        <v>12</v>
      </c>
      <c r="I314" s="520" t="s">
        <v>13</v>
      </c>
      <c r="J314" s="521">
        <f t="shared" si="12"/>
        <v>60</v>
      </c>
      <c r="K314" s="681">
        <v>60</v>
      </c>
      <c r="L314" s="582">
        <f t="shared" si="10"/>
        <v>0</v>
      </c>
      <c r="M314" s="544" t="s">
        <v>843</v>
      </c>
      <c r="N314" s="522" t="s">
        <v>811</v>
      </c>
      <c r="O314" s="535"/>
      <c r="P314" s="522"/>
      <c r="Q314" s="547" t="s">
        <v>812</v>
      </c>
      <c r="R314" s="536"/>
      <c r="T314" s="539">
        <v>1</v>
      </c>
      <c r="U314" s="539"/>
      <c r="V314" s="539"/>
      <c r="W314" s="539"/>
      <c r="X314" s="539"/>
      <c r="Y314" s="539"/>
      <c r="Z314" s="539"/>
      <c r="AA314" s="539"/>
      <c r="AB314" s="539"/>
      <c r="AC314" s="539"/>
      <c r="AD314" s="539"/>
      <c r="AE314" s="539"/>
    </row>
    <row r="315" spans="2:31" ht="17.100000000000001" customHeight="1" x14ac:dyDescent="0.25">
      <c r="B315" s="536"/>
      <c r="C315" s="536"/>
      <c r="D315" s="598"/>
      <c r="E315" s="563" t="s">
        <v>132</v>
      </c>
      <c r="F315" s="542">
        <v>5</v>
      </c>
      <c r="G315" s="519" t="s">
        <v>12</v>
      </c>
      <c r="H315" s="519">
        <v>12</v>
      </c>
      <c r="I315" s="520" t="s">
        <v>13</v>
      </c>
      <c r="J315" s="521">
        <f t="shared" si="12"/>
        <v>60</v>
      </c>
      <c r="K315" s="681">
        <v>60</v>
      </c>
      <c r="L315" s="582">
        <f t="shared" si="10"/>
        <v>0</v>
      </c>
      <c r="M315" s="544" t="s">
        <v>844</v>
      </c>
      <c r="N315" s="522" t="s">
        <v>811</v>
      </c>
      <c r="O315" s="535"/>
      <c r="P315" s="522"/>
      <c r="Q315" s="547" t="s">
        <v>812</v>
      </c>
      <c r="R315" s="536"/>
      <c r="T315" s="539">
        <v>1</v>
      </c>
      <c r="U315" s="539"/>
      <c r="V315" s="539"/>
      <c r="W315" s="539"/>
      <c r="X315" s="539"/>
      <c r="Y315" s="539"/>
      <c r="Z315" s="539"/>
      <c r="AA315" s="539"/>
      <c r="AB315" s="539"/>
      <c r="AC315" s="539"/>
      <c r="AD315" s="539"/>
      <c r="AE315" s="539"/>
    </row>
    <row r="316" spans="2:31" ht="17.100000000000001" customHeight="1" x14ac:dyDescent="0.25">
      <c r="B316" s="536"/>
      <c r="C316" s="536"/>
      <c r="D316" s="598"/>
      <c r="E316" s="563" t="s">
        <v>133</v>
      </c>
      <c r="F316" s="542">
        <v>5</v>
      </c>
      <c r="G316" s="519" t="s">
        <v>12</v>
      </c>
      <c r="H316" s="519">
        <v>12</v>
      </c>
      <c r="I316" s="520" t="s">
        <v>13</v>
      </c>
      <c r="J316" s="521">
        <f t="shared" si="12"/>
        <v>60</v>
      </c>
      <c r="K316" s="681">
        <v>60</v>
      </c>
      <c r="L316" s="582">
        <f t="shared" si="10"/>
        <v>0</v>
      </c>
      <c r="M316" s="544" t="s">
        <v>845</v>
      </c>
      <c r="N316" s="522" t="s">
        <v>811</v>
      </c>
      <c r="O316" s="535"/>
      <c r="P316" s="522"/>
      <c r="Q316" s="547" t="s">
        <v>812</v>
      </c>
      <c r="R316" s="536"/>
      <c r="T316" s="539">
        <v>1</v>
      </c>
      <c r="U316" s="539"/>
      <c r="V316" s="539"/>
      <c r="W316" s="539"/>
      <c r="X316" s="539"/>
      <c r="Y316" s="539"/>
      <c r="Z316" s="539"/>
      <c r="AA316" s="539"/>
      <c r="AB316" s="539"/>
      <c r="AC316" s="539"/>
      <c r="AD316" s="539"/>
      <c r="AE316" s="539"/>
    </row>
    <row r="317" spans="2:31" ht="17.100000000000001" customHeight="1" x14ac:dyDescent="0.25">
      <c r="B317" s="536"/>
      <c r="C317" s="536"/>
      <c r="D317" s="598"/>
      <c r="E317" s="563" t="s">
        <v>134</v>
      </c>
      <c r="F317" s="542">
        <v>5</v>
      </c>
      <c r="G317" s="519" t="s">
        <v>12</v>
      </c>
      <c r="H317" s="519">
        <v>12</v>
      </c>
      <c r="I317" s="520" t="s">
        <v>13</v>
      </c>
      <c r="J317" s="521">
        <f t="shared" si="12"/>
        <v>60</v>
      </c>
      <c r="K317" s="602">
        <v>60</v>
      </c>
      <c r="L317" s="582">
        <f t="shared" si="10"/>
        <v>0</v>
      </c>
      <c r="M317" s="544" t="s">
        <v>846</v>
      </c>
      <c r="N317" s="522" t="s">
        <v>811</v>
      </c>
      <c r="O317" s="535"/>
      <c r="P317" s="522"/>
      <c r="Q317" s="547" t="s">
        <v>812</v>
      </c>
      <c r="R317" s="536"/>
      <c r="T317" s="539">
        <v>1</v>
      </c>
      <c r="U317" s="539"/>
      <c r="V317" s="539"/>
      <c r="W317" s="539"/>
      <c r="X317" s="539"/>
      <c r="Y317" s="539"/>
      <c r="Z317" s="539"/>
      <c r="AA317" s="539"/>
      <c r="AB317" s="539"/>
      <c r="AC317" s="539"/>
      <c r="AD317" s="539"/>
      <c r="AE317" s="539"/>
    </row>
    <row r="318" spans="2:31" ht="17.100000000000001" customHeight="1" x14ac:dyDescent="0.25">
      <c r="B318" s="536"/>
      <c r="C318" s="536"/>
      <c r="D318" s="598"/>
      <c r="E318" s="563" t="s">
        <v>135</v>
      </c>
      <c r="F318" s="542">
        <v>5</v>
      </c>
      <c r="G318" s="519" t="s">
        <v>12</v>
      </c>
      <c r="H318" s="519">
        <v>12</v>
      </c>
      <c r="I318" s="520" t="s">
        <v>13</v>
      </c>
      <c r="J318" s="521">
        <f t="shared" si="12"/>
        <v>60</v>
      </c>
      <c r="K318" s="602">
        <v>60</v>
      </c>
      <c r="L318" s="582">
        <f t="shared" si="10"/>
        <v>0</v>
      </c>
      <c r="M318" s="544" t="s">
        <v>847</v>
      </c>
      <c r="N318" s="522" t="s">
        <v>811</v>
      </c>
      <c r="O318" s="535"/>
      <c r="P318" s="522"/>
      <c r="Q318" s="547" t="s">
        <v>812</v>
      </c>
      <c r="R318" s="536"/>
      <c r="T318" s="539">
        <v>1</v>
      </c>
      <c r="U318" s="539"/>
      <c r="V318" s="539"/>
      <c r="W318" s="539"/>
      <c r="X318" s="539"/>
      <c r="Y318" s="539"/>
      <c r="Z318" s="539"/>
      <c r="AA318" s="539"/>
      <c r="AB318" s="539"/>
      <c r="AC318" s="539"/>
      <c r="AD318" s="539"/>
      <c r="AE318" s="539"/>
    </row>
    <row r="319" spans="2:31" ht="17.100000000000001" customHeight="1" x14ac:dyDescent="0.25">
      <c r="B319" s="536"/>
      <c r="C319" s="536"/>
      <c r="D319" s="598"/>
      <c r="E319" s="563" t="s">
        <v>136</v>
      </c>
      <c r="F319" s="542">
        <v>5</v>
      </c>
      <c r="G319" s="519" t="s">
        <v>12</v>
      </c>
      <c r="H319" s="519">
        <v>12</v>
      </c>
      <c r="I319" s="520" t="s">
        <v>13</v>
      </c>
      <c r="J319" s="521">
        <f t="shared" si="12"/>
        <v>60</v>
      </c>
      <c r="K319" s="602">
        <v>60</v>
      </c>
      <c r="L319" s="582">
        <f t="shared" si="10"/>
        <v>0</v>
      </c>
      <c r="M319" s="544" t="s">
        <v>848</v>
      </c>
      <c r="N319" s="522" t="s">
        <v>811</v>
      </c>
      <c r="O319" s="535"/>
      <c r="P319" s="522"/>
      <c r="Q319" s="547" t="s">
        <v>812</v>
      </c>
      <c r="R319" s="536"/>
      <c r="T319" s="539">
        <v>1</v>
      </c>
      <c r="U319" s="539"/>
      <c r="V319" s="539"/>
      <c r="W319" s="539"/>
      <c r="X319" s="539"/>
      <c r="Y319" s="539"/>
      <c r="Z319" s="539"/>
      <c r="AA319" s="539"/>
      <c r="AB319" s="539"/>
      <c r="AC319" s="539"/>
      <c r="AD319" s="539"/>
      <c r="AE319" s="539"/>
    </row>
    <row r="320" spans="2:31" ht="17.100000000000001" customHeight="1" x14ac:dyDescent="0.25">
      <c r="B320" s="536"/>
      <c r="C320" s="536"/>
      <c r="D320" s="598"/>
      <c r="E320" s="563" t="s">
        <v>137</v>
      </c>
      <c r="F320" s="542">
        <v>5</v>
      </c>
      <c r="G320" s="519" t="s">
        <v>12</v>
      </c>
      <c r="H320" s="519">
        <v>12</v>
      </c>
      <c r="I320" s="520" t="s">
        <v>13</v>
      </c>
      <c r="J320" s="521">
        <f t="shared" si="12"/>
        <v>60</v>
      </c>
      <c r="K320" s="602">
        <v>60</v>
      </c>
      <c r="L320" s="582">
        <f t="shared" si="10"/>
        <v>0</v>
      </c>
      <c r="M320" s="544" t="s">
        <v>849</v>
      </c>
      <c r="N320" s="522" t="s">
        <v>811</v>
      </c>
      <c r="O320" s="535"/>
      <c r="P320" s="522"/>
      <c r="Q320" s="547" t="s">
        <v>812</v>
      </c>
      <c r="R320" s="536"/>
      <c r="T320" s="539">
        <v>1</v>
      </c>
      <c r="U320" s="539"/>
      <c r="V320" s="539"/>
      <c r="W320" s="539"/>
      <c r="X320" s="539"/>
      <c r="Y320" s="539"/>
      <c r="Z320" s="539"/>
      <c r="AA320" s="539"/>
      <c r="AB320" s="539"/>
      <c r="AC320" s="539"/>
      <c r="AD320" s="539"/>
      <c r="AE320" s="539"/>
    </row>
    <row r="321" spans="2:31" ht="17.100000000000001" customHeight="1" x14ac:dyDescent="0.25">
      <c r="B321" s="536"/>
      <c r="C321" s="536"/>
      <c r="D321" s="598"/>
      <c r="E321" s="563" t="s">
        <v>138</v>
      </c>
      <c r="F321" s="542">
        <v>5</v>
      </c>
      <c r="G321" s="519" t="s">
        <v>12</v>
      </c>
      <c r="H321" s="519">
        <v>12</v>
      </c>
      <c r="I321" s="520" t="s">
        <v>13</v>
      </c>
      <c r="J321" s="521">
        <f t="shared" si="12"/>
        <v>60</v>
      </c>
      <c r="K321" s="602">
        <v>60</v>
      </c>
      <c r="L321" s="582">
        <f t="shared" si="10"/>
        <v>0</v>
      </c>
      <c r="M321" s="544" t="s">
        <v>850</v>
      </c>
      <c r="N321" s="522" t="s">
        <v>811</v>
      </c>
      <c r="O321" s="535"/>
      <c r="P321" s="522"/>
      <c r="Q321" s="547" t="s">
        <v>812</v>
      </c>
      <c r="R321" s="536"/>
      <c r="T321" s="539">
        <v>1</v>
      </c>
      <c r="U321" s="539"/>
      <c r="V321" s="539"/>
      <c r="W321" s="539"/>
      <c r="X321" s="539"/>
      <c r="Y321" s="539"/>
      <c r="Z321" s="539"/>
      <c r="AA321" s="539"/>
      <c r="AB321" s="539"/>
      <c r="AC321" s="539"/>
      <c r="AD321" s="539"/>
      <c r="AE321" s="539"/>
    </row>
    <row r="322" spans="2:31" ht="17.100000000000001" customHeight="1" x14ac:dyDescent="0.25">
      <c r="B322" s="536"/>
      <c r="C322" s="536"/>
      <c r="D322" s="598"/>
      <c r="E322" s="563" t="s">
        <v>139</v>
      </c>
      <c r="F322" s="542">
        <v>5</v>
      </c>
      <c r="G322" s="519" t="s">
        <v>12</v>
      </c>
      <c r="H322" s="519">
        <v>12</v>
      </c>
      <c r="I322" s="520" t="s">
        <v>13</v>
      </c>
      <c r="J322" s="521">
        <f t="shared" si="12"/>
        <v>60</v>
      </c>
      <c r="K322" s="602">
        <v>60</v>
      </c>
      <c r="L322" s="582">
        <f t="shared" si="10"/>
        <v>0</v>
      </c>
      <c r="M322" s="544" t="s">
        <v>851</v>
      </c>
      <c r="N322" s="522" t="s">
        <v>811</v>
      </c>
      <c r="O322" s="535"/>
      <c r="P322" s="522"/>
      <c r="Q322" s="547" t="s">
        <v>812</v>
      </c>
      <c r="R322" s="536"/>
      <c r="T322" s="539">
        <v>1</v>
      </c>
      <c r="U322" s="539"/>
      <c r="V322" s="539"/>
      <c r="W322" s="539"/>
      <c r="X322" s="539"/>
      <c r="Y322" s="539"/>
      <c r="Z322" s="539"/>
      <c r="AA322" s="539"/>
      <c r="AB322" s="539"/>
      <c r="AC322" s="539"/>
      <c r="AD322" s="539"/>
      <c r="AE322" s="539"/>
    </row>
    <row r="323" spans="2:31" ht="17.100000000000001" customHeight="1" x14ac:dyDescent="0.25">
      <c r="B323" s="536"/>
      <c r="C323" s="536"/>
      <c r="D323" s="598"/>
      <c r="E323" s="563" t="s">
        <v>140</v>
      </c>
      <c r="F323" s="542">
        <v>7.14</v>
      </c>
      <c r="G323" s="519" t="s">
        <v>12</v>
      </c>
      <c r="H323" s="519">
        <v>12</v>
      </c>
      <c r="I323" s="520" t="s">
        <v>13</v>
      </c>
      <c r="J323" s="521">
        <v>86</v>
      </c>
      <c r="K323" s="652">
        <v>85</v>
      </c>
      <c r="L323" s="582">
        <f t="shared" si="10"/>
        <v>-1</v>
      </c>
      <c r="M323" s="544" t="s">
        <v>852</v>
      </c>
      <c r="N323" s="522" t="s">
        <v>811</v>
      </c>
      <c r="O323" s="535"/>
      <c r="P323" s="522"/>
      <c r="Q323" s="547" t="s">
        <v>812</v>
      </c>
      <c r="R323" s="536"/>
      <c r="T323" s="539">
        <v>1</v>
      </c>
      <c r="U323" s="539"/>
      <c r="V323" s="539"/>
      <c r="W323" s="539"/>
      <c r="X323" s="539"/>
      <c r="Y323" s="539"/>
      <c r="Z323" s="539"/>
      <c r="AA323" s="539"/>
      <c r="AB323" s="539"/>
      <c r="AC323" s="539"/>
      <c r="AD323" s="539"/>
      <c r="AE323" s="539"/>
    </row>
    <row r="324" spans="2:31" ht="17.100000000000001" customHeight="1" x14ac:dyDescent="0.25">
      <c r="B324" s="536"/>
      <c r="C324" s="536"/>
      <c r="D324" s="598"/>
      <c r="E324" s="563" t="s">
        <v>141</v>
      </c>
      <c r="F324" s="542">
        <f>(8.64+6.41)/2</f>
        <v>7.5250000000000004</v>
      </c>
      <c r="G324" s="519" t="s">
        <v>12</v>
      </c>
      <c r="H324" s="519">
        <v>12</v>
      </c>
      <c r="I324" s="520" t="s">
        <v>13</v>
      </c>
      <c r="J324" s="521">
        <v>90</v>
      </c>
      <c r="K324" s="602">
        <v>90</v>
      </c>
      <c r="L324" s="582">
        <f t="shared" si="10"/>
        <v>0</v>
      </c>
      <c r="M324" s="544" t="s">
        <v>853</v>
      </c>
      <c r="N324" s="522" t="s">
        <v>811</v>
      </c>
      <c r="O324" s="535"/>
      <c r="P324" s="522"/>
      <c r="Q324" s="547" t="s">
        <v>812</v>
      </c>
      <c r="R324" s="536"/>
      <c r="T324" s="539">
        <v>1</v>
      </c>
      <c r="U324" s="539"/>
      <c r="V324" s="539"/>
      <c r="W324" s="539"/>
      <c r="X324" s="539"/>
      <c r="Y324" s="539"/>
      <c r="Z324" s="539"/>
      <c r="AA324" s="539"/>
      <c r="AB324" s="539"/>
      <c r="AC324" s="539"/>
      <c r="AD324" s="539"/>
      <c r="AE324" s="539"/>
    </row>
    <row r="325" spans="2:31" ht="17.100000000000001" customHeight="1" x14ac:dyDescent="0.25">
      <c r="B325" s="536"/>
      <c r="C325" s="536"/>
      <c r="D325" s="598"/>
      <c r="E325" s="563" t="s">
        <v>142</v>
      </c>
      <c r="F325" s="542">
        <v>5</v>
      </c>
      <c r="G325" s="519" t="s">
        <v>12</v>
      </c>
      <c r="H325" s="519">
        <v>12</v>
      </c>
      <c r="I325" s="520" t="s">
        <v>13</v>
      </c>
      <c r="J325" s="521">
        <f>F325*H325</f>
        <v>60</v>
      </c>
      <c r="K325" s="602">
        <v>60</v>
      </c>
      <c r="L325" s="582">
        <f t="shared" si="10"/>
        <v>0</v>
      </c>
      <c r="M325" s="544" t="s">
        <v>854</v>
      </c>
      <c r="N325" s="522" t="s">
        <v>811</v>
      </c>
      <c r="O325" s="535"/>
      <c r="P325" s="522"/>
      <c r="Q325" s="547" t="s">
        <v>812</v>
      </c>
      <c r="R325" s="536"/>
      <c r="T325" s="539">
        <v>1</v>
      </c>
      <c r="U325" s="539"/>
      <c r="V325" s="539"/>
      <c r="W325" s="539"/>
      <c r="X325" s="539"/>
      <c r="Y325" s="539"/>
      <c r="Z325" s="539"/>
      <c r="AA325" s="539"/>
      <c r="AB325" s="539"/>
      <c r="AC325" s="539"/>
      <c r="AD325" s="539"/>
      <c r="AE325" s="539"/>
    </row>
    <row r="326" spans="2:31" ht="17.100000000000001" customHeight="1" x14ac:dyDescent="0.25">
      <c r="B326" s="536"/>
      <c r="C326" s="536"/>
      <c r="D326" s="598"/>
      <c r="E326" s="563" t="s">
        <v>143</v>
      </c>
      <c r="F326" s="542">
        <v>6</v>
      </c>
      <c r="G326" s="519" t="s">
        <v>12</v>
      </c>
      <c r="H326" s="519">
        <v>12</v>
      </c>
      <c r="I326" s="520" t="s">
        <v>13</v>
      </c>
      <c r="J326" s="521">
        <f>F326*H326</f>
        <v>72</v>
      </c>
      <c r="K326" s="602">
        <v>72</v>
      </c>
      <c r="L326" s="582">
        <f t="shared" si="10"/>
        <v>0</v>
      </c>
      <c r="M326" s="544" t="s">
        <v>855</v>
      </c>
      <c r="N326" s="522" t="s">
        <v>811</v>
      </c>
      <c r="O326" s="535"/>
      <c r="P326" s="522"/>
      <c r="Q326" s="547" t="s">
        <v>812</v>
      </c>
      <c r="R326" s="536"/>
      <c r="T326" s="539">
        <v>1</v>
      </c>
      <c r="U326" s="539"/>
      <c r="V326" s="539"/>
      <c r="W326" s="539"/>
      <c r="X326" s="539"/>
      <c r="Y326" s="539"/>
      <c r="Z326" s="539"/>
      <c r="AA326" s="539"/>
      <c r="AB326" s="539"/>
      <c r="AC326" s="539"/>
      <c r="AD326" s="539"/>
      <c r="AE326" s="539"/>
    </row>
    <row r="327" spans="2:31" ht="17.100000000000001" customHeight="1" x14ac:dyDescent="0.25">
      <c r="B327" s="536"/>
      <c r="C327" s="536"/>
      <c r="D327" s="598"/>
      <c r="E327" s="563" t="s">
        <v>144</v>
      </c>
      <c r="F327" s="542">
        <v>7.5</v>
      </c>
      <c r="G327" s="519" t="s">
        <v>12</v>
      </c>
      <c r="H327" s="519">
        <v>12</v>
      </c>
      <c r="I327" s="520" t="s">
        <v>13</v>
      </c>
      <c r="J327" s="521">
        <f t="shared" ref="J327" si="13">F327*H327</f>
        <v>90</v>
      </c>
      <c r="K327" s="602">
        <v>90</v>
      </c>
      <c r="L327" s="582">
        <f t="shared" si="10"/>
        <v>0</v>
      </c>
      <c r="M327" s="544" t="s">
        <v>856</v>
      </c>
      <c r="N327" s="522" t="s">
        <v>811</v>
      </c>
      <c r="O327" s="535"/>
      <c r="P327" s="522"/>
      <c r="Q327" s="547" t="s">
        <v>812</v>
      </c>
      <c r="R327" s="536"/>
      <c r="T327" s="539">
        <v>1</v>
      </c>
      <c r="U327" s="539"/>
      <c r="V327" s="539"/>
      <c r="W327" s="539"/>
      <c r="X327" s="539"/>
      <c r="Y327" s="539"/>
      <c r="Z327" s="539"/>
      <c r="AA327" s="539"/>
      <c r="AB327" s="539"/>
      <c r="AC327" s="539"/>
      <c r="AD327" s="539"/>
      <c r="AE327" s="539"/>
    </row>
    <row r="328" spans="2:31" ht="17.100000000000001" customHeight="1" x14ac:dyDescent="0.25">
      <c r="B328" s="536"/>
      <c r="C328" s="536"/>
      <c r="D328" s="598"/>
      <c r="E328" s="563" t="s">
        <v>145</v>
      </c>
      <c r="F328" s="542">
        <v>8.64</v>
      </c>
      <c r="G328" s="519" t="s">
        <v>12</v>
      </c>
      <c r="H328" s="519">
        <v>12</v>
      </c>
      <c r="I328" s="520" t="s">
        <v>13</v>
      </c>
      <c r="J328" s="521">
        <v>104</v>
      </c>
      <c r="K328" s="652">
        <v>103</v>
      </c>
      <c r="L328" s="582">
        <f t="shared" si="10"/>
        <v>-1</v>
      </c>
      <c r="M328" s="544" t="s">
        <v>857</v>
      </c>
      <c r="N328" s="522" t="s">
        <v>811</v>
      </c>
      <c r="O328" s="535"/>
      <c r="P328" s="522"/>
      <c r="Q328" s="547" t="s">
        <v>812</v>
      </c>
      <c r="R328" s="536"/>
      <c r="T328" s="539">
        <v>1</v>
      </c>
      <c r="U328" s="539"/>
      <c r="V328" s="539"/>
      <c r="W328" s="539"/>
      <c r="X328" s="539"/>
      <c r="Y328" s="539"/>
      <c r="Z328" s="539"/>
      <c r="AA328" s="539"/>
      <c r="AB328" s="539"/>
      <c r="AC328" s="539"/>
      <c r="AD328" s="539"/>
      <c r="AE328" s="539"/>
    </row>
    <row r="329" spans="2:31" ht="17.100000000000001" customHeight="1" x14ac:dyDescent="0.25">
      <c r="B329" s="536"/>
      <c r="C329" s="536"/>
      <c r="D329" s="598"/>
      <c r="E329" s="563" t="s">
        <v>146</v>
      </c>
      <c r="F329" s="542">
        <v>6</v>
      </c>
      <c r="G329" s="519" t="s">
        <v>12</v>
      </c>
      <c r="H329" s="519">
        <v>12</v>
      </c>
      <c r="I329" s="520" t="s">
        <v>13</v>
      </c>
      <c r="J329" s="521">
        <f t="shared" ref="J329:J331" si="14">F329*H329</f>
        <v>72</v>
      </c>
      <c r="K329" s="602">
        <v>72</v>
      </c>
      <c r="L329" s="582">
        <f t="shared" si="10"/>
        <v>0</v>
      </c>
      <c r="M329" s="544" t="s">
        <v>858</v>
      </c>
      <c r="N329" s="522" t="s">
        <v>811</v>
      </c>
      <c r="O329" s="535"/>
      <c r="P329" s="522"/>
      <c r="Q329" s="547" t="s">
        <v>812</v>
      </c>
      <c r="R329" s="536"/>
      <c r="T329" s="539">
        <v>1</v>
      </c>
      <c r="U329" s="539"/>
      <c r="V329" s="539"/>
      <c r="W329" s="539"/>
      <c r="X329" s="539"/>
      <c r="Y329" s="539"/>
      <c r="Z329" s="539"/>
      <c r="AA329" s="539"/>
      <c r="AB329" s="539"/>
      <c r="AC329" s="539"/>
      <c r="AD329" s="539"/>
      <c r="AE329" s="539"/>
    </row>
    <row r="330" spans="2:31" ht="17.100000000000001" customHeight="1" x14ac:dyDescent="0.25">
      <c r="B330" s="536"/>
      <c r="C330" s="536"/>
      <c r="D330" s="598"/>
      <c r="E330" s="563" t="s">
        <v>147</v>
      </c>
      <c r="F330" s="542">
        <v>5</v>
      </c>
      <c r="G330" s="519" t="s">
        <v>12</v>
      </c>
      <c r="H330" s="519">
        <v>12</v>
      </c>
      <c r="I330" s="520" t="s">
        <v>13</v>
      </c>
      <c r="J330" s="521">
        <f t="shared" si="14"/>
        <v>60</v>
      </c>
      <c r="K330" s="602">
        <v>60</v>
      </c>
      <c r="L330" s="582">
        <f t="shared" si="10"/>
        <v>0</v>
      </c>
      <c r="M330" s="544" t="s">
        <v>859</v>
      </c>
      <c r="N330" s="522" t="s">
        <v>811</v>
      </c>
      <c r="O330" s="535"/>
      <c r="P330" s="522"/>
      <c r="Q330" s="547" t="s">
        <v>812</v>
      </c>
      <c r="R330" s="536"/>
      <c r="T330" s="539">
        <v>1</v>
      </c>
      <c r="U330" s="539"/>
      <c r="V330" s="539"/>
      <c r="W330" s="539"/>
      <c r="X330" s="539"/>
      <c r="Y330" s="539"/>
      <c r="Z330" s="539"/>
      <c r="AA330" s="539"/>
      <c r="AB330" s="539"/>
      <c r="AC330" s="539"/>
      <c r="AD330" s="539"/>
      <c r="AE330" s="539"/>
    </row>
    <row r="331" spans="2:31" ht="17.100000000000001" customHeight="1" x14ac:dyDescent="0.25">
      <c r="B331" s="536"/>
      <c r="C331" s="536"/>
      <c r="D331" s="598"/>
      <c r="E331" s="563" t="s">
        <v>148</v>
      </c>
      <c r="F331" s="542">
        <v>7.5</v>
      </c>
      <c r="G331" s="519" t="s">
        <v>12</v>
      </c>
      <c r="H331" s="519">
        <v>12</v>
      </c>
      <c r="I331" s="520" t="s">
        <v>13</v>
      </c>
      <c r="J331" s="521">
        <f t="shared" si="14"/>
        <v>90</v>
      </c>
      <c r="K331" s="602">
        <v>90</v>
      </c>
      <c r="L331" s="582">
        <f t="shared" si="10"/>
        <v>0</v>
      </c>
      <c r="M331" s="544" t="s">
        <v>860</v>
      </c>
      <c r="N331" s="522" t="s">
        <v>811</v>
      </c>
      <c r="O331" s="535"/>
      <c r="P331" s="522"/>
      <c r="Q331" s="547" t="s">
        <v>812</v>
      </c>
      <c r="R331" s="536"/>
      <c r="T331" s="539">
        <v>1</v>
      </c>
      <c r="U331" s="539"/>
      <c r="V331" s="539"/>
      <c r="W331" s="539"/>
      <c r="X331" s="539"/>
      <c r="Y331" s="539"/>
      <c r="Z331" s="539"/>
      <c r="AA331" s="539"/>
      <c r="AB331" s="539"/>
      <c r="AC331" s="539"/>
      <c r="AD331" s="539"/>
      <c r="AE331" s="539"/>
    </row>
    <row r="332" spans="2:31" ht="17.100000000000001" customHeight="1" x14ac:dyDescent="0.25">
      <c r="B332" s="536"/>
      <c r="C332" s="536"/>
      <c r="D332" s="598"/>
      <c r="E332" s="563" t="s">
        <v>149</v>
      </c>
      <c r="F332" s="542">
        <v>7.5</v>
      </c>
      <c r="G332" s="519" t="s">
        <v>12</v>
      </c>
      <c r="H332" s="519">
        <v>9.01</v>
      </c>
      <c r="I332" s="520" t="s">
        <v>13</v>
      </c>
      <c r="J332" s="521">
        <v>68</v>
      </c>
      <c r="K332" s="602">
        <v>68</v>
      </c>
      <c r="L332" s="582">
        <f t="shared" si="10"/>
        <v>0</v>
      </c>
      <c r="M332" s="544" t="s">
        <v>861</v>
      </c>
      <c r="N332" s="522" t="s">
        <v>811</v>
      </c>
      <c r="O332" s="535"/>
      <c r="P332" s="522"/>
      <c r="Q332" s="547" t="s">
        <v>812</v>
      </c>
      <c r="R332" s="536"/>
      <c r="T332" s="539">
        <v>1</v>
      </c>
      <c r="U332" s="539"/>
      <c r="V332" s="539"/>
      <c r="W332" s="539"/>
      <c r="X332" s="539"/>
      <c r="Y332" s="539"/>
      <c r="Z332" s="539"/>
      <c r="AA332" s="539"/>
      <c r="AB332" s="539"/>
      <c r="AC332" s="539"/>
      <c r="AD332" s="539"/>
      <c r="AE332" s="539"/>
    </row>
    <row r="333" spans="2:31" ht="17.100000000000001" customHeight="1" x14ac:dyDescent="0.25">
      <c r="B333" s="536"/>
      <c r="C333" s="536"/>
      <c r="D333" s="598"/>
      <c r="E333" s="563" t="s">
        <v>150</v>
      </c>
      <c r="F333" s="542">
        <v>5</v>
      </c>
      <c r="G333" s="519" t="s">
        <v>12</v>
      </c>
      <c r="H333" s="519">
        <v>10.58</v>
      </c>
      <c r="I333" s="520" t="s">
        <v>13</v>
      </c>
      <c r="J333" s="521">
        <v>53</v>
      </c>
      <c r="K333" s="652">
        <v>52</v>
      </c>
      <c r="L333" s="582">
        <f t="shared" si="10"/>
        <v>-1</v>
      </c>
      <c r="M333" s="544" t="s">
        <v>862</v>
      </c>
      <c r="N333" s="522" t="s">
        <v>811</v>
      </c>
      <c r="O333" s="535"/>
      <c r="P333" s="522"/>
      <c r="Q333" s="547" t="s">
        <v>812</v>
      </c>
      <c r="R333" s="536"/>
      <c r="T333" s="539">
        <v>1</v>
      </c>
      <c r="U333" s="539"/>
      <c r="V333" s="539"/>
      <c r="W333" s="539"/>
      <c r="X333" s="539"/>
      <c r="Y333" s="539"/>
      <c r="Z333" s="539"/>
      <c r="AA333" s="539"/>
      <c r="AB333" s="539"/>
      <c r="AC333" s="539"/>
      <c r="AD333" s="539"/>
      <c r="AE333" s="539"/>
    </row>
    <row r="334" spans="2:31" ht="17.100000000000001" customHeight="1" x14ac:dyDescent="0.25">
      <c r="B334" s="536"/>
      <c r="C334" s="536"/>
      <c r="D334" s="598"/>
      <c r="E334" s="563" t="s">
        <v>151</v>
      </c>
      <c r="F334" s="542">
        <v>6.33</v>
      </c>
      <c r="G334" s="519" t="s">
        <v>12</v>
      </c>
      <c r="H334" s="519">
        <v>12</v>
      </c>
      <c r="I334" s="520" t="s">
        <v>13</v>
      </c>
      <c r="J334" s="521">
        <v>78</v>
      </c>
      <c r="K334" s="652">
        <v>78</v>
      </c>
      <c r="L334" s="582">
        <f t="shared" si="10"/>
        <v>0</v>
      </c>
      <c r="M334" s="544" t="s">
        <v>863</v>
      </c>
      <c r="N334" s="522" t="s">
        <v>811</v>
      </c>
      <c r="O334" s="535"/>
      <c r="P334" s="522"/>
      <c r="Q334" s="547" t="s">
        <v>812</v>
      </c>
      <c r="R334" s="536"/>
      <c r="T334" s="539">
        <v>1</v>
      </c>
      <c r="U334" s="539"/>
      <c r="V334" s="539"/>
      <c r="W334" s="539"/>
      <c r="X334" s="539"/>
      <c r="Y334" s="539"/>
      <c r="Z334" s="539"/>
      <c r="AA334" s="539"/>
      <c r="AB334" s="539"/>
      <c r="AC334" s="539"/>
      <c r="AD334" s="539"/>
      <c r="AE334" s="539"/>
    </row>
    <row r="335" spans="2:31" ht="17.100000000000001" customHeight="1" x14ac:dyDescent="0.25">
      <c r="B335" s="536"/>
      <c r="C335" s="536"/>
      <c r="D335" s="598"/>
      <c r="E335" s="563" t="s">
        <v>152</v>
      </c>
      <c r="F335" s="542">
        <v>8</v>
      </c>
      <c r="G335" s="519" t="s">
        <v>12</v>
      </c>
      <c r="H335" s="519">
        <v>13</v>
      </c>
      <c r="I335" s="520" t="s">
        <v>13</v>
      </c>
      <c r="J335" s="521">
        <f t="shared" ref="J335:J349" si="15">F335*H335</f>
        <v>104</v>
      </c>
      <c r="K335" s="602">
        <v>104</v>
      </c>
      <c r="L335" s="582">
        <f t="shared" si="10"/>
        <v>0</v>
      </c>
      <c r="M335" s="544" t="s">
        <v>864</v>
      </c>
      <c r="N335" s="522" t="s">
        <v>811</v>
      </c>
      <c r="O335" s="535"/>
      <c r="P335" s="522"/>
      <c r="Q335" s="547" t="s">
        <v>812</v>
      </c>
      <c r="R335" s="536"/>
      <c r="T335" s="539">
        <v>1</v>
      </c>
      <c r="U335" s="539"/>
      <c r="V335" s="539"/>
      <c r="W335" s="539"/>
      <c r="X335" s="539"/>
      <c r="Y335" s="539"/>
      <c r="Z335" s="539"/>
      <c r="AA335" s="539"/>
      <c r="AB335" s="539"/>
      <c r="AC335" s="539"/>
      <c r="AD335" s="539"/>
      <c r="AE335" s="539"/>
    </row>
    <row r="336" spans="2:31" ht="17.100000000000001" customHeight="1" x14ac:dyDescent="0.25">
      <c r="B336" s="536"/>
      <c r="C336" s="536"/>
      <c r="D336" s="598"/>
      <c r="E336" s="563" t="s">
        <v>153</v>
      </c>
      <c r="F336" s="542">
        <v>6</v>
      </c>
      <c r="G336" s="519" t="s">
        <v>12</v>
      </c>
      <c r="H336" s="519">
        <v>13</v>
      </c>
      <c r="I336" s="520" t="s">
        <v>13</v>
      </c>
      <c r="J336" s="521">
        <f t="shared" si="15"/>
        <v>78</v>
      </c>
      <c r="K336" s="602">
        <v>78</v>
      </c>
      <c r="L336" s="582">
        <f t="shared" si="10"/>
        <v>0</v>
      </c>
      <c r="M336" s="544" t="s">
        <v>865</v>
      </c>
      <c r="N336" s="522" t="s">
        <v>811</v>
      </c>
      <c r="O336" s="535"/>
      <c r="P336" s="522"/>
      <c r="Q336" s="547" t="s">
        <v>812</v>
      </c>
      <c r="R336" s="536"/>
      <c r="T336" s="539">
        <v>1</v>
      </c>
      <c r="U336" s="539"/>
      <c r="V336" s="539"/>
      <c r="W336" s="539"/>
      <c r="X336" s="539"/>
      <c r="Y336" s="539"/>
      <c r="Z336" s="539"/>
      <c r="AA336" s="539"/>
      <c r="AB336" s="539"/>
      <c r="AC336" s="539"/>
      <c r="AD336" s="539"/>
      <c r="AE336" s="539"/>
    </row>
    <row r="337" spans="2:31" ht="17.100000000000001" customHeight="1" x14ac:dyDescent="0.25">
      <c r="B337" s="536"/>
      <c r="C337" s="536"/>
      <c r="D337" s="598"/>
      <c r="E337" s="563" t="s">
        <v>154</v>
      </c>
      <c r="F337" s="542">
        <v>6</v>
      </c>
      <c r="G337" s="519" t="s">
        <v>12</v>
      </c>
      <c r="H337" s="519">
        <v>13</v>
      </c>
      <c r="I337" s="520" t="s">
        <v>13</v>
      </c>
      <c r="J337" s="521">
        <f t="shared" si="15"/>
        <v>78</v>
      </c>
      <c r="K337" s="602">
        <v>78</v>
      </c>
      <c r="L337" s="582">
        <f t="shared" si="10"/>
        <v>0</v>
      </c>
      <c r="M337" s="544" t="s">
        <v>866</v>
      </c>
      <c r="N337" s="522" t="s">
        <v>811</v>
      </c>
      <c r="O337" s="535"/>
      <c r="P337" s="522"/>
      <c r="Q337" s="547" t="s">
        <v>812</v>
      </c>
      <c r="R337" s="536"/>
      <c r="T337" s="539">
        <v>1</v>
      </c>
      <c r="U337" s="539"/>
      <c r="V337" s="539"/>
      <c r="W337" s="539"/>
      <c r="X337" s="539"/>
      <c r="Y337" s="539"/>
      <c r="Z337" s="539"/>
      <c r="AA337" s="539"/>
      <c r="AB337" s="539"/>
      <c r="AC337" s="539"/>
      <c r="AD337" s="539"/>
      <c r="AE337" s="539"/>
    </row>
    <row r="338" spans="2:31" ht="17.100000000000001" customHeight="1" x14ac:dyDescent="0.25">
      <c r="B338" s="536"/>
      <c r="C338" s="536"/>
      <c r="D338" s="598"/>
      <c r="E338" s="563" t="s">
        <v>155</v>
      </c>
      <c r="F338" s="542">
        <v>5</v>
      </c>
      <c r="G338" s="519" t="s">
        <v>12</v>
      </c>
      <c r="H338" s="519">
        <v>13</v>
      </c>
      <c r="I338" s="520" t="s">
        <v>13</v>
      </c>
      <c r="J338" s="521">
        <f t="shared" si="15"/>
        <v>65</v>
      </c>
      <c r="K338" s="602">
        <v>65</v>
      </c>
      <c r="L338" s="582">
        <f t="shared" si="10"/>
        <v>0</v>
      </c>
      <c r="M338" s="544" t="s">
        <v>867</v>
      </c>
      <c r="N338" s="522" t="s">
        <v>811</v>
      </c>
      <c r="O338" s="535"/>
      <c r="P338" s="522"/>
      <c r="Q338" s="547" t="s">
        <v>812</v>
      </c>
      <c r="R338" s="536"/>
      <c r="T338" s="539">
        <v>1</v>
      </c>
      <c r="U338" s="539"/>
      <c r="V338" s="539"/>
      <c r="W338" s="539"/>
      <c r="X338" s="539"/>
      <c r="Y338" s="539"/>
      <c r="Z338" s="539"/>
      <c r="AA338" s="539"/>
      <c r="AB338" s="539"/>
      <c r="AC338" s="539"/>
      <c r="AD338" s="539"/>
      <c r="AE338" s="539"/>
    </row>
    <row r="339" spans="2:31" ht="17.100000000000001" customHeight="1" x14ac:dyDescent="0.25">
      <c r="B339" s="536"/>
      <c r="C339" s="536"/>
      <c r="D339" s="598"/>
      <c r="E339" s="563" t="s">
        <v>156</v>
      </c>
      <c r="F339" s="542">
        <v>5</v>
      </c>
      <c r="G339" s="519" t="s">
        <v>12</v>
      </c>
      <c r="H339" s="519">
        <v>13</v>
      </c>
      <c r="I339" s="520" t="s">
        <v>13</v>
      </c>
      <c r="J339" s="521">
        <f t="shared" si="15"/>
        <v>65</v>
      </c>
      <c r="K339" s="602">
        <v>65</v>
      </c>
      <c r="L339" s="582">
        <f t="shared" si="10"/>
        <v>0</v>
      </c>
      <c r="M339" s="544" t="s">
        <v>868</v>
      </c>
      <c r="N339" s="522" t="s">
        <v>811</v>
      </c>
      <c r="O339" s="535"/>
      <c r="P339" s="522"/>
      <c r="Q339" s="547" t="s">
        <v>812</v>
      </c>
      <c r="R339" s="536"/>
      <c r="T339" s="539">
        <v>1</v>
      </c>
      <c r="U339" s="539"/>
      <c r="V339" s="539"/>
      <c r="W339" s="539"/>
      <c r="X339" s="539"/>
      <c r="Y339" s="539"/>
      <c r="Z339" s="539"/>
      <c r="AA339" s="539"/>
      <c r="AB339" s="539"/>
      <c r="AC339" s="539"/>
      <c r="AD339" s="539"/>
      <c r="AE339" s="539"/>
    </row>
    <row r="340" spans="2:31" ht="17.100000000000001" customHeight="1" x14ac:dyDescent="0.25">
      <c r="B340" s="536"/>
      <c r="C340" s="536"/>
      <c r="D340" s="598"/>
      <c r="E340" s="563" t="s">
        <v>157</v>
      </c>
      <c r="F340" s="542">
        <v>5</v>
      </c>
      <c r="G340" s="519" t="s">
        <v>12</v>
      </c>
      <c r="H340" s="519">
        <v>13</v>
      </c>
      <c r="I340" s="520" t="s">
        <v>13</v>
      </c>
      <c r="J340" s="521">
        <f t="shared" si="15"/>
        <v>65</v>
      </c>
      <c r="K340" s="602">
        <v>65</v>
      </c>
      <c r="L340" s="582">
        <f t="shared" si="10"/>
        <v>0</v>
      </c>
      <c r="M340" s="544" t="s">
        <v>869</v>
      </c>
      <c r="N340" s="522" t="s">
        <v>811</v>
      </c>
      <c r="O340" s="535"/>
      <c r="P340" s="522"/>
      <c r="Q340" s="547" t="s">
        <v>812</v>
      </c>
      <c r="R340" s="536"/>
      <c r="T340" s="539">
        <v>1</v>
      </c>
      <c r="U340" s="539"/>
      <c r="V340" s="539"/>
      <c r="W340" s="539"/>
      <c r="X340" s="539"/>
      <c r="Y340" s="539"/>
      <c r="Z340" s="539"/>
      <c r="AA340" s="539"/>
      <c r="AB340" s="539"/>
      <c r="AC340" s="539"/>
      <c r="AD340" s="539"/>
      <c r="AE340" s="539"/>
    </row>
    <row r="341" spans="2:31" ht="17.100000000000001" customHeight="1" x14ac:dyDescent="0.25">
      <c r="B341" s="536"/>
      <c r="C341" s="536"/>
      <c r="D341" s="598"/>
      <c r="E341" s="563" t="s">
        <v>158</v>
      </c>
      <c r="F341" s="542">
        <v>5</v>
      </c>
      <c r="G341" s="519" t="s">
        <v>12</v>
      </c>
      <c r="H341" s="519">
        <v>13</v>
      </c>
      <c r="I341" s="520" t="s">
        <v>13</v>
      </c>
      <c r="J341" s="521">
        <f t="shared" si="15"/>
        <v>65</v>
      </c>
      <c r="K341" s="602">
        <v>65</v>
      </c>
      <c r="L341" s="582">
        <f t="shared" si="10"/>
        <v>0</v>
      </c>
      <c r="M341" s="544" t="s">
        <v>870</v>
      </c>
      <c r="N341" s="522" t="s">
        <v>811</v>
      </c>
      <c r="O341" s="535"/>
      <c r="P341" s="522"/>
      <c r="Q341" s="547" t="s">
        <v>812</v>
      </c>
      <c r="R341" s="536"/>
      <c r="T341" s="539">
        <v>1</v>
      </c>
      <c r="U341" s="539"/>
      <c r="V341" s="539"/>
      <c r="W341" s="539"/>
      <c r="X341" s="539"/>
      <c r="Y341" s="539"/>
      <c r="Z341" s="539"/>
      <c r="AA341" s="539"/>
      <c r="AB341" s="539"/>
      <c r="AC341" s="539"/>
      <c r="AD341" s="539"/>
      <c r="AE341" s="539"/>
    </row>
    <row r="342" spans="2:31" ht="17.100000000000001" customHeight="1" x14ac:dyDescent="0.25">
      <c r="B342" s="536"/>
      <c r="C342" s="536"/>
      <c r="D342" s="598"/>
      <c r="E342" s="563" t="s">
        <v>159</v>
      </c>
      <c r="F342" s="542">
        <v>5</v>
      </c>
      <c r="G342" s="519" t="s">
        <v>12</v>
      </c>
      <c r="H342" s="519">
        <v>13</v>
      </c>
      <c r="I342" s="520" t="s">
        <v>13</v>
      </c>
      <c r="J342" s="521">
        <f t="shared" si="15"/>
        <v>65</v>
      </c>
      <c r="K342" s="602">
        <v>65</v>
      </c>
      <c r="L342" s="582">
        <f t="shared" si="10"/>
        <v>0</v>
      </c>
      <c r="M342" s="544" t="s">
        <v>871</v>
      </c>
      <c r="N342" s="522" t="s">
        <v>811</v>
      </c>
      <c r="O342" s="535"/>
      <c r="P342" s="522"/>
      <c r="Q342" s="547" t="s">
        <v>812</v>
      </c>
      <c r="R342" s="536"/>
      <c r="T342" s="539">
        <v>1</v>
      </c>
      <c r="U342" s="539"/>
      <c r="V342" s="539"/>
      <c r="W342" s="539"/>
      <c r="X342" s="539"/>
      <c r="Y342" s="539"/>
      <c r="Z342" s="539"/>
      <c r="AA342" s="539"/>
      <c r="AB342" s="539"/>
      <c r="AC342" s="539"/>
      <c r="AD342" s="539"/>
      <c r="AE342" s="539"/>
    </row>
    <row r="343" spans="2:31" ht="17.100000000000001" customHeight="1" x14ac:dyDescent="0.25">
      <c r="B343" s="536"/>
      <c r="C343" s="536"/>
      <c r="D343" s="598"/>
      <c r="E343" s="563" t="s">
        <v>160</v>
      </c>
      <c r="F343" s="542">
        <v>5</v>
      </c>
      <c r="G343" s="519" t="s">
        <v>12</v>
      </c>
      <c r="H343" s="519">
        <v>13</v>
      </c>
      <c r="I343" s="520" t="s">
        <v>13</v>
      </c>
      <c r="J343" s="521">
        <f t="shared" si="15"/>
        <v>65</v>
      </c>
      <c r="K343" s="602">
        <v>65</v>
      </c>
      <c r="L343" s="582">
        <f t="shared" si="10"/>
        <v>0</v>
      </c>
      <c r="M343" s="544" t="s">
        <v>872</v>
      </c>
      <c r="N343" s="522" t="s">
        <v>811</v>
      </c>
      <c r="O343" s="535"/>
      <c r="P343" s="522"/>
      <c r="Q343" s="547" t="s">
        <v>812</v>
      </c>
      <c r="R343" s="536"/>
      <c r="T343" s="539">
        <v>1</v>
      </c>
      <c r="U343" s="539"/>
      <c r="V343" s="539"/>
      <c r="W343" s="539"/>
      <c r="X343" s="539"/>
      <c r="Y343" s="539"/>
      <c r="Z343" s="539"/>
      <c r="AA343" s="539"/>
      <c r="AB343" s="539"/>
      <c r="AC343" s="539"/>
      <c r="AD343" s="539"/>
      <c r="AE343" s="539"/>
    </row>
    <row r="344" spans="2:31" ht="17.100000000000001" customHeight="1" x14ac:dyDescent="0.25">
      <c r="B344" s="536"/>
      <c r="C344" s="536"/>
      <c r="D344" s="598"/>
      <c r="E344" s="563" t="s">
        <v>161</v>
      </c>
      <c r="F344" s="542">
        <v>5</v>
      </c>
      <c r="G344" s="519" t="s">
        <v>12</v>
      </c>
      <c r="H344" s="519">
        <v>13</v>
      </c>
      <c r="I344" s="520" t="s">
        <v>13</v>
      </c>
      <c r="J344" s="521">
        <f t="shared" si="15"/>
        <v>65</v>
      </c>
      <c r="K344" s="602">
        <v>65</v>
      </c>
      <c r="L344" s="582">
        <f t="shared" si="10"/>
        <v>0</v>
      </c>
      <c r="M344" s="544" t="s">
        <v>873</v>
      </c>
      <c r="N344" s="522" t="s">
        <v>811</v>
      </c>
      <c r="O344" s="535"/>
      <c r="P344" s="522"/>
      <c r="Q344" s="547" t="s">
        <v>812</v>
      </c>
      <c r="R344" s="536"/>
      <c r="T344" s="539">
        <v>1</v>
      </c>
      <c r="U344" s="539"/>
      <c r="V344" s="539"/>
      <c r="W344" s="539"/>
      <c r="X344" s="539"/>
      <c r="Y344" s="539"/>
      <c r="Z344" s="539"/>
      <c r="AA344" s="539"/>
      <c r="AB344" s="539"/>
      <c r="AC344" s="539"/>
      <c r="AD344" s="539"/>
      <c r="AE344" s="539"/>
    </row>
    <row r="345" spans="2:31" ht="17.100000000000001" customHeight="1" x14ac:dyDescent="0.25">
      <c r="B345" s="536"/>
      <c r="C345" s="536"/>
      <c r="D345" s="598"/>
      <c r="E345" s="563" t="s">
        <v>162</v>
      </c>
      <c r="F345" s="542">
        <v>5</v>
      </c>
      <c r="G345" s="519" t="s">
        <v>12</v>
      </c>
      <c r="H345" s="519">
        <v>13</v>
      </c>
      <c r="I345" s="520" t="s">
        <v>13</v>
      </c>
      <c r="J345" s="521">
        <f t="shared" si="15"/>
        <v>65</v>
      </c>
      <c r="K345" s="602">
        <v>65</v>
      </c>
      <c r="L345" s="582">
        <f t="shared" si="10"/>
        <v>0</v>
      </c>
      <c r="M345" s="544" t="s">
        <v>874</v>
      </c>
      <c r="N345" s="522" t="s">
        <v>811</v>
      </c>
      <c r="O345" s="535"/>
      <c r="P345" s="522"/>
      <c r="Q345" s="547" t="s">
        <v>812</v>
      </c>
      <c r="R345" s="536"/>
      <c r="T345" s="539">
        <v>1</v>
      </c>
      <c r="U345" s="539"/>
      <c r="V345" s="539"/>
      <c r="W345" s="539"/>
      <c r="X345" s="539"/>
      <c r="Y345" s="539"/>
      <c r="Z345" s="539"/>
      <c r="AA345" s="539"/>
      <c r="AB345" s="539"/>
      <c r="AC345" s="539"/>
      <c r="AD345" s="539"/>
      <c r="AE345" s="539"/>
    </row>
    <row r="346" spans="2:31" ht="17.100000000000001" customHeight="1" x14ac:dyDescent="0.25">
      <c r="B346" s="536"/>
      <c r="C346" s="536"/>
      <c r="D346" s="598"/>
      <c r="E346" s="563" t="s">
        <v>163</v>
      </c>
      <c r="F346" s="542">
        <v>5</v>
      </c>
      <c r="G346" s="519" t="s">
        <v>12</v>
      </c>
      <c r="H346" s="519">
        <v>13</v>
      </c>
      <c r="I346" s="520" t="s">
        <v>13</v>
      </c>
      <c r="J346" s="521">
        <f t="shared" si="15"/>
        <v>65</v>
      </c>
      <c r="K346" s="602">
        <v>65</v>
      </c>
      <c r="L346" s="582">
        <f t="shared" si="10"/>
        <v>0</v>
      </c>
      <c r="M346" s="544" t="s">
        <v>875</v>
      </c>
      <c r="N346" s="522" t="s">
        <v>811</v>
      </c>
      <c r="O346" s="535"/>
      <c r="P346" s="522"/>
      <c r="Q346" s="547" t="s">
        <v>812</v>
      </c>
      <c r="R346" s="536"/>
      <c r="T346" s="539">
        <v>1</v>
      </c>
      <c r="U346" s="539"/>
      <c r="V346" s="539"/>
      <c r="W346" s="539"/>
      <c r="X346" s="539"/>
      <c r="Y346" s="539"/>
      <c r="Z346" s="539"/>
      <c r="AA346" s="539"/>
      <c r="AB346" s="539"/>
      <c r="AC346" s="539"/>
      <c r="AD346" s="539"/>
      <c r="AE346" s="539"/>
    </row>
    <row r="347" spans="2:31" ht="17.100000000000001" customHeight="1" x14ac:dyDescent="0.25">
      <c r="B347" s="536"/>
      <c r="C347" s="536"/>
      <c r="D347" s="598"/>
      <c r="E347" s="563" t="s">
        <v>164</v>
      </c>
      <c r="F347" s="542">
        <v>5</v>
      </c>
      <c r="G347" s="519" t="s">
        <v>12</v>
      </c>
      <c r="H347" s="519">
        <v>13</v>
      </c>
      <c r="I347" s="520" t="s">
        <v>13</v>
      </c>
      <c r="J347" s="521">
        <f t="shared" si="15"/>
        <v>65</v>
      </c>
      <c r="K347" s="602">
        <v>65</v>
      </c>
      <c r="L347" s="582">
        <f t="shared" si="10"/>
        <v>0</v>
      </c>
      <c r="M347" s="544" t="s">
        <v>876</v>
      </c>
      <c r="N347" s="522" t="s">
        <v>811</v>
      </c>
      <c r="O347" s="535"/>
      <c r="P347" s="522"/>
      <c r="Q347" s="547" t="s">
        <v>812</v>
      </c>
      <c r="R347" s="536"/>
      <c r="T347" s="539">
        <v>1</v>
      </c>
      <c r="U347" s="539"/>
      <c r="V347" s="539"/>
      <c r="W347" s="539"/>
      <c r="X347" s="539"/>
      <c r="Y347" s="539"/>
      <c r="Z347" s="539"/>
      <c r="AA347" s="539"/>
      <c r="AB347" s="539"/>
      <c r="AC347" s="539"/>
      <c r="AD347" s="539"/>
      <c r="AE347" s="539"/>
    </row>
    <row r="348" spans="2:31" ht="17.100000000000001" customHeight="1" x14ac:dyDescent="0.25">
      <c r="B348" s="536"/>
      <c r="C348" s="536"/>
      <c r="D348" s="598"/>
      <c r="E348" s="563" t="s">
        <v>165</v>
      </c>
      <c r="F348" s="542">
        <v>5</v>
      </c>
      <c r="G348" s="519" t="s">
        <v>12</v>
      </c>
      <c r="H348" s="519">
        <v>13</v>
      </c>
      <c r="I348" s="520" t="s">
        <v>13</v>
      </c>
      <c r="J348" s="521">
        <f t="shared" si="15"/>
        <v>65</v>
      </c>
      <c r="K348" s="602">
        <v>65</v>
      </c>
      <c r="L348" s="582">
        <f t="shared" ref="L348:L407" si="16">K348-J348</f>
        <v>0</v>
      </c>
      <c r="M348" s="544" t="s">
        <v>877</v>
      </c>
      <c r="N348" s="522" t="s">
        <v>811</v>
      </c>
      <c r="O348" s="535"/>
      <c r="P348" s="522"/>
      <c r="Q348" s="547" t="s">
        <v>812</v>
      </c>
      <c r="R348" s="536"/>
      <c r="T348" s="539">
        <v>1</v>
      </c>
      <c r="U348" s="539"/>
      <c r="V348" s="539"/>
      <c r="W348" s="539"/>
      <c r="X348" s="539"/>
      <c r="Y348" s="539"/>
      <c r="Z348" s="539"/>
      <c r="AA348" s="539"/>
      <c r="AB348" s="539"/>
      <c r="AC348" s="539"/>
      <c r="AD348" s="539"/>
      <c r="AE348" s="539"/>
    </row>
    <row r="349" spans="2:31" ht="17.100000000000001" customHeight="1" x14ac:dyDescent="0.25">
      <c r="B349" s="536"/>
      <c r="C349" s="536"/>
      <c r="D349" s="598"/>
      <c r="E349" s="563" t="s">
        <v>166</v>
      </c>
      <c r="F349" s="542">
        <v>5</v>
      </c>
      <c r="G349" s="519" t="s">
        <v>12</v>
      </c>
      <c r="H349" s="519">
        <v>13</v>
      </c>
      <c r="I349" s="520" t="s">
        <v>13</v>
      </c>
      <c r="J349" s="521">
        <f t="shared" si="15"/>
        <v>65</v>
      </c>
      <c r="K349" s="602">
        <v>65</v>
      </c>
      <c r="L349" s="582">
        <f t="shared" si="16"/>
        <v>0</v>
      </c>
      <c r="M349" s="544" t="s">
        <v>878</v>
      </c>
      <c r="N349" s="522" t="s">
        <v>811</v>
      </c>
      <c r="O349" s="535"/>
      <c r="P349" s="522"/>
      <c r="Q349" s="547" t="s">
        <v>812</v>
      </c>
      <c r="R349" s="536"/>
      <c r="T349" s="539">
        <v>1</v>
      </c>
      <c r="U349" s="539"/>
      <c r="V349" s="539"/>
      <c r="W349" s="539"/>
      <c r="X349" s="539"/>
      <c r="Y349" s="539"/>
      <c r="Z349" s="539"/>
      <c r="AA349" s="539"/>
      <c r="AB349" s="539"/>
      <c r="AC349" s="539"/>
      <c r="AD349" s="539"/>
      <c r="AE349" s="539"/>
    </row>
    <row r="350" spans="2:31" ht="17.100000000000001" customHeight="1" x14ac:dyDescent="0.25">
      <c r="B350" s="536"/>
      <c r="C350" s="536"/>
      <c r="D350" s="598"/>
      <c r="E350" s="563" t="s">
        <v>167</v>
      </c>
      <c r="F350" s="542">
        <v>7.74</v>
      </c>
      <c r="G350" s="519" t="s">
        <v>12</v>
      </c>
      <c r="H350" s="519">
        <v>13</v>
      </c>
      <c r="I350" s="520" t="s">
        <v>13</v>
      </c>
      <c r="J350" s="521">
        <v>101</v>
      </c>
      <c r="K350" s="652">
        <v>100</v>
      </c>
      <c r="L350" s="582">
        <f t="shared" si="16"/>
        <v>-1</v>
      </c>
      <c r="M350" s="544" t="s">
        <v>879</v>
      </c>
      <c r="N350" s="522" t="s">
        <v>811</v>
      </c>
      <c r="O350" s="535"/>
      <c r="P350" s="522"/>
      <c r="Q350" s="547" t="s">
        <v>812</v>
      </c>
      <c r="R350" s="536"/>
      <c r="T350" s="539">
        <v>1</v>
      </c>
      <c r="U350" s="539"/>
      <c r="V350" s="539"/>
      <c r="W350" s="539"/>
      <c r="X350" s="539"/>
      <c r="Y350" s="539"/>
      <c r="Z350" s="539"/>
      <c r="AA350" s="539"/>
      <c r="AB350" s="539"/>
      <c r="AC350" s="539"/>
      <c r="AD350" s="539"/>
      <c r="AE350" s="539"/>
    </row>
    <row r="351" spans="2:31" ht="17.100000000000001" customHeight="1" x14ac:dyDescent="0.25">
      <c r="B351" s="536"/>
      <c r="C351" s="536"/>
      <c r="D351" s="598"/>
      <c r="E351" s="563" t="s">
        <v>168</v>
      </c>
      <c r="F351" s="542">
        <v>8</v>
      </c>
      <c r="G351" s="519" t="s">
        <v>12</v>
      </c>
      <c r="H351" s="519">
        <v>13</v>
      </c>
      <c r="I351" s="520" t="s">
        <v>13</v>
      </c>
      <c r="J351" s="521">
        <f t="shared" ref="J351:J365" si="17">F351*H351</f>
        <v>104</v>
      </c>
      <c r="K351" s="602">
        <v>104</v>
      </c>
      <c r="L351" s="582">
        <f t="shared" si="16"/>
        <v>0</v>
      </c>
      <c r="M351" s="544" t="s">
        <v>880</v>
      </c>
      <c r="N351" s="522" t="s">
        <v>811</v>
      </c>
      <c r="O351" s="535"/>
      <c r="P351" s="522"/>
      <c r="Q351" s="547" t="s">
        <v>812</v>
      </c>
      <c r="R351" s="536"/>
      <c r="T351" s="539">
        <v>1</v>
      </c>
      <c r="U351" s="539"/>
      <c r="V351" s="539"/>
      <c r="W351" s="539"/>
      <c r="X351" s="539"/>
      <c r="Y351" s="539"/>
      <c r="Z351" s="539"/>
      <c r="AA351" s="539"/>
      <c r="AB351" s="539"/>
      <c r="AC351" s="539"/>
      <c r="AD351" s="539"/>
      <c r="AE351" s="539"/>
    </row>
    <row r="352" spans="2:31" ht="17.100000000000001" customHeight="1" x14ac:dyDescent="0.25">
      <c r="B352" s="536"/>
      <c r="C352" s="536"/>
      <c r="D352" s="598"/>
      <c r="E352" s="563" t="s">
        <v>169</v>
      </c>
      <c r="F352" s="542">
        <v>5</v>
      </c>
      <c r="G352" s="519" t="s">
        <v>12</v>
      </c>
      <c r="H352" s="519">
        <v>13</v>
      </c>
      <c r="I352" s="520" t="s">
        <v>13</v>
      </c>
      <c r="J352" s="521">
        <f t="shared" si="17"/>
        <v>65</v>
      </c>
      <c r="K352" s="602">
        <v>65</v>
      </c>
      <c r="L352" s="582">
        <f t="shared" si="16"/>
        <v>0</v>
      </c>
      <c r="M352" s="544" t="s">
        <v>881</v>
      </c>
      <c r="N352" s="522" t="s">
        <v>811</v>
      </c>
      <c r="O352" s="535"/>
      <c r="P352" s="522"/>
      <c r="Q352" s="547" t="s">
        <v>812</v>
      </c>
      <c r="R352" s="536"/>
      <c r="T352" s="539">
        <v>1</v>
      </c>
      <c r="U352" s="539"/>
      <c r="V352" s="539"/>
      <c r="W352" s="539"/>
      <c r="X352" s="539"/>
      <c r="Y352" s="539"/>
      <c r="Z352" s="539"/>
      <c r="AA352" s="539"/>
      <c r="AB352" s="539"/>
      <c r="AC352" s="539"/>
      <c r="AD352" s="539"/>
      <c r="AE352" s="539"/>
    </row>
    <row r="353" spans="2:31" ht="17.100000000000001" customHeight="1" x14ac:dyDescent="0.25">
      <c r="B353" s="536"/>
      <c r="C353" s="536"/>
      <c r="D353" s="598"/>
      <c r="E353" s="563" t="s">
        <v>170</v>
      </c>
      <c r="F353" s="542">
        <v>5</v>
      </c>
      <c r="G353" s="519" t="s">
        <v>12</v>
      </c>
      <c r="H353" s="519">
        <v>13</v>
      </c>
      <c r="I353" s="520" t="s">
        <v>13</v>
      </c>
      <c r="J353" s="521">
        <f t="shared" si="17"/>
        <v>65</v>
      </c>
      <c r="K353" s="602">
        <v>65</v>
      </c>
      <c r="L353" s="582">
        <f t="shared" si="16"/>
        <v>0</v>
      </c>
      <c r="M353" s="544" t="s">
        <v>882</v>
      </c>
      <c r="N353" s="522" t="s">
        <v>811</v>
      </c>
      <c r="O353" s="535"/>
      <c r="P353" s="522"/>
      <c r="Q353" s="547" t="s">
        <v>812</v>
      </c>
      <c r="R353" s="536"/>
      <c r="T353" s="539">
        <v>1</v>
      </c>
      <c r="U353" s="539"/>
      <c r="V353" s="539"/>
      <c r="W353" s="539"/>
      <c r="X353" s="539"/>
      <c r="Y353" s="539"/>
      <c r="Z353" s="539"/>
      <c r="AA353" s="539"/>
      <c r="AB353" s="539"/>
      <c r="AC353" s="539"/>
      <c r="AD353" s="539"/>
      <c r="AE353" s="539"/>
    </row>
    <row r="354" spans="2:31" ht="17.100000000000001" customHeight="1" x14ac:dyDescent="0.25">
      <c r="B354" s="536"/>
      <c r="C354" s="536"/>
      <c r="D354" s="598"/>
      <c r="E354" s="563" t="s">
        <v>171</v>
      </c>
      <c r="F354" s="542">
        <v>5</v>
      </c>
      <c r="G354" s="519" t="s">
        <v>12</v>
      </c>
      <c r="H354" s="519">
        <v>13</v>
      </c>
      <c r="I354" s="520" t="s">
        <v>13</v>
      </c>
      <c r="J354" s="521">
        <f t="shared" si="17"/>
        <v>65</v>
      </c>
      <c r="K354" s="602">
        <v>65</v>
      </c>
      <c r="L354" s="582">
        <f t="shared" si="16"/>
        <v>0</v>
      </c>
      <c r="M354" s="544" t="s">
        <v>883</v>
      </c>
      <c r="N354" s="522" t="s">
        <v>811</v>
      </c>
      <c r="O354" s="535"/>
      <c r="P354" s="522"/>
      <c r="Q354" s="547" t="s">
        <v>812</v>
      </c>
      <c r="R354" s="536"/>
      <c r="T354" s="539">
        <v>1</v>
      </c>
      <c r="U354" s="539"/>
      <c r="V354" s="539"/>
      <c r="W354" s="539"/>
      <c r="X354" s="539"/>
      <c r="Y354" s="539"/>
      <c r="Z354" s="539"/>
      <c r="AA354" s="539"/>
      <c r="AB354" s="539"/>
      <c r="AC354" s="539"/>
      <c r="AD354" s="539"/>
      <c r="AE354" s="539"/>
    </row>
    <row r="355" spans="2:31" ht="17.100000000000001" customHeight="1" x14ac:dyDescent="0.25">
      <c r="B355" s="536"/>
      <c r="C355" s="536"/>
      <c r="D355" s="598"/>
      <c r="E355" s="563" t="s">
        <v>172</v>
      </c>
      <c r="F355" s="542">
        <v>5</v>
      </c>
      <c r="G355" s="519" t="s">
        <v>12</v>
      </c>
      <c r="H355" s="519">
        <v>13</v>
      </c>
      <c r="I355" s="520" t="s">
        <v>13</v>
      </c>
      <c r="J355" s="521">
        <f t="shared" si="17"/>
        <v>65</v>
      </c>
      <c r="K355" s="602">
        <v>65</v>
      </c>
      <c r="L355" s="582">
        <f t="shared" si="16"/>
        <v>0</v>
      </c>
      <c r="M355" s="544" t="s">
        <v>884</v>
      </c>
      <c r="N355" s="522" t="s">
        <v>811</v>
      </c>
      <c r="O355" s="535"/>
      <c r="P355" s="522"/>
      <c r="Q355" s="547" t="s">
        <v>812</v>
      </c>
      <c r="R355" s="536"/>
      <c r="T355" s="539">
        <v>1</v>
      </c>
      <c r="U355" s="539"/>
      <c r="V355" s="539"/>
      <c r="W355" s="539"/>
      <c r="X355" s="539"/>
      <c r="Y355" s="539"/>
      <c r="Z355" s="539"/>
      <c r="AA355" s="539"/>
      <c r="AB355" s="539"/>
      <c r="AC355" s="539"/>
      <c r="AD355" s="539"/>
      <c r="AE355" s="539"/>
    </row>
    <row r="356" spans="2:31" ht="17.100000000000001" customHeight="1" x14ac:dyDescent="0.25">
      <c r="B356" s="536"/>
      <c r="C356" s="536"/>
      <c r="D356" s="598"/>
      <c r="E356" s="563" t="s">
        <v>173</v>
      </c>
      <c r="F356" s="542">
        <v>5</v>
      </c>
      <c r="G356" s="519" t="s">
        <v>12</v>
      </c>
      <c r="H356" s="519">
        <v>13</v>
      </c>
      <c r="I356" s="520" t="s">
        <v>13</v>
      </c>
      <c r="J356" s="521">
        <f t="shared" si="17"/>
        <v>65</v>
      </c>
      <c r="K356" s="602">
        <v>65</v>
      </c>
      <c r="L356" s="582">
        <f t="shared" si="16"/>
        <v>0</v>
      </c>
      <c r="M356" s="544" t="s">
        <v>885</v>
      </c>
      <c r="N356" s="522" t="s">
        <v>811</v>
      </c>
      <c r="O356" s="535"/>
      <c r="P356" s="522"/>
      <c r="Q356" s="547" t="s">
        <v>812</v>
      </c>
      <c r="R356" s="536"/>
      <c r="T356" s="539">
        <v>1</v>
      </c>
      <c r="U356" s="539"/>
      <c r="V356" s="539"/>
      <c r="W356" s="539"/>
      <c r="X356" s="539"/>
      <c r="Y356" s="539"/>
      <c r="Z356" s="539"/>
      <c r="AA356" s="539"/>
      <c r="AB356" s="539"/>
      <c r="AC356" s="539"/>
      <c r="AD356" s="539"/>
      <c r="AE356" s="539"/>
    </row>
    <row r="357" spans="2:31" ht="17.100000000000001" customHeight="1" x14ac:dyDescent="0.25">
      <c r="B357" s="536"/>
      <c r="C357" s="536"/>
      <c r="D357" s="598"/>
      <c r="E357" s="563" t="s">
        <v>174</v>
      </c>
      <c r="F357" s="542">
        <v>5</v>
      </c>
      <c r="G357" s="519" t="s">
        <v>12</v>
      </c>
      <c r="H357" s="519">
        <v>13</v>
      </c>
      <c r="I357" s="520" t="s">
        <v>13</v>
      </c>
      <c r="J357" s="521">
        <f t="shared" si="17"/>
        <v>65</v>
      </c>
      <c r="K357" s="602">
        <v>65</v>
      </c>
      <c r="L357" s="582">
        <f t="shared" si="16"/>
        <v>0</v>
      </c>
      <c r="M357" s="544" t="s">
        <v>886</v>
      </c>
      <c r="N357" s="522" t="s">
        <v>811</v>
      </c>
      <c r="O357" s="535"/>
      <c r="P357" s="522"/>
      <c r="Q357" s="547" t="s">
        <v>812</v>
      </c>
      <c r="R357" s="536"/>
      <c r="T357" s="539">
        <v>1</v>
      </c>
      <c r="U357" s="539"/>
      <c r="V357" s="539"/>
      <c r="W357" s="539"/>
      <c r="X357" s="539"/>
      <c r="Y357" s="539"/>
      <c r="Z357" s="539"/>
      <c r="AA357" s="539"/>
      <c r="AB357" s="539"/>
      <c r="AC357" s="539"/>
      <c r="AD357" s="539"/>
      <c r="AE357" s="539"/>
    </row>
    <row r="358" spans="2:31" ht="17.100000000000001" customHeight="1" x14ac:dyDescent="0.25">
      <c r="B358" s="536"/>
      <c r="C358" s="536"/>
      <c r="D358" s="598"/>
      <c r="E358" s="563" t="s">
        <v>175</v>
      </c>
      <c r="F358" s="542">
        <v>5</v>
      </c>
      <c r="G358" s="519" t="s">
        <v>12</v>
      </c>
      <c r="H358" s="519">
        <v>13</v>
      </c>
      <c r="I358" s="520" t="s">
        <v>13</v>
      </c>
      <c r="J358" s="521">
        <f t="shared" si="17"/>
        <v>65</v>
      </c>
      <c r="K358" s="602">
        <v>65</v>
      </c>
      <c r="L358" s="582">
        <f t="shared" si="16"/>
        <v>0</v>
      </c>
      <c r="M358" s="544" t="s">
        <v>887</v>
      </c>
      <c r="N358" s="522" t="s">
        <v>811</v>
      </c>
      <c r="O358" s="535"/>
      <c r="P358" s="522"/>
      <c r="Q358" s="547" t="s">
        <v>812</v>
      </c>
      <c r="R358" s="536"/>
      <c r="T358" s="539">
        <v>1</v>
      </c>
      <c r="U358" s="539"/>
      <c r="V358" s="539"/>
      <c r="W358" s="539"/>
      <c r="X358" s="539"/>
      <c r="Y358" s="539"/>
      <c r="Z358" s="539"/>
      <c r="AA358" s="539"/>
      <c r="AB358" s="539"/>
      <c r="AC358" s="539"/>
      <c r="AD358" s="539"/>
      <c r="AE358" s="539"/>
    </row>
    <row r="359" spans="2:31" ht="17.100000000000001" customHeight="1" x14ac:dyDescent="0.25">
      <c r="B359" s="536"/>
      <c r="C359" s="536"/>
      <c r="D359" s="598"/>
      <c r="E359" s="563" t="s">
        <v>176</v>
      </c>
      <c r="F359" s="542">
        <v>5</v>
      </c>
      <c r="G359" s="519" t="s">
        <v>12</v>
      </c>
      <c r="H359" s="519">
        <v>13</v>
      </c>
      <c r="I359" s="520" t="s">
        <v>13</v>
      </c>
      <c r="J359" s="521">
        <f t="shared" si="17"/>
        <v>65</v>
      </c>
      <c r="K359" s="602">
        <v>65</v>
      </c>
      <c r="L359" s="582">
        <f t="shared" si="16"/>
        <v>0</v>
      </c>
      <c r="M359" s="544" t="s">
        <v>888</v>
      </c>
      <c r="N359" s="522" t="s">
        <v>811</v>
      </c>
      <c r="O359" s="535"/>
      <c r="P359" s="522"/>
      <c r="Q359" s="547" t="s">
        <v>812</v>
      </c>
      <c r="R359" s="536"/>
      <c r="T359" s="539">
        <v>1</v>
      </c>
      <c r="U359" s="539"/>
      <c r="V359" s="539"/>
      <c r="W359" s="539"/>
      <c r="X359" s="539"/>
      <c r="Y359" s="539"/>
      <c r="Z359" s="539"/>
      <c r="AA359" s="539"/>
      <c r="AB359" s="539"/>
      <c r="AC359" s="539"/>
      <c r="AD359" s="539"/>
      <c r="AE359" s="539"/>
    </row>
    <row r="360" spans="2:31" ht="17.100000000000001" customHeight="1" x14ac:dyDescent="0.25">
      <c r="B360" s="536"/>
      <c r="C360" s="536"/>
      <c r="D360" s="598"/>
      <c r="E360" s="563" t="s">
        <v>177</v>
      </c>
      <c r="F360" s="542">
        <v>5</v>
      </c>
      <c r="G360" s="519" t="s">
        <v>12</v>
      </c>
      <c r="H360" s="519">
        <v>13</v>
      </c>
      <c r="I360" s="520" t="s">
        <v>13</v>
      </c>
      <c r="J360" s="521">
        <f t="shared" si="17"/>
        <v>65</v>
      </c>
      <c r="K360" s="602">
        <v>65</v>
      </c>
      <c r="L360" s="582">
        <f t="shared" si="16"/>
        <v>0</v>
      </c>
      <c r="M360" s="544" t="s">
        <v>889</v>
      </c>
      <c r="N360" s="522" t="s">
        <v>811</v>
      </c>
      <c r="O360" s="535"/>
      <c r="P360" s="522"/>
      <c r="Q360" s="547" t="s">
        <v>812</v>
      </c>
      <c r="R360" s="536"/>
      <c r="T360" s="539">
        <v>1</v>
      </c>
      <c r="U360" s="539"/>
      <c r="V360" s="539"/>
      <c r="W360" s="539"/>
      <c r="X360" s="539"/>
      <c r="Y360" s="539"/>
      <c r="Z360" s="539"/>
      <c r="AA360" s="539"/>
      <c r="AB360" s="539"/>
      <c r="AC360" s="539"/>
      <c r="AD360" s="539"/>
      <c r="AE360" s="539"/>
    </row>
    <row r="361" spans="2:31" ht="17.100000000000001" customHeight="1" x14ac:dyDescent="0.25">
      <c r="B361" s="536"/>
      <c r="C361" s="536"/>
      <c r="D361" s="598"/>
      <c r="E361" s="563" t="s">
        <v>178</v>
      </c>
      <c r="F361" s="542">
        <v>5</v>
      </c>
      <c r="G361" s="519" t="s">
        <v>12</v>
      </c>
      <c r="H361" s="519">
        <v>13</v>
      </c>
      <c r="I361" s="520" t="s">
        <v>13</v>
      </c>
      <c r="J361" s="521">
        <f t="shared" si="17"/>
        <v>65</v>
      </c>
      <c r="K361" s="602">
        <v>65</v>
      </c>
      <c r="L361" s="582">
        <f t="shared" si="16"/>
        <v>0</v>
      </c>
      <c r="M361" s="544" t="s">
        <v>890</v>
      </c>
      <c r="N361" s="522" t="s">
        <v>811</v>
      </c>
      <c r="O361" s="535"/>
      <c r="P361" s="522"/>
      <c r="Q361" s="547" t="s">
        <v>812</v>
      </c>
      <c r="R361" s="536"/>
      <c r="T361" s="539">
        <v>1</v>
      </c>
      <c r="U361" s="539"/>
      <c r="V361" s="539"/>
      <c r="W361" s="539"/>
      <c r="X361" s="539"/>
      <c r="Y361" s="539"/>
      <c r="Z361" s="539"/>
      <c r="AA361" s="539"/>
      <c r="AB361" s="539"/>
      <c r="AC361" s="539"/>
      <c r="AD361" s="539"/>
      <c r="AE361" s="539"/>
    </row>
    <row r="362" spans="2:31" ht="17.100000000000001" customHeight="1" x14ac:dyDescent="0.25">
      <c r="B362" s="536"/>
      <c r="C362" s="536"/>
      <c r="D362" s="598"/>
      <c r="E362" s="563" t="s">
        <v>179</v>
      </c>
      <c r="F362" s="542">
        <v>5</v>
      </c>
      <c r="G362" s="519" t="s">
        <v>12</v>
      </c>
      <c r="H362" s="519">
        <v>13</v>
      </c>
      <c r="I362" s="520" t="s">
        <v>13</v>
      </c>
      <c r="J362" s="521">
        <f t="shared" si="17"/>
        <v>65</v>
      </c>
      <c r="K362" s="602">
        <v>65</v>
      </c>
      <c r="L362" s="582">
        <f t="shared" si="16"/>
        <v>0</v>
      </c>
      <c r="M362" s="544" t="s">
        <v>891</v>
      </c>
      <c r="N362" s="522" t="s">
        <v>811</v>
      </c>
      <c r="O362" s="535"/>
      <c r="P362" s="522"/>
      <c r="Q362" s="547" t="s">
        <v>812</v>
      </c>
      <c r="R362" s="536"/>
      <c r="T362" s="539">
        <v>1</v>
      </c>
      <c r="U362" s="539"/>
      <c r="V362" s="539"/>
      <c r="W362" s="539"/>
      <c r="X362" s="539"/>
      <c r="Y362" s="539"/>
      <c r="Z362" s="539"/>
      <c r="AA362" s="539"/>
      <c r="AB362" s="539"/>
      <c r="AC362" s="539"/>
      <c r="AD362" s="539"/>
      <c r="AE362" s="539"/>
    </row>
    <row r="363" spans="2:31" ht="17.100000000000001" customHeight="1" x14ac:dyDescent="0.25">
      <c r="B363" s="536"/>
      <c r="C363" s="536"/>
      <c r="D363" s="598"/>
      <c r="E363" s="563" t="s">
        <v>180</v>
      </c>
      <c r="F363" s="542">
        <v>5</v>
      </c>
      <c r="G363" s="519" t="s">
        <v>12</v>
      </c>
      <c r="H363" s="519">
        <v>13</v>
      </c>
      <c r="I363" s="520" t="s">
        <v>13</v>
      </c>
      <c r="J363" s="521">
        <f t="shared" si="17"/>
        <v>65</v>
      </c>
      <c r="K363" s="602">
        <v>65</v>
      </c>
      <c r="L363" s="582">
        <f t="shared" si="16"/>
        <v>0</v>
      </c>
      <c r="M363" s="544" t="s">
        <v>892</v>
      </c>
      <c r="N363" s="522" t="s">
        <v>811</v>
      </c>
      <c r="O363" s="535"/>
      <c r="P363" s="522"/>
      <c r="Q363" s="547" t="s">
        <v>812</v>
      </c>
      <c r="R363" s="536"/>
      <c r="T363" s="539">
        <v>1</v>
      </c>
      <c r="U363" s="539"/>
      <c r="V363" s="539"/>
      <c r="W363" s="539"/>
      <c r="X363" s="539"/>
      <c r="Y363" s="539"/>
      <c r="Z363" s="539"/>
      <c r="AA363" s="539"/>
      <c r="AB363" s="539"/>
      <c r="AC363" s="539"/>
      <c r="AD363" s="539"/>
      <c r="AE363" s="539"/>
    </row>
    <row r="364" spans="2:31" ht="17.100000000000001" customHeight="1" x14ac:dyDescent="0.25">
      <c r="B364" s="536"/>
      <c r="C364" s="536"/>
      <c r="D364" s="598"/>
      <c r="E364" s="563" t="s">
        <v>181</v>
      </c>
      <c r="F364" s="542">
        <v>5</v>
      </c>
      <c r="G364" s="519" t="s">
        <v>12</v>
      </c>
      <c r="H364" s="519">
        <v>13</v>
      </c>
      <c r="I364" s="520" t="s">
        <v>13</v>
      </c>
      <c r="J364" s="521">
        <f t="shared" si="17"/>
        <v>65</v>
      </c>
      <c r="K364" s="602">
        <v>65</v>
      </c>
      <c r="L364" s="582">
        <f t="shared" si="16"/>
        <v>0</v>
      </c>
      <c r="M364" s="544" t="s">
        <v>893</v>
      </c>
      <c r="N364" s="522" t="s">
        <v>811</v>
      </c>
      <c r="O364" s="535"/>
      <c r="P364" s="522"/>
      <c r="Q364" s="547" t="s">
        <v>812</v>
      </c>
      <c r="R364" s="536"/>
      <c r="T364" s="539">
        <v>1</v>
      </c>
      <c r="U364" s="539"/>
      <c r="V364" s="539"/>
      <c r="W364" s="539"/>
      <c r="X364" s="539"/>
      <c r="Y364" s="539"/>
      <c r="Z364" s="539"/>
      <c r="AA364" s="539"/>
      <c r="AB364" s="539"/>
      <c r="AC364" s="539"/>
      <c r="AD364" s="539"/>
      <c r="AE364" s="539"/>
    </row>
    <row r="365" spans="2:31" ht="17.100000000000001" customHeight="1" x14ac:dyDescent="0.25">
      <c r="B365" s="536"/>
      <c r="C365" s="536"/>
      <c r="D365" s="598"/>
      <c r="E365" s="563" t="s">
        <v>182</v>
      </c>
      <c r="F365" s="542">
        <v>5</v>
      </c>
      <c r="G365" s="519" t="s">
        <v>12</v>
      </c>
      <c r="H365" s="519">
        <v>13</v>
      </c>
      <c r="I365" s="520" t="s">
        <v>13</v>
      </c>
      <c r="J365" s="521">
        <f t="shared" si="17"/>
        <v>65</v>
      </c>
      <c r="K365" s="602">
        <v>65</v>
      </c>
      <c r="L365" s="582">
        <f t="shared" si="16"/>
        <v>0</v>
      </c>
      <c r="M365" s="544" t="s">
        <v>894</v>
      </c>
      <c r="N365" s="522" t="s">
        <v>811</v>
      </c>
      <c r="O365" s="535"/>
      <c r="P365" s="522"/>
      <c r="Q365" s="547" t="s">
        <v>812</v>
      </c>
      <c r="R365" s="536"/>
      <c r="T365" s="539">
        <v>1</v>
      </c>
      <c r="U365" s="539"/>
      <c r="V365" s="539"/>
      <c r="W365" s="539"/>
      <c r="X365" s="539"/>
      <c r="Y365" s="539"/>
      <c r="Z365" s="539"/>
      <c r="AA365" s="539"/>
      <c r="AB365" s="539"/>
      <c r="AC365" s="539"/>
      <c r="AD365" s="539"/>
      <c r="AE365" s="539"/>
    </row>
    <row r="366" spans="2:31" ht="17.100000000000001" customHeight="1" x14ac:dyDescent="0.25">
      <c r="B366" s="536"/>
      <c r="C366" s="536"/>
      <c r="D366" s="598"/>
      <c r="E366" s="563" t="s">
        <v>183</v>
      </c>
      <c r="F366" s="542">
        <f>(7.97+9.74)/2</f>
        <v>8.8550000000000004</v>
      </c>
      <c r="G366" s="519" t="s">
        <v>12</v>
      </c>
      <c r="H366" s="519">
        <v>13</v>
      </c>
      <c r="I366" s="520" t="s">
        <v>13</v>
      </c>
      <c r="J366" s="521">
        <v>113</v>
      </c>
      <c r="K366" s="652">
        <v>113</v>
      </c>
      <c r="L366" s="582">
        <f t="shared" si="16"/>
        <v>0</v>
      </c>
      <c r="M366" s="544" t="s">
        <v>895</v>
      </c>
      <c r="N366" s="522" t="s">
        <v>811</v>
      </c>
      <c r="O366" s="535"/>
      <c r="P366" s="522"/>
      <c r="Q366" s="547" t="s">
        <v>812</v>
      </c>
      <c r="R366" s="536"/>
      <c r="T366" s="539">
        <v>1</v>
      </c>
      <c r="U366" s="539"/>
      <c r="V366" s="539"/>
      <c r="W366" s="539"/>
      <c r="X366" s="539"/>
      <c r="Y366" s="539"/>
      <c r="Z366" s="539"/>
      <c r="AA366" s="539"/>
      <c r="AB366" s="539"/>
      <c r="AC366" s="539"/>
      <c r="AD366" s="539"/>
      <c r="AE366" s="539"/>
    </row>
    <row r="367" spans="2:31" ht="17.100000000000001" customHeight="1" x14ac:dyDescent="0.25">
      <c r="B367" s="536"/>
      <c r="C367" s="536"/>
      <c r="D367" s="598"/>
      <c r="E367" s="563" t="s">
        <v>186</v>
      </c>
      <c r="F367" s="542">
        <v>6</v>
      </c>
      <c r="G367" s="519" t="s">
        <v>12</v>
      </c>
      <c r="H367" s="519">
        <v>12</v>
      </c>
      <c r="I367" s="520" t="s">
        <v>13</v>
      </c>
      <c r="J367" s="521">
        <f>F367*H367</f>
        <v>72</v>
      </c>
      <c r="K367" s="602">
        <v>72</v>
      </c>
      <c r="L367" s="582">
        <f t="shared" si="16"/>
        <v>0</v>
      </c>
      <c r="M367" s="544" t="s">
        <v>896</v>
      </c>
      <c r="N367" s="522" t="s">
        <v>811</v>
      </c>
      <c r="O367" s="535"/>
      <c r="P367" s="522"/>
      <c r="Q367" s="547" t="s">
        <v>812</v>
      </c>
      <c r="R367" s="536"/>
      <c r="T367" s="539">
        <v>1</v>
      </c>
      <c r="U367" s="539"/>
      <c r="V367" s="539"/>
      <c r="W367" s="539"/>
      <c r="X367" s="539"/>
      <c r="Y367" s="539"/>
      <c r="Z367" s="539"/>
      <c r="AA367" s="539"/>
      <c r="AB367" s="539"/>
      <c r="AC367" s="539"/>
      <c r="AD367" s="539"/>
      <c r="AE367" s="539"/>
    </row>
    <row r="368" spans="2:31" ht="17.100000000000001" customHeight="1" x14ac:dyDescent="0.25">
      <c r="B368" s="536"/>
      <c r="C368" s="536"/>
      <c r="D368" s="598"/>
      <c r="E368" s="563" t="s">
        <v>187</v>
      </c>
      <c r="F368" s="542">
        <v>6</v>
      </c>
      <c r="G368" s="519" t="s">
        <v>12</v>
      </c>
      <c r="H368" s="519">
        <v>12</v>
      </c>
      <c r="I368" s="520" t="s">
        <v>13</v>
      </c>
      <c r="J368" s="521">
        <f>F368*H368</f>
        <v>72</v>
      </c>
      <c r="K368" s="602">
        <v>72</v>
      </c>
      <c r="L368" s="582">
        <f t="shared" si="16"/>
        <v>0</v>
      </c>
      <c r="M368" s="544" t="s">
        <v>897</v>
      </c>
      <c r="N368" s="522" t="s">
        <v>811</v>
      </c>
      <c r="O368" s="535"/>
      <c r="P368" s="522"/>
      <c r="Q368" s="547" t="s">
        <v>812</v>
      </c>
      <c r="R368" s="536"/>
      <c r="T368" s="539">
        <v>1</v>
      </c>
      <c r="U368" s="539"/>
      <c r="V368" s="539"/>
      <c r="W368" s="539"/>
      <c r="X368" s="539"/>
      <c r="Y368" s="539"/>
      <c r="Z368" s="539"/>
      <c r="AA368" s="539"/>
      <c r="AB368" s="539"/>
      <c r="AC368" s="539"/>
      <c r="AD368" s="539"/>
      <c r="AE368" s="539"/>
    </row>
    <row r="369" spans="2:31" ht="17.100000000000001" customHeight="1" x14ac:dyDescent="0.25">
      <c r="B369" s="536"/>
      <c r="C369" s="536"/>
      <c r="D369" s="598"/>
      <c r="E369" s="563" t="s">
        <v>188</v>
      </c>
      <c r="F369" s="542"/>
      <c r="G369" s="519" t="s">
        <v>12</v>
      </c>
      <c r="H369" s="519"/>
      <c r="I369" s="520" t="s">
        <v>13</v>
      </c>
      <c r="J369" s="521">
        <v>60</v>
      </c>
      <c r="K369" s="652">
        <v>60</v>
      </c>
      <c r="L369" s="582">
        <f t="shared" si="16"/>
        <v>0</v>
      </c>
      <c r="M369" s="544" t="s">
        <v>898</v>
      </c>
      <c r="N369" s="522" t="s">
        <v>811</v>
      </c>
      <c r="O369" s="535"/>
      <c r="P369" s="522"/>
      <c r="Q369" s="547" t="s">
        <v>812</v>
      </c>
      <c r="R369" s="536"/>
      <c r="T369" s="539">
        <v>1</v>
      </c>
      <c r="U369" s="539"/>
      <c r="V369" s="539"/>
      <c r="W369" s="539"/>
      <c r="X369" s="539"/>
      <c r="Y369" s="539"/>
      <c r="Z369" s="539"/>
      <c r="AA369" s="539"/>
      <c r="AB369" s="539"/>
      <c r="AC369" s="539"/>
      <c r="AD369" s="539"/>
      <c r="AE369" s="539"/>
    </row>
    <row r="370" spans="2:31" ht="17.100000000000001" customHeight="1" x14ac:dyDescent="0.25">
      <c r="B370" s="536"/>
      <c r="C370" s="536"/>
      <c r="D370" s="598"/>
      <c r="E370" s="563" t="s">
        <v>189</v>
      </c>
      <c r="F370" s="542"/>
      <c r="G370" s="519" t="s">
        <v>12</v>
      </c>
      <c r="H370" s="519"/>
      <c r="I370" s="520" t="s">
        <v>13</v>
      </c>
      <c r="J370" s="521">
        <v>60</v>
      </c>
      <c r="K370" s="652">
        <v>60</v>
      </c>
      <c r="L370" s="582">
        <f t="shared" si="16"/>
        <v>0</v>
      </c>
      <c r="M370" s="544" t="s">
        <v>899</v>
      </c>
      <c r="N370" s="522" t="s">
        <v>811</v>
      </c>
      <c r="O370" s="535"/>
      <c r="P370" s="522"/>
      <c r="Q370" s="547" t="s">
        <v>812</v>
      </c>
      <c r="R370" s="536"/>
      <c r="T370" s="539">
        <v>1</v>
      </c>
      <c r="U370" s="539"/>
      <c r="V370" s="539"/>
      <c r="W370" s="539"/>
      <c r="X370" s="539"/>
      <c r="Y370" s="539"/>
      <c r="Z370" s="539"/>
      <c r="AA370" s="539"/>
      <c r="AB370" s="539"/>
      <c r="AC370" s="539"/>
      <c r="AD370" s="539"/>
      <c r="AE370" s="539"/>
    </row>
    <row r="371" spans="2:31" ht="17.100000000000001" customHeight="1" x14ac:dyDescent="0.25">
      <c r="B371" s="536"/>
      <c r="C371" s="536"/>
      <c r="D371" s="598"/>
      <c r="E371" s="563" t="s">
        <v>190</v>
      </c>
      <c r="F371" s="542"/>
      <c r="G371" s="519" t="s">
        <v>12</v>
      </c>
      <c r="H371" s="519"/>
      <c r="I371" s="520" t="s">
        <v>13</v>
      </c>
      <c r="J371" s="521">
        <v>52</v>
      </c>
      <c r="K371" s="652">
        <v>52</v>
      </c>
      <c r="L371" s="582">
        <f t="shared" si="16"/>
        <v>0</v>
      </c>
      <c r="M371" s="544" t="s">
        <v>900</v>
      </c>
      <c r="N371" s="522" t="s">
        <v>811</v>
      </c>
      <c r="O371" s="535"/>
      <c r="P371" s="522"/>
      <c r="Q371" s="547" t="s">
        <v>812</v>
      </c>
      <c r="R371" s="536"/>
      <c r="T371" s="539">
        <v>1</v>
      </c>
      <c r="U371" s="539"/>
      <c r="V371" s="539"/>
      <c r="W371" s="539"/>
      <c r="X371" s="539"/>
      <c r="Y371" s="539"/>
      <c r="Z371" s="539"/>
      <c r="AA371" s="539"/>
      <c r="AB371" s="539"/>
      <c r="AC371" s="539"/>
      <c r="AD371" s="539"/>
      <c r="AE371" s="539"/>
    </row>
    <row r="372" spans="2:31" ht="17.100000000000001" customHeight="1" x14ac:dyDescent="0.25">
      <c r="B372" s="536"/>
      <c r="C372" s="536"/>
      <c r="D372" s="598"/>
      <c r="E372" s="563" t="s">
        <v>191</v>
      </c>
      <c r="F372" s="542"/>
      <c r="G372" s="519" t="s">
        <v>12</v>
      </c>
      <c r="H372" s="519"/>
      <c r="I372" s="520" t="s">
        <v>13</v>
      </c>
      <c r="J372" s="521">
        <v>45</v>
      </c>
      <c r="K372" s="652">
        <v>45</v>
      </c>
      <c r="L372" s="582">
        <f t="shared" si="16"/>
        <v>0</v>
      </c>
      <c r="M372" s="544" t="s">
        <v>901</v>
      </c>
      <c r="N372" s="522" t="s">
        <v>811</v>
      </c>
      <c r="O372" s="535"/>
      <c r="P372" s="522"/>
      <c r="Q372" s="547" t="s">
        <v>812</v>
      </c>
      <c r="R372" s="536"/>
      <c r="T372" s="539">
        <v>1</v>
      </c>
      <c r="U372" s="539"/>
      <c r="V372" s="539"/>
      <c r="W372" s="539"/>
      <c r="X372" s="539"/>
      <c r="Y372" s="539"/>
      <c r="Z372" s="539"/>
      <c r="AA372" s="539"/>
      <c r="AB372" s="539"/>
      <c r="AC372" s="539"/>
      <c r="AD372" s="539"/>
      <c r="AE372" s="539"/>
    </row>
    <row r="373" spans="2:31" ht="17.100000000000001" customHeight="1" x14ac:dyDescent="0.25">
      <c r="B373" s="536"/>
      <c r="C373" s="536"/>
      <c r="D373" s="598"/>
      <c r="E373" s="563" t="s">
        <v>192</v>
      </c>
      <c r="F373" s="542"/>
      <c r="G373" s="519" t="s">
        <v>12</v>
      </c>
      <c r="H373" s="519"/>
      <c r="I373" s="520" t="s">
        <v>13</v>
      </c>
      <c r="J373" s="521">
        <v>37</v>
      </c>
      <c r="K373" s="652">
        <v>37</v>
      </c>
      <c r="L373" s="582">
        <f t="shared" si="16"/>
        <v>0</v>
      </c>
      <c r="M373" s="544" t="s">
        <v>902</v>
      </c>
      <c r="N373" s="522" t="s">
        <v>811</v>
      </c>
      <c r="O373" s="535"/>
      <c r="P373" s="522"/>
      <c r="Q373" s="547" t="s">
        <v>812</v>
      </c>
      <c r="R373" s="536"/>
      <c r="T373" s="539">
        <v>1</v>
      </c>
      <c r="U373" s="539"/>
      <c r="V373" s="539"/>
      <c r="W373" s="539"/>
      <c r="X373" s="539"/>
      <c r="Y373" s="539"/>
      <c r="Z373" s="539"/>
      <c r="AA373" s="539"/>
      <c r="AB373" s="539"/>
      <c r="AC373" s="539"/>
      <c r="AD373" s="539"/>
      <c r="AE373" s="539"/>
    </row>
    <row r="374" spans="2:31" ht="17.100000000000001" customHeight="1" x14ac:dyDescent="0.25">
      <c r="B374" s="536"/>
      <c r="C374" s="536"/>
      <c r="D374" s="598"/>
      <c r="E374" s="563" t="s">
        <v>193</v>
      </c>
      <c r="F374" s="542"/>
      <c r="G374" s="519" t="s">
        <v>12</v>
      </c>
      <c r="H374" s="519"/>
      <c r="I374" s="520" t="s">
        <v>13</v>
      </c>
      <c r="J374" s="521">
        <v>29</v>
      </c>
      <c r="K374" s="652">
        <v>29</v>
      </c>
      <c r="L374" s="582">
        <f t="shared" si="16"/>
        <v>0</v>
      </c>
      <c r="M374" s="544" t="s">
        <v>903</v>
      </c>
      <c r="N374" s="522" t="s">
        <v>811</v>
      </c>
      <c r="O374" s="535"/>
      <c r="P374" s="522"/>
      <c r="Q374" s="547" t="s">
        <v>812</v>
      </c>
      <c r="R374" s="536"/>
      <c r="T374" s="539">
        <v>1</v>
      </c>
      <c r="U374" s="539"/>
      <c r="V374" s="539"/>
      <c r="W374" s="539"/>
      <c r="X374" s="539"/>
      <c r="Y374" s="539"/>
      <c r="Z374" s="539"/>
      <c r="AA374" s="539"/>
      <c r="AB374" s="539"/>
      <c r="AC374" s="539"/>
      <c r="AD374" s="539"/>
      <c r="AE374" s="539"/>
    </row>
    <row r="375" spans="2:31" ht="17.100000000000001" customHeight="1" x14ac:dyDescent="0.25">
      <c r="B375" s="536"/>
      <c r="C375" s="536"/>
      <c r="D375" s="598"/>
      <c r="E375" s="563" t="s">
        <v>194</v>
      </c>
      <c r="F375" s="542"/>
      <c r="G375" s="519" t="s">
        <v>12</v>
      </c>
      <c r="H375" s="519"/>
      <c r="I375" s="520" t="s">
        <v>13</v>
      </c>
      <c r="J375" s="521">
        <v>76</v>
      </c>
      <c r="K375" s="652">
        <v>76</v>
      </c>
      <c r="L375" s="582">
        <f t="shared" si="16"/>
        <v>0</v>
      </c>
      <c r="M375" s="544" t="s">
        <v>904</v>
      </c>
      <c r="N375" s="522" t="s">
        <v>811</v>
      </c>
      <c r="O375" s="535"/>
      <c r="P375" s="522"/>
      <c r="Q375" s="547" t="s">
        <v>812</v>
      </c>
      <c r="R375" s="536"/>
      <c r="T375" s="539">
        <v>1</v>
      </c>
      <c r="U375" s="539"/>
      <c r="V375" s="539"/>
      <c r="W375" s="539"/>
      <c r="X375" s="539"/>
      <c r="Y375" s="539"/>
      <c r="Z375" s="539"/>
      <c r="AA375" s="539"/>
      <c r="AB375" s="539"/>
      <c r="AC375" s="539"/>
      <c r="AD375" s="539"/>
      <c r="AE375" s="539"/>
    </row>
    <row r="376" spans="2:31" ht="17.100000000000001" customHeight="1" x14ac:dyDescent="0.25">
      <c r="B376" s="536"/>
      <c r="C376" s="536"/>
      <c r="D376" s="598"/>
      <c r="E376" s="563" t="s">
        <v>195</v>
      </c>
      <c r="F376" s="542"/>
      <c r="G376" s="519" t="s">
        <v>12</v>
      </c>
      <c r="H376" s="519"/>
      <c r="I376" s="520" t="s">
        <v>13</v>
      </c>
      <c r="J376" s="521">
        <v>47</v>
      </c>
      <c r="K376" s="652">
        <v>47</v>
      </c>
      <c r="L376" s="582">
        <f t="shared" si="16"/>
        <v>0</v>
      </c>
      <c r="M376" s="544" t="s">
        <v>905</v>
      </c>
      <c r="N376" s="522" t="s">
        <v>811</v>
      </c>
      <c r="O376" s="535"/>
      <c r="P376" s="522"/>
      <c r="Q376" s="547" t="s">
        <v>812</v>
      </c>
      <c r="R376" s="536"/>
      <c r="T376" s="539">
        <v>1</v>
      </c>
      <c r="U376" s="539"/>
      <c r="V376" s="539"/>
      <c r="W376" s="539"/>
      <c r="X376" s="539"/>
      <c r="Y376" s="539"/>
      <c r="Z376" s="539"/>
      <c r="AA376" s="539"/>
      <c r="AB376" s="539"/>
      <c r="AC376" s="539"/>
      <c r="AD376" s="539"/>
      <c r="AE376" s="539"/>
    </row>
    <row r="377" spans="2:31" ht="17.100000000000001" customHeight="1" x14ac:dyDescent="0.25">
      <c r="B377" s="536"/>
      <c r="C377" s="536"/>
      <c r="D377" s="598"/>
      <c r="E377" s="563" t="s">
        <v>196</v>
      </c>
      <c r="F377" s="542"/>
      <c r="G377" s="519" t="s">
        <v>12</v>
      </c>
      <c r="H377" s="519"/>
      <c r="I377" s="520" t="s">
        <v>13</v>
      </c>
      <c r="J377" s="521">
        <v>29</v>
      </c>
      <c r="K377" s="652">
        <v>29</v>
      </c>
      <c r="L377" s="582">
        <f t="shared" si="16"/>
        <v>0</v>
      </c>
      <c r="M377" s="544" t="s">
        <v>906</v>
      </c>
      <c r="N377" s="522" t="s">
        <v>811</v>
      </c>
      <c r="O377" s="535"/>
      <c r="P377" s="522"/>
      <c r="Q377" s="547" t="s">
        <v>812</v>
      </c>
      <c r="R377" s="536"/>
      <c r="T377" s="539">
        <v>1</v>
      </c>
      <c r="U377" s="539"/>
      <c r="V377" s="539"/>
      <c r="W377" s="539"/>
      <c r="X377" s="539"/>
      <c r="Y377" s="539"/>
      <c r="Z377" s="539"/>
      <c r="AA377" s="539"/>
      <c r="AB377" s="539"/>
      <c r="AC377" s="539"/>
      <c r="AD377" s="539"/>
      <c r="AE377" s="539"/>
    </row>
    <row r="378" spans="2:31" ht="17.100000000000001" customHeight="1" x14ac:dyDescent="0.25">
      <c r="B378" s="536"/>
      <c r="C378" s="536"/>
      <c r="D378" s="598"/>
      <c r="E378" s="563" t="s">
        <v>197</v>
      </c>
      <c r="F378" s="542"/>
      <c r="G378" s="519" t="s">
        <v>12</v>
      </c>
      <c r="H378" s="519"/>
      <c r="I378" s="520" t="s">
        <v>13</v>
      </c>
      <c r="J378" s="521">
        <v>19</v>
      </c>
      <c r="K378" s="652">
        <v>19</v>
      </c>
      <c r="L378" s="582">
        <f t="shared" si="16"/>
        <v>0</v>
      </c>
      <c r="M378" s="544" t="s">
        <v>907</v>
      </c>
      <c r="N378" s="522" t="s">
        <v>811</v>
      </c>
      <c r="O378" s="535"/>
      <c r="P378" s="522"/>
      <c r="Q378" s="547" t="s">
        <v>812</v>
      </c>
      <c r="R378" s="536"/>
      <c r="T378" s="539">
        <v>1</v>
      </c>
      <c r="U378" s="539"/>
      <c r="V378" s="539"/>
      <c r="W378" s="539"/>
      <c r="X378" s="539"/>
      <c r="Y378" s="539"/>
      <c r="Z378" s="539"/>
      <c r="AA378" s="539"/>
      <c r="AB378" s="539"/>
      <c r="AC378" s="539"/>
      <c r="AD378" s="539"/>
      <c r="AE378" s="539"/>
    </row>
    <row r="379" spans="2:31" ht="17.100000000000001" customHeight="1" x14ac:dyDescent="0.25">
      <c r="B379" s="536"/>
      <c r="C379" s="536"/>
      <c r="D379" s="598"/>
      <c r="E379" s="563" t="s">
        <v>198</v>
      </c>
      <c r="F379" s="542"/>
      <c r="G379" s="519" t="s">
        <v>12</v>
      </c>
      <c r="H379" s="519"/>
      <c r="I379" s="520" t="s">
        <v>13</v>
      </c>
      <c r="J379" s="521">
        <v>10</v>
      </c>
      <c r="K379" s="652">
        <v>10</v>
      </c>
      <c r="L379" s="582">
        <f t="shared" si="16"/>
        <v>0</v>
      </c>
      <c r="M379" s="544" t="s">
        <v>908</v>
      </c>
      <c r="N379" s="522" t="s">
        <v>811</v>
      </c>
      <c r="O379" s="535"/>
      <c r="P379" s="522"/>
      <c r="Q379" s="547" t="s">
        <v>812</v>
      </c>
      <c r="R379" s="536"/>
      <c r="T379" s="539">
        <v>1</v>
      </c>
      <c r="U379" s="539"/>
      <c r="V379" s="539"/>
      <c r="W379" s="539"/>
      <c r="X379" s="539"/>
      <c r="Y379" s="539"/>
      <c r="Z379" s="539"/>
      <c r="AA379" s="539"/>
      <c r="AB379" s="539"/>
      <c r="AC379" s="539"/>
      <c r="AD379" s="539"/>
      <c r="AE379" s="539"/>
    </row>
    <row r="380" spans="2:31" ht="17.100000000000001" customHeight="1" x14ac:dyDescent="0.25">
      <c r="B380" s="536"/>
      <c r="C380" s="536"/>
      <c r="D380" s="598"/>
      <c r="E380" s="563" t="s">
        <v>199</v>
      </c>
      <c r="F380" s="542"/>
      <c r="G380" s="519" t="s">
        <v>12</v>
      </c>
      <c r="H380" s="519"/>
      <c r="I380" s="520" t="s">
        <v>13</v>
      </c>
      <c r="J380" s="521">
        <v>36</v>
      </c>
      <c r="K380" s="652">
        <v>36</v>
      </c>
      <c r="L380" s="582">
        <f t="shared" si="16"/>
        <v>0</v>
      </c>
      <c r="M380" s="544" t="s">
        <v>909</v>
      </c>
      <c r="N380" s="522" t="s">
        <v>811</v>
      </c>
      <c r="O380" s="535"/>
      <c r="P380" s="522"/>
      <c r="Q380" s="547" t="s">
        <v>812</v>
      </c>
      <c r="R380" s="536"/>
      <c r="T380" s="539">
        <v>1</v>
      </c>
      <c r="U380" s="539"/>
      <c r="V380" s="539"/>
      <c r="W380" s="539"/>
      <c r="X380" s="539"/>
      <c r="Y380" s="539"/>
      <c r="Z380" s="539"/>
      <c r="AA380" s="539"/>
      <c r="AB380" s="539"/>
      <c r="AC380" s="539"/>
      <c r="AD380" s="539"/>
      <c r="AE380" s="539"/>
    </row>
    <row r="381" spans="2:31" ht="17.100000000000001" customHeight="1" x14ac:dyDescent="0.25">
      <c r="B381" s="536"/>
      <c r="C381" s="536"/>
      <c r="D381" s="598"/>
      <c r="E381" s="563" t="s">
        <v>200</v>
      </c>
      <c r="F381" s="542"/>
      <c r="G381" s="519" t="s">
        <v>12</v>
      </c>
      <c r="H381" s="519"/>
      <c r="I381" s="520" t="s">
        <v>13</v>
      </c>
      <c r="J381" s="521">
        <v>80</v>
      </c>
      <c r="K381" s="652">
        <v>80</v>
      </c>
      <c r="L381" s="582">
        <f t="shared" si="16"/>
        <v>0</v>
      </c>
      <c r="M381" s="544" t="s">
        <v>910</v>
      </c>
      <c r="N381" s="522" t="s">
        <v>811</v>
      </c>
      <c r="O381" s="535"/>
      <c r="P381" s="522"/>
      <c r="Q381" s="547" t="s">
        <v>812</v>
      </c>
      <c r="R381" s="536"/>
      <c r="T381" s="539">
        <v>1</v>
      </c>
      <c r="U381" s="539"/>
      <c r="V381" s="539"/>
      <c r="W381" s="539"/>
      <c r="X381" s="539"/>
      <c r="Y381" s="539"/>
      <c r="Z381" s="539"/>
      <c r="AA381" s="539"/>
      <c r="AB381" s="539"/>
      <c r="AC381" s="539"/>
      <c r="AD381" s="539"/>
      <c r="AE381" s="539"/>
    </row>
    <row r="382" spans="2:31" ht="17.100000000000001" customHeight="1" x14ac:dyDescent="0.25">
      <c r="B382" s="536"/>
      <c r="C382" s="536"/>
      <c r="D382" s="598"/>
      <c r="E382" s="563" t="s">
        <v>201</v>
      </c>
      <c r="F382" s="542">
        <f>(9.22+7.61)/2</f>
        <v>8.4150000000000009</v>
      </c>
      <c r="G382" s="519" t="s">
        <v>12</v>
      </c>
      <c r="H382" s="519">
        <f>(13.42+13.6)/2</f>
        <v>13.51</v>
      </c>
      <c r="I382" s="520" t="s">
        <v>13</v>
      </c>
      <c r="J382" s="521">
        <v>113</v>
      </c>
      <c r="K382" s="602">
        <v>113</v>
      </c>
      <c r="L382" s="582">
        <f t="shared" si="16"/>
        <v>0</v>
      </c>
      <c r="M382" s="544" t="s">
        <v>911</v>
      </c>
      <c r="N382" s="522" t="s">
        <v>811</v>
      </c>
      <c r="O382" s="535"/>
      <c r="P382" s="522"/>
      <c r="Q382" s="547" t="s">
        <v>812</v>
      </c>
      <c r="R382" s="536"/>
      <c r="T382" s="539">
        <v>1</v>
      </c>
      <c r="U382" s="539"/>
      <c r="V382" s="539"/>
      <c r="W382" s="539"/>
      <c r="X382" s="539"/>
      <c r="Y382" s="539"/>
      <c r="Z382" s="539"/>
      <c r="AA382" s="539"/>
      <c r="AB382" s="539"/>
      <c r="AC382" s="539"/>
      <c r="AD382" s="539"/>
      <c r="AE382" s="539"/>
    </row>
    <row r="383" spans="2:31" ht="17.100000000000001" customHeight="1" x14ac:dyDescent="0.25">
      <c r="B383" s="536"/>
      <c r="C383" s="536"/>
      <c r="D383" s="598"/>
      <c r="E383" s="563" t="s">
        <v>202</v>
      </c>
      <c r="F383" s="542">
        <f>(9.71+6.14)/2</f>
        <v>7.9250000000000007</v>
      </c>
      <c r="G383" s="519" t="s">
        <v>12</v>
      </c>
      <c r="H383" s="519">
        <v>12</v>
      </c>
      <c r="I383" s="520" t="s">
        <v>13</v>
      </c>
      <c r="J383" s="521">
        <v>95</v>
      </c>
      <c r="K383" s="602">
        <v>95</v>
      </c>
      <c r="L383" s="582">
        <f t="shared" si="16"/>
        <v>0</v>
      </c>
      <c r="M383" s="544" t="s">
        <v>912</v>
      </c>
      <c r="N383" s="522" t="s">
        <v>811</v>
      </c>
      <c r="O383" s="535"/>
      <c r="P383" s="522"/>
      <c r="Q383" s="547" t="s">
        <v>812</v>
      </c>
      <c r="R383" s="536"/>
      <c r="T383" s="539">
        <v>1</v>
      </c>
      <c r="U383" s="539"/>
      <c r="V383" s="539"/>
      <c r="W383" s="539"/>
      <c r="X383" s="539"/>
      <c r="Y383" s="539"/>
      <c r="Z383" s="539"/>
      <c r="AA383" s="539"/>
      <c r="AB383" s="539"/>
      <c r="AC383" s="539"/>
      <c r="AD383" s="539"/>
      <c r="AE383" s="539"/>
    </row>
    <row r="384" spans="2:31" ht="17.100000000000001" customHeight="1" x14ac:dyDescent="0.25">
      <c r="B384" s="536"/>
      <c r="C384" s="536"/>
      <c r="D384" s="598"/>
      <c r="E384" s="563" t="s">
        <v>203</v>
      </c>
      <c r="F384" s="542">
        <v>5</v>
      </c>
      <c r="G384" s="519" t="s">
        <v>12</v>
      </c>
      <c r="H384" s="519">
        <v>12</v>
      </c>
      <c r="I384" s="520" t="s">
        <v>13</v>
      </c>
      <c r="J384" s="521">
        <f>F384*H384</f>
        <v>60</v>
      </c>
      <c r="K384" s="602">
        <v>60</v>
      </c>
      <c r="L384" s="582">
        <f t="shared" si="16"/>
        <v>0</v>
      </c>
      <c r="M384" s="544" t="s">
        <v>913</v>
      </c>
      <c r="N384" s="522" t="s">
        <v>811</v>
      </c>
      <c r="O384" s="535"/>
      <c r="P384" s="522"/>
      <c r="Q384" s="547" t="s">
        <v>812</v>
      </c>
      <c r="R384" s="536"/>
      <c r="T384" s="539">
        <v>1</v>
      </c>
      <c r="U384" s="539"/>
      <c r="V384" s="539"/>
      <c r="W384" s="539"/>
      <c r="X384" s="539"/>
      <c r="Y384" s="539"/>
      <c r="Z384" s="539"/>
      <c r="AA384" s="539"/>
      <c r="AB384" s="539"/>
      <c r="AC384" s="539"/>
      <c r="AD384" s="539"/>
      <c r="AE384" s="539"/>
    </row>
    <row r="385" spans="1:31" ht="17.100000000000001" customHeight="1" x14ac:dyDescent="0.25">
      <c r="B385" s="536"/>
      <c r="C385" s="536"/>
      <c r="D385" s="598"/>
      <c r="E385" s="563" t="s">
        <v>204</v>
      </c>
      <c r="F385" s="542">
        <v>5</v>
      </c>
      <c r="G385" s="519" t="s">
        <v>12</v>
      </c>
      <c r="H385" s="519">
        <v>12</v>
      </c>
      <c r="I385" s="520" t="s">
        <v>13</v>
      </c>
      <c r="J385" s="521">
        <f>F385*H385</f>
        <v>60</v>
      </c>
      <c r="K385" s="602">
        <v>60</v>
      </c>
      <c r="L385" s="582">
        <f t="shared" si="16"/>
        <v>0</v>
      </c>
      <c r="M385" s="544" t="s">
        <v>914</v>
      </c>
      <c r="N385" s="522" t="s">
        <v>811</v>
      </c>
      <c r="O385" s="535"/>
      <c r="P385" s="522"/>
      <c r="Q385" s="547" t="s">
        <v>812</v>
      </c>
      <c r="R385" s="536"/>
      <c r="T385" s="539">
        <v>1</v>
      </c>
      <c r="U385" s="539"/>
      <c r="V385" s="539"/>
      <c r="W385" s="539"/>
      <c r="X385" s="539"/>
      <c r="Y385" s="539"/>
      <c r="Z385" s="539"/>
      <c r="AA385" s="539"/>
      <c r="AB385" s="539"/>
      <c r="AC385" s="539"/>
      <c r="AD385" s="539"/>
      <c r="AE385" s="539"/>
    </row>
    <row r="386" spans="1:31" ht="17.100000000000001" customHeight="1" x14ac:dyDescent="0.25">
      <c r="B386" s="536"/>
      <c r="C386" s="536"/>
      <c r="D386" s="598"/>
      <c r="E386" s="563" t="s">
        <v>205</v>
      </c>
      <c r="F386" s="542">
        <v>5</v>
      </c>
      <c r="G386" s="519" t="s">
        <v>12</v>
      </c>
      <c r="H386" s="519">
        <v>12</v>
      </c>
      <c r="I386" s="520" t="s">
        <v>13</v>
      </c>
      <c r="J386" s="521">
        <f>F386*H386</f>
        <v>60</v>
      </c>
      <c r="K386" s="652">
        <v>60</v>
      </c>
      <c r="L386" s="582">
        <f t="shared" si="16"/>
        <v>0</v>
      </c>
      <c r="M386" s="544" t="s">
        <v>915</v>
      </c>
      <c r="N386" s="522" t="s">
        <v>811</v>
      </c>
      <c r="O386" s="535"/>
      <c r="P386" s="522"/>
      <c r="Q386" s="547" t="s">
        <v>812</v>
      </c>
      <c r="R386" s="536"/>
      <c r="T386" s="539">
        <v>1</v>
      </c>
      <c r="U386" s="539"/>
      <c r="V386" s="539"/>
      <c r="W386" s="539"/>
      <c r="X386" s="539"/>
      <c r="Y386" s="539"/>
      <c r="Z386" s="539"/>
      <c r="AA386" s="539"/>
      <c r="AB386" s="539"/>
      <c r="AC386" s="539"/>
      <c r="AD386" s="539"/>
      <c r="AE386" s="539"/>
    </row>
    <row r="387" spans="1:31" ht="17.100000000000001" customHeight="1" x14ac:dyDescent="0.25">
      <c r="B387" s="536"/>
      <c r="C387" s="536"/>
      <c r="D387" s="598"/>
      <c r="E387" s="563" t="s">
        <v>206</v>
      </c>
      <c r="F387" s="542">
        <v>9.36</v>
      </c>
      <c r="G387" s="519" t="s">
        <v>12</v>
      </c>
      <c r="H387" s="519">
        <v>12</v>
      </c>
      <c r="I387" s="520" t="s">
        <v>13</v>
      </c>
      <c r="J387" s="521">
        <v>112</v>
      </c>
      <c r="K387" s="652">
        <v>112</v>
      </c>
      <c r="L387" s="582">
        <f t="shared" si="16"/>
        <v>0</v>
      </c>
      <c r="M387" s="544" t="s">
        <v>916</v>
      </c>
      <c r="N387" s="522" t="s">
        <v>811</v>
      </c>
      <c r="O387" s="535"/>
      <c r="P387" s="522"/>
      <c r="Q387" s="547" t="s">
        <v>812</v>
      </c>
      <c r="R387" s="536"/>
      <c r="T387" s="539">
        <v>1</v>
      </c>
      <c r="U387" s="539"/>
      <c r="V387" s="539"/>
      <c r="W387" s="539"/>
      <c r="X387" s="539"/>
      <c r="Y387" s="539"/>
      <c r="Z387" s="539"/>
      <c r="AA387" s="539"/>
      <c r="AB387" s="539"/>
      <c r="AC387" s="539"/>
      <c r="AD387" s="539"/>
      <c r="AE387" s="539"/>
    </row>
    <row r="388" spans="1:31" ht="17.100000000000001" customHeight="1" x14ac:dyDescent="0.25">
      <c r="B388" s="536"/>
      <c r="C388" s="536"/>
      <c r="D388" s="598"/>
      <c r="E388" s="563" t="s">
        <v>207</v>
      </c>
      <c r="F388" s="542">
        <f>(11.09+4.9)/2</f>
        <v>7.9950000000000001</v>
      </c>
      <c r="G388" s="519" t="s">
        <v>12</v>
      </c>
      <c r="H388" s="519">
        <v>12</v>
      </c>
      <c r="I388" s="520" t="s">
        <v>13</v>
      </c>
      <c r="J388" s="521">
        <v>96</v>
      </c>
      <c r="K388" s="652">
        <v>96</v>
      </c>
      <c r="L388" s="582">
        <f t="shared" si="16"/>
        <v>0</v>
      </c>
      <c r="M388" s="544" t="s">
        <v>917</v>
      </c>
      <c r="N388" s="522" t="s">
        <v>811</v>
      </c>
      <c r="O388" s="535"/>
      <c r="P388" s="522"/>
      <c r="Q388" s="547" t="s">
        <v>812</v>
      </c>
      <c r="R388" s="536"/>
      <c r="T388" s="539">
        <v>1</v>
      </c>
      <c r="U388" s="539"/>
      <c r="V388" s="539"/>
      <c r="W388" s="539"/>
      <c r="X388" s="539"/>
      <c r="Y388" s="539"/>
      <c r="Z388" s="539"/>
      <c r="AA388" s="539"/>
      <c r="AB388" s="539"/>
      <c r="AC388" s="539"/>
      <c r="AD388" s="539"/>
      <c r="AE388" s="539"/>
    </row>
    <row r="389" spans="1:31" ht="17.100000000000001" customHeight="1" x14ac:dyDescent="0.25">
      <c r="B389" s="536"/>
      <c r="C389" s="536"/>
      <c r="D389" s="598"/>
      <c r="E389" s="563" t="s">
        <v>208</v>
      </c>
      <c r="F389" s="542">
        <v>5</v>
      </c>
      <c r="G389" s="519" t="s">
        <v>12</v>
      </c>
      <c r="H389" s="519">
        <v>12</v>
      </c>
      <c r="I389" s="520" t="s">
        <v>13</v>
      </c>
      <c r="J389" s="521">
        <f>F389*H389</f>
        <v>60</v>
      </c>
      <c r="K389" s="652">
        <v>60</v>
      </c>
      <c r="L389" s="582">
        <f t="shared" si="16"/>
        <v>0</v>
      </c>
      <c r="M389" s="544" t="s">
        <v>918</v>
      </c>
      <c r="N389" s="522" t="s">
        <v>811</v>
      </c>
      <c r="O389" s="535"/>
      <c r="P389" s="522"/>
      <c r="Q389" s="547" t="s">
        <v>812</v>
      </c>
      <c r="R389" s="536"/>
      <c r="T389" s="539">
        <v>1</v>
      </c>
      <c r="U389" s="539"/>
      <c r="V389" s="539"/>
      <c r="W389" s="539"/>
      <c r="X389" s="539"/>
      <c r="Y389" s="539"/>
      <c r="Z389" s="539"/>
      <c r="AA389" s="539"/>
      <c r="AB389" s="539"/>
      <c r="AC389" s="539"/>
      <c r="AD389" s="539"/>
      <c r="AE389" s="539"/>
    </row>
    <row r="390" spans="1:31" ht="17.100000000000001" customHeight="1" x14ac:dyDescent="0.25">
      <c r="B390" s="536"/>
      <c r="C390" s="536"/>
      <c r="D390" s="598"/>
      <c r="E390" s="563" t="s">
        <v>209</v>
      </c>
      <c r="F390" s="542">
        <v>5</v>
      </c>
      <c r="G390" s="519" t="s">
        <v>12</v>
      </c>
      <c r="H390" s="519">
        <v>12</v>
      </c>
      <c r="I390" s="520" t="s">
        <v>13</v>
      </c>
      <c r="J390" s="521">
        <f>F390*H390</f>
        <v>60</v>
      </c>
      <c r="K390" s="652">
        <v>60</v>
      </c>
      <c r="L390" s="582">
        <f t="shared" si="16"/>
        <v>0</v>
      </c>
      <c r="M390" s="544" t="s">
        <v>919</v>
      </c>
      <c r="N390" s="522" t="s">
        <v>811</v>
      </c>
      <c r="O390" s="535"/>
      <c r="P390" s="522"/>
      <c r="Q390" s="547" t="s">
        <v>812</v>
      </c>
      <c r="R390" s="536"/>
      <c r="T390" s="539">
        <v>1</v>
      </c>
      <c r="U390" s="539"/>
      <c r="V390" s="539"/>
      <c r="W390" s="539"/>
      <c r="X390" s="539"/>
      <c r="Y390" s="539"/>
      <c r="Z390" s="539"/>
      <c r="AA390" s="539"/>
      <c r="AB390" s="539"/>
      <c r="AC390" s="539"/>
      <c r="AD390" s="539"/>
      <c r="AE390" s="539"/>
    </row>
    <row r="391" spans="1:31" ht="17.100000000000001" customHeight="1" x14ac:dyDescent="0.25">
      <c r="B391" s="536"/>
      <c r="C391" s="536"/>
      <c r="D391" s="598"/>
      <c r="E391" s="563" t="s">
        <v>210</v>
      </c>
      <c r="F391" s="542">
        <v>5</v>
      </c>
      <c r="G391" s="519" t="s">
        <v>12</v>
      </c>
      <c r="H391" s="519">
        <v>12</v>
      </c>
      <c r="I391" s="520" t="s">
        <v>13</v>
      </c>
      <c r="J391" s="521">
        <f>F391*H391</f>
        <v>60</v>
      </c>
      <c r="K391" s="652">
        <v>60</v>
      </c>
      <c r="L391" s="582">
        <f t="shared" si="16"/>
        <v>0</v>
      </c>
      <c r="M391" s="544" t="s">
        <v>920</v>
      </c>
      <c r="N391" s="522" t="s">
        <v>811</v>
      </c>
      <c r="O391" s="535"/>
      <c r="P391" s="522"/>
      <c r="Q391" s="547" t="s">
        <v>812</v>
      </c>
      <c r="R391" s="536"/>
      <c r="T391" s="539">
        <v>1</v>
      </c>
      <c r="U391" s="539"/>
      <c r="V391" s="539"/>
      <c r="W391" s="539"/>
      <c r="X391" s="539"/>
      <c r="Y391" s="539"/>
      <c r="Z391" s="539"/>
      <c r="AA391" s="539"/>
      <c r="AB391" s="539"/>
      <c r="AC391" s="539"/>
      <c r="AD391" s="539"/>
      <c r="AE391" s="539"/>
    </row>
    <row r="392" spans="1:31" ht="17.100000000000001" customHeight="1" x14ac:dyDescent="0.25">
      <c r="B392" s="536"/>
      <c r="C392" s="536"/>
      <c r="D392" s="598"/>
      <c r="E392" s="563" t="s">
        <v>211</v>
      </c>
      <c r="F392" s="542">
        <v>5</v>
      </c>
      <c r="G392" s="519" t="s">
        <v>12</v>
      </c>
      <c r="H392" s="519">
        <v>12</v>
      </c>
      <c r="I392" s="520" t="s">
        <v>13</v>
      </c>
      <c r="J392" s="521">
        <f>F392*H392</f>
        <v>60</v>
      </c>
      <c r="K392" s="652">
        <v>60</v>
      </c>
      <c r="L392" s="582">
        <f t="shared" si="16"/>
        <v>0</v>
      </c>
      <c r="M392" s="544" t="s">
        <v>921</v>
      </c>
      <c r="N392" s="522" t="s">
        <v>811</v>
      </c>
      <c r="O392" s="535"/>
      <c r="P392" s="522"/>
      <c r="Q392" s="547" t="s">
        <v>812</v>
      </c>
      <c r="R392" s="536"/>
      <c r="T392" s="539">
        <v>1</v>
      </c>
      <c r="U392" s="539"/>
      <c r="V392" s="539"/>
      <c r="W392" s="539"/>
      <c r="X392" s="539"/>
      <c r="Y392" s="539"/>
      <c r="Z392" s="539"/>
      <c r="AA392" s="539"/>
      <c r="AB392" s="539"/>
      <c r="AC392" s="539"/>
      <c r="AD392" s="539"/>
      <c r="AE392" s="539"/>
    </row>
    <row r="393" spans="1:31" ht="17.100000000000001" customHeight="1" x14ac:dyDescent="0.25">
      <c r="B393" s="536"/>
      <c r="C393" s="536"/>
      <c r="D393" s="598"/>
      <c r="E393" s="563" t="s">
        <v>212</v>
      </c>
      <c r="F393" s="542">
        <f>(5+7.19)/2</f>
        <v>6.0950000000000006</v>
      </c>
      <c r="G393" s="519" t="s">
        <v>12</v>
      </c>
      <c r="H393" s="519">
        <v>12</v>
      </c>
      <c r="I393" s="520" t="s">
        <v>13</v>
      </c>
      <c r="J393" s="521">
        <v>73</v>
      </c>
      <c r="K393" s="652">
        <v>73</v>
      </c>
      <c r="L393" s="582">
        <f t="shared" si="16"/>
        <v>0</v>
      </c>
      <c r="M393" s="544" t="s">
        <v>922</v>
      </c>
      <c r="N393" s="522" t="s">
        <v>811</v>
      </c>
      <c r="O393" s="535"/>
      <c r="P393" s="522"/>
      <c r="Q393" s="547" t="s">
        <v>812</v>
      </c>
      <c r="R393" s="536"/>
      <c r="T393" s="539">
        <v>1</v>
      </c>
      <c r="U393" s="539"/>
      <c r="V393" s="539"/>
      <c r="W393" s="539"/>
      <c r="X393" s="539"/>
      <c r="Y393" s="539"/>
      <c r="Z393" s="539"/>
      <c r="AA393" s="539"/>
      <c r="AB393" s="539"/>
      <c r="AC393" s="539"/>
      <c r="AD393" s="539"/>
      <c r="AE393" s="539"/>
    </row>
    <row r="394" spans="1:31" ht="17.100000000000001" customHeight="1" x14ac:dyDescent="0.25">
      <c r="B394" s="536"/>
      <c r="C394" s="536"/>
      <c r="D394" s="598"/>
      <c r="E394" s="563" t="s">
        <v>213</v>
      </c>
      <c r="F394" s="542">
        <f>(7.95+5.83)/2</f>
        <v>6.8900000000000006</v>
      </c>
      <c r="G394" s="519" t="s">
        <v>12</v>
      </c>
      <c r="H394" s="519">
        <v>12</v>
      </c>
      <c r="I394" s="520" t="s">
        <v>13</v>
      </c>
      <c r="J394" s="521">
        <v>83</v>
      </c>
      <c r="K394" s="602">
        <v>83</v>
      </c>
      <c r="L394" s="582">
        <f t="shared" si="16"/>
        <v>0</v>
      </c>
      <c r="M394" s="544" t="s">
        <v>923</v>
      </c>
      <c r="N394" s="522" t="s">
        <v>811</v>
      </c>
      <c r="O394" s="535"/>
      <c r="P394" s="522"/>
      <c r="Q394" s="547" t="s">
        <v>812</v>
      </c>
      <c r="R394" s="536"/>
      <c r="T394" s="539">
        <v>1</v>
      </c>
      <c r="U394" s="539"/>
      <c r="V394" s="539"/>
      <c r="W394" s="539"/>
      <c r="X394" s="539"/>
      <c r="Y394" s="539"/>
      <c r="Z394" s="539"/>
      <c r="AA394" s="539"/>
      <c r="AB394" s="539"/>
      <c r="AC394" s="539"/>
      <c r="AD394" s="539"/>
      <c r="AE394" s="539"/>
    </row>
    <row r="395" spans="1:31" ht="17.100000000000001" customHeight="1" x14ac:dyDescent="0.25">
      <c r="B395" s="536"/>
      <c r="C395" s="536"/>
      <c r="D395" s="598"/>
      <c r="E395" s="563" t="s">
        <v>214</v>
      </c>
      <c r="F395" s="542">
        <v>6</v>
      </c>
      <c r="G395" s="519" t="s">
        <v>12</v>
      </c>
      <c r="H395" s="519">
        <v>12</v>
      </c>
      <c r="I395" s="520" t="s">
        <v>13</v>
      </c>
      <c r="J395" s="521">
        <f>F395*H395</f>
        <v>72</v>
      </c>
      <c r="K395" s="602">
        <v>72</v>
      </c>
      <c r="L395" s="582">
        <f t="shared" si="16"/>
        <v>0</v>
      </c>
      <c r="M395" s="544" t="s">
        <v>924</v>
      </c>
      <c r="N395" s="522" t="s">
        <v>811</v>
      </c>
      <c r="O395" s="535"/>
      <c r="P395" s="522"/>
      <c r="Q395" s="547" t="s">
        <v>812</v>
      </c>
      <c r="R395" s="536"/>
      <c r="T395" s="539">
        <v>1</v>
      </c>
      <c r="U395" s="539"/>
      <c r="V395" s="539"/>
      <c r="W395" s="539"/>
      <c r="X395" s="539"/>
      <c r="Y395" s="539"/>
      <c r="Z395" s="539"/>
      <c r="AA395" s="539"/>
      <c r="AB395" s="539"/>
      <c r="AC395" s="539"/>
      <c r="AD395" s="539"/>
      <c r="AE395" s="539"/>
    </row>
    <row r="396" spans="1:31" ht="17.100000000000001" customHeight="1" x14ac:dyDescent="0.25">
      <c r="B396" s="536"/>
      <c r="C396" s="536"/>
      <c r="D396" s="598"/>
      <c r="E396" s="563" t="s">
        <v>215</v>
      </c>
      <c r="F396" s="542">
        <v>5</v>
      </c>
      <c r="G396" s="519" t="s">
        <v>12</v>
      </c>
      <c r="H396" s="519">
        <v>12</v>
      </c>
      <c r="I396" s="520" t="s">
        <v>13</v>
      </c>
      <c r="J396" s="521">
        <f>F396*H396</f>
        <v>60</v>
      </c>
      <c r="K396" s="602">
        <v>60</v>
      </c>
      <c r="L396" s="582">
        <f t="shared" si="16"/>
        <v>0</v>
      </c>
      <c r="M396" s="544" t="s">
        <v>925</v>
      </c>
      <c r="N396" s="522" t="s">
        <v>811</v>
      </c>
      <c r="O396" s="535"/>
      <c r="P396" s="522"/>
      <c r="Q396" s="547" t="s">
        <v>812</v>
      </c>
      <c r="R396" s="536"/>
      <c r="T396" s="539">
        <v>1</v>
      </c>
      <c r="U396" s="539"/>
      <c r="V396" s="539"/>
      <c r="W396" s="539"/>
      <c r="X396" s="539"/>
      <c r="Y396" s="539"/>
      <c r="Z396" s="539"/>
      <c r="AA396" s="539"/>
      <c r="AB396" s="539"/>
      <c r="AC396" s="539"/>
      <c r="AD396" s="539"/>
      <c r="AE396" s="539"/>
    </row>
    <row r="397" spans="1:31" ht="17.100000000000001" customHeight="1" x14ac:dyDescent="0.25">
      <c r="B397" s="536"/>
      <c r="C397" s="536"/>
      <c r="D397" s="598"/>
      <c r="E397" s="563" t="s">
        <v>216</v>
      </c>
      <c r="F397" s="542">
        <v>5</v>
      </c>
      <c r="G397" s="519" t="s">
        <v>12</v>
      </c>
      <c r="H397" s="519">
        <v>12</v>
      </c>
      <c r="I397" s="520" t="s">
        <v>13</v>
      </c>
      <c r="J397" s="521">
        <f>F397*H397</f>
        <v>60</v>
      </c>
      <c r="K397" s="602">
        <v>60</v>
      </c>
      <c r="L397" s="582">
        <f t="shared" si="16"/>
        <v>0</v>
      </c>
      <c r="M397" s="544" t="s">
        <v>926</v>
      </c>
      <c r="N397" s="522" t="s">
        <v>811</v>
      </c>
      <c r="O397" s="535"/>
      <c r="P397" s="522"/>
      <c r="Q397" s="547" t="s">
        <v>812</v>
      </c>
      <c r="R397" s="536"/>
      <c r="T397" s="539">
        <v>1</v>
      </c>
      <c r="U397" s="539"/>
      <c r="V397" s="539"/>
      <c r="W397" s="539"/>
      <c r="X397" s="539"/>
      <c r="Y397" s="539"/>
      <c r="Z397" s="539"/>
      <c r="AA397" s="539"/>
      <c r="AB397" s="539"/>
      <c r="AC397" s="539"/>
      <c r="AD397" s="539"/>
      <c r="AE397" s="539"/>
    </row>
    <row r="398" spans="1:31" ht="17.100000000000001" customHeight="1" x14ac:dyDescent="0.25">
      <c r="B398" s="536"/>
      <c r="C398" s="536"/>
      <c r="D398" s="598"/>
      <c r="E398" s="563" t="s">
        <v>217</v>
      </c>
      <c r="F398" s="542">
        <v>5</v>
      </c>
      <c r="G398" s="519" t="s">
        <v>12</v>
      </c>
      <c r="H398" s="519">
        <v>12</v>
      </c>
      <c r="I398" s="520" t="s">
        <v>13</v>
      </c>
      <c r="J398" s="521">
        <f>F398*H398</f>
        <v>60</v>
      </c>
      <c r="K398" s="602">
        <v>60</v>
      </c>
      <c r="L398" s="582">
        <f t="shared" si="16"/>
        <v>0</v>
      </c>
      <c r="M398" s="544" t="s">
        <v>927</v>
      </c>
      <c r="N398" s="522" t="s">
        <v>811</v>
      </c>
      <c r="O398" s="535"/>
      <c r="P398" s="522"/>
      <c r="Q398" s="547" t="s">
        <v>812</v>
      </c>
      <c r="R398" s="536"/>
      <c r="T398" s="539">
        <v>1</v>
      </c>
      <c r="U398" s="539"/>
      <c r="V398" s="539"/>
      <c r="W398" s="539"/>
      <c r="X398" s="539"/>
      <c r="Y398" s="539"/>
      <c r="Z398" s="539"/>
      <c r="AA398" s="539"/>
      <c r="AB398" s="539"/>
      <c r="AC398" s="539"/>
      <c r="AD398" s="539"/>
      <c r="AE398" s="539"/>
    </row>
    <row r="399" spans="1:31" ht="17.100000000000001" customHeight="1" x14ac:dyDescent="0.25">
      <c r="A399" s="130" t="s">
        <v>937</v>
      </c>
      <c r="B399" s="536"/>
      <c r="C399" s="536"/>
      <c r="D399" s="598"/>
      <c r="E399" s="563" t="s">
        <v>218</v>
      </c>
      <c r="F399" s="542">
        <f>(6.92+6)/2</f>
        <v>6.46</v>
      </c>
      <c r="G399" s="519" t="s">
        <v>12</v>
      </c>
      <c r="H399" s="519">
        <v>12</v>
      </c>
      <c r="I399" s="520" t="s">
        <v>13</v>
      </c>
      <c r="J399" s="521">
        <v>78</v>
      </c>
      <c r="K399" s="652">
        <v>77</v>
      </c>
      <c r="L399" s="582">
        <f t="shared" si="16"/>
        <v>-1</v>
      </c>
      <c r="M399" s="544" t="s">
        <v>928</v>
      </c>
      <c r="N399" s="522" t="s">
        <v>811</v>
      </c>
      <c r="O399" s="535"/>
      <c r="P399" s="522"/>
      <c r="Q399" s="547" t="s">
        <v>812</v>
      </c>
      <c r="R399" s="536"/>
      <c r="T399" s="539">
        <v>1</v>
      </c>
      <c r="U399" s="539"/>
      <c r="V399" s="539"/>
      <c r="W399" s="539"/>
      <c r="X399" s="539"/>
      <c r="Y399" s="539"/>
      <c r="Z399" s="539"/>
      <c r="AA399" s="539"/>
      <c r="AB399" s="539"/>
      <c r="AC399" s="539"/>
      <c r="AD399" s="539"/>
      <c r="AE399" s="539"/>
    </row>
    <row r="400" spans="1:31" ht="17.100000000000001" customHeight="1" x14ac:dyDescent="0.25">
      <c r="B400" s="536"/>
      <c r="C400" s="536"/>
      <c r="D400" s="598"/>
      <c r="E400" s="563" t="s">
        <v>727</v>
      </c>
      <c r="F400" s="542"/>
      <c r="G400" s="519" t="s">
        <v>12</v>
      </c>
      <c r="H400" s="519"/>
      <c r="I400" s="520" t="s">
        <v>13</v>
      </c>
      <c r="J400" s="521">
        <v>518</v>
      </c>
      <c r="K400" s="652">
        <v>518</v>
      </c>
      <c r="L400" s="582">
        <f t="shared" si="16"/>
        <v>0</v>
      </c>
      <c r="M400" s="544" t="s">
        <v>929</v>
      </c>
      <c r="N400" s="522" t="s">
        <v>811</v>
      </c>
      <c r="O400" s="535"/>
      <c r="P400" s="522"/>
      <c r="Q400" s="547" t="s">
        <v>812</v>
      </c>
      <c r="R400" s="536"/>
      <c r="T400" s="539">
        <v>1</v>
      </c>
      <c r="U400" s="539"/>
      <c r="V400" s="539"/>
      <c r="W400" s="539"/>
      <c r="X400" s="539"/>
      <c r="Y400" s="539"/>
      <c r="Z400" s="539"/>
      <c r="AA400" s="539"/>
      <c r="AB400" s="539"/>
      <c r="AC400" s="539"/>
      <c r="AD400" s="539"/>
      <c r="AE400" s="539"/>
    </row>
    <row r="401" spans="1:31" ht="16.5" customHeight="1" x14ac:dyDescent="0.25">
      <c r="B401" s="536"/>
      <c r="C401" s="536"/>
      <c r="D401" s="598"/>
      <c r="E401" s="563" t="s">
        <v>219</v>
      </c>
      <c r="F401" s="542"/>
      <c r="G401" s="519" t="s">
        <v>12</v>
      </c>
      <c r="H401" s="519"/>
      <c r="I401" s="520" t="s">
        <v>13</v>
      </c>
      <c r="J401" s="521">
        <v>4962</v>
      </c>
      <c r="K401" s="652">
        <v>4962</v>
      </c>
      <c r="L401" s="582">
        <f t="shared" si="16"/>
        <v>0</v>
      </c>
      <c r="M401" s="544" t="s">
        <v>930</v>
      </c>
      <c r="N401" s="522" t="s">
        <v>811</v>
      </c>
      <c r="O401" s="535"/>
      <c r="P401" s="522"/>
      <c r="Q401" s="547" t="s">
        <v>812</v>
      </c>
      <c r="R401" s="536"/>
      <c r="T401" s="539">
        <v>1</v>
      </c>
      <c r="U401" s="539"/>
      <c r="V401" s="539"/>
      <c r="W401" s="539"/>
      <c r="X401" s="539"/>
      <c r="Y401" s="539"/>
      <c r="Z401" s="539"/>
      <c r="AA401" s="539"/>
      <c r="AB401" s="539"/>
      <c r="AC401" s="539"/>
      <c r="AD401" s="539"/>
      <c r="AE401" s="539"/>
    </row>
    <row r="402" spans="1:31" s="587" customFormat="1" ht="17.100000000000001" customHeight="1" x14ac:dyDescent="0.25">
      <c r="A402" s="613"/>
      <c r="B402" s="588"/>
      <c r="C402" s="588"/>
      <c r="D402" s="622"/>
      <c r="E402" s="589" t="s">
        <v>728</v>
      </c>
      <c r="F402" s="590"/>
      <c r="G402" s="591" t="s">
        <v>12</v>
      </c>
      <c r="H402" s="591"/>
      <c r="I402" s="592" t="s">
        <v>13</v>
      </c>
      <c r="J402" s="593">
        <v>202</v>
      </c>
      <c r="K402" s="684">
        <v>202</v>
      </c>
      <c r="L402" s="582">
        <f t="shared" si="16"/>
        <v>0</v>
      </c>
      <c r="M402" s="544" t="s">
        <v>931</v>
      </c>
      <c r="N402" s="522" t="s">
        <v>811</v>
      </c>
      <c r="O402" s="535"/>
      <c r="P402" s="522"/>
      <c r="Q402" s="547" t="s">
        <v>812</v>
      </c>
      <c r="R402" s="588" t="s">
        <v>726</v>
      </c>
      <c r="T402" s="539">
        <v>1</v>
      </c>
      <c r="U402" s="594"/>
      <c r="V402" s="594"/>
      <c r="W402" s="594"/>
      <c r="X402" s="594"/>
      <c r="Y402" s="594"/>
      <c r="Z402" s="594"/>
      <c r="AA402" s="594"/>
      <c r="AB402" s="594"/>
      <c r="AC402" s="594"/>
      <c r="AD402" s="594"/>
      <c r="AE402" s="594"/>
    </row>
    <row r="403" spans="1:31" s="587" customFormat="1" ht="17.100000000000001" customHeight="1" x14ac:dyDescent="0.25">
      <c r="A403" s="613"/>
      <c r="B403" s="588"/>
      <c r="C403" s="588"/>
      <c r="D403" s="622"/>
      <c r="E403" s="589" t="s">
        <v>721</v>
      </c>
      <c r="F403" s="590"/>
      <c r="G403" s="591" t="s">
        <v>12</v>
      </c>
      <c r="H403" s="591"/>
      <c r="I403" s="592" t="s">
        <v>13</v>
      </c>
      <c r="J403" s="593">
        <v>21</v>
      </c>
      <c r="K403" s="684">
        <v>21</v>
      </c>
      <c r="L403" s="582">
        <f t="shared" si="16"/>
        <v>0</v>
      </c>
      <c r="M403" s="544" t="s">
        <v>932</v>
      </c>
      <c r="N403" s="522" t="s">
        <v>811</v>
      </c>
      <c r="O403" s="535"/>
      <c r="P403" s="522"/>
      <c r="Q403" s="547" t="s">
        <v>812</v>
      </c>
      <c r="R403" s="588" t="s">
        <v>726</v>
      </c>
      <c r="T403" s="539">
        <v>1</v>
      </c>
      <c r="U403" s="594"/>
      <c r="V403" s="594"/>
      <c r="W403" s="594"/>
      <c r="X403" s="594"/>
      <c r="Y403" s="594"/>
      <c r="Z403" s="594"/>
      <c r="AA403" s="594"/>
      <c r="AB403" s="594"/>
      <c r="AC403" s="594"/>
      <c r="AD403" s="594"/>
      <c r="AE403" s="594"/>
    </row>
    <row r="404" spans="1:31" s="587" customFormat="1" ht="17.100000000000001" customHeight="1" x14ac:dyDescent="0.25">
      <c r="A404" s="613"/>
      <c r="B404" s="588"/>
      <c r="C404" s="588"/>
      <c r="D404" s="622"/>
      <c r="E404" s="589" t="s">
        <v>722</v>
      </c>
      <c r="F404" s="590"/>
      <c r="G404" s="591" t="s">
        <v>12</v>
      </c>
      <c r="H404" s="591"/>
      <c r="I404" s="592" t="s">
        <v>13</v>
      </c>
      <c r="J404" s="593">
        <v>15</v>
      </c>
      <c r="K404" s="684">
        <v>15</v>
      </c>
      <c r="L404" s="582">
        <f t="shared" si="16"/>
        <v>0</v>
      </c>
      <c r="M404" s="544" t="s">
        <v>933</v>
      </c>
      <c r="N404" s="522" t="s">
        <v>811</v>
      </c>
      <c r="O404" s="535"/>
      <c r="P404" s="522"/>
      <c r="Q404" s="547" t="s">
        <v>812</v>
      </c>
      <c r="R404" s="588" t="s">
        <v>726</v>
      </c>
      <c r="T404" s="539">
        <v>1</v>
      </c>
      <c r="U404" s="594"/>
      <c r="V404" s="594"/>
      <c r="W404" s="594"/>
      <c r="X404" s="594"/>
      <c r="Y404" s="594"/>
      <c r="Z404" s="594"/>
      <c r="AA404" s="594"/>
      <c r="AB404" s="594"/>
      <c r="AC404" s="594"/>
      <c r="AD404" s="594"/>
      <c r="AE404" s="594"/>
    </row>
    <row r="405" spans="1:31" s="587" customFormat="1" ht="17.100000000000001" customHeight="1" x14ac:dyDescent="0.25">
      <c r="A405" s="613"/>
      <c r="B405" s="588"/>
      <c r="C405" s="588"/>
      <c r="D405" s="622"/>
      <c r="E405" s="589" t="s">
        <v>723</v>
      </c>
      <c r="F405" s="590"/>
      <c r="G405" s="591" t="s">
        <v>12</v>
      </c>
      <c r="H405" s="591"/>
      <c r="I405" s="592" t="s">
        <v>13</v>
      </c>
      <c r="J405" s="593">
        <v>8</v>
      </c>
      <c r="K405" s="684">
        <v>8</v>
      </c>
      <c r="L405" s="582">
        <f t="shared" si="16"/>
        <v>0</v>
      </c>
      <c r="M405" s="544" t="s">
        <v>934</v>
      </c>
      <c r="N405" s="522" t="s">
        <v>811</v>
      </c>
      <c r="O405" s="535"/>
      <c r="P405" s="522"/>
      <c r="Q405" s="547" t="s">
        <v>812</v>
      </c>
      <c r="R405" s="588" t="s">
        <v>726</v>
      </c>
      <c r="T405" s="539">
        <v>1</v>
      </c>
      <c r="U405" s="594"/>
      <c r="V405" s="594"/>
      <c r="W405" s="594"/>
      <c r="X405" s="594"/>
      <c r="Y405" s="594"/>
      <c r="Z405" s="594"/>
      <c r="AA405" s="594"/>
      <c r="AB405" s="594"/>
      <c r="AC405" s="594"/>
      <c r="AD405" s="594"/>
      <c r="AE405" s="594"/>
    </row>
    <row r="406" spans="1:31" s="587" customFormat="1" ht="17.100000000000001" customHeight="1" x14ac:dyDescent="0.25">
      <c r="A406" s="613"/>
      <c r="B406" s="588"/>
      <c r="C406" s="588"/>
      <c r="D406" s="622"/>
      <c r="E406" s="589" t="s">
        <v>724</v>
      </c>
      <c r="F406" s="590"/>
      <c r="G406" s="591" t="s">
        <v>12</v>
      </c>
      <c r="H406" s="591"/>
      <c r="I406" s="592" t="s">
        <v>13</v>
      </c>
      <c r="J406" s="593">
        <v>3</v>
      </c>
      <c r="K406" s="684">
        <v>3</v>
      </c>
      <c r="L406" s="582">
        <f t="shared" si="16"/>
        <v>0</v>
      </c>
      <c r="M406" s="544" t="s">
        <v>935</v>
      </c>
      <c r="N406" s="522" t="s">
        <v>811</v>
      </c>
      <c r="O406" s="535"/>
      <c r="P406" s="522"/>
      <c r="Q406" s="547" t="s">
        <v>812</v>
      </c>
      <c r="R406" s="588" t="s">
        <v>726</v>
      </c>
      <c r="T406" s="539">
        <v>1</v>
      </c>
      <c r="U406" s="683"/>
      <c r="V406" s="594"/>
      <c r="W406" s="594"/>
      <c r="X406" s="594"/>
      <c r="Y406" s="594"/>
      <c r="Z406" s="594"/>
      <c r="AA406" s="594"/>
      <c r="AB406" s="594"/>
      <c r="AC406" s="594"/>
      <c r="AD406" s="594"/>
      <c r="AE406" s="594"/>
    </row>
    <row r="407" spans="1:31" s="587" customFormat="1" ht="17.100000000000001" customHeight="1" x14ac:dyDescent="0.25">
      <c r="A407" s="613"/>
      <c r="B407" s="588"/>
      <c r="C407" s="588"/>
      <c r="D407" s="622"/>
      <c r="E407" s="589" t="s">
        <v>725</v>
      </c>
      <c r="F407" s="590"/>
      <c r="G407" s="591" t="s">
        <v>12</v>
      </c>
      <c r="H407" s="591"/>
      <c r="I407" s="592" t="s">
        <v>13</v>
      </c>
      <c r="J407" s="593">
        <v>3</v>
      </c>
      <c r="K407" s="684">
        <v>3</v>
      </c>
      <c r="L407" s="582">
        <f t="shared" si="16"/>
        <v>0</v>
      </c>
      <c r="M407" s="544" t="s">
        <v>936</v>
      </c>
      <c r="N407" s="522" t="s">
        <v>811</v>
      </c>
      <c r="O407" s="535"/>
      <c r="P407" s="522"/>
      <c r="Q407" s="547" t="s">
        <v>812</v>
      </c>
      <c r="R407" s="588" t="s">
        <v>726</v>
      </c>
      <c r="T407" s="539">
        <v>1</v>
      </c>
      <c r="U407" s="594"/>
      <c r="V407" s="594"/>
      <c r="W407" s="594"/>
      <c r="X407" s="594"/>
      <c r="Y407" s="594"/>
      <c r="Z407" s="594"/>
      <c r="AA407" s="594"/>
      <c r="AB407" s="594"/>
      <c r="AC407" s="594"/>
      <c r="AD407" s="594"/>
      <c r="AE407" s="594"/>
    </row>
    <row r="408" spans="1:31" ht="17.100000000000001" customHeight="1" x14ac:dyDescent="0.25">
      <c r="B408" s="536"/>
      <c r="C408" s="536"/>
      <c r="D408" s="606"/>
      <c r="E408" s="563" t="s">
        <v>184</v>
      </c>
      <c r="F408" s="542">
        <v>8</v>
      </c>
      <c r="G408" s="519" t="s">
        <v>12</v>
      </c>
      <c r="H408" s="519">
        <v>12</v>
      </c>
      <c r="I408" s="520" t="s">
        <v>13</v>
      </c>
      <c r="J408" s="521">
        <f>F408*H408</f>
        <v>96</v>
      </c>
      <c r="K408" s="595">
        <v>96</v>
      </c>
      <c r="L408" s="582">
        <f t="shared" ref="L408:L409" si="18">K408-J408</f>
        <v>0</v>
      </c>
      <c r="M408" s="544" t="s">
        <v>948</v>
      </c>
      <c r="N408" s="522" t="s">
        <v>811</v>
      </c>
      <c r="O408" s="535" t="s">
        <v>225</v>
      </c>
      <c r="P408" s="522" t="s">
        <v>98</v>
      </c>
      <c r="Q408" s="547"/>
      <c r="R408" s="536"/>
      <c r="T408" s="539">
        <v>1</v>
      </c>
      <c r="U408" s="594"/>
      <c r="V408" s="594"/>
      <c r="W408" s="594"/>
      <c r="X408" s="594"/>
      <c r="Y408" s="594"/>
      <c r="Z408" s="594"/>
      <c r="AA408" s="594"/>
      <c r="AB408" s="594"/>
      <c r="AC408" s="594"/>
      <c r="AD408" s="594"/>
      <c r="AE408" s="594"/>
    </row>
    <row r="409" spans="1:31" ht="17.100000000000001" customHeight="1" x14ac:dyDescent="0.25">
      <c r="B409" s="536"/>
      <c r="C409" s="536"/>
      <c r="D409" s="598"/>
      <c r="E409" s="563" t="s">
        <v>185</v>
      </c>
      <c r="F409" s="542">
        <v>6</v>
      </c>
      <c r="G409" s="519" t="s">
        <v>12</v>
      </c>
      <c r="H409" s="519">
        <v>12</v>
      </c>
      <c r="I409" s="520" t="s">
        <v>13</v>
      </c>
      <c r="J409" s="521">
        <f>F409*H409</f>
        <v>72</v>
      </c>
      <c r="K409" s="595">
        <v>72</v>
      </c>
      <c r="L409" s="582">
        <f t="shared" si="18"/>
        <v>0</v>
      </c>
      <c r="M409" s="544" t="s">
        <v>949</v>
      </c>
      <c r="N409" s="522" t="s">
        <v>811</v>
      </c>
      <c r="O409" s="535"/>
      <c r="P409" s="522"/>
      <c r="Q409" s="547"/>
      <c r="R409" s="536"/>
      <c r="T409" s="539">
        <v>1</v>
      </c>
      <c r="U409" s="594"/>
      <c r="V409" s="594"/>
      <c r="W409" s="594"/>
      <c r="X409" s="594"/>
      <c r="Y409" s="594"/>
      <c r="Z409" s="594"/>
      <c r="AA409" s="594"/>
      <c r="AB409" s="594"/>
      <c r="AC409" s="594"/>
      <c r="AD409" s="594"/>
      <c r="AE409" s="594"/>
    </row>
    <row r="410" spans="1:31" ht="17.100000000000001" customHeight="1" x14ac:dyDescent="0.25">
      <c r="B410" s="536"/>
      <c r="C410" s="536"/>
      <c r="D410" s="598"/>
      <c r="E410" s="541"/>
      <c r="F410" s="542"/>
      <c r="G410" s="519"/>
      <c r="H410" s="519"/>
      <c r="I410" s="520"/>
      <c r="J410" s="529"/>
      <c r="K410" s="538"/>
      <c r="L410" s="539"/>
      <c r="M410" s="540"/>
      <c r="N410" s="539"/>
      <c r="O410" s="467"/>
      <c r="P410" s="540"/>
      <c r="Q410" s="540"/>
      <c r="R410" s="536"/>
      <c r="T410" s="539"/>
      <c r="U410" s="539"/>
      <c r="V410" s="539"/>
      <c r="W410" s="539"/>
      <c r="X410" s="539"/>
      <c r="Y410" s="539"/>
      <c r="Z410" s="539"/>
      <c r="AA410" s="539"/>
      <c r="AB410" s="539"/>
      <c r="AC410" s="539"/>
      <c r="AD410" s="539"/>
      <c r="AE410" s="539"/>
    </row>
    <row r="411" spans="1:31" ht="17.100000000000001" customHeight="1" outlineLevel="1" x14ac:dyDescent="0.25">
      <c r="B411" s="84"/>
      <c r="C411" s="43" t="s">
        <v>0</v>
      </c>
      <c r="D411" s="619">
        <f>D283</f>
        <v>127</v>
      </c>
      <c r="E411" s="85"/>
      <c r="F411" s="44"/>
      <c r="G411" s="45"/>
      <c r="H411" s="46"/>
      <c r="I411" s="47"/>
      <c r="J411" s="180">
        <f>SUM(J282:J410)</f>
        <v>13735</v>
      </c>
      <c r="K411" s="345">
        <f>SUM(K282:K410)</f>
        <v>13729</v>
      </c>
      <c r="L411" s="180">
        <f>SUM(L282:L410)</f>
        <v>-6</v>
      </c>
      <c r="M411" s="159"/>
      <c r="N411" s="159"/>
      <c r="O411" s="266"/>
      <c r="P411" s="86"/>
      <c r="Q411" s="86"/>
      <c r="R411" s="87"/>
      <c r="S411" s="22"/>
      <c r="T411" s="583"/>
      <c r="U411" s="583"/>
      <c r="V411" s="539"/>
      <c r="W411" s="539"/>
      <c r="X411" s="539"/>
      <c r="Y411" s="539"/>
      <c r="Z411" s="539"/>
      <c r="AA411" s="539"/>
      <c r="AB411" s="539"/>
      <c r="AC411" s="539"/>
      <c r="AD411" s="539"/>
      <c r="AE411" s="539"/>
    </row>
    <row r="412" spans="1:31" ht="17.100000000000001" customHeight="1" x14ac:dyDescent="0.25">
      <c r="B412" s="536"/>
      <c r="C412" s="536"/>
      <c r="D412" s="598"/>
      <c r="E412" s="541"/>
      <c r="F412" s="542"/>
      <c r="G412" s="519"/>
      <c r="H412" s="519"/>
      <c r="I412" s="520"/>
      <c r="J412" s="529"/>
      <c r="K412" s="538"/>
      <c r="L412" s="539"/>
      <c r="M412" s="536"/>
      <c r="N412" s="540"/>
      <c r="O412" s="467"/>
      <c r="P412" s="540"/>
      <c r="Q412" s="540"/>
      <c r="R412" s="536"/>
      <c r="T412" s="707"/>
      <c r="U412" s="707"/>
      <c r="V412" s="707"/>
      <c r="W412" s="707"/>
      <c r="X412" s="707"/>
      <c r="Y412" s="707"/>
      <c r="Z412" s="707"/>
      <c r="AA412" s="707"/>
      <c r="AB412" s="707"/>
      <c r="AC412" s="707"/>
      <c r="AD412" s="707"/>
      <c r="AE412" s="707"/>
    </row>
    <row r="413" spans="1:31" ht="17.100000000000001" customHeight="1" x14ac:dyDescent="0.25">
      <c r="B413" s="536">
        <f>B283+1</f>
        <v>2</v>
      </c>
      <c r="C413" s="536" t="s">
        <v>567</v>
      </c>
      <c r="D413" s="606">
        <f>COUNTA(E413:E721)</f>
        <v>308</v>
      </c>
      <c r="E413" s="563" t="s">
        <v>304</v>
      </c>
      <c r="F413" s="542">
        <v>7</v>
      </c>
      <c r="G413" s="519" t="s">
        <v>12</v>
      </c>
      <c r="H413" s="519">
        <v>15</v>
      </c>
      <c r="I413" s="520" t="s">
        <v>13</v>
      </c>
      <c r="J413" s="521">
        <f>F413*H413</f>
        <v>105</v>
      </c>
      <c r="K413" s="595">
        <v>105</v>
      </c>
      <c r="L413" s="546">
        <f t="shared" ref="L413" si="19">K413-J413</f>
        <v>0</v>
      </c>
      <c r="M413" s="536" t="s">
        <v>1184</v>
      </c>
      <c r="N413" s="547" t="s">
        <v>964</v>
      </c>
      <c r="O413" s="564" t="s">
        <v>566</v>
      </c>
      <c r="P413" s="547" t="s">
        <v>303</v>
      </c>
      <c r="Q413" s="547" t="s">
        <v>965</v>
      </c>
      <c r="R413" s="536" t="s">
        <v>962</v>
      </c>
      <c r="S413" s="296"/>
      <c r="T413" s="707"/>
      <c r="U413" s="707">
        <v>1</v>
      </c>
      <c r="V413" s="707"/>
      <c r="W413" s="707"/>
      <c r="X413" s="707"/>
      <c r="Y413" s="707"/>
      <c r="Z413" s="707"/>
      <c r="AA413" s="707"/>
      <c r="AB413" s="707"/>
      <c r="AC413" s="707"/>
      <c r="AD413" s="707"/>
      <c r="AE413" s="707"/>
    </row>
    <row r="414" spans="1:31" ht="17.100000000000001" customHeight="1" x14ac:dyDescent="0.25">
      <c r="B414" s="536"/>
      <c r="C414" s="536"/>
      <c r="D414" s="598"/>
      <c r="E414" s="563" t="s">
        <v>305</v>
      </c>
      <c r="F414" s="542">
        <v>7</v>
      </c>
      <c r="G414" s="519" t="s">
        <v>12</v>
      </c>
      <c r="H414" s="519">
        <v>15</v>
      </c>
      <c r="I414" s="520" t="s">
        <v>13</v>
      </c>
      <c r="J414" s="521">
        <f>F414*H414</f>
        <v>105</v>
      </c>
      <c r="K414" s="595">
        <v>105</v>
      </c>
      <c r="L414" s="546">
        <f t="shared" ref="L414:L460" si="20">K414-J414</f>
        <v>0</v>
      </c>
      <c r="M414" s="584" t="s">
        <v>1185</v>
      </c>
      <c r="N414" s="547" t="s">
        <v>964</v>
      </c>
      <c r="O414" s="467"/>
      <c r="P414" s="540"/>
      <c r="Q414" s="540"/>
      <c r="R414" s="536"/>
      <c r="T414" s="707"/>
      <c r="U414" s="707">
        <v>1</v>
      </c>
      <c r="V414" s="707"/>
      <c r="W414" s="707"/>
      <c r="X414" s="707"/>
      <c r="Y414" s="707"/>
      <c r="Z414" s="707"/>
      <c r="AA414" s="707"/>
      <c r="AB414" s="707"/>
      <c r="AC414" s="707"/>
      <c r="AD414" s="707"/>
      <c r="AE414" s="707"/>
    </row>
    <row r="415" spans="1:31" ht="17.100000000000001" customHeight="1" x14ac:dyDescent="0.25">
      <c r="B415" s="536"/>
      <c r="C415" s="536"/>
      <c r="D415" s="598"/>
      <c r="E415" s="563" t="s">
        <v>306</v>
      </c>
      <c r="F415" s="542">
        <v>7</v>
      </c>
      <c r="G415" s="519" t="s">
        <v>12</v>
      </c>
      <c r="H415" s="519">
        <v>15</v>
      </c>
      <c r="I415" s="520" t="s">
        <v>13</v>
      </c>
      <c r="J415" s="521">
        <f>F415*H415</f>
        <v>105</v>
      </c>
      <c r="K415" s="595">
        <v>105</v>
      </c>
      <c r="L415" s="546">
        <f t="shared" si="20"/>
        <v>0</v>
      </c>
      <c r="M415" s="584" t="s">
        <v>1186</v>
      </c>
      <c r="N415" s="547" t="s">
        <v>964</v>
      </c>
      <c r="O415" s="467"/>
      <c r="P415" s="540"/>
      <c r="Q415" s="540"/>
      <c r="R415" s="536"/>
      <c r="T415" s="707"/>
      <c r="U415" s="707">
        <v>1</v>
      </c>
      <c r="V415" s="707"/>
      <c r="W415" s="707"/>
      <c r="X415" s="707"/>
      <c r="Y415" s="707"/>
      <c r="Z415" s="707"/>
      <c r="AA415" s="707"/>
      <c r="AB415" s="707"/>
      <c r="AC415" s="707"/>
      <c r="AD415" s="707"/>
      <c r="AE415" s="707"/>
    </row>
    <row r="416" spans="1:31" ht="17.100000000000001" customHeight="1" x14ac:dyDescent="0.25">
      <c r="B416" s="536"/>
      <c r="C416" s="536"/>
      <c r="D416" s="598"/>
      <c r="E416" s="563" t="s">
        <v>307</v>
      </c>
      <c r="F416" s="542">
        <v>7</v>
      </c>
      <c r="G416" s="519" t="s">
        <v>12</v>
      </c>
      <c r="H416" s="519">
        <v>15</v>
      </c>
      <c r="I416" s="520" t="s">
        <v>13</v>
      </c>
      <c r="J416" s="521">
        <f>F416*H416</f>
        <v>105</v>
      </c>
      <c r="K416" s="595">
        <v>105</v>
      </c>
      <c r="L416" s="546">
        <f t="shared" si="20"/>
        <v>0</v>
      </c>
      <c r="M416" s="584" t="s">
        <v>1187</v>
      </c>
      <c r="N416" s="547" t="s">
        <v>964</v>
      </c>
      <c r="O416" s="467"/>
      <c r="P416" s="540"/>
      <c r="Q416" s="540"/>
      <c r="R416" s="536"/>
      <c r="T416" s="707"/>
      <c r="U416" s="707">
        <v>1</v>
      </c>
      <c r="V416" s="707"/>
      <c r="W416" s="707"/>
      <c r="X416" s="707"/>
      <c r="Y416" s="707"/>
      <c r="Z416" s="707"/>
      <c r="AA416" s="707"/>
      <c r="AB416" s="707"/>
      <c r="AC416" s="707"/>
      <c r="AD416" s="707"/>
      <c r="AE416" s="707"/>
    </row>
    <row r="417" spans="2:31" ht="17.100000000000001" customHeight="1" x14ac:dyDescent="0.25">
      <c r="B417" s="536"/>
      <c r="C417" s="536"/>
      <c r="D417" s="598"/>
      <c r="E417" s="563" t="s">
        <v>308</v>
      </c>
      <c r="F417" s="542">
        <v>8</v>
      </c>
      <c r="G417" s="519" t="s">
        <v>12</v>
      </c>
      <c r="H417" s="519">
        <v>15</v>
      </c>
      <c r="I417" s="520" t="s">
        <v>13</v>
      </c>
      <c r="J417" s="521">
        <f>F417*H417</f>
        <v>120</v>
      </c>
      <c r="K417" s="595">
        <v>120</v>
      </c>
      <c r="L417" s="546">
        <f t="shared" si="20"/>
        <v>0</v>
      </c>
      <c r="M417" s="584" t="s">
        <v>1188</v>
      </c>
      <c r="N417" s="547" t="s">
        <v>964</v>
      </c>
      <c r="O417" s="467"/>
      <c r="P417" s="540"/>
      <c r="Q417" s="540"/>
      <c r="R417" s="536"/>
      <c r="T417" s="707"/>
      <c r="U417" s="707">
        <v>1</v>
      </c>
      <c r="V417" s="707"/>
      <c r="W417" s="707"/>
      <c r="X417" s="707"/>
      <c r="Y417" s="707"/>
      <c r="Z417" s="707"/>
      <c r="AA417" s="707"/>
      <c r="AB417" s="707"/>
      <c r="AC417" s="707"/>
      <c r="AD417" s="707"/>
      <c r="AE417" s="707"/>
    </row>
    <row r="418" spans="2:31" ht="17.100000000000001" customHeight="1" x14ac:dyDescent="0.25">
      <c r="B418" s="536"/>
      <c r="C418" s="536"/>
      <c r="D418" s="598"/>
      <c r="E418" s="563" t="s">
        <v>309</v>
      </c>
      <c r="F418" s="542"/>
      <c r="G418" s="519" t="s">
        <v>12</v>
      </c>
      <c r="H418" s="519"/>
      <c r="I418" s="520" t="s">
        <v>13</v>
      </c>
      <c r="J418" s="521">
        <v>1356</v>
      </c>
      <c r="K418" s="696">
        <v>1356</v>
      </c>
      <c r="L418" s="546">
        <f t="shared" si="20"/>
        <v>0</v>
      </c>
      <c r="M418" s="536" t="s">
        <v>1252</v>
      </c>
      <c r="N418" s="547" t="s">
        <v>964</v>
      </c>
      <c r="O418" s="467"/>
      <c r="P418" s="540"/>
      <c r="Q418" s="540"/>
      <c r="R418" s="536"/>
      <c r="T418" s="707"/>
      <c r="U418" s="707">
        <v>1</v>
      </c>
      <c r="V418" s="707"/>
      <c r="W418" s="707"/>
      <c r="X418" s="707"/>
      <c r="Y418" s="707"/>
      <c r="Z418" s="707"/>
      <c r="AA418" s="707"/>
      <c r="AB418" s="707"/>
      <c r="AC418" s="707"/>
      <c r="AD418" s="707"/>
      <c r="AE418" s="707"/>
    </row>
    <row r="419" spans="2:31" ht="17.100000000000001" customHeight="1" x14ac:dyDescent="0.25">
      <c r="B419" s="536"/>
      <c r="C419" s="536"/>
      <c r="D419" s="598"/>
      <c r="E419" s="563" t="s">
        <v>310</v>
      </c>
      <c r="F419" s="542"/>
      <c r="G419" s="519" t="s">
        <v>12</v>
      </c>
      <c r="H419" s="519"/>
      <c r="I419" s="520" t="s">
        <v>13</v>
      </c>
      <c r="J419" s="521">
        <v>22096</v>
      </c>
      <c r="K419" s="696">
        <v>22096</v>
      </c>
      <c r="L419" s="546">
        <f t="shared" si="20"/>
        <v>0</v>
      </c>
      <c r="M419" s="536" t="s">
        <v>1254</v>
      </c>
      <c r="N419" s="547" t="s">
        <v>964</v>
      </c>
      <c r="O419" s="467"/>
      <c r="P419" s="540"/>
      <c r="Q419" s="540"/>
      <c r="R419" s="536"/>
      <c r="T419" s="707"/>
      <c r="U419" s="707">
        <v>1</v>
      </c>
      <c r="V419" s="707"/>
      <c r="W419" s="707"/>
      <c r="X419" s="707"/>
      <c r="Y419" s="707"/>
      <c r="Z419" s="707"/>
      <c r="AA419" s="707"/>
      <c r="AB419" s="707"/>
      <c r="AC419" s="707"/>
      <c r="AD419" s="707"/>
      <c r="AE419" s="707"/>
    </row>
    <row r="420" spans="2:31" ht="17.100000000000001" customHeight="1" x14ac:dyDescent="0.25">
      <c r="B420" s="536"/>
      <c r="C420" s="536"/>
      <c r="D420" s="598"/>
      <c r="E420" s="563" t="s">
        <v>311</v>
      </c>
      <c r="F420" s="542">
        <v>8</v>
      </c>
      <c r="G420" s="519" t="s">
        <v>12</v>
      </c>
      <c r="H420" s="519">
        <v>15</v>
      </c>
      <c r="I420" s="520" t="s">
        <v>13</v>
      </c>
      <c r="J420" s="521">
        <f t="shared" ref="J420:J427" si="21">F420*H420</f>
        <v>120</v>
      </c>
      <c r="K420" s="595">
        <v>120</v>
      </c>
      <c r="L420" s="546">
        <f t="shared" si="20"/>
        <v>0</v>
      </c>
      <c r="M420" s="584" t="s">
        <v>1183</v>
      </c>
      <c r="N420" s="547" t="s">
        <v>964</v>
      </c>
      <c r="O420" s="467"/>
      <c r="P420" s="540"/>
      <c r="Q420" s="540"/>
      <c r="R420" s="536"/>
      <c r="T420" s="707"/>
      <c r="U420" s="707">
        <v>1</v>
      </c>
      <c r="V420" s="707"/>
      <c r="W420" s="707"/>
      <c r="X420" s="707"/>
      <c r="Y420" s="707"/>
      <c r="Z420" s="707"/>
      <c r="AA420" s="707"/>
      <c r="AB420" s="707"/>
      <c r="AC420" s="707"/>
      <c r="AD420" s="707"/>
      <c r="AE420" s="707"/>
    </row>
    <row r="421" spans="2:31" ht="17.100000000000001" customHeight="1" x14ac:dyDescent="0.25">
      <c r="B421" s="536"/>
      <c r="C421" s="536"/>
      <c r="D421" s="598"/>
      <c r="E421" s="563" t="s">
        <v>312</v>
      </c>
      <c r="F421" s="542">
        <v>8</v>
      </c>
      <c r="G421" s="519" t="s">
        <v>12</v>
      </c>
      <c r="H421" s="519">
        <v>15</v>
      </c>
      <c r="I421" s="520" t="s">
        <v>13</v>
      </c>
      <c r="J421" s="521">
        <f t="shared" si="21"/>
        <v>120</v>
      </c>
      <c r="K421" s="595">
        <v>120</v>
      </c>
      <c r="L421" s="546">
        <f t="shared" si="20"/>
        <v>0</v>
      </c>
      <c r="M421" s="536" t="s">
        <v>991</v>
      </c>
      <c r="N421" s="547" t="s">
        <v>964</v>
      </c>
      <c r="O421" s="467"/>
      <c r="P421" s="540"/>
      <c r="Q421" s="540"/>
      <c r="R421" s="536"/>
      <c r="T421" s="707"/>
      <c r="U421" s="707">
        <v>1</v>
      </c>
      <c r="V421" s="707"/>
      <c r="W421" s="707"/>
      <c r="X421" s="707"/>
      <c r="Y421" s="707"/>
      <c r="Z421" s="707"/>
      <c r="AA421" s="707"/>
      <c r="AB421" s="707"/>
      <c r="AC421" s="707"/>
      <c r="AD421" s="707"/>
      <c r="AE421" s="707"/>
    </row>
    <row r="422" spans="2:31" ht="17.100000000000001" customHeight="1" x14ac:dyDescent="0.25">
      <c r="B422" s="536"/>
      <c r="C422" s="536"/>
      <c r="D422" s="598"/>
      <c r="E422" s="563" t="s">
        <v>313</v>
      </c>
      <c r="F422" s="542">
        <v>8</v>
      </c>
      <c r="G422" s="519" t="s">
        <v>12</v>
      </c>
      <c r="H422" s="519">
        <v>15</v>
      </c>
      <c r="I422" s="520" t="s">
        <v>13</v>
      </c>
      <c r="J422" s="521">
        <f t="shared" si="21"/>
        <v>120</v>
      </c>
      <c r="K422" s="595">
        <v>120</v>
      </c>
      <c r="L422" s="546">
        <f t="shared" si="20"/>
        <v>0</v>
      </c>
      <c r="M422" s="536" t="s">
        <v>992</v>
      </c>
      <c r="N422" s="547" t="s">
        <v>964</v>
      </c>
      <c r="O422" s="467"/>
      <c r="P422" s="540"/>
      <c r="Q422" s="540"/>
      <c r="R422" s="536"/>
      <c r="T422" s="707"/>
      <c r="U422" s="707">
        <v>1</v>
      </c>
      <c r="V422" s="707"/>
      <c r="W422" s="707"/>
      <c r="X422" s="707"/>
      <c r="Y422" s="707"/>
      <c r="Z422" s="707"/>
      <c r="AA422" s="707"/>
      <c r="AB422" s="707"/>
      <c r="AC422" s="707"/>
      <c r="AD422" s="707"/>
      <c r="AE422" s="707"/>
    </row>
    <row r="423" spans="2:31" ht="17.100000000000001" customHeight="1" x14ac:dyDescent="0.25">
      <c r="B423" s="536"/>
      <c r="C423" s="536"/>
      <c r="D423" s="598"/>
      <c r="E423" s="563" t="s">
        <v>314</v>
      </c>
      <c r="F423" s="542">
        <v>5</v>
      </c>
      <c r="G423" s="519" t="s">
        <v>12</v>
      </c>
      <c r="H423" s="519">
        <v>12</v>
      </c>
      <c r="I423" s="520" t="s">
        <v>13</v>
      </c>
      <c r="J423" s="521">
        <f t="shared" si="21"/>
        <v>60</v>
      </c>
      <c r="K423" s="595">
        <v>60</v>
      </c>
      <c r="L423" s="546">
        <f t="shared" si="20"/>
        <v>0</v>
      </c>
      <c r="M423" s="536" t="s">
        <v>994</v>
      </c>
      <c r="N423" s="547" t="s">
        <v>964</v>
      </c>
      <c r="O423" s="467"/>
      <c r="P423" s="540"/>
      <c r="Q423" s="540"/>
      <c r="R423" s="536"/>
      <c r="T423" s="707"/>
      <c r="U423" s="707">
        <v>1</v>
      </c>
      <c r="V423" s="707"/>
      <c r="W423" s="707"/>
      <c r="X423" s="707"/>
      <c r="Y423" s="707"/>
      <c r="Z423" s="707"/>
      <c r="AA423" s="707"/>
      <c r="AB423" s="707"/>
      <c r="AC423" s="707"/>
      <c r="AD423" s="707"/>
      <c r="AE423" s="707"/>
    </row>
    <row r="424" spans="2:31" ht="17.100000000000001" customHeight="1" x14ac:dyDescent="0.25">
      <c r="B424" s="536"/>
      <c r="C424" s="536"/>
      <c r="D424" s="598"/>
      <c r="E424" s="563" t="s">
        <v>315</v>
      </c>
      <c r="F424" s="542">
        <v>5</v>
      </c>
      <c r="G424" s="519" t="s">
        <v>12</v>
      </c>
      <c r="H424" s="519">
        <v>12</v>
      </c>
      <c r="I424" s="520" t="s">
        <v>13</v>
      </c>
      <c r="J424" s="521">
        <f t="shared" si="21"/>
        <v>60</v>
      </c>
      <c r="K424" s="595">
        <v>60</v>
      </c>
      <c r="L424" s="546">
        <f t="shared" si="20"/>
        <v>0</v>
      </c>
      <c r="M424" s="536" t="s">
        <v>995</v>
      </c>
      <c r="N424" s="547" t="s">
        <v>964</v>
      </c>
      <c r="O424" s="467"/>
      <c r="P424" s="540"/>
      <c r="Q424" s="540"/>
      <c r="R424" s="536"/>
      <c r="T424" s="707"/>
      <c r="U424" s="707">
        <v>1</v>
      </c>
      <c r="V424" s="707"/>
      <c r="W424" s="707"/>
      <c r="X424" s="707"/>
      <c r="Y424" s="707"/>
      <c r="Z424" s="707"/>
      <c r="AA424" s="707"/>
      <c r="AB424" s="707"/>
      <c r="AC424" s="707"/>
      <c r="AD424" s="707"/>
      <c r="AE424" s="707"/>
    </row>
    <row r="425" spans="2:31" ht="17.100000000000001" customHeight="1" x14ac:dyDescent="0.25">
      <c r="B425" s="536"/>
      <c r="C425" s="536"/>
      <c r="D425" s="598"/>
      <c r="E425" s="563" t="s">
        <v>316</v>
      </c>
      <c r="F425" s="542">
        <v>5</v>
      </c>
      <c r="G425" s="519" t="s">
        <v>12</v>
      </c>
      <c r="H425" s="519">
        <v>12</v>
      </c>
      <c r="I425" s="520" t="s">
        <v>13</v>
      </c>
      <c r="J425" s="521">
        <f t="shared" si="21"/>
        <v>60</v>
      </c>
      <c r="K425" s="595">
        <v>60</v>
      </c>
      <c r="L425" s="546">
        <f t="shared" si="20"/>
        <v>0</v>
      </c>
      <c r="M425" s="536" t="s">
        <v>996</v>
      </c>
      <c r="N425" s="547" t="s">
        <v>964</v>
      </c>
      <c r="O425" s="467"/>
      <c r="P425" s="540"/>
      <c r="Q425" s="540"/>
      <c r="R425" s="536"/>
      <c r="T425" s="707"/>
      <c r="U425" s="707">
        <v>1</v>
      </c>
      <c r="V425" s="707"/>
      <c r="W425" s="707"/>
      <c r="X425" s="707"/>
      <c r="Y425" s="707"/>
      <c r="Z425" s="707"/>
      <c r="AA425" s="707"/>
      <c r="AB425" s="707"/>
      <c r="AC425" s="707"/>
      <c r="AD425" s="707"/>
      <c r="AE425" s="707"/>
    </row>
    <row r="426" spans="2:31" ht="17.100000000000001" customHeight="1" x14ac:dyDescent="0.25">
      <c r="B426" s="536"/>
      <c r="C426" s="536"/>
      <c r="D426" s="598"/>
      <c r="E426" s="563" t="s">
        <v>317</v>
      </c>
      <c r="F426" s="542">
        <v>5</v>
      </c>
      <c r="G426" s="519" t="s">
        <v>12</v>
      </c>
      <c r="H426" s="519">
        <v>12</v>
      </c>
      <c r="I426" s="520" t="s">
        <v>13</v>
      </c>
      <c r="J426" s="521">
        <f t="shared" si="21"/>
        <v>60</v>
      </c>
      <c r="K426" s="595">
        <v>60</v>
      </c>
      <c r="L426" s="546">
        <f t="shared" si="20"/>
        <v>0</v>
      </c>
      <c r="M426" s="536" t="s">
        <v>1082</v>
      </c>
      <c r="N426" s="547" t="s">
        <v>964</v>
      </c>
      <c r="O426" s="467"/>
      <c r="P426" s="540"/>
      <c r="Q426" s="540"/>
      <c r="R426" s="536"/>
      <c r="T426" s="707"/>
      <c r="U426" s="707">
        <v>1</v>
      </c>
      <c r="V426" s="707"/>
      <c r="W426" s="707"/>
      <c r="X426" s="707"/>
      <c r="Y426" s="707"/>
      <c r="Z426" s="707"/>
      <c r="AA426" s="707"/>
      <c r="AB426" s="707"/>
      <c r="AC426" s="707"/>
      <c r="AD426" s="707"/>
      <c r="AE426" s="707"/>
    </row>
    <row r="427" spans="2:31" ht="17.100000000000001" customHeight="1" x14ac:dyDescent="0.25">
      <c r="B427" s="536"/>
      <c r="C427" s="536"/>
      <c r="D427" s="598"/>
      <c r="E427" s="563" t="s">
        <v>318</v>
      </c>
      <c r="F427" s="542">
        <v>5</v>
      </c>
      <c r="G427" s="519" t="s">
        <v>12</v>
      </c>
      <c r="H427" s="519">
        <v>12</v>
      </c>
      <c r="I427" s="520" t="s">
        <v>13</v>
      </c>
      <c r="J427" s="521">
        <f t="shared" si="21"/>
        <v>60</v>
      </c>
      <c r="K427" s="595">
        <v>60</v>
      </c>
      <c r="L427" s="546">
        <f t="shared" si="20"/>
        <v>0</v>
      </c>
      <c r="M427" s="536" t="s">
        <v>1083</v>
      </c>
      <c r="N427" s="547" t="s">
        <v>964</v>
      </c>
      <c r="O427" s="467"/>
      <c r="P427" s="540"/>
      <c r="Q427" s="540"/>
      <c r="R427" s="536"/>
      <c r="T427" s="707"/>
      <c r="U427" s="707">
        <v>1</v>
      </c>
      <c r="V427" s="707"/>
      <c r="W427" s="707"/>
      <c r="X427" s="707"/>
      <c r="Y427" s="707"/>
      <c r="Z427" s="707"/>
      <c r="AA427" s="707"/>
      <c r="AB427" s="707"/>
      <c r="AC427" s="707"/>
      <c r="AD427" s="707"/>
      <c r="AE427" s="707"/>
    </row>
    <row r="428" spans="2:31" ht="17.100000000000001" customHeight="1" x14ac:dyDescent="0.25">
      <c r="B428" s="536"/>
      <c r="C428" s="536"/>
      <c r="D428" s="598"/>
      <c r="E428" s="563" t="s">
        <v>733</v>
      </c>
      <c r="F428" s="542"/>
      <c r="G428" s="519" t="s">
        <v>12</v>
      </c>
      <c r="H428" s="519"/>
      <c r="I428" s="520" t="s">
        <v>13</v>
      </c>
      <c r="J428" s="521">
        <v>97</v>
      </c>
      <c r="K428" s="696">
        <v>97</v>
      </c>
      <c r="L428" s="546">
        <f t="shared" si="20"/>
        <v>0</v>
      </c>
      <c r="M428" s="536" t="s">
        <v>1216</v>
      </c>
      <c r="N428" s="547" t="s">
        <v>964</v>
      </c>
      <c r="O428" s="467"/>
      <c r="P428" s="540"/>
      <c r="Q428" s="540"/>
      <c r="R428" s="536" t="s">
        <v>223</v>
      </c>
      <c r="T428" s="707"/>
      <c r="U428" s="707">
        <v>1</v>
      </c>
      <c r="V428" s="707"/>
      <c r="W428" s="707"/>
      <c r="X428" s="707"/>
      <c r="Y428" s="707"/>
      <c r="Z428" s="707"/>
      <c r="AA428" s="707"/>
      <c r="AB428" s="707"/>
      <c r="AC428" s="707"/>
      <c r="AD428" s="707"/>
      <c r="AE428" s="707"/>
    </row>
    <row r="429" spans="2:31" ht="17.100000000000001" customHeight="1" x14ac:dyDescent="0.25">
      <c r="B429" s="536"/>
      <c r="C429" s="536"/>
      <c r="D429" s="598"/>
      <c r="E429" s="563" t="s">
        <v>319</v>
      </c>
      <c r="F429" s="542">
        <v>5</v>
      </c>
      <c r="G429" s="519" t="s">
        <v>12</v>
      </c>
      <c r="H429" s="519">
        <v>12</v>
      </c>
      <c r="I429" s="520" t="s">
        <v>13</v>
      </c>
      <c r="J429" s="521">
        <f>F429*H429</f>
        <v>60</v>
      </c>
      <c r="K429" s="595">
        <v>60</v>
      </c>
      <c r="L429" s="546">
        <f t="shared" si="20"/>
        <v>0</v>
      </c>
      <c r="M429" s="536" t="s">
        <v>1075</v>
      </c>
      <c r="N429" s="547" t="s">
        <v>964</v>
      </c>
      <c r="O429" s="467"/>
      <c r="P429" s="540"/>
      <c r="Q429" s="540"/>
      <c r="R429" s="536"/>
      <c r="T429" s="707"/>
      <c r="U429" s="707">
        <v>1</v>
      </c>
      <c r="V429" s="707"/>
      <c r="W429" s="707"/>
      <c r="X429" s="707"/>
      <c r="Y429" s="707"/>
      <c r="Z429" s="707"/>
      <c r="AA429" s="707"/>
      <c r="AB429" s="707"/>
      <c r="AC429" s="707"/>
      <c r="AD429" s="707"/>
      <c r="AE429" s="707"/>
    </row>
    <row r="430" spans="2:31" ht="17.100000000000001" customHeight="1" x14ac:dyDescent="0.25">
      <c r="B430" s="536"/>
      <c r="C430" s="536"/>
      <c r="D430" s="598"/>
      <c r="E430" s="563" t="s">
        <v>320</v>
      </c>
      <c r="F430" s="542">
        <v>8</v>
      </c>
      <c r="G430" s="519" t="s">
        <v>12</v>
      </c>
      <c r="H430" s="519">
        <v>12</v>
      </c>
      <c r="I430" s="520" t="s">
        <v>13</v>
      </c>
      <c r="J430" s="521">
        <f>F430*H430</f>
        <v>96</v>
      </c>
      <c r="K430" s="595">
        <v>96</v>
      </c>
      <c r="L430" s="546">
        <f t="shared" si="20"/>
        <v>0</v>
      </c>
      <c r="M430" s="536" t="s">
        <v>1076</v>
      </c>
      <c r="N430" s="547" t="s">
        <v>964</v>
      </c>
      <c r="O430" s="467"/>
      <c r="P430" s="540"/>
      <c r="Q430" s="540"/>
      <c r="R430" s="536"/>
      <c r="T430" s="707"/>
      <c r="U430" s="707">
        <v>1</v>
      </c>
      <c r="V430" s="707"/>
      <c r="W430" s="707"/>
      <c r="X430" s="707"/>
      <c r="Y430" s="707"/>
      <c r="Z430" s="707"/>
      <c r="AA430" s="707"/>
      <c r="AB430" s="707"/>
      <c r="AC430" s="707"/>
      <c r="AD430" s="707"/>
      <c r="AE430" s="707"/>
    </row>
    <row r="431" spans="2:31" ht="17.100000000000001" customHeight="1" x14ac:dyDescent="0.25">
      <c r="B431" s="536"/>
      <c r="C431" s="536"/>
      <c r="D431" s="598"/>
      <c r="E431" s="563" t="s">
        <v>1218</v>
      </c>
      <c r="F431" s="542"/>
      <c r="G431" s="519" t="s">
        <v>12</v>
      </c>
      <c r="H431" s="519"/>
      <c r="I431" s="520" t="s">
        <v>13</v>
      </c>
      <c r="J431" s="521">
        <v>13</v>
      </c>
      <c r="K431" s="696">
        <v>13</v>
      </c>
      <c r="L431" s="546">
        <f t="shared" si="20"/>
        <v>0</v>
      </c>
      <c r="M431" s="536" t="s">
        <v>1219</v>
      </c>
      <c r="N431" s="547" t="s">
        <v>964</v>
      </c>
      <c r="O431" s="467"/>
      <c r="P431" s="540"/>
      <c r="Q431" s="540"/>
      <c r="R431" s="536" t="s">
        <v>223</v>
      </c>
      <c r="T431" s="707"/>
      <c r="U431" s="707">
        <v>1</v>
      </c>
      <c r="V431" s="707"/>
      <c r="W431" s="707"/>
      <c r="X431" s="707"/>
      <c r="Y431" s="707"/>
      <c r="Z431" s="707"/>
      <c r="AA431" s="707"/>
      <c r="AB431" s="707"/>
      <c r="AC431" s="707"/>
      <c r="AD431" s="707"/>
      <c r="AE431" s="707"/>
    </row>
    <row r="432" spans="2:31" ht="17.100000000000001" customHeight="1" x14ac:dyDescent="0.25">
      <c r="B432" s="536"/>
      <c r="C432" s="536"/>
      <c r="D432" s="598"/>
      <c r="E432" s="563" t="s">
        <v>322</v>
      </c>
      <c r="F432" s="542"/>
      <c r="G432" s="519" t="s">
        <v>12</v>
      </c>
      <c r="H432" s="519"/>
      <c r="I432" s="520" t="s">
        <v>13</v>
      </c>
      <c r="J432" s="521">
        <v>1810</v>
      </c>
      <c r="K432" s="696">
        <v>1810</v>
      </c>
      <c r="L432" s="546">
        <f t="shared" si="20"/>
        <v>0</v>
      </c>
      <c r="M432" s="536" t="s">
        <v>1249</v>
      </c>
      <c r="N432" s="547" t="s">
        <v>964</v>
      </c>
      <c r="O432" s="467"/>
      <c r="P432" s="540"/>
      <c r="Q432" s="540"/>
      <c r="R432" s="536"/>
      <c r="T432" s="707"/>
      <c r="U432" s="707">
        <v>1</v>
      </c>
      <c r="V432" s="707"/>
      <c r="W432" s="707"/>
      <c r="X432" s="707"/>
      <c r="Y432" s="707"/>
      <c r="Z432" s="707"/>
      <c r="AA432" s="707"/>
      <c r="AB432" s="707"/>
      <c r="AC432" s="707"/>
      <c r="AD432" s="707"/>
      <c r="AE432" s="707"/>
    </row>
    <row r="433" spans="2:31" ht="17.100000000000001" customHeight="1" x14ac:dyDescent="0.25">
      <c r="B433" s="536"/>
      <c r="C433" s="536"/>
      <c r="D433" s="598"/>
      <c r="E433" s="563" t="s">
        <v>323</v>
      </c>
      <c r="F433" s="542"/>
      <c r="G433" s="519" t="s">
        <v>12</v>
      </c>
      <c r="H433" s="519"/>
      <c r="I433" s="520" t="s">
        <v>13</v>
      </c>
      <c r="J433" s="521">
        <v>121</v>
      </c>
      <c r="K433" s="696">
        <v>121</v>
      </c>
      <c r="L433" s="546">
        <f t="shared" si="20"/>
        <v>0</v>
      </c>
      <c r="M433" s="536" t="s">
        <v>1253</v>
      </c>
      <c r="N433" s="547" t="s">
        <v>964</v>
      </c>
      <c r="O433" s="467"/>
      <c r="P433" s="540"/>
      <c r="Q433" s="540"/>
      <c r="R433" s="536"/>
      <c r="T433" s="707"/>
      <c r="U433" s="707">
        <v>1</v>
      </c>
      <c r="V433" s="707"/>
      <c r="W433" s="707"/>
      <c r="X433" s="707"/>
      <c r="Y433" s="707"/>
      <c r="Z433" s="707"/>
      <c r="AA433" s="707"/>
      <c r="AB433" s="707"/>
      <c r="AC433" s="707"/>
      <c r="AD433" s="707"/>
      <c r="AE433" s="707"/>
    </row>
    <row r="434" spans="2:31" ht="17.100000000000001" customHeight="1" x14ac:dyDescent="0.25">
      <c r="B434" s="536"/>
      <c r="C434" s="536"/>
      <c r="D434" s="598"/>
      <c r="E434" s="563" t="s">
        <v>324</v>
      </c>
      <c r="F434" s="542"/>
      <c r="G434" s="519" t="s">
        <v>12</v>
      </c>
      <c r="H434" s="519"/>
      <c r="I434" s="520" t="s">
        <v>13</v>
      </c>
      <c r="J434" s="521">
        <v>2131</v>
      </c>
      <c r="K434" s="696">
        <v>2131</v>
      </c>
      <c r="L434" s="546">
        <f t="shared" si="20"/>
        <v>0</v>
      </c>
      <c r="M434" s="536" t="s">
        <v>1250</v>
      </c>
      <c r="N434" s="547" t="s">
        <v>964</v>
      </c>
      <c r="O434" s="467"/>
      <c r="P434" s="540"/>
      <c r="Q434" s="540"/>
      <c r="R434" s="536"/>
      <c r="T434" s="707"/>
      <c r="U434" s="707">
        <v>1</v>
      </c>
      <c r="V434" s="707"/>
      <c r="W434" s="707"/>
      <c r="X434" s="707"/>
      <c r="Y434" s="707"/>
      <c r="Z434" s="707"/>
      <c r="AA434" s="707"/>
      <c r="AB434" s="707"/>
      <c r="AC434" s="707"/>
      <c r="AD434" s="707"/>
      <c r="AE434" s="707"/>
    </row>
    <row r="435" spans="2:31" ht="17.100000000000001" customHeight="1" x14ac:dyDescent="0.25">
      <c r="B435" s="536"/>
      <c r="C435" s="536"/>
      <c r="D435" s="598"/>
      <c r="E435" s="563" t="s">
        <v>524</v>
      </c>
      <c r="F435" s="542">
        <v>6</v>
      </c>
      <c r="G435" s="519" t="s">
        <v>12</v>
      </c>
      <c r="H435" s="519">
        <v>12</v>
      </c>
      <c r="I435" s="520" t="s">
        <v>13</v>
      </c>
      <c r="J435" s="521">
        <f>F435*H435</f>
        <v>72</v>
      </c>
      <c r="K435" s="595">
        <v>72</v>
      </c>
      <c r="L435" s="546">
        <f>K435-J435</f>
        <v>0</v>
      </c>
      <c r="M435" s="695" t="s">
        <v>1255</v>
      </c>
      <c r="N435" s="547" t="s">
        <v>964</v>
      </c>
      <c r="O435" s="467"/>
      <c r="P435" s="540"/>
      <c r="Q435" s="540"/>
      <c r="R435" s="536"/>
      <c r="T435" s="707"/>
      <c r="U435" s="707">
        <v>1</v>
      </c>
      <c r="V435" s="707"/>
      <c r="W435" s="707"/>
      <c r="X435" s="707"/>
      <c r="Y435" s="707"/>
      <c r="Z435" s="707"/>
      <c r="AA435" s="707"/>
      <c r="AB435" s="707"/>
      <c r="AC435" s="707"/>
      <c r="AD435" s="707"/>
      <c r="AE435" s="707"/>
    </row>
    <row r="436" spans="2:31" ht="17.100000000000001" customHeight="1" x14ac:dyDescent="0.25">
      <c r="B436" s="536"/>
      <c r="C436" s="536"/>
      <c r="D436" s="598"/>
      <c r="E436" s="563" t="s">
        <v>536</v>
      </c>
      <c r="F436" s="542">
        <v>7</v>
      </c>
      <c r="G436" s="519" t="s">
        <v>12</v>
      </c>
      <c r="H436" s="519">
        <v>12</v>
      </c>
      <c r="I436" s="520" t="s">
        <v>13</v>
      </c>
      <c r="J436" s="521">
        <f>F436*H436</f>
        <v>84</v>
      </c>
      <c r="K436" s="595">
        <v>84</v>
      </c>
      <c r="L436" s="546">
        <f>K436-J436</f>
        <v>0</v>
      </c>
      <c r="M436" s="695" t="s">
        <v>1256</v>
      </c>
      <c r="N436" s="547" t="s">
        <v>964</v>
      </c>
      <c r="O436" s="467"/>
      <c r="P436" s="540"/>
      <c r="Q436" s="540"/>
      <c r="R436" s="536"/>
      <c r="T436" s="707"/>
      <c r="U436" s="707">
        <v>1</v>
      </c>
      <c r="V436" s="707"/>
      <c r="W436" s="707"/>
      <c r="X436" s="707"/>
      <c r="Y436" s="707"/>
      <c r="Z436" s="707"/>
      <c r="AA436" s="707"/>
      <c r="AB436" s="707"/>
      <c r="AC436" s="707"/>
      <c r="AD436" s="707"/>
      <c r="AE436" s="707"/>
    </row>
    <row r="437" spans="2:31" ht="17.100000000000001" customHeight="1" x14ac:dyDescent="0.25">
      <c r="B437" s="536"/>
      <c r="C437" s="536"/>
      <c r="D437" s="598"/>
      <c r="E437" s="563" t="s">
        <v>325</v>
      </c>
      <c r="F437" s="542">
        <v>7</v>
      </c>
      <c r="G437" s="519" t="s">
        <v>12</v>
      </c>
      <c r="H437" s="519">
        <v>16</v>
      </c>
      <c r="I437" s="520" t="s">
        <v>13</v>
      </c>
      <c r="J437" s="521">
        <f t="shared" ref="J437:J449" si="22">F437*H437</f>
        <v>112</v>
      </c>
      <c r="K437" s="595">
        <v>112</v>
      </c>
      <c r="L437" s="546">
        <f t="shared" si="20"/>
        <v>0</v>
      </c>
      <c r="M437" s="536" t="s">
        <v>980</v>
      </c>
      <c r="N437" s="547" t="s">
        <v>964</v>
      </c>
      <c r="O437" s="467"/>
      <c r="P437" s="540"/>
      <c r="Q437" s="540"/>
      <c r="R437" s="536"/>
      <c r="T437" s="707"/>
      <c r="U437" s="707">
        <v>1</v>
      </c>
      <c r="V437" s="707"/>
      <c r="W437" s="707"/>
      <c r="X437" s="707"/>
      <c r="Y437" s="707"/>
      <c r="Z437" s="707"/>
      <c r="AA437" s="707"/>
      <c r="AB437" s="707"/>
      <c r="AC437" s="707"/>
      <c r="AD437" s="707"/>
      <c r="AE437" s="707"/>
    </row>
    <row r="438" spans="2:31" ht="17.100000000000001" customHeight="1" x14ac:dyDescent="0.25">
      <c r="B438" s="536"/>
      <c r="C438" s="536"/>
      <c r="D438" s="598"/>
      <c r="E438" s="563" t="s">
        <v>326</v>
      </c>
      <c r="F438" s="542">
        <v>7</v>
      </c>
      <c r="G438" s="519" t="s">
        <v>12</v>
      </c>
      <c r="H438" s="519">
        <v>16</v>
      </c>
      <c r="I438" s="520" t="s">
        <v>13</v>
      </c>
      <c r="J438" s="521">
        <f t="shared" si="22"/>
        <v>112</v>
      </c>
      <c r="K438" s="595">
        <v>112</v>
      </c>
      <c r="L438" s="546">
        <f t="shared" si="20"/>
        <v>0</v>
      </c>
      <c r="M438" s="536" t="s">
        <v>981</v>
      </c>
      <c r="N438" s="547" t="s">
        <v>964</v>
      </c>
      <c r="O438" s="467"/>
      <c r="P438" s="540"/>
      <c r="Q438" s="540"/>
      <c r="R438" s="536"/>
      <c r="T438" s="707"/>
      <c r="U438" s="707">
        <v>1</v>
      </c>
      <c r="V438" s="707"/>
      <c r="W438" s="707"/>
      <c r="X438" s="707"/>
      <c r="Y438" s="707"/>
      <c r="Z438" s="707"/>
      <c r="AA438" s="707"/>
      <c r="AB438" s="707"/>
      <c r="AC438" s="707"/>
      <c r="AD438" s="707"/>
      <c r="AE438" s="707"/>
    </row>
    <row r="439" spans="2:31" ht="17.100000000000001" customHeight="1" x14ac:dyDescent="0.25">
      <c r="B439" s="536"/>
      <c r="C439" s="536"/>
      <c r="D439" s="598"/>
      <c r="E439" s="563" t="s">
        <v>327</v>
      </c>
      <c r="F439" s="542">
        <v>7</v>
      </c>
      <c r="G439" s="519" t="s">
        <v>12</v>
      </c>
      <c r="H439" s="519">
        <v>16</v>
      </c>
      <c r="I439" s="520" t="s">
        <v>13</v>
      </c>
      <c r="J439" s="521">
        <f t="shared" si="22"/>
        <v>112</v>
      </c>
      <c r="K439" s="595">
        <v>112</v>
      </c>
      <c r="L439" s="546">
        <f t="shared" si="20"/>
        <v>0</v>
      </c>
      <c r="M439" s="536" t="s">
        <v>982</v>
      </c>
      <c r="N439" s="547" t="s">
        <v>964</v>
      </c>
      <c r="O439" s="467"/>
      <c r="P439" s="540"/>
      <c r="Q439" s="540"/>
      <c r="R439" s="536"/>
      <c r="T439" s="707"/>
      <c r="U439" s="707">
        <v>1</v>
      </c>
      <c r="V439" s="707"/>
      <c r="W439" s="707"/>
      <c r="X439" s="707"/>
      <c r="Y439" s="707"/>
      <c r="Z439" s="707"/>
      <c r="AA439" s="707"/>
      <c r="AB439" s="707"/>
      <c r="AC439" s="707"/>
      <c r="AD439" s="707"/>
      <c r="AE439" s="707"/>
    </row>
    <row r="440" spans="2:31" ht="17.100000000000001" customHeight="1" x14ac:dyDescent="0.25">
      <c r="B440" s="536"/>
      <c r="C440" s="536"/>
      <c r="D440" s="598"/>
      <c r="E440" s="563" t="s">
        <v>328</v>
      </c>
      <c r="F440" s="542">
        <v>7</v>
      </c>
      <c r="G440" s="519" t="s">
        <v>12</v>
      </c>
      <c r="H440" s="519">
        <v>16</v>
      </c>
      <c r="I440" s="520" t="s">
        <v>13</v>
      </c>
      <c r="J440" s="521">
        <f t="shared" si="22"/>
        <v>112</v>
      </c>
      <c r="K440" s="595">
        <v>112</v>
      </c>
      <c r="L440" s="546">
        <f t="shared" si="20"/>
        <v>0</v>
      </c>
      <c r="M440" s="536" t="s">
        <v>983</v>
      </c>
      <c r="N440" s="547" t="s">
        <v>964</v>
      </c>
      <c r="O440" s="467"/>
      <c r="P440" s="540"/>
      <c r="Q440" s="540"/>
      <c r="R440" s="536"/>
      <c r="T440" s="707"/>
      <c r="U440" s="707">
        <v>1</v>
      </c>
      <c r="V440" s="707"/>
      <c r="W440" s="707"/>
      <c r="X440" s="707"/>
      <c r="Y440" s="707"/>
      <c r="Z440" s="707"/>
      <c r="AA440" s="707"/>
      <c r="AB440" s="707"/>
      <c r="AC440" s="707"/>
      <c r="AD440" s="707"/>
      <c r="AE440" s="707"/>
    </row>
    <row r="441" spans="2:31" ht="17.100000000000001" customHeight="1" x14ac:dyDescent="0.25">
      <c r="B441" s="536"/>
      <c r="C441" s="536"/>
      <c r="D441" s="598"/>
      <c r="E441" s="563" t="s">
        <v>329</v>
      </c>
      <c r="F441" s="542">
        <v>7</v>
      </c>
      <c r="G441" s="519" t="s">
        <v>12</v>
      </c>
      <c r="H441" s="519">
        <v>16</v>
      </c>
      <c r="I441" s="520" t="s">
        <v>13</v>
      </c>
      <c r="J441" s="521">
        <f t="shared" si="22"/>
        <v>112</v>
      </c>
      <c r="K441" s="595">
        <v>112</v>
      </c>
      <c r="L441" s="546">
        <f t="shared" si="20"/>
        <v>0</v>
      </c>
      <c r="M441" s="536" t="s">
        <v>984</v>
      </c>
      <c r="N441" s="547" t="s">
        <v>964</v>
      </c>
      <c r="O441" s="467"/>
      <c r="P441" s="540"/>
      <c r="Q441" s="540"/>
      <c r="R441" s="536"/>
      <c r="T441" s="707"/>
      <c r="U441" s="707">
        <v>1</v>
      </c>
      <c r="V441" s="707"/>
      <c r="W441" s="707"/>
      <c r="X441" s="707"/>
      <c r="Y441" s="707"/>
      <c r="Z441" s="707"/>
      <c r="AA441" s="707"/>
      <c r="AB441" s="707"/>
      <c r="AC441" s="707"/>
      <c r="AD441" s="707"/>
      <c r="AE441" s="707"/>
    </row>
    <row r="442" spans="2:31" ht="17.100000000000001" customHeight="1" x14ac:dyDescent="0.25">
      <c r="B442" s="536"/>
      <c r="C442" s="536"/>
      <c r="D442" s="598"/>
      <c r="E442" s="563" t="s">
        <v>330</v>
      </c>
      <c r="F442" s="542">
        <v>7</v>
      </c>
      <c r="G442" s="519" t="s">
        <v>12</v>
      </c>
      <c r="H442" s="519">
        <v>16</v>
      </c>
      <c r="I442" s="520" t="s">
        <v>13</v>
      </c>
      <c r="J442" s="521">
        <f t="shared" si="22"/>
        <v>112</v>
      </c>
      <c r="K442" s="595">
        <v>112</v>
      </c>
      <c r="L442" s="546">
        <f t="shared" si="20"/>
        <v>0</v>
      </c>
      <c r="M442" s="536" t="s">
        <v>999</v>
      </c>
      <c r="N442" s="547" t="s">
        <v>964</v>
      </c>
      <c r="O442" s="467"/>
      <c r="P442" s="540"/>
      <c r="Q442" s="540"/>
      <c r="R442" s="536"/>
      <c r="T442" s="707"/>
      <c r="U442" s="707">
        <v>1</v>
      </c>
      <c r="V442" s="707"/>
      <c r="W442" s="707"/>
      <c r="X442" s="707"/>
      <c r="Y442" s="707"/>
      <c r="Z442" s="707"/>
      <c r="AA442" s="707"/>
      <c r="AB442" s="707"/>
      <c r="AC442" s="707"/>
      <c r="AD442" s="707"/>
      <c r="AE442" s="707"/>
    </row>
    <row r="443" spans="2:31" ht="17.100000000000001" customHeight="1" x14ac:dyDescent="0.25">
      <c r="B443" s="536"/>
      <c r="C443" s="536"/>
      <c r="D443" s="598"/>
      <c r="E443" s="563" t="s">
        <v>331</v>
      </c>
      <c r="F443" s="542">
        <v>7</v>
      </c>
      <c r="G443" s="519" t="s">
        <v>12</v>
      </c>
      <c r="H443" s="519">
        <v>16</v>
      </c>
      <c r="I443" s="520" t="s">
        <v>13</v>
      </c>
      <c r="J443" s="521">
        <f t="shared" si="22"/>
        <v>112</v>
      </c>
      <c r="K443" s="595">
        <v>112</v>
      </c>
      <c r="L443" s="546">
        <f t="shared" si="20"/>
        <v>0</v>
      </c>
      <c r="M443" s="536" t="s">
        <v>985</v>
      </c>
      <c r="N443" s="547" t="s">
        <v>964</v>
      </c>
      <c r="O443" s="467"/>
      <c r="P443" s="540"/>
      <c r="Q443" s="540"/>
      <c r="R443" s="536"/>
      <c r="T443" s="707"/>
      <c r="U443" s="707">
        <v>1</v>
      </c>
      <c r="V443" s="707"/>
      <c r="W443" s="707"/>
      <c r="X443" s="707"/>
      <c r="Y443" s="707"/>
      <c r="Z443" s="707"/>
      <c r="AA443" s="707"/>
      <c r="AB443" s="707"/>
      <c r="AC443" s="707"/>
      <c r="AD443" s="707"/>
      <c r="AE443" s="707"/>
    </row>
    <row r="444" spans="2:31" ht="17.100000000000001" customHeight="1" x14ac:dyDescent="0.25">
      <c r="B444" s="536"/>
      <c r="C444" s="536"/>
      <c r="D444" s="598"/>
      <c r="E444" s="563" t="s">
        <v>332</v>
      </c>
      <c r="F444" s="542">
        <v>7</v>
      </c>
      <c r="G444" s="519" t="s">
        <v>12</v>
      </c>
      <c r="H444" s="519">
        <v>16</v>
      </c>
      <c r="I444" s="520" t="s">
        <v>13</v>
      </c>
      <c r="J444" s="521">
        <f t="shared" si="22"/>
        <v>112</v>
      </c>
      <c r="K444" s="595">
        <v>112</v>
      </c>
      <c r="L444" s="546">
        <f t="shared" si="20"/>
        <v>0</v>
      </c>
      <c r="M444" s="536" t="s">
        <v>986</v>
      </c>
      <c r="N444" s="547" t="s">
        <v>964</v>
      </c>
      <c r="O444" s="467"/>
      <c r="P444" s="540"/>
      <c r="Q444" s="540"/>
      <c r="R444" s="536"/>
      <c r="T444" s="707"/>
      <c r="U444" s="707">
        <v>1</v>
      </c>
      <c r="V444" s="707"/>
      <c r="W444" s="707"/>
      <c r="X444" s="707"/>
      <c r="Y444" s="707"/>
      <c r="Z444" s="707"/>
      <c r="AA444" s="707"/>
      <c r="AB444" s="707"/>
      <c r="AC444" s="707"/>
      <c r="AD444" s="707"/>
      <c r="AE444" s="707"/>
    </row>
    <row r="445" spans="2:31" ht="17.100000000000001" customHeight="1" x14ac:dyDescent="0.25">
      <c r="B445" s="536"/>
      <c r="C445" s="536"/>
      <c r="D445" s="598"/>
      <c r="E445" s="563" t="s">
        <v>333</v>
      </c>
      <c r="F445" s="542">
        <v>7</v>
      </c>
      <c r="G445" s="519" t="s">
        <v>12</v>
      </c>
      <c r="H445" s="519">
        <v>16</v>
      </c>
      <c r="I445" s="520" t="s">
        <v>13</v>
      </c>
      <c r="J445" s="521">
        <f t="shared" si="22"/>
        <v>112</v>
      </c>
      <c r="K445" s="595">
        <v>112</v>
      </c>
      <c r="L445" s="546">
        <f t="shared" si="20"/>
        <v>0</v>
      </c>
      <c r="M445" s="536" t="s">
        <v>987</v>
      </c>
      <c r="N445" s="547" t="s">
        <v>964</v>
      </c>
      <c r="O445" s="467"/>
      <c r="P445" s="540"/>
      <c r="Q445" s="540"/>
      <c r="R445" s="536"/>
      <c r="T445" s="707"/>
      <c r="U445" s="707">
        <v>1</v>
      </c>
      <c r="V445" s="707"/>
      <c r="W445" s="707"/>
      <c r="X445" s="707"/>
      <c r="Y445" s="707"/>
      <c r="Z445" s="707"/>
      <c r="AA445" s="707"/>
      <c r="AB445" s="707"/>
      <c r="AC445" s="707"/>
      <c r="AD445" s="707"/>
      <c r="AE445" s="707"/>
    </row>
    <row r="446" spans="2:31" ht="17.100000000000001" customHeight="1" x14ac:dyDescent="0.25">
      <c r="B446" s="536"/>
      <c r="C446" s="536"/>
      <c r="D446" s="598"/>
      <c r="E446" s="563" t="s">
        <v>334</v>
      </c>
      <c r="F446" s="542">
        <v>7</v>
      </c>
      <c r="G446" s="519" t="s">
        <v>12</v>
      </c>
      <c r="H446" s="519">
        <v>16</v>
      </c>
      <c r="I446" s="520" t="s">
        <v>13</v>
      </c>
      <c r="J446" s="521">
        <f t="shared" si="22"/>
        <v>112</v>
      </c>
      <c r="K446" s="595">
        <v>112</v>
      </c>
      <c r="L446" s="546">
        <f t="shared" si="20"/>
        <v>0</v>
      </c>
      <c r="M446" s="536" t="s">
        <v>988</v>
      </c>
      <c r="N446" s="547" t="s">
        <v>964</v>
      </c>
      <c r="O446" s="467"/>
      <c r="P446" s="540"/>
      <c r="Q446" s="540"/>
      <c r="R446" s="536"/>
      <c r="T446" s="707"/>
      <c r="U446" s="707">
        <v>1</v>
      </c>
      <c r="V446" s="707"/>
      <c r="W446" s="707"/>
      <c r="X446" s="707"/>
      <c r="Y446" s="707"/>
      <c r="Z446" s="707"/>
      <c r="AA446" s="707"/>
      <c r="AB446" s="707"/>
      <c r="AC446" s="707"/>
      <c r="AD446" s="707"/>
      <c r="AE446" s="707"/>
    </row>
    <row r="447" spans="2:31" ht="17.100000000000001" customHeight="1" x14ac:dyDescent="0.25">
      <c r="B447" s="536"/>
      <c r="C447" s="536"/>
      <c r="D447" s="598"/>
      <c r="E447" s="563" t="s">
        <v>335</v>
      </c>
      <c r="F447" s="542">
        <v>7</v>
      </c>
      <c r="G447" s="519" t="s">
        <v>12</v>
      </c>
      <c r="H447" s="519">
        <v>16</v>
      </c>
      <c r="I447" s="520" t="s">
        <v>13</v>
      </c>
      <c r="J447" s="521">
        <f t="shared" si="22"/>
        <v>112</v>
      </c>
      <c r="K447" s="595">
        <v>112</v>
      </c>
      <c r="L447" s="546">
        <f t="shared" si="20"/>
        <v>0</v>
      </c>
      <c r="M447" s="536" t="s">
        <v>989</v>
      </c>
      <c r="N447" s="547" t="s">
        <v>964</v>
      </c>
      <c r="O447" s="467"/>
      <c r="P447" s="540"/>
      <c r="Q447" s="540"/>
      <c r="R447" s="536"/>
      <c r="T447" s="707"/>
      <c r="U447" s="707">
        <v>1</v>
      </c>
      <c r="V447" s="707"/>
      <c r="W447" s="707"/>
      <c r="X447" s="707"/>
      <c r="Y447" s="707"/>
      <c r="Z447" s="707"/>
      <c r="AA447" s="707"/>
      <c r="AB447" s="707"/>
      <c r="AC447" s="707"/>
      <c r="AD447" s="707"/>
      <c r="AE447" s="707"/>
    </row>
    <row r="448" spans="2:31" ht="17.100000000000001" customHeight="1" x14ac:dyDescent="0.25">
      <c r="B448" s="536"/>
      <c r="C448" s="536"/>
      <c r="D448" s="598"/>
      <c r="E448" s="563" t="s">
        <v>336</v>
      </c>
      <c r="F448" s="542">
        <v>9</v>
      </c>
      <c r="G448" s="519" t="s">
        <v>12</v>
      </c>
      <c r="H448" s="519">
        <v>16</v>
      </c>
      <c r="I448" s="520" t="s">
        <v>13</v>
      </c>
      <c r="J448" s="521">
        <f t="shared" si="22"/>
        <v>144</v>
      </c>
      <c r="K448" s="595">
        <v>144</v>
      </c>
      <c r="L448" s="546">
        <f t="shared" si="20"/>
        <v>0</v>
      </c>
      <c r="M448" s="694" t="s">
        <v>990</v>
      </c>
      <c r="N448" s="547" t="s">
        <v>964</v>
      </c>
      <c r="O448" s="467"/>
      <c r="P448" s="540"/>
      <c r="Q448" s="540"/>
      <c r="R448" s="536"/>
      <c r="T448" s="707"/>
      <c r="U448" s="707">
        <v>1</v>
      </c>
      <c r="V448" s="707"/>
      <c r="W448" s="707"/>
      <c r="X448" s="707"/>
      <c r="Y448" s="707"/>
      <c r="Z448" s="707"/>
      <c r="AA448" s="707"/>
      <c r="AB448" s="707"/>
      <c r="AC448" s="707"/>
      <c r="AD448" s="707"/>
      <c r="AE448" s="707"/>
    </row>
    <row r="449" spans="2:31" ht="17.100000000000001" customHeight="1" x14ac:dyDescent="0.25">
      <c r="B449" s="536"/>
      <c r="C449" s="536"/>
      <c r="D449" s="598"/>
      <c r="E449" s="563" t="s">
        <v>337</v>
      </c>
      <c r="F449" s="542">
        <v>10</v>
      </c>
      <c r="G449" s="519" t="s">
        <v>12</v>
      </c>
      <c r="H449" s="519">
        <v>16</v>
      </c>
      <c r="I449" s="520" t="s">
        <v>13</v>
      </c>
      <c r="J449" s="521">
        <f t="shared" si="22"/>
        <v>160</v>
      </c>
      <c r="K449" s="595">
        <v>160</v>
      </c>
      <c r="L449" s="546">
        <f t="shared" si="20"/>
        <v>0</v>
      </c>
      <c r="M449" s="536" t="s">
        <v>1050</v>
      </c>
      <c r="N449" s="547" t="s">
        <v>964</v>
      </c>
      <c r="O449" s="467"/>
      <c r="P449" s="540"/>
      <c r="Q449" s="540"/>
      <c r="R449" s="536"/>
      <c r="T449" s="707"/>
      <c r="U449" s="707">
        <v>1</v>
      </c>
      <c r="V449" s="707"/>
      <c r="W449" s="707"/>
      <c r="X449" s="707"/>
      <c r="Y449" s="707"/>
      <c r="Z449" s="707"/>
      <c r="AA449" s="707"/>
      <c r="AB449" s="707"/>
      <c r="AC449" s="707"/>
      <c r="AD449" s="707"/>
      <c r="AE449" s="707"/>
    </row>
    <row r="450" spans="2:31" ht="17.100000000000001" customHeight="1" x14ac:dyDescent="0.25">
      <c r="B450" s="536"/>
      <c r="C450" s="536"/>
      <c r="D450" s="598"/>
      <c r="E450" s="563" t="s">
        <v>338</v>
      </c>
      <c r="F450" s="542">
        <v>7.25</v>
      </c>
      <c r="G450" s="519" t="s">
        <v>12</v>
      </c>
      <c r="H450" s="519">
        <v>16</v>
      </c>
      <c r="I450" s="520" t="s">
        <v>13</v>
      </c>
      <c r="J450" s="521">
        <f>F450*H450</f>
        <v>116</v>
      </c>
      <c r="K450" s="696">
        <v>116</v>
      </c>
      <c r="L450" s="546">
        <f t="shared" si="20"/>
        <v>0</v>
      </c>
      <c r="M450" s="536" t="s">
        <v>1051</v>
      </c>
      <c r="N450" s="547" t="s">
        <v>964</v>
      </c>
      <c r="O450" s="467"/>
      <c r="P450" s="540"/>
      <c r="Q450" s="540"/>
      <c r="R450" s="536"/>
      <c r="T450" s="707"/>
      <c r="U450" s="707">
        <v>1</v>
      </c>
      <c r="V450" s="707"/>
      <c r="W450" s="707"/>
      <c r="X450" s="707"/>
      <c r="Y450" s="707"/>
      <c r="Z450" s="707"/>
      <c r="AA450" s="707"/>
      <c r="AB450" s="707"/>
      <c r="AC450" s="707"/>
      <c r="AD450" s="707"/>
      <c r="AE450" s="707"/>
    </row>
    <row r="451" spans="2:31" ht="17.100000000000001" customHeight="1" x14ac:dyDescent="0.25">
      <c r="B451" s="536"/>
      <c r="C451" s="536"/>
      <c r="D451" s="598"/>
      <c r="E451" s="563" t="s">
        <v>339</v>
      </c>
      <c r="F451" s="542">
        <v>7</v>
      </c>
      <c r="G451" s="519" t="s">
        <v>12</v>
      </c>
      <c r="H451" s="519">
        <v>16</v>
      </c>
      <c r="I451" s="520" t="s">
        <v>13</v>
      </c>
      <c r="J451" s="521">
        <f t="shared" ref="J451:J480" si="23">F451*H451</f>
        <v>112</v>
      </c>
      <c r="K451" s="595">
        <v>112</v>
      </c>
      <c r="L451" s="546">
        <f t="shared" si="20"/>
        <v>0</v>
      </c>
      <c r="M451" s="536" t="s">
        <v>1052</v>
      </c>
      <c r="N451" s="547" t="s">
        <v>964</v>
      </c>
      <c r="O451" s="467"/>
      <c r="P451" s="540"/>
      <c r="Q451" s="540"/>
      <c r="R451" s="536"/>
      <c r="T451" s="707"/>
      <c r="U451" s="707">
        <v>1</v>
      </c>
      <c r="V451" s="707"/>
      <c r="W451" s="707"/>
      <c r="X451" s="707"/>
      <c r="Y451" s="707"/>
      <c r="Z451" s="707"/>
      <c r="AA451" s="707"/>
      <c r="AB451" s="707"/>
      <c r="AC451" s="707"/>
      <c r="AD451" s="707"/>
      <c r="AE451" s="707"/>
    </row>
    <row r="452" spans="2:31" ht="17.100000000000001" customHeight="1" x14ac:dyDescent="0.25">
      <c r="B452" s="536"/>
      <c r="C452" s="536"/>
      <c r="D452" s="598"/>
      <c r="E452" s="563" t="s">
        <v>340</v>
      </c>
      <c r="F452" s="542">
        <v>7</v>
      </c>
      <c r="G452" s="519" t="s">
        <v>12</v>
      </c>
      <c r="H452" s="519">
        <v>16</v>
      </c>
      <c r="I452" s="520" t="s">
        <v>13</v>
      </c>
      <c r="J452" s="521">
        <f t="shared" si="23"/>
        <v>112</v>
      </c>
      <c r="K452" s="595">
        <v>112</v>
      </c>
      <c r="L452" s="546">
        <f t="shared" si="20"/>
        <v>0</v>
      </c>
      <c r="M452" s="536" t="s">
        <v>1053</v>
      </c>
      <c r="N452" s="547" t="s">
        <v>964</v>
      </c>
      <c r="O452" s="467"/>
      <c r="P452" s="540"/>
      <c r="Q452" s="540"/>
      <c r="R452" s="536"/>
      <c r="T452" s="707"/>
      <c r="U452" s="707">
        <v>1</v>
      </c>
      <c r="V452" s="707"/>
      <c r="W452" s="707"/>
      <c r="X452" s="707"/>
      <c r="Y452" s="707"/>
      <c r="Z452" s="707"/>
      <c r="AA452" s="707"/>
      <c r="AB452" s="707"/>
      <c r="AC452" s="707"/>
      <c r="AD452" s="707"/>
      <c r="AE452" s="707"/>
    </row>
    <row r="453" spans="2:31" ht="17.100000000000001" customHeight="1" x14ac:dyDescent="0.25">
      <c r="B453" s="536"/>
      <c r="C453" s="536"/>
      <c r="D453" s="598"/>
      <c r="E453" s="563" t="s">
        <v>341</v>
      </c>
      <c r="F453" s="542">
        <v>7</v>
      </c>
      <c r="G453" s="519" t="s">
        <v>12</v>
      </c>
      <c r="H453" s="519">
        <v>16</v>
      </c>
      <c r="I453" s="520" t="s">
        <v>13</v>
      </c>
      <c r="J453" s="521">
        <f t="shared" si="23"/>
        <v>112</v>
      </c>
      <c r="K453" s="595">
        <v>112</v>
      </c>
      <c r="L453" s="546">
        <f t="shared" si="20"/>
        <v>0</v>
      </c>
      <c r="M453" s="536" t="s">
        <v>1054</v>
      </c>
      <c r="N453" s="547" t="s">
        <v>964</v>
      </c>
      <c r="O453" s="467"/>
      <c r="P453" s="540"/>
      <c r="Q453" s="540"/>
      <c r="R453" s="536"/>
      <c r="T453" s="707"/>
      <c r="U453" s="707">
        <v>1</v>
      </c>
      <c r="V453" s="707"/>
      <c r="W453" s="707"/>
      <c r="X453" s="707"/>
      <c r="Y453" s="707"/>
      <c r="Z453" s="707"/>
      <c r="AA453" s="707"/>
      <c r="AB453" s="707"/>
      <c r="AC453" s="707"/>
      <c r="AD453" s="707"/>
      <c r="AE453" s="707"/>
    </row>
    <row r="454" spans="2:31" ht="17.100000000000001" customHeight="1" x14ac:dyDescent="0.25">
      <c r="B454" s="536"/>
      <c r="C454" s="536"/>
      <c r="D454" s="598"/>
      <c r="E454" s="563" t="s">
        <v>342</v>
      </c>
      <c r="F454" s="542">
        <v>7</v>
      </c>
      <c r="G454" s="519" t="s">
        <v>12</v>
      </c>
      <c r="H454" s="519">
        <v>16</v>
      </c>
      <c r="I454" s="520" t="s">
        <v>13</v>
      </c>
      <c r="J454" s="521">
        <f t="shared" si="23"/>
        <v>112</v>
      </c>
      <c r="K454" s="595">
        <v>112</v>
      </c>
      <c r="L454" s="546">
        <f t="shared" si="20"/>
        <v>0</v>
      </c>
      <c r="M454" s="536" t="s">
        <v>1055</v>
      </c>
      <c r="N454" s="547" t="s">
        <v>964</v>
      </c>
      <c r="O454" s="467"/>
      <c r="P454" s="540"/>
      <c r="Q454" s="540"/>
      <c r="R454" s="536"/>
      <c r="T454" s="707"/>
      <c r="U454" s="707">
        <v>1</v>
      </c>
      <c r="V454" s="707"/>
      <c r="W454" s="707"/>
      <c r="X454" s="707"/>
      <c r="Y454" s="707"/>
      <c r="Z454" s="707"/>
      <c r="AA454" s="707"/>
      <c r="AB454" s="707"/>
      <c r="AC454" s="707"/>
      <c r="AD454" s="707"/>
      <c r="AE454" s="707"/>
    </row>
    <row r="455" spans="2:31" ht="17.100000000000001" customHeight="1" x14ac:dyDescent="0.25">
      <c r="B455" s="536"/>
      <c r="C455" s="536"/>
      <c r="D455" s="598"/>
      <c r="E455" s="563" t="s">
        <v>343</v>
      </c>
      <c r="F455" s="542">
        <v>7</v>
      </c>
      <c r="G455" s="519" t="s">
        <v>12</v>
      </c>
      <c r="H455" s="519">
        <v>16</v>
      </c>
      <c r="I455" s="520" t="s">
        <v>13</v>
      </c>
      <c r="J455" s="521">
        <f t="shared" si="23"/>
        <v>112</v>
      </c>
      <c r="K455" s="595">
        <v>112</v>
      </c>
      <c r="L455" s="546">
        <f t="shared" si="20"/>
        <v>0</v>
      </c>
      <c r="M455" s="536" t="s">
        <v>1056</v>
      </c>
      <c r="N455" s="547" t="s">
        <v>964</v>
      </c>
      <c r="O455" s="467"/>
      <c r="P455" s="540"/>
      <c r="Q455" s="540"/>
      <c r="R455" s="536"/>
      <c r="T455" s="707"/>
      <c r="U455" s="707">
        <v>1</v>
      </c>
      <c r="V455" s="707"/>
      <c r="W455" s="707"/>
      <c r="X455" s="707"/>
      <c r="Y455" s="707"/>
      <c r="Z455" s="707"/>
      <c r="AA455" s="707"/>
      <c r="AB455" s="707"/>
      <c r="AC455" s="707"/>
      <c r="AD455" s="707"/>
      <c r="AE455" s="707"/>
    </row>
    <row r="456" spans="2:31" ht="17.100000000000001" customHeight="1" x14ac:dyDescent="0.25">
      <c r="B456" s="536"/>
      <c r="C456" s="536"/>
      <c r="D456" s="598"/>
      <c r="E456" s="563" t="s">
        <v>344</v>
      </c>
      <c r="F456" s="542">
        <v>7</v>
      </c>
      <c r="G456" s="519" t="s">
        <v>12</v>
      </c>
      <c r="H456" s="519">
        <v>16</v>
      </c>
      <c r="I456" s="520" t="s">
        <v>13</v>
      </c>
      <c r="J456" s="521">
        <f t="shared" si="23"/>
        <v>112</v>
      </c>
      <c r="K456" s="595">
        <v>112</v>
      </c>
      <c r="L456" s="546">
        <f t="shared" si="20"/>
        <v>0</v>
      </c>
      <c r="M456" s="536" t="s">
        <v>1057</v>
      </c>
      <c r="N456" s="547" t="s">
        <v>964</v>
      </c>
      <c r="O456" s="467"/>
      <c r="P456" s="540"/>
      <c r="Q456" s="540"/>
      <c r="R456" s="536"/>
      <c r="T456" s="707"/>
      <c r="U456" s="707">
        <v>1</v>
      </c>
      <c r="V456" s="707"/>
      <c r="W456" s="707"/>
      <c r="X456" s="707"/>
      <c r="Y456" s="707"/>
      <c r="Z456" s="707"/>
      <c r="AA456" s="707"/>
      <c r="AB456" s="707"/>
      <c r="AC456" s="707"/>
      <c r="AD456" s="707"/>
      <c r="AE456" s="707"/>
    </row>
    <row r="457" spans="2:31" ht="17.100000000000001" customHeight="1" x14ac:dyDescent="0.25">
      <c r="B457" s="536"/>
      <c r="C457" s="536"/>
      <c r="D457" s="598"/>
      <c r="E457" s="563" t="s">
        <v>345</v>
      </c>
      <c r="F457" s="542">
        <v>7</v>
      </c>
      <c r="G457" s="519" t="s">
        <v>12</v>
      </c>
      <c r="H457" s="519">
        <v>16</v>
      </c>
      <c r="I457" s="520" t="s">
        <v>13</v>
      </c>
      <c r="J457" s="521">
        <f t="shared" si="23"/>
        <v>112</v>
      </c>
      <c r="K457" s="595">
        <v>112</v>
      </c>
      <c r="L457" s="546">
        <f t="shared" si="20"/>
        <v>0</v>
      </c>
      <c r="M457" s="536" t="s">
        <v>1058</v>
      </c>
      <c r="N457" s="547" t="s">
        <v>964</v>
      </c>
      <c r="O457" s="467"/>
      <c r="P457" s="540"/>
      <c r="Q457" s="540"/>
      <c r="R457" s="536"/>
      <c r="T457" s="707"/>
      <c r="U457" s="707">
        <v>1</v>
      </c>
      <c r="V457" s="707"/>
      <c r="W457" s="707"/>
      <c r="X457" s="707"/>
      <c r="Y457" s="707"/>
      <c r="Z457" s="707"/>
      <c r="AA457" s="707"/>
      <c r="AB457" s="707"/>
      <c r="AC457" s="707"/>
      <c r="AD457" s="707"/>
      <c r="AE457" s="707"/>
    </row>
    <row r="458" spans="2:31" ht="17.100000000000001" customHeight="1" x14ac:dyDescent="0.25">
      <c r="B458" s="536"/>
      <c r="C458" s="536"/>
      <c r="D458" s="598"/>
      <c r="E458" s="563" t="s">
        <v>346</v>
      </c>
      <c r="F458" s="542">
        <v>7</v>
      </c>
      <c r="G458" s="519" t="s">
        <v>12</v>
      </c>
      <c r="H458" s="519">
        <v>16</v>
      </c>
      <c r="I458" s="520" t="s">
        <v>13</v>
      </c>
      <c r="J458" s="521">
        <f t="shared" si="23"/>
        <v>112</v>
      </c>
      <c r="K458" s="595">
        <v>112</v>
      </c>
      <c r="L458" s="546">
        <f t="shared" si="20"/>
        <v>0</v>
      </c>
      <c r="M458" s="536" t="s">
        <v>1059</v>
      </c>
      <c r="N458" s="547" t="s">
        <v>964</v>
      </c>
      <c r="O458" s="467"/>
      <c r="P458" s="540"/>
      <c r="Q458" s="540"/>
      <c r="R458" s="536"/>
      <c r="T458" s="707"/>
      <c r="U458" s="707">
        <v>1</v>
      </c>
      <c r="V458" s="707"/>
      <c r="W458" s="707"/>
      <c r="X458" s="707"/>
      <c r="Y458" s="707"/>
      <c r="Z458" s="707"/>
      <c r="AA458" s="707"/>
      <c r="AB458" s="707"/>
      <c r="AC458" s="707"/>
      <c r="AD458" s="707"/>
      <c r="AE458" s="707"/>
    </row>
    <row r="459" spans="2:31" ht="17.100000000000001" customHeight="1" x14ac:dyDescent="0.25">
      <c r="B459" s="536"/>
      <c r="C459" s="536"/>
      <c r="D459" s="598"/>
      <c r="E459" s="563" t="s">
        <v>347</v>
      </c>
      <c r="F459" s="542">
        <v>7</v>
      </c>
      <c r="G459" s="519" t="s">
        <v>12</v>
      </c>
      <c r="H459" s="519">
        <v>16</v>
      </c>
      <c r="I459" s="520" t="s">
        <v>13</v>
      </c>
      <c r="J459" s="521">
        <f t="shared" si="23"/>
        <v>112</v>
      </c>
      <c r="K459" s="595">
        <v>112</v>
      </c>
      <c r="L459" s="546">
        <f t="shared" si="20"/>
        <v>0</v>
      </c>
      <c r="M459" s="536" t="s">
        <v>1060</v>
      </c>
      <c r="N459" s="547" t="s">
        <v>964</v>
      </c>
      <c r="O459" s="467"/>
      <c r="P459" s="540"/>
      <c r="Q459" s="540"/>
      <c r="R459" s="536"/>
      <c r="T459" s="707"/>
      <c r="U459" s="707">
        <v>1</v>
      </c>
      <c r="V459" s="707"/>
      <c r="W459" s="707"/>
      <c r="X459" s="707"/>
      <c r="Y459" s="707"/>
      <c r="Z459" s="707"/>
      <c r="AA459" s="707"/>
      <c r="AB459" s="707"/>
      <c r="AC459" s="707"/>
      <c r="AD459" s="707"/>
      <c r="AE459" s="707"/>
    </row>
    <row r="460" spans="2:31" ht="17.100000000000001" customHeight="1" x14ac:dyDescent="0.25">
      <c r="B460" s="536"/>
      <c r="C460" s="536"/>
      <c r="D460" s="598"/>
      <c r="E460" s="563" t="s">
        <v>348</v>
      </c>
      <c r="F460" s="542">
        <v>7</v>
      </c>
      <c r="G460" s="519" t="s">
        <v>12</v>
      </c>
      <c r="H460" s="519">
        <v>16</v>
      </c>
      <c r="I460" s="520" t="s">
        <v>13</v>
      </c>
      <c r="J460" s="521">
        <f t="shared" si="23"/>
        <v>112</v>
      </c>
      <c r="K460" s="595">
        <v>112</v>
      </c>
      <c r="L460" s="546">
        <f t="shared" si="20"/>
        <v>0</v>
      </c>
      <c r="M460" s="536" t="s">
        <v>1061</v>
      </c>
      <c r="N460" s="547" t="s">
        <v>964</v>
      </c>
      <c r="O460" s="467"/>
      <c r="P460" s="540"/>
      <c r="Q460" s="540"/>
      <c r="R460" s="536"/>
      <c r="T460" s="707"/>
      <c r="U460" s="707">
        <v>1</v>
      </c>
      <c r="V460" s="707"/>
      <c r="W460" s="707"/>
      <c r="X460" s="707"/>
      <c r="Y460" s="707"/>
      <c r="Z460" s="707"/>
      <c r="AA460" s="707"/>
      <c r="AB460" s="707"/>
      <c r="AC460" s="707"/>
      <c r="AD460" s="707"/>
      <c r="AE460" s="707"/>
    </row>
    <row r="461" spans="2:31" ht="17.100000000000001" customHeight="1" x14ac:dyDescent="0.25">
      <c r="B461" s="536"/>
      <c r="C461" s="536"/>
      <c r="D461" s="598"/>
      <c r="E461" s="563" t="s">
        <v>349</v>
      </c>
      <c r="F461" s="542">
        <v>6</v>
      </c>
      <c r="G461" s="519" t="s">
        <v>12</v>
      </c>
      <c r="H461" s="519">
        <v>12</v>
      </c>
      <c r="I461" s="520" t="s">
        <v>13</v>
      </c>
      <c r="J461" s="521">
        <f t="shared" si="23"/>
        <v>72</v>
      </c>
      <c r="K461" s="595">
        <v>72</v>
      </c>
      <c r="L461" s="546">
        <f>K461-J461</f>
        <v>0</v>
      </c>
      <c r="M461" s="536" t="s">
        <v>966</v>
      </c>
      <c r="N461" s="547" t="s">
        <v>964</v>
      </c>
      <c r="O461" s="467"/>
      <c r="P461" s="540"/>
      <c r="Q461" s="540"/>
      <c r="R461" s="536"/>
      <c r="T461" s="707"/>
      <c r="U461" s="707">
        <v>1</v>
      </c>
      <c r="V461" s="707"/>
      <c r="W461" s="707"/>
      <c r="X461" s="707"/>
      <c r="Y461" s="707"/>
      <c r="Z461" s="707"/>
      <c r="AA461" s="707"/>
      <c r="AB461" s="707"/>
      <c r="AC461" s="707"/>
      <c r="AD461" s="707"/>
      <c r="AE461" s="707"/>
    </row>
    <row r="462" spans="2:31" ht="17.100000000000001" customHeight="1" x14ac:dyDescent="0.25">
      <c r="B462" s="536"/>
      <c r="C462" s="536"/>
      <c r="D462" s="598"/>
      <c r="E462" s="563" t="s">
        <v>350</v>
      </c>
      <c r="F462" s="542">
        <v>5</v>
      </c>
      <c r="G462" s="519" t="s">
        <v>12</v>
      </c>
      <c r="H462" s="519">
        <v>12</v>
      </c>
      <c r="I462" s="520" t="s">
        <v>13</v>
      </c>
      <c r="J462" s="521">
        <f t="shared" si="23"/>
        <v>60</v>
      </c>
      <c r="K462" s="595">
        <v>60</v>
      </c>
      <c r="L462" s="546">
        <f t="shared" ref="L462:L480" si="24">K462-J462</f>
        <v>0</v>
      </c>
      <c r="M462" s="536" t="s">
        <v>968</v>
      </c>
      <c r="N462" s="547" t="s">
        <v>964</v>
      </c>
      <c r="O462" s="467"/>
      <c r="P462" s="540"/>
      <c r="Q462" s="540"/>
      <c r="R462" s="536"/>
      <c r="T462" s="707"/>
      <c r="U462" s="707">
        <v>1</v>
      </c>
      <c r="V462" s="707"/>
      <c r="W462" s="707"/>
      <c r="X462" s="707"/>
      <c r="Y462" s="707"/>
      <c r="Z462" s="707"/>
      <c r="AA462" s="707"/>
      <c r="AB462" s="707"/>
      <c r="AC462" s="707"/>
      <c r="AD462" s="707"/>
      <c r="AE462" s="707"/>
    </row>
    <row r="463" spans="2:31" ht="17.100000000000001" customHeight="1" x14ac:dyDescent="0.25">
      <c r="B463" s="536"/>
      <c r="C463" s="536"/>
      <c r="D463" s="598"/>
      <c r="E463" s="563" t="s">
        <v>351</v>
      </c>
      <c r="F463" s="542">
        <v>5</v>
      </c>
      <c r="G463" s="519" t="s">
        <v>12</v>
      </c>
      <c r="H463" s="519">
        <v>12</v>
      </c>
      <c r="I463" s="520" t="s">
        <v>13</v>
      </c>
      <c r="J463" s="521">
        <f t="shared" si="23"/>
        <v>60</v>
      </c>
      <c r="K463" s="595">
        <v>60</v>
      </c>
      <c r="L463" s="546">
        <f t="shared" si="24"/>
        <v>0</v>
      </c>
      <c r="M463" s="694" t="s">
        <v>1032</v>
      </c>
      <c r="N463" s="547" t="s">
        <v>964</v>
      </c>
      <c r="O463" s="467"/>
      <c r="P463" s="540"/>
      <c r="Q463" s="540"/>
      <c r="R463" s="536"/>
      <c r="T463" s="707"/>
      <c r="U463" s="707">
        <v>1</v>
      </c>
      <c r="V463" s="707"/>
      <c r="W463" s="707"/>
      <c r="X463" s="707"/>
      <c r="Y463" s="707"/>
      <c r="Z463" s="707"/>
      <c r="AA463" s="707"/>
      <c r="AB463" s="707"/>
      <c r="AC463" s="707"/>
      <c r="AD463" s="707"/>
      <c r="AE463" s="707"/>
    </row>
    <row r="464" spans="2:31" ht="17.100000000000001" customHeight="1" x14ac:dyDescent="0.25">
      <c r="B464" s="536"/>
      <c r="C464" s="536"/>
      <c r="D464" s="598"/>
      <c r="E464" s="563" t="s">
        <v>352</v>
      </c>
      <c r="F464" s="542">
        <v>5</v>
      </c>
      <c r="G464" s="519" t="s">
        <v>12</v>
      </c>
      <c r="H464" s="519">
        <v>12</v>
      </c>
      <c r="I464" s="520" t="s">
        <v>13</v>
      </c>
      <c r="J464" s="521">
        <f t="shared" si="23"/>
        <v>60</v>
      </c>
      <c r="K464" s="595">
        <v>60</v>
      </c>
      <c r="L464" s="546">
        <f t="shared" si="24"/>
        <v>0</v>
      </c>
      <c r="M464" s="694" t="s">
        <v>1031</v>
      </c>
      <c r="N464" s="547" t="s">
        <v>964</v>
      </c>
      <c r="O464" s="467"/>
      <c r="P464" s="540"/>
      <c r="Q464" s="540"/>
      <c r="R464" s="536"/>
      <c r="T464" s="707"/>
      <c r="U464" s="707">
        <v>1</v>
      </c>
      <c r="V464" s="707"/>
      <c r="W464" s="707"/>
      <c r="X464" s="707"/>
      <c r="Y464" s="707"/>
      <c r="Z464" s="707"/>
      <c r="AA464" s="707"/>
      <c r="AB464" s="707"/>
      <c r="AC464" s="707"/>
      <c r="AD464" s="707"/>
      <c r="AE464" s="707"/>
    </row>
    <row r="465" spans="2:31" ht="17.100000000000001" customHeight="1" x14ac:dyDescent="0.25">
      <c r="B465" s="536"/>
      <c r="C465" s="536"/>
      <c r="D465" s="598"/>
      <c r="E465" s="563" t="s">
        <v>353</v>
      </c>
      <c r="F465" s="542">
        <v>5</v>
      </c>
      <c r="G465" s="519" t="s">
        <v>12</v>
      </c>
      <c r="H465" s="519">
        <v>12</v>
      </c>
      <c r="I465" s="520" t="s">
        <v>13</v>
      </c>
      <c r="J465" s="521">
        <f t="shared" si="23"/>
        <v>60</v>
      </c>
      <c r="K465" s="595">
        <v>60</v>
      </c>
      <c r="L465" s="546">
        <f t="shared" si="24"/>
        <v>0</v>
      </c>
      <c r="M465" s="694" t="s">
        <v>1030</v>
      </c>
      <c r="N465" s="547" t="s">
        <v>964</v>
      </c>
      <c r="O465" s="467"/>
      <c r="P465" s="540"/>
      <c r="Q465" s="540"/>
      <c r="R465" s="536"/>
      <c r="T465" s="707"/>
      <c r="U465" s="707">
        <v>1</v>
      </c>
      <c r="V465" s="707"/>
      <c r="W465" s="707"/>
      <c r="X465" s="707"/>
      <c r="Y465" s="707"/>
      <c r="Z465" s="707"/>
      <c r="AA465" s="707"/>
      <c r="AB465" s="707"/>
      <c r="AC465" s="707"/>
      <c r="AD465" s="707"/>
      <c r="AE465" s="707"/>
    </row>
    <row r="466" spans="2:31" ht="17.100000000000001" customHeight="1" x14ac:dyDescent="0.25">
      <c r="B466" s="536"/>
      <c r="C466" s="536"/>
      <c r="D466" s="598"/>
      <c r="E466" s="563" t="s">
        <v>354</v>
      </c>
      <c r="F466" s="542">
        <v>5</v>
      </c>
      <c r="G466" s="519" t="s">
        <v>12</v>
      </c>
      <c r="H466" s="519">
        <v>12</v>
      </c>
      <c r="I466" s="520" t="s">
        <v>13</v>
      </c>
      <c r="J466" s="521">
        <f t="shared" si="23"/>
        <v>60</v>
      </c>
      <c r="K466" s="595">
        <v>60</v>
      </c>
      <c r="L466" s="546">
        <f t="shared" si="24"/>
        <v>0</v>
      </c>
      <c r="M466" s="694" t="s">
        <v>1029</v>
      </c>
      <c r="N466" s="547" t="s">
        <v>964</v>
      </c>
      <c r="O466" s="467"/>
      <c r="P466" s="540"/>
      <c r="Q466" s="540"/>
      <c r="R466" s="536"/>
      <c r="T466" s="707"/>
      <c r="U466" s="707">
        <v>1</v>
      </c>
      <c r="V466" s="707"/>
      <c r="W466" s="707"/>
      <c r="X466" s="707"/>
      <c r="Y466" s="707"/>
      <c r="Z466" s="707"/>
      <c r="AA466" s="707"/>
      <c r="AB466" s="707"/>
      <c r="AC466" s="707"/>
      <c r="AD466" s="707"/>
      <c r="AE466" s="707"/>
    </row>
    <row r="467" spans="2:31" ht="17.100000000000001" customHeight="1" x14ac:dyDescent="0.25">
      <c r="B467" s="536"/>
      <c r="C467" s="536"/>
      <c r="D467" s="598"/>
      <c r="E467" s="563" t="s">
        <v>355</v>
      </c>
      <c r="F467" s="542">
        <v>5</v>
      </c>
      <c r="G467" s="519" t="s">
        <v>12</v>
      </c>
      <c r="H467" s="519">
        <v>12</v>
      </c>
      <c r="I467" s="520" t="s">
        <v>13</v>
      </c>
      <c r="J467" s="521">
        <f t="shared" si="23"/>
        <v>60</v>
      </c>
      <c r="K467" s="595">
        <v>60</v>
      </c>
      <c r="L467" s="546">
        <f t="shared" si="24"/>
        <v>0</v>
      </c>
      <c r="M467" s="694" t="s">
        <v>1028</v>
      </c>
      <c r="N467" s="547" t="s">
        <v>964</v>
      </c>
      <c r="O467" s="467"/>
      <c r="P467" s="540"/>
      <c r="Q467" s="540"/>
      <c r="R467" s="536"/>
      <c r="T467" s="707"/>
      <c r="U467" s="707">
        <v>1</v>
      </c>
      <c r="V467" s="707"/>
      <c r="W467" s="707"/>
      <c r="X467" s="707"/>
      <c r="Y467" s="707"/>
      <c r="Z467" s="707"/>
      <c r="AA467" s="707"/>
      <c r="AB467" s="707"/>
      <c r="AC467" s="707"/>
      <c r="AD467" s="707"/>
      <c r="AE467" s="707"/>
    </row>
    <row r="468" spans="2:31" ht="17.100000000000001" customHeight="1" x14ac:dyDescent="0.25">
      <c r="B468" s="536"/>
      <c r="C468" s="536"/>
      <c r="D468" s="598"/>
      <c r="E468" s="563" t="s">
        <v>356</v>
      </c>
      <c r="F468" s="542">
        <v>5</v>
      </c>
      <c r="G468" s="519" t="s">
        <v>12</v>
      </c>
      <c r="H468" s="519">
        <v>12</v>
      </c>
      <c r="I468" s="520" t="s">
        <v>13</v>
      </c>
      <c r="J468" s="521">
        <f t="shared" si="23"/>
        <v>60</v>
      </c>
      <c r="K468" s="595">
        <v>60</v>
      </c>
      <c r="L468" s="546">
        <f t="shared" si="24"/>
        <v>0</v>
      </c>
      <c r="M468" s="694" t="s">
        <v>1027</v>
      </c>
      <c r="N468" s="547" t="s">
        <v>964</v>
      </c>
      <c r="O468" s="467"/>
      <c r="P468" s="540"/>
      <c r="Q468" s="540"/>
      <c r="R468" s="536"/>
      <c r="T468" s="707"/>
      <c r="U468" s="707">
        <v>1</v>
      </c>
      <c r="V468" s="707"/>
      <c r="W468" s="707"/>
      <c r="X468" s="707"/>
      <c r="Y468" s="707"/>
      <c r="Z468" s="707"/>
      <c r="AA468" s="707"/>
      <c r="AB468" s="707"/>
      <c r="AC468" s="707"/>
      <c r="AD468" s="707"/>
      <c r="AE468" s="707"/>
    </row>
    <row r="469" spans="2:31" ht="17.100000000000001" customHeight="1" x14ac:dyDescent="0.25">
      <c r="B469" s="536"/>
      <c r="C469" s="536"/>
      <c r="D469" s="598"/>
      <c r="E469" s="563" t="s">
        <v>357</v>
      </c>
      <c r="F469" s="542">
        <v>5</v>
      </c>
      <c r="G469" s="519" t="s">
        <v>12</v>
      </c>
      <c r="H469" s="519">
        <v>12</v>
      </c>
      <c r="I469" s="520" t="s">
        <v>13</v>
      </c>
      <c r="J469" s="521">
        <f t="shared" si="23"/>
        <v>60</v>
      </c>
      <c r="K469" s="595">
        <v>60</v>
      </c>
      <c r="L469" s="546">
        <f t="shared" si="24"/>
        <v>0</v>
      </c>
      <c r="M469" s="694" t="s">
        <v>1026</v>
      </c>
      <c r="N469" s="547" t="s">
        <v>964</v>
      </c>
      <c r="O469" s="467"/>
      <c r="P469" s="540"/>
      <c r="Q469" s="540"/>
      <c r="R469" s="536"/>
      <c r="T469" s="707"/>
      <c r="U469" s="707">
        <v>1</v>
      </c>
      <c r="V469" s="707"/>
      <c r="W469" s="707"/>
      <c r="X469" s="707"/>
      <c r="Y469" s="707"/>
      <c r="Z469" s="707"/>
      <c r="AA469" s="707"/>
      <c r="AB469" s="707"/>
      <c r="AC469" s="707"/>
      <c r="AD469" s="707"/>
      <c r="AE469" s="707"/>
    </row>
    <row r="470" spans="2:31" ht="17.100000000000001" customHeight="1" x14ac:dyDescent="0.25">
      <c r="B470" s="536"/>
      <c r="C470" s="536"/>
      <c r="D470" s="598"/>
      <c r="E470" s="563" t="s">
        <v>358</v>
      </c>
      <c r="F470" s="542">
        <v>5</v>
      </c>
      <c r="G470" s="519" t="s">
        <v>12</v>
      </c>
      <c r="H470" s="519">
        <v>12</v>
      </c>
      <c r="I470" s="520" t="s">
        <v>13</v>
      </c>
      <c r="J470" s="521">
        <f t="shared" si="23"/>
        <v>60</v>
      </c>
      <c r="K470" s="595">
        <v>60</v>
      </c>
      <c r="L470" s="546">
        <f t="shared" si="24"/>
        <v>0</v>
      </c>
      <c r="M470" s="536" t="s">
        <v>1025</v>
      </c>
      <c r="N470" s="547" t="s">
        <v>964</v>
      </c>
      <c r="O470" s="467"/>
      <c r="P470" s="540"/>
      <c r="Q470" s="540"/>
      <c r="R470" s="536"/>
      <c r="T470" s="707"/>
      <c r="U470" s="707">
        <v>1</v>
      </c>
      <c r="V470" s="707"/>
      <c r="W470" s="707"/>
      <c r="X470" s="707"/>
      <c r="Y470" s="707"/>
      <c r="Z470" s="707"/>
      <c r="AA470" s="707"/>
      <c r="AB470" s="707"/>
      <c r="AC470" s="707"/>
      <c r="AD470" s="707"/>
      <c r="AE470" s="707"/>
    </row>
    <row r="471" spans="2:31" ht="17.100000000000001" customHeight="1" x14ac:dyDescent="0.25">
      <c r="B471" s="536"/>
      <c r="C471" s="536"/>
      <c r="D471" s="598"/>
      <c r="E471" s="563" t="s">
        <v>359</v>
      </c>
      <c r="F471" s="542">
        <v>5</v>
      </c>
      <c r="G471" s="519" t="s">
        <v>12</v>
      </c>
      <c r="H471" s="519">
        <v>12</v>
      </c>
      <c r="I471" s="520" t="s">
        <v>13</v>
      </c>
      <c r="J471" s="521">
        <f t="shared" si="23"/>
        <v>60</v>
      </c>
      <c r="K471" s="595">
        <v>60</v>
      </c>
      <c r="L471" s="546">
        <f t="shared" si="24"/>
        <v>0</v>
      </c>
      <c r="M471" s="536" t="s">
        <v>974</v>
      </c>
      <c r="N471" s="547" t="s">
        <v>964</v>
      </c>
      <c r="O471" s="467"/>
      <c r="P471" s="540"/>
      <c r="Q471" s="540"/>
      <c r="R471" s="536"/>
      <c r="T471" s="707"/>
      <c r="U471" s="707">
        <v>1</v>
      </c>
      <c r="V471" s="707"/>
      <c r="W471" s="707"/>
      <c r="X471" s="707"/>
      <c r="Y471" s="707"/>
      <c r="Z471" s="707"/>
      <c r="AA471" s="707"/>
      <c r="AB471" s="707"/>
      <c r="AC471" s="707"/>
      <c r="AD471" s="707"/>
      <c r="AE471" s="707"/>
    </row>
    <row r="472" spans="2:31" ht="17.100000000000001" customHeight="1" x14ac:dyDescent="0.25">
      <c r="B472" s="536"/>
      <c r="C472" s="536"/>
      <c r="D472" s="598"/>
      <c r="E472" s="563" t="s">
        <v>360</v>
      </c>
      <c r="F472" s="542">
        <v>5</v>
      </c>
      <c r="G472" s="519" t="s">
        <v>12</v>
      </c>
      <c r="H472" s="519">
        <v>12</v>
      </c>
      <c r="I472" s="520" t="s">
        <v>13</v>
      </c>
      <c r="J472" s="521">
        <f t="shared" si="23"/>
        <v>60</v>
      </c>
      <c r="K472" s="595">
        <v>60</v>
      </c>
      <c r="L472" s="546">
        <f t="shared" si="24"/>
        <v>0</v>
      </c>
      <c r="M472" s="536" t="s">
        <v>975</v>
      </c>
      <c r="N472" s="547" t="s">
        <v>964</v>
      </c>
      <c r="O472" s="467"/>
      <c r="P472" s="540"/>
      <c r="Q472" s="540"/>
      <c r="R472" s="536"/>
      <c r="T472" s="707"/>
      <c r="U472" s="707">
        <v>1</v>
      </c>
      <c r="V472" s="707"/>
      <c r="W472" s="707"/>
      <c r="X472" s="707"/>
      <c r="Y472" s="707"/>
      <c r="Z472" s="707"/>
      <c r="AA472" s="707"/>
      <c r="AB472" s="707"/>
      <c r="AC472" s="707"/>
      <c r="AD472" s="707"/>
      <c r="AE472" s="707"/>
    </row>
    <row r="473" spans="2:31" ht="17.100000000000001" customHeight="1" x14ac:dyDescent="0.25">
      <c r="B473" s="536"/>
      <c r="C473" s="536"/>
      <c r="D473" s="598"/>
      <c r="E473" s="563" t="s">
        <v>361</v>
      </c>
      <c r="F473" s="542">
        <v>5</v>
      </c>
      <c r="G473" s="519" t="s">
        <v>12</v>
      </c>
      <c r="H473" s="519">
        <v>12</v>
      </c>
      <c r="I473" s="520" t="s">
        <v>13</v>
      </c>
      <c r="J473" s="521">
        <f t="shared" si="23"/>
        <v>60</v>
      </c>
      <c r="K473" s="595">
        <v>60</v>
      </c>
      <c r="L473" s="546">
        <f t="shared" si="24"/>
        <v>0</v>
      </c>
      <c r="M473" s="536" t="s">
        <v>976</v>
      </c>
      <c r="N473" s="547" t="s">
        <v>964</v>
      </c>
      <c r="O473" s="467"/>
      <c r="P473" s="540"/>
      <c r="Q473" s="540"/>
      <c r="R473" s="536"/>
      <c r="T473" s="707"/>
      <c r="U473" s="707">
        <v>1</v>
      </c>
      <c r="V473" s="707"/>
      <c r="W473" s="707"/>
      <c r="X473" s="707"/>
      <c r="Y473" s="707"/>
      <c r="Z473" s="707"/>
      <c r="AA473" s="707"/>
      <c r="AB473" s="707"/>
      <c r="AC473" s="707"/>
      <c r="AD473" s="707"/>
      <c r="AE473" s="707"/>
    </row>
    <row r="474" spans="2:31" ht="17.100000000000001" customHeight="1" x14ac:dyDescent="0.25">
      <c r="B474" s="536"/>
      <c r="C474" s="536"/>
      <c r="D474" s="598"/>
      <c r="E474" s="563" t="s">
        <v>362</v>
      </c>
      <c r="F474" s="542">
        <v>6</v>
      </c>
      <c r="G474" s="519" t="s">
        <v>12</v>
      </c>
      <c r="H474" s="519">
        <v>12</v>
      </c>
      <c r="I474" s="520" t="s">
        <v>13</v>
      </c>
      <c r="J474" s="521">
        <f t="shared" si="23"/>
        <v>72</v>
      </c>
      <c r="K474" s="595">
        <v>72</v>
      </c>
      <c r="L474" s="546">
        <f t="shared" si="24"/>
        <v>0</v>
      </c>
      <c r="M474" s="536" t="s">
        <v>977</v>
      </c>
      <c r="N474" s="547" t="s">
        <v>964</v>
      </c>
      <c r="O474" s="467"/>
      <c r="P474" s="540"/>
      <c r="Q474" s="540"/>
      <c r="R474" s="536"/>
      <c r="T474" s="707"/>
      <c r="U474" s="707">
        <v>1</v>
      </c>
      <c r="V474" s="707"/>
      <c r="W474" s="707"/>
      <c r="X474" s="707"/>
      <c r="Y474" s="707"/>
      <c r="Z474" s="707"/>
      <c r="AA474" s="707"/>
      <c r="AB474" s="707"/>
      <c r="AC474" s="707"/>
      <c r="AD474" s="707"/>
      <c r="AE474" s="707"/>
    </row>
    <row r="475" spans="2:31" ht="17.100000000000001" customHeight="1" x14ac:dyDescent="0.25">
      <c r="B475" s="536"/>
      <c r="C475" s="536"/>
      <c r="D475" s="598"/>
      <c r="E475" s="563" t="s">
        <v>363</v>
      </c>
      <c r="F475" s="542">
        <v>6</v>
      </c>
      <c r="G475" s="519" t="s">
        <v>12</v>
      </c>
      <c r="H475" s="519">
        <v>12</v>
      </c>
      <c r="I475" s="520" t="s">
        <v>13</v>
      </c>
      <c r="J475" s="521">
        <f t="shared" si="23"/>
        <v>72</v>
      </c>
      <c r="K475" s="595">
        <v>72</v>
      </c>
      <c r="L475" s="546">
        <f t="shared" si="24"/>
        <v>0</v>
      </c>
      <c r="M475" s="536" t="s">
        <v>978</v>
      </c>
      <c r="N475" s="547" t="s">
        <v>964</v>
      </c>
      <c r="O475" s="467"/>
      <c r="P475" s="540"/>
      <c r="Q475" s="540"/>
      <c r="R475" s="536"/>
      <c r="T475" s="707"/>
      <c r="U475" s="707">
        <v>1</v>
      </c>
      <c r="V475" s="707"/>
      <c r="W475" s="707"/>
      <c r="X475" s="707"/>
      <c r="Y475" s="707"/>
      <c r="Z475" s="707"/>
      <c r="AA475" s="707"/>
      <c r="AB475" s="707"/>
      <c r="AC475" s="707"/>
      <c r="AD475" s="707"/>
      <c r="AE475" s="707"/>
    </row>
    <row r="476" spans="2:31" ht="17.100000000000001" customHeight="1" x14ac:dyDescent="0.25">
      <c r="B476" s="536"/>
      <c r="C476" s="536"/>
      <c r="D476" s="598"/>
      <c r="E476" s="563" t="s">
        <v>364</v>
      </c>
      <c r="F476" s="542">
        <v>8</v>
      </c>
      <c r="G476" s="519" t="s">
        <v>12</v>
      </c>
      <c r="H476" s="519">
        <v>12</v>
      </c>
      <c r="I476" s="520" t="s">
        <v>13</v>
      </c>
      <c r="J476" s="521">
        <f t="shared" si="23"/>
        <v>96</v>
      </c>
      <c r="K476" s="595">
        <v>96</v>
      </c>
      <c r="L476" s="546">
        <f t="shared" si="24"/>
        <v>0</v>
      </c>
      <c r="M476" s="694" t="s">
        <v>979</v>
      </c>
      <c r="N476" s="547" t="s">
        <v>964</v>
      </c>
      <c r="O476" s="467"/>
      <c r="P476" s="540"/>
      <c r="Q476" s="540"/>
      <c r="R476" s="536"/>
      <c r="T476" s="707"/>
      <c r="U476" s="707">
        <v>1</v>
      </c>
      <c r="V476" s="707"/>
      <c r="W476" s="707"/>
      <c r="X476" s="707"/>
      <c r="Y476" s="707"/>
      <c r="Z476" s="707"/>
      <c r="AA476" s="707"/>
      <c r="AB476" s="707"/>
      <c r="AC476" s="707"/>
      <c r="AD476" s="707"/>
      <c r="AE476" s="707"/>
    </row>
    <row r="477" spans="2:31" ht="17.100000000000001" customHeight="1" x14ac:dyDescent="0.25">
      <c r="B477" s="536"/>
      <c r="C477" s="536"/>
      <c r="D477" s="598"/>
      <c r="E477" s="563" t="s">
        <v>365</v>
      </c>
      <c r="F477" s="542">
        <v>7.25</v>
      </c>
      <c r="G477" s="519" t="s">
        <v>12</v>
      </c>
      <c r="H477" s="519">
        <v>12</v>
      </c>
      <c r="I477" s="520" t="s">
        <v>13</v>
      </c>
      <c r="J477" s="521">
        <f t="shared" si="23"/>
        <v>87</v>
      </c>
      <c r="K477" s="595">
        <v>87</v>
      </c>
      <c r="L477" s="546">
        <f t="shared" si="24"/>
        <v>0</v>
      </c>
      <c r="M477" s="536" t="s">
        <v>1049</v>
      </c>
      <c r="N477" s="547" t="s">
        <v>964</v>
      </c>
      <c r="O477" s="467"/>
      <c r="P477" s="540"/>
      <c r="Q477" s="540"/>
      <c r="R477" s="536"/>
      <c r="T477" s="707"/>
      <c r="U477" s="707">
        <v>1</v>
      </c>
      <c r="V477" s="707"/>
      <c r="W477" s="707"/>
      <c r="X477" s="707"/>
      <c r="Y477" s="707"/>
      <c r="Z477" s="707"/>
      <c r="AA477" s="707"/>
      <c r="AB477" s="707"/>
      <c r="AC477" s="707"/>
      <c r="AD477" s="707"/>
      <c r="AE477" s="707"/>
    </row>
    <row r="478" spans="2:31" ht="17.100000000000001" customHeight="1" x14ac:dyDescent="0.25">
      <c r="B478" s="536"/>
      <c r="C478" s="536"/>
      <c r="D478" s="598"/>
      <c r="E478" s="563" t="s">
        <v>366</v>
      </c>
      <c r="F478" s="542">
        <v>5</v>
      </c>
      <c r="G478" s="519" t="s">
        <v>12</v>
      </c>
      <c r="H478" s="519">
        <v>12</v>
      </c>
      <c r="I478" s="520" t="s">
        <v>13</v>
      </c>
      <c r="J478" s="521">
        <f t="shared" si="23"/>
        <v>60</v>
      </c>
      <c r="K478" s="595">
        <v>60</v>
      </c>
      <c r="L478" s="546">
        <f t="shared" si="24"/>
        <v>0</v>
      </c>
      <c r="M478" s="536" t="s">
        <v>997</v>
      </c>
      <c r="N478" s="547" t="s">
        <v>964</v>
      </c>
      <c r="O478" s="467"/>
      <c r="P478" s="540"/>
      <c r="Q478" s="540"/>
      <c r="R478" s="536"/>
      <c r="T478" s="707"/>
      <c r="U478" s="707">
        <v>1</v>
      </c>
      <c r="V478" s="707"/>
      <c r="W478" s="707"/>
      <c r="X478" s="707"/>
      <c r="Y478" s="707"/>
      <c r="Z478" s="707"/>
      <c r="AA478" s="707"/>
      <c r="AB478" s="707"/>
      <c r="AC478" s="707"/>
      <c r="AD478" s="707"/>
      <c r="AE478" s="707"/>
    </row>
    <row r="479" spans="2:31" ht="17.100000000000001" customHeight="1" x14ac:dyDescent="0.25">
      <c r="B479" s="536"/>
      <c r="C479" s="536"/>
      <c r="D479" s="598"/>
      <c r="E479" s="563" t="s">
        <v>367</v>
      </c>
      <c r="F479" s="542">
        <v>5</v>
      </c>
      <c r="G479" s="519" t="s">
        <v>12</v>
      </c>
      <c r="H479" s="519">
        <v>12</v>
      </c>
      <c r="I479" s="520" t="s">
        <v>13</v>
      </c>
      <c r="J479" s="521">
        <f t="shared" si="23"/>
        <v>60</v>
      </c>
      <c r="K479" s="595">
        <v>60</v>
      </c>
      <c r="L479" s="546">
        <f t="shared" si="24"/>
        <v>0</v>
      </c>
      <c r="M479" s="536" t="s">
        <v>998</v>
      </c>
      <c r="N479" s="547" t="s">
        <v>964</v>
      </c>
      <c r="O479" s="467"/>
      <c r="P479" s="540"/>
      <c r="Q479" s="540"/>
      <c r="R479" s="536"/>
      <c r="T479" s="707"/>
      <c r="U479" s="707">
        <v>1</v>
      </c>
      <c r="V479" s="707"/>
      <c r="W479" s="707"/>
      <c r="X479" s="707"/>
      <c r="Y479" s="707"/>
      <c r="Z479" s="707"/>
      <c r="AA479" s="707"/>
      <c r="AB479" s="707"/>
      <c r="AC479" s="707"/>
      <c r="AD479" s="707"/>
      <c r="AE479" s="707"/>
    </row>
    <row r="480" spans="2:31" ht="17.100000000000001" customHeight="1" x14ac:dyDescent="0.25">
      <c r="B480" s="536"/>
      <c r="C480" s="536"/>
      <c r="D480" s="598"/>
      <c r="E480" s="563" t="s">
        <v>368</v>
      </c>
      <c r="F480" s="542">
        <v>5</v>
      </c>
      <c r="G480" s="519" t="s">
        <v>12</v>
      </c>
      <c r="H480" s="519">
        <v>12</v>
      </c>
      <c r="I480" s="520" t="s">
        <v>13</v>
      </c>
      <c r="J480" s="521">
        <f t="shared" si="23"/>
        <v>60</v>
      </c>
      <c r="K480" s="595">
        <v>60</v>
      </c>
      <c r="L480" s="546">
        <f t="shared" si="24"/>
        <v>0</v>
      </c>
      <c r="M480" s="584" t="s">
        <v>1087</v>
      </c>
      <c r="N480" s="547" t="s">
        <v>964</v>
      </c>
      <c r="O480" s="467"/>
      <c r="P480" s="540"/>
      <c r="Q480" s="540"/>
      <c r="R480" s="536"/>
      <c r="T480" s="707"/>
      <c r="U480" s="707">
        <v>1</v>
      </c>
      <c r="V480" s="707"/>
      <c r="W480" s="707"/>
      <c r="X480" s="707"/>
      <c r="Y480" s="707"/>
      <c r="Z480" s="707"/>
      <c r="AA480" s="707"/>
      <c r="AB480" s="707"/>
      <c r="AC480" s="707"/>
      <c r="AD480" s="707"/>
      <c r="AE480" s="707"/>
    </row>
    <row r="481" spans="2:31" ht="17.100000000000001" customHeight="1" x14ac:dyDescent="0.25">
      <c r="B481" s="536"/>
      <c r="C481" s="536"/>
      <c r="D481" s="598"/>
      <c r="E481" s="563" t="s">
        <v>401</v>
      </c>
      <c r="F481" s="542">
        <v>5</v>
      </c>
      <c r="G481" s="519" t="s">
        <v>12</v>
      </c>
      <c r="H481" s="519">
        <v>12</v>
      </c>
      <c r="I481" s="520" t="s">
        <v>13</v>
      </c>
      <c r="J481" s="521">
        <f>F481*H481</f>
        <v>60</v>
      </c>
      <c r="K481" s="595">
        <v>60</v>
      </c>
      <c r="L481" s="546">
        <f>K481-J481</f>
        <v>0</v>
      </c>
      <c r="M481" s="697" t="s">
        <v>1088</v>
      </c>
      <c r="N481" s="547" t="s">
        <v>964</v>
      </c>
      <c r="O481" s="467"/>
      <c r="P481" s="540"/>
      <c r="Q481" s="540"/>
      <c r="R481" s="536"/>
      <c r="T481" s="707"/>
      <c r="U481" s="707">
        <v>1</v>
      </c>
      <c r="V481" s="707"/>
      <c r="W481" s="707"/>
      <c r="X481" s="707"/>
      <c r="Y481" s="707"/>
      <c r="Z481" s="707"/>
      <c r="AA481" s="707"/>
      <c r="AB481" s="707"/>
      <c r="AC481" s="707"/>
      <c r="AD481" s="707"/>
      <c r="AE481" s="707"/>
    </row>
    <row r="482" spans="2:31" ht="17.100000000000001" customHeight="1" x14ac:dyDescent="0.25">
      <c r="B482" s="536"/>
      <c r="C482" s="536"/>
      <c r="D482" s="598"/>
      <c r="E482" s="563" t="s">
        <v>369</v>
      </c>
      <c r="F482" s="542">
        <v>5</v>
      </c>
      <c r="G482" s="519" t="s">
        <v>12</v>
      </c>
      <c r="H482" s="519">
        <v>12</v>
      </c>
      <c r="I482" s="520" t="s">
        <v>13</v>
      </c>
      <c r="J482" s="521">
        <f t="shared" ref="J482" si="25">F482*H482</f>
        <v>60</v>
      </c>
      <c r="K482" s="595">
        <v>60</v>
      </c>
      <c r="L482" s="546">
        <f t="shared" ref="L482" si="26">K482-J482</f>
        <v>0</v>
      </c>
      <c r="M482" s="584" t="s">
        <v>1089</v>
      </c>
      <c r="N482" s="547" t="s">
        <v>964</v>
      </c>
      <c r="O482" s="467"/>
      <c r="P482" s="540"/>
      <c r="Q482" s="540"/>
      <c r="R482" s="536"/>
      <c r="T482" s="707"/>
      <c r="U482" s="707">
        <v>1</v>
      </c>
      <c r="V482" s="707"/>
      <c r="W482" s="707"/>
      <c r="X482" s="707"/>
      <c r="Y482" s="707"/>
      <c r="Z482" s="707"/>
      <c r="AA482" s="707"/>
      <c r="AB482" s="707"/>
      <c r="AC482" s="707"/>
      <c r="AD482" s="707"/>
      <c r="AE482" s="707"/>
    </row>
    <row r="483" spans="2:31" ht="17.100000000000001" customHeight="1" x14ac:dyDescent="0.25">
      <c r="B483" s="536"/>
      <c r="C483" s="536"/>
      <c r="D483" s="598"/>
      <c r="E483" s="563" t="s">
        <v>402</v>
      </c>
      <c r="F483" s="542">
        <v>5</v>
      </c>
      <c r="G483" s="519" t="s">
        <v>12</v>
      </c>
      <c r="H483" s="519">
        <v>12</v>
      </c>
      <c r="I483" s="520" t="s">
        <v>13</v>
      </c>
      <c r="J483" s="521">
        <f>F483*H483</f>
        <v>60</v>
      </c>
      <c r="K483" s="595">
        <v>60</v>
      </c>
      <c r="L483" s="546">
        <f>K483-J483</f>
        <v>0</v>
      </c>
      <c r="M483" s="697" t="s">
        <v>1090</v>
      </c>
      <c r="N483" s="547" t="s">
        <v>964</v>
      </c>
      <c r="O483" s="467"/>
      <c r="P483" s="540"/>
      <c r="Q483" s="540"/>
      <c r="R483" s="536"/>
      <c r="T483" s="707"/>
      <c r="U483" s="707">
        <v>1</v>
      </c>
      <c r="V483" s="707"/>
      <c r="W483" s="707"/>
      <c r="X483" s="707"/>
      <c r="Y483" s="707"/>
      <c r="Z483" s="707"/>
      <c r="AA483" s="707"/>
      <c r="AB483" s="707"/>
      <c r="AC483" s="707"/>
      <c r="AD483" s="707"/>
      <c r="AE483" s="707"/>
    </row>
    <row r="484" spans="2:31" ht="17.100000000000001" customHeight="1" x14ac:dyDescent="0.25">
      <c r="B484" s="536"/>
      <c r="C484" s="536"/>
      <c r="D484" s="598"/>
      <c r="E484" s="563" t="s">
        <v>370</v>
      </c>
      <c r="F484" s="542">
        <v>5</v>
      </c>
      <c r="G484" s="519" t="s">
        <v>12</v>
      </c>
      <c r="H484" s="519">
        <v>12</v>
      </c>
      <c r="I484" s="520" t="s">
        <v>13</v>
      </c>
      <c r="J484" s="521">
        <f t="shared" ref="J484" si="27">F484*H484</f>
        <v>60</v>
      </c>
      <c r="K484" s="595">
        <v>60</v>
      </c>
      <c r="L484" s="546">
        <f t="shared" ref="L484" si="28">K484-J484</f>
        <v>0</v>
      </c>
      <c r="M484" s="584" t="s">
        <v>1091</v>
      </c>
      <c r="N484" s="547" t="s">
        <v>964</v>
      </c>
      <c r="O484" s="467"/>
      <c r="P484" s="540"/>
      <c r="Q484" s="540"/>
      <c r="R484" s="536"/>
      <c r="T484" s="707"/>
      <c r="U484" s="707">
        <v>1</v>
      </c>
      <c r="V484" s="707"/>
      <c r="W484" s="707"/>
      <c r="X484" s="707"/>
      <c r="Y484" s="707"/>
      <c r="Z484" s="707"/>
      <c r="AA484" s="707"/>
      <c r="AB484" s="707"/>
      <c r="AC484" s="707"/>
      <c r="AD484" s="707"/>
      <c r="AE484" s="707"/>
    </row>
    <row r="485" spans="2:31" ht="17.100000000000001" customHeight="1" x14ac:dyDescent="0.25">
      <c r="B485" s="536"/>
      <c r="C485" s="536"/>
      <c r="D485" s="598"/>
      <c r="E485" s="563" t="s">
        <v>403</v>
      </c>
      <c r="F485" s="542">
        <v>5</v>
      </c>
      <c r="G485" s="519" t="s">
        <v>12</v>
      </c>
      <c r="H485" s="519">
        <v>12</v>
      </c>
      <c r="I485" s="520" t="s">
        <v>13</v>
      </c>
      <c r="J485" s="521">
        <f>F485*H485</f>
        <v>60</v>
      </c>
      <c r="K485" s="595">
        <v>60</v>
      </c>
      <c r="L485" s="546">
        <f>K485-J485</f>
        <v>0</v>
      </c>
      <c r="M485" s="697" t="s">
        <v>1092</v>
      </c>
      <c r="N485" s="547" t="s">
        <v>964</v>
      </c>
      <c r="O485" s="467"/>
      <c r="P485" s="540"/>
      <c r="Q485" s="540"/>
      <c r="R485" s="536"/>
      <c r="T485" s="707"/>
      <c r="U485" s="707">
        <v>1</v>
      </c>
      <c r="V485" s="707"/>
      <c r="W485" s="707"/>
      <c r="X485" s="707"/>
      <c r="Y485" s="707"/>
      <c r="Z485" s="707"/>
      <c r="AA485" s="707"/>
      <c r="AB485" s="707"/>
      <c r="AC485" s="707"/>
      <c r="AD485" s="707"/>
      <c r="AE485" s="707"/>
    </row>
    <row r="486" spans="2:31" ht="17.100000000000001" customHeight="1" x14ac:dyDescent="0.25">
      <c r="B486" s="536"/>
      <c r="C486" s="536"/>
      <c r="D486" s="598"/>
      <c r="E486" s="563" t="s">
        <v>371</v>
      </c>
      <c r="F486" s="542">
        <v>5</v>
      </c>
      <c r="G486" s="519" t="s">
        <v>12</v>
      </c>
      <c r="H486" s="519">
        <v>12</v>
      </c>
      <c r="I486" s="520" t="s">
        <v>13</v>
      </c>
      <c r="J486" s="521">
        <f t="shared" ref="J486" si="29">F486*H486</f>
        <v>60</v>
      </c>
      <c r="K486" s="595">
        <v>60</v>
      </c>
      <c r="L486" s="546">
        <f t="shared" ref="L486" si="30">K486-J486</f>
        <v>0</v>
      </c>
      <c r="M486" s="584" t="s">
        <v>1093</v>
      </c>
      <c r="N486" s="547" t="s">
        <v>964</v>
      </c>
      <c r="O486" s="467"/>
      <c r="P486" s="540"/>
      <c r="Q486" s="540"/>
      <c r="R486" s="536"/>
      <c r="T486" s="707"/>
      <c r="U486" s="707">
        <v>1</v>
      </c>
      <c r="V486" s="707"/>
      <c r="W486" s="707"/>
      <c r="X486" s="707"/>
      <c r="Y486" s="707"/>
      <c r="Z486" s="707"/>
      <c r="AA486" s="707"/>
      <c r="AB486" s="707"/>
      <c r="AC486" s="707"/>
      <c r="AD486" s="707"/>
      <c r="AE486" s="707"/>
    </row>
    <row r="487" spans="2:31" ht="17.100000000000001" customHeight="1" x14ac:dyDescent="0.25">
      <c r="B487" s="536"/>
      <c r="C487" s="536"/>
      <c r="D487" s="598"/>
      <c r="E487" s="563" t="s">
        <v>404</v>
      </c>
      <c r="F487" s="542">
        <v>5</v>
      </c>
      <c r="G487" s="519" t="s">
        <v>12</v>
      </c>
      <c r="H487" s="519">
        <v>12</v>
      </c>
      <c r="I487" s="520" t="s">
        <v>13</v>
      </c>
      <c r="J487" s="521">
        <f>F487*H487</f>
        <v>60</v>
      </c>
      <c r="K487" s="595">
        <v>60</v>
      </c>
      <c r="L487" s="546">
        <f>K487-J487</f>
        <v>0</v>
      </c>
      <c r="M487" s="697" t="s">
        <v>1094</v>
      </c>
      <c r="N487" s="547" t="s">
        <v>964</v>
      </c>
      <c r="O487" s="467"/>
      <c r="P487" s="540"/>
      <c r="Q487" s="540"/>
      <c r="R487" s="536"/>
      <c r="T487" s="707"/>
      <c r="U487" s="707">
        <v>1</v>
      </c>
      <c r="V487" s="707"/>
      <c r="W487" s="707"/>
      <c r="X487" s="707"/>
      <c r="Y487" s="707"/>
      <c r="Z487" s="707"/>
      <c r="AA487" s="707"/>
      <c r="AB487" s="707"/>
      <c r="AC487" s="707"/>
      <c r="AD487" s="707"/>
      <c r="AE487" s="707"/>
    </row>
    <row r="488" spans="2:31" ht="17.100000000000001" customHeight="1" x14ac:dyDescent="0.25">
      <c r="B488" s="536"/>
      <c r="C488" s="536"/>
      <c r="D488" s="598"/>
      <c r="E488" s="563" t="s">
        <v>372</v>
      </c>
      <c r="F488" s="542">
        <v>5</v>
      </c>
      <c r="G488" s="519" t="s">
        <v>12</v>
      </c>
      <c r="H488" s="519">
        <v>12</v>
      </c>
      <c r="I488" s="520" t="s">
        <v>13</v>
      </c>
      <c r="J488" s="521">
        <f t="shared" ref="J488" si="31">F488*H488</f>
        <v>60</v>
      </c>
      <c r="K488" s="595">
        <v>60</v>
      </c>
      <c r="L488" s="546">
        <f t="shared" ref="L488" si="32">K488-J488</f>
        <v>0</v>
      </c>
      <c r="M488" s="584" t="s">
        <v>1095</v>
      </c>
      <c r="N488" s="547" t="s">
        <v>964</v>
      </c>
      <c r="O488" s="467"/>
      <c r="P488" s="540"/>
      <c r="Q488" s="540"/>
      <c r="R488" s="536"/>
      <c r="T488" s="707"/>
      <c r="U488" s="707">
        <v>1</v>
      </c>
      <c r="V488" s="707"/>
      <c r="W488" s="707"/>
      <c r="X488" s="707"/>
      <c r="Y488" s="707"/>
      <c r="Z488" s="707"/>
      <c r="AA488" s="707"/>
      <c r="AB488" s="707"/>
      <c r="AC488" s="707"/>
      <c r="AD488" s="707"/>
      <c r="AE488" s="707"/>
    </row>
    <row r="489" spans="2:31" ht="17.100000000000001" customHeight="1" x14ac:dyDescent="0.25">
      <c r="B489" s="536"/>
      <c r="C489" s="536"/>
      <c r="D489" s="598"/>
      <c r="E489" s="563" t="s">
        <v>405</v>
      </c>
      <c r="F489" s="542">
        <v>5</v>
      </c>
      <c r="G489" s="519" t="s">
        <v>12</v>
      </c>
      <c r="H489" s="519">
        <v>12</v>
      </c>
      <c r="I489" s="520" t="s">
        <v>13</v>
      </c>
      <c r="J489" s="521">
        <f>F489*H489</f>
        <v>60</v>
      </c>
      <c r="K489" s="595">
        <v>60</v>
      </c>
      <c r="L489" s="546">
        <f>K489-J489</f>
        <v>0</v>
      </c>
      <c r="M489" s="697" t="s">
        <v>1096</v>
      </c>
      <c r="N489" s="547" t="s">
        <v>964</v>
      </c>
      <c r="O489" s="467"/>
      <c r="P489" s="540"/>
      <c r="Q489" s="540"/>
      <c r="R489" s="536"/>
      <c r="T489" s="707"/>
      <c r="U489" s="707">
        <v>1</v>
      </c>
      <c r="V489" s="707"/>
      <c r="W489" s="707"/>
      <c r="X489" s="707"/>
      <c r="Y489" s="707"/>
      <c r="Z489" s="707"/>
      <c r="AA489" s="707"/>
      <c r="AB489" s="707"/>
      <c r="AC489" s="707"/>
      <c r="AD489" s="707"/>
      <c r="AE489" s="707"/>
    </row>
    <row r="490" spans="2:31" ht="17.100000000000001" customHeight="1" x14ac:dyDescent="0.25">
      <c r="B490" s="536"/>
      <c r="C490" s="536"/>
      <c r="D490" s="598"/>
      <c r="E490" s="563" t="s">
        <v>373</v>
      </c>
      <c r="F490" s="542">
        <v>5</v>
      </c>
      <c r="G490" s="519" t="s">
        <v>12</v>
      </c>
      <c r="H490" s="519">
        <v>12</v>
      </c>
      <c r="I490" s="520" t="s">
        <v>13</v>
      </c>
      <c r="J490" s="521">
        <f t="shared" ref="J490" si="33">F490*H490</f>
        <v>60</v>
      </c>
      <c r="K490" s="595">
        <v>60</v>
      </c>
      <c r="L490" s="546">
        <f t="shared" ref="L490" si="34">K490-J490</f>
        <v>0</v>
      </c>
      <c r="M490" s="584" t="s">
        <v>1097</v>
      </c>
      <c r="N490" s="547" t="s">
        <v>964</v>
      </c>
      <c r="O490" s="467"/>
      <c r="P490" s="540"/>
      <c r="Q490" s="540"/>
      <c r="R490" s="536"/>
      <c r="T490" s="707"/>
      <c r="U490" s="707">
        <v>1</v>
      </c>
      <c r="V490" s="707"/>
      <c r="W490" s="707"/>
      <c r="X490" s="707"/>
      <c r="Y490" s="707"/>
      <c r="Z490" s="707"/>
      <c r="AA490" s="707"/>
      <c r="AB490" s="707"/>
      <c r="AC490" s="707"/>
      <c r="AD490" s="707"/>
      <c r="AE490" s="707"/>
    </row>
    <row r="491" spans="2:31" ht="17.100000000000001" customHeight="1" x14ac:dyDescent="0.25">
      <c r="B491" s="536"/>
      <c r="C491" s="536"/>
      <c r="D491" s="598"/>
      <c r="E491" s="563" t="s">
        <v>406</v>
      </c>
      <c r="F491" s="542">
        <v>5</v>
      </c>
      <c r="G491" s="519" t="s">
        <v>12</v>
      </c>
      <c r="H491" s="519">
        <v>12</v>
      </c>
      <c r="I491" s="520" t="s">
        <v>13</v>
      </c>
      <c r="J491" s="521">
        <f>F491*H491</f>
        <v>60</v>
      </c>
      <c r="K491" s="595">
        <v>60</v>
      </c>
      <c r="L491" s="546">
        <f>K491-J491</f>
        <v>0</v>
      </c>
      <c r="M491" s="697" t="s">
        <v>1098</v>
      </c>
      <c r="N491" s="547" t="s">
        <v>964</v>
      </c>
      <c r="O491" s="467"/>
      <c r="P491" s="540"/>
      <c r="Q491" s="540"/>
      <c r="R491" s="536"/>
      <c r="T491" s="707"/>
      <c r="U491" s="707">
        <v>1</v>
      </c>
      <c r="V491" s="707"/>
      <c r="W491" s="707"/>
      <c r="X491" s="707"/>
      <c r="Y491" s="707"/>
      <c r="Z491" s="707"/>
      <c r="AA491" s="707"/>
      <c r="AB491" s="707"/>
      <c r="AC491" s="707"/>
      <c r="AD491" s="707"/>
      <c r="AE491" s="707"/>
    </row>
    <row r="492" spans="2:31" ht="17.100000000000001" customHeight="1" x14ac:dyDescent="0.25">
      <c r="B492" s="536"/>
      <c r="C492" s="536"/>
      <c r="D492" s="598"/>
      <c r="E492" s="563" t="s">
        <v>374</v>
      </c>
      <c r="F492" s="542">
        <v>5</v>
      </c>
      <c r="G492" s="519" t="s">
        <v>12</v>
      </c>
      <c r="H492" s="519">
        <v>12</v>
      </c>
      <c r="I492" s="520" t="s">
        <v>13</v>
      </c>
      <c r="J492" s="521">
        <f t="shared" ref="J492" si="35">F492*H492</f>
        <v>60</v>
      </c>
      <c r="K492" s="595">
        <v>60</v>
      </c>
      <c r="L492" s="546">
        <f t="shared" ref="L492" si="36">K492-J492</f>
        <v>0</v>
      </c>
      <c r="M492" s="584" t="s">
        <v>1099</v>
      </c>
      <c r="N492" s="547" t="s">
        <v>964</v>
      </c>
      <c r="O492" s="467"/>
      <c r="P492" s="540"/>
      <c r="Q492" s="540"/>
      <c r="R492" s="536"/>
      <c r="T492" s="707"/>
      <c r="U492" s="707">
        <v>1</v>
      </c>
      <c r="V492" s="707"/>
      <c r="W492" s="707"/>
      <c r="X492" s="707"/>
      <c r="Y492" s="707"/>
      <c r="Z492" s="707"/>
      <c r="AA492" s="707"/>
      <c r="AB492" s="707"/>
      <c r="AC492" s="707"/>
      <c r="AD492" s="707"/>
      <c r="AE492" s="707"/>
    </row>
    <row r="493" spans="2:31" ht="17.100000000000001" customHeight="1" x14ac:dyDescent="0.25">
      <c r="B493" s="536"/>
      <c r="C493" s="536"/>
      <c r="D493" s="598"/>
      <c r="E493" s="563" t="s">
        <v>407</v>
      </c>
      <c r="F493" s="542">
        <v>5</v>
      </c>
      <c r="G493" s="519" t="s">
        <v>12</v>
      </c>
      <c r="H493" s="519">
        <v>12</v>
      </c>
      <c r="I493" s="520" t="s">
        <v>13</v>
      </c>
      <c r="J493" s="521">
        <f>F493*H493</f>
        <v>60</v>
      </c>
      <c r="K493" s="595">
        <v>60</v>
      </c>
      <c r="L493" s="546">
        <f>K493-J493</f>
        <v>0</v>
      </c>
      <c r="M493" s="697" t="s">
        <v>1100</v>
      </c>
      <c r="N493" s="547" t="s">
        <v>964</v>
      </c>
      <c r="O493" s="467"/>
      <c r="P493" s="540"/>
      <c r="Q493" s="540"/>
      <c r="R493" s="536"/>
      <c r="T493" s="707"/>
      <c r="U493" s="707">
        <v>1</v>
      </c>
      <c r="V493" s="707"/>
      <c r="W493" s="707"/>
      <c r="X493" s="707"/>
      <c r="Y493" s="707"/>
      <c r="Z493" s="707"/>
      <c r="AA493" s="707"/>
      <c r="AB493" s="707"/>
      <c r="AC493" s="707"/>
      <c r="AD493" s="707"/>
      <c r="AE493" s="707"/>
    </row>
    <row r="494" spans="2:31" ht="17.100000000000001" customHeight="1" x14ac:dyDescent="0.25">
      <c r="B494" s="536"/>
      <c r="C494" s="536"/>
      <c r="D494" s="598"/>
      <c r="E494" s="563" t="s">
        <v>375</v>
      </c>
      <c r="F494" s="542">
        <v>5</v>
      </c>
      <c r="G494" s="519" t="s">
        <v>12</v>
      </c>
      <c r="H494" s="519">
        <v>12</v>
      </c>
      <c r="I494" s="520" t="s">
        <v>13</v>
      </c>
      <c r="J494" s="521">
        <f t="shared" ref="J494" si="37">F494*H494</f>
        <v>60</v>
      </c>
      <c r="K494" s="595">
        <v>60</v>
      </c>
      <c r="L494" s="546">
        <f t="shared" ref="L494" si="38">K494-J494</f>
        <v>0</v>
      </c>
      <c r="M494" s="584" t="s">
        <v>1101</v>
      </c>
      <c r="N494" s="547" t="s">
        <v>964</v>
      </c>
      <c r="O494" s="467"/>
      <c r="P494" s="540"/>
      <c r="Q494" s="540"/>
      <c r="R494" s="536"/>
      <c r="T494" s="707"/>
      <c r="U494" s="707">
        <v>1</v>
      </c>
      <c r="V494" s="707"/>
      <c r="W494" s="707"/>
      <c r="X494" s="707"/>
      <c r="Y494" s="707"/>
      <c r="Z494" s="707"/>
      <c r="AA494" s="707"/>
      <c r="AB494" s="707"/>
      <c r="AC494" s="707"/>
      <c r="AD494" s="707"/>
      <c r="AE494" s="707"/>
    </row>
    <row r="495" spans="2:31" ht="17.100000000000001" customHeight="1" x14ac:dyDescent="0.25">
      <c r="B495" s="536"/>
      <c r="C495" s="536"/>
      <c r="D495" s="598"/>
      <c r="E495" s="563" t="s">
        <v>408</v>
      </c>
      <c r="F495" s="542">
        <v>5</v>
      </c>
      <c r="G495" s="519" t="s">
        <v>12</v>
      </c>
      <c r="H495" s="519">
        <v>12</v>
      </c>
      <c r="I495" s="520" t="s">
        <v>13</v>
      </c>
      <c r="J495" s="521">
        <f>F495*H495</f>
        <v>60</v>
      </c>
      <c r="K495" s="595">
        <v>60</v>
      </c>
      <c r="L495" s="546">
        <f>K495-J495</f>
        <v>0</v>
      </c>
      <c r="M495" s="697" t="s">
        <v>1102</v>
      </c>
      <c r="N495" s="547" t="s">
        <v>964</v>
      </c>
      <c r="O495" s="467"/>
      <c r="P495" s="540"/>
      <c r="Q495" s="540"/>
      <c r="R495" s="536"/>
      <c r="T495" s="707"/>
      <c r="U495" s="707">
        <v>1</v>
      </c>
      <c r="V495" s="707"/>
      <c r="W495" s="707"/>
      <c r="X495" s="707"/>
      <c r="Y495" s="707"/>
      <c r="Z495" s="707"/>
      <c r="AA495" s="707"/>
      <c r="AB495" s="707"/>
      <c r="AC495" s="707"/>
      <c r="AD495" s="707"/>
      <c r="AE495" s="707"/>
    </row>
    <row r="496" spans="2:31" ht="17.100000000000001" customHeight="1" x14ac:dyDescent="0.25">
      <c r="B496" s="536"/>
      <c r="C496" s="536"/>
      <c r="D496" s="598"/>
      <c r="E496" s="563" t="s">
        <v>376</v>
      </c>
      <c r="F496" s="542">
        <v>5</v>
      </c>
      <c r="G496" s="519" t="s">
        <v>12</v>
      </c>
      <c r="H496" s="519">
        <v>12</v>
      </c>
      <c r="I496" s="520" t="s">
        <v>13</v>
      </c>
      <c r="J496" s="521">
        <f t="shared" ref="J496" si="39">F496*H496</f>
        <v>60</v>
      </c>
      <c r="K496" s="595">
        <v>60</v>
      </c>
      <c r="L496" s="546">
        <f t="shared" ref="L496" si="40">K496-J496</f>
        <v>0</v>
      </c>
      <c r="M496" s="584" t="s">
        <v>1103</v>
      </c>
      <c r="N496" s="547" t="s">
        <v>964</v>
      </c>
      <c r="O496" s="467"/>
      <c r="P496" s="540"/>
      <c r="Q496" s="540"/>
      <c r="R496" s="536"/>
      <c r="T496" s="707"/>
      <c r="U496" s="707">
        <v>1</v>
      </c>
      <c r="V496" s="707"/>
      <c r="W496" s="707"/>
      <c r="X496" s="707"/>
      <c r="Y496" s="707"/>
      <c r="Z496" s="707"/>
      <c r="AA496" s="707"/>
      <c r="AB496" s="707"/>
      <c r="AC496" s="707"/>
      <c r="AD496" s="707"/>
      <c r="AE496" s="707"/>
    </row>
    <row r="497" spans="2:31" ht="17.100000000000001" customHeight="1" x14ac:dyDescent="0.25">
      <c r="B497" s="536"/>
      <c r="C497" s="536"/>
      <c r="D497" s="598"/>
      <c r="E497" s="563" t="s">
        <v>409</v>
      </c>
      <c r="F497" s="542">
        <v>5</v>
      </c>
      <c r="G497" s="519" t="s">
        <v>12</v>
      </c>
      <c r="H497" s="519">
        <v>12</v>
      </c>
      <c r="I497" s="520" t="s">
        <v>13</v>
      </c>
      <c r="J497" s="521">
        <f>F497*H497</f>
        <v>60</v>
      </c>
      <c r="K497" s="595">
        <v>60</v>
      </c>
      <c r="L497" s="546">
        <f>K497-J497</f>
        <v>0</v>
      </c>
      <c r="M497" s="697" t="s">
        <v>1104</v>
      </c>
      <c r="N497" s="547" t="s">
        <v>964</v>
      </c>
      <c r="O497" s="467"/>
      <c r="P497" s="540"/>
      <c r="Q497" s="540"/>
      <c r="R497" s="536"/>
      <c r="T497" s="707"/>
      <c r="U497" s="707">
        <v>1</v>
      </c>
      <c r="V497" s="707"/>
      <c r="W497" s="707"/>
      <c r="X497" s="707"/>
      <c r="Y497" s="707"/>
      <c r="Z497" s="707"/>
      <c r="AA497" s="707"/>
      <c r="AB497" s="707"/>
      <c r="AC497" s="707"/>
      <c r="AD497" s="707"/>
      <c r="AE497" s="707"/>
    </row>
    <row r="498" spans="2:31" ht="17.100000000000001" customHeight="1" x14ac:dyDescent="0.25">
      <c r="B498" s="536"/>
      <c r="C498" s="536"/>
      <c r="D498" s="598"/>
      <c r="E498" s="563" t="s">
        <v>377</v>
      </c>
      <c r="F498" s="542">
        <v>5</v>
      </c>
      <c r="G498" s="519" t="s">
        <v>12</v>
      </c>
      <c r="H498" s="519">
        <v>12</v>
      </c>
      <c r="I498" s="520" t="s">
        <v>13</v>
      </c>
      <c r="J498" s="521">
        <f t="shared" ref="J498:J500" si="41">F498*H498</f>
        <v>60</v>
      </c>
      <c r="K498" s="595">
        <v>60</v>
      </c>
      <c r="L498" s="546">
        <f t="shared" ref="L498" si="42">K498-J498</f>
        <v>0</v>
      </c>
      <c r="M498" s="584" t="s">
        <v>1105</v>
      </c>
      <c r="N498" s="547" t="s">
        <v>964</v>
      </c>
      <c r="O498" s="467"/>
      <c r="P498" s="540"/>
      <c r="Q498" s="540"/>
      <c r="R498" s="536"/>
      <c r="T498" s="707"/>
      <c r="U498" s="707">
        <v>1</v>
      </c>
      <c r="V498" s="707"/>
      <c r="W498" s="707"/>
      <c r="X498" s="707"/>
      <c r="Y498" s="707"/>
      <c r="Z498" s="707"/>
      <c r="AA498" s="707"/>
      <c r="AB498" s="707"/>
      <c r="AC498" s="707"/>
      <c r="AD498" s="707"/>
      <c r="AE498" s="707"/>
    </row>
    <row r="499" spans="2:31" ht="17.100000000000001" customHeight="1" x14ac:dyDescent="0.25">
      <c r="B499" s="536"/>
      <c r="C499" s="536"/>
      <c r="D499" s="598"/>
      <c r="E499" s="563" t="s">
        <v>410</v>
      </c>
      <c r="F499" s="542">
        <v>5</v>
      </c>
      <c r="G499" s="519" t="s">
        <v>12</v>
      </c>
      <c r="H499" s="519">
        <v>12</v>
      </c>
      <c r="I499" s="520" t="s">
        <v>13</v>
      </c>
      <c r="J499" s="521">
        <f t="shared" si="41"/>
        <v>60</v>
      </c>
      <c r="K499" s="595">
        <v>60</v>
      </c>
      <c r="L499" s="546">
        <f>K499-J499</f>
        <v>0</v>
      </c>
      <c r="M499" s="697" t="s">
        <v>1106</v>
      </c>
      <c r="N499" s="547" t="s">
        <v>964</v>
      </c>
      <c r="O499" s="467"/>
      <c r="P499" s="540"/>
      <c r="Q499" s="540"/>
      <c r="R499" s="536"/>
      <c r="T499" s="707"/>
      <c r="U499" s="707">
        <v>1</v>
      </c>
      <c r="V499" s="707"/>
      <c r="W499" s="707"/>
      <c r="X499" s="707"/>
      <c r="Y499" s="707"/>
      <c r="Z499" s="707"/>
      <c r="AA499" s="707"/>
      <c r="AB499" s="707"/>
      <c r="AC499" s="707"/>
      <c r="AD499" s="707"/>
      <c r="AE499" s="707"/>
    </row>
    <row r="500" spans="2:31" ht="17.100000000000001" customHeight="1" x14ac:dyDescent="0.25">
      <c r="B500" s="536"/>
      <c r="C500" s="536"/>
      <c r="D500" s="598"/>
      <c r="E500" s="563" t="s">
        <v>378</v>
      </c>
      <c r="F500" s="542">
        <v>5</v>
      </c>
      <c r="G500" s="519" t="s">
        <v>12</v>
      </c>
      <c r="H500" s="519">
        <v>12</v>
      </c>
      <c r="I500" s="520" t="s">
        <v>13</v>
      </c>
      <c r="J500" s="521">
        <f t="shared" si="41"/>
        <v>60</v>
      </c>
      <c r="K500" s="595">
        <v>60</v>
      </c>
      <c r="L500" s="546">
        <f t="shared" ref="L500" si="43">K500-J500</f>
        <v>0</v>
      </c>
      <c r="M500" s="584" t="s">
        <v>1107</v>
      </c>
      <c r="N500" s="547" t="s">
        <v>964</v>
      </c>
      <c r="O500" s="467"/>
      <c r="P500" s="540"/>
      <c r="Q500" s="540"/>
      <c r="R500" s="536"/>
      <c r="T500" s="707"/>
      <c r="U500" s="707">
        <v>1</v>
      </c>
      <c r="V500" s="707"/>
      <c r="W500" s="707"/>
      <c r="X500" s="707"/>
      <c r="Y500" s="707"/>
      <c r="Z500" s="707"/>
      <c r="AA500" s="707"/>
      <c r="AB500" s="707"/>
      <c r="AC500" s="707"/>
      <c r="AD500" s="707"/>
      <c r="AE500" s="707"/>
    </row>
    <row r="501" spans="2:31" ht="17.100000000000001" customHeight="1" x14ac:dyDescent="0.25">
      <c r="B501" s="536"/>
      <c r="C501" s="536"/>
      <c r="D501" s="598"/>
      <c r="E501" s="563" t="s">
        <v>411</v>
      </c>
      <c r="F501" s="542">
        <v>7.24</v>
      </c>
      <c r="G501" s="519" t="s">
        <v>12</v>
      </c>
      <c r="H501" s="519">
        <v>12</v>
      </c>
      <c r="I501" s="520" t="s">
        <v>13</v>
      </c>
      <c r="J501" s="521">
        <v>87</v>
      </c>
      <c r="K501" s="595">
        <v>87</v>
      </c>
      <c r="L501" s="546">
        <f>K501-J501</f>
        <v>0</v>
      </c>
      <c r="M501" s="697" t="s">
        <v>1108</v>
      </c>
      <c r="N501" s="547" t="s">
        <v>964</v>
      </c>
      <c r="O501" s="467"/>
      <c r="P501" s="540"/>
      <c r="Q501" s="540"/>
      <c r="R501" s="536"/>
      <c r="T501" s="707"/>
      <c r="U501" s="707">
        <v>1</v>
      </c>
      <c r="V501" s="707"/>
      <c r="W501" s="707"/>
      <c r="X501" s="707"/>
      <c r="Y501" s="707"/>
      <c r="Z501" s="707"/>
      <c r="AA501" s="707"/>
      <c r="AB501" s="707"/>
      <c r="AC501" s="707"/>
      <c r="AD501" s="707"/>
      <c r="AE501" s="707"/>
    </row>
    <row r="502" spans="2:31" ht="17.100000000000001" customHeight="1" x14ac:dyDescent="0.25">
      <c r="B502" s="536"/>
      <c r="C502" s="536"/>
      <c r="D502" s="598"/>
      <c r="E502" s="563" t="s">
        <v>379</v>
      </c>
      <c r="F502" s="542">
        <v>5</v>
      </c>
      <c r="G502" s="519" t="s">
        <v>12</v>
      </c>
      <c r="H502" s="519">
        <v>12</v>
      </c>
      <c r="I502" s="520" t="s">
        <v>13</v>
      </c>
      <c r="J502" s="521">
        <f t="shared" ref="J502:J525" si="44">F502*H502</f>
        <v>60</v>
      </c>
      <c r="K502" s="595">
        <v>60</v>
      </c>
      <c r="L502" s="546">
        <f t="shared" ref="L502:L533" si="45">K502-J502</f>
        <v>0</v>
      </c>
      <c r="M502" s="584" t="s">
        <v>1109</v>
      </c>
      <c r="N502" s="547" t="s">
        <v>964</v>
      </c>
      <c r="O502" s="467"/>
      <c r="P502" s="540"/>
      <c r="Q502" s="540"/>
      <c r="R502" s="536"/>
      <c r="T502" s="707"/>
      <c r="U502" s="707">
        <v>1</v>
      </c>
      <c r="V502" s="707"/>
      <c r="W502" s="707"/>
      <c r="X502" s="707"/>
      <c r="Y502" s="707"/>
      <c r="Z502" s="707"/>
      <c r="AA502" s="707"/>
      <c r="AB502" s="707"/>
      <c r="AC502" s="707"/>
      <c r="AD502" s="707"/>
      <c r="AE502" s="707"/>
    </row>
    <row r="503" spans="2:31" ht="17.100000000000001" customHeight="1" x14ac:dyDescent="0.25">
      <c r="B503" s="536"/>
      <c r="C503" s="536"/>
      <c r="D503" s="598"/>
      <c r="E503" s="563" t="s">
        <v>380</v>
      </c>
      <c r="F503" s="542">
        <v>5</v>
      </c>
      <c r="G503" s="519" t="s">
        <v>12</v>
      </c>
      <c r="H503" s="519">
        <v>12</v>
      </c>
      <c r="I503" s="520" t="s">
        <v>13</v>
      </c>
      <c r="J503" s="521">
        <f t="shared" si="44"/>
        <v>60</v>
      </c>
      <c r="K503" s="595">
        <v>60</v>
      </c>
      <c r="L503" s="546">
        <f t="shared" si="45"/>
        <v>0</v>
      </c>
      <c r="M503" s="697" t="s">
        <v>1110</v>
      </c>
      <c r="N503" s="547" t="s">
        <v>964</v>
      </c>
      <c r="O503" s="467"/>
      <c r="P503" s="540"/>
      <c r="Q503" s="540"/>
      <c r="R503" s="536"/>
      <c r="T503" s="707"/>
      <c r="U503" s="707">
        <v>1</v>
      </c>
      <c r="V503" s="707"/>
      <c r="W503" s="707"/>
      <c r="X503" s="707"/>
      <c r="Y503" s="707"/>
      <c r="Z503" s="707"/>
      <c r="AA503" s="707"/>
      <c r="AB503" s="707"/>
      <c r="AC503" s="707"/>
      <c r="AD503" s="707"/>
      <c r="AE503" s="707"/>
    </row>
    <row r="504" spans="2:31" ht="17.100000000000001" customHeight="1" x14ac:dyDescent="0.25">
      <c r="B504" s="536"/>
      <c r="C504" s="536"/>
      <c r="D504" s="598"/>
      <c r="E504" s="563" t="s">
        <v>381</v>
      </c>
      <c r="F504" s="542">
        <v>5</v>
      </c>
      <c r="G504" s="519" t="s">
        <v>12</v>
      </c>
      <c r="H504" s="519">
        <v>12</v>
      </c>
      <c r="I504" s="520" t="s">
        <v>13</v>
      </c>
      <c r="J504" s="521">
        <f t="shared" si="44"/>
        <v>60</v>
      </c>
      <c r="K504" s="595">
        <v>60</v>
      </c>
      <c r="L504" s="546">
        <f t="shared" si="45"/>
        <v>0</v>
      </c>
      <c r="M504" s="697" t="s">
        <v>1111</v>
      </c>
      <c r="N504" s="547" t="s">
        <v>964</v>
      </c>
      <c r="O504" s="467"/>
      <c r="P504" s="540"/>
      <c r="Q504" s="540"/>
      <c r="R504" s="536"/>
      <c r="T504" s="707"/>
      <c r="U504" s="707">
        <v>1</v>
      </c>
      <c r="V504" s="707"/>
      <c r="W504" s="707"/>
      <c r="X504" s="707"/>
      <c r="Y504" s="707"/>
      <c r="Z504" s="707"/>
      <c r="AA504" s="707"/>
      <c r="AB504" s="707"/>
      <c r="AC504" s="707"/>
      <c r="AD504" s="707"/>
      <c r="AE504" s="707"/>
    </row>
    <row r="505" spans="2:31" ht="17.100000000000001" customHeight="1" x14ac:dyDescent="0.25">
      <c r="B505" s="536"/>
      <c r="C505" s="536"/>
      <c r="D505" s="598"/>
      <c r="E505" s="563" t="s">
        <v>382</v>
      </c>
      <c r="F505" s="542">
        <v>8</v>
      </c>
      <c r="G505" s="519" t="s">
        <v>12</v>
      </c>
      <c r="H505" s="519">
        <v>12</v>
      </c>
      <c r="I505" s="520" t="s">
        <v>13</v>
      </c>
      <c r="J505" s="521">
        <f t="shared" si="44"/>
        <v>96</v>
      </c>
      <c r="K505" s="595">
        <v>96</v>
      </c>
      <c r="L505" s="546">
        <f t="shared" si="45"/>
        <v>0</v>
      </c>
      <c r="M505" s="536" t="s">
        <v>967</v>
      </c>
      <c r="N505" s="547" t="s">
        <v>964</v>
      </c>
      <c r="O505" s="467"/>
      <c r="P505" s="540"/>
      <c r="Q505" s="540"/>
      <c r="R505" s="536"/>
      <c r="T505" s="707"/>
      <c r="U505" s="707">
        <v>1</v>
      </c>
      <c r="V505" s="707"/>
      <c r="W505" s="707"/>
      <c r="X505" s="707"/>
      <c r="Y505" s="707"/>
      <c r="Z505" s="707"/>
      <c r="AA505" s="707"/>
      <c r="AB505" s="707"/>
      <c r="AC505" s="707"/>
      <c r="AD505" s="707"/>
      <c r="AE505" s="707"/>
    </row>
    <row r="506" spans="2:31" ht="17.100000000000001" customHeight="1" x14ac:dyDescent="0.25">
      <c r="B506" s="536"/>
      <c r="C506" s="536"/>
      <c r="D506" s="598"/>
      <c r="E506" s="563" t="s">
        <v>383</v>
      </c>
      <c r="F506" s="542">
        <v>5</v>
      </c>
      <c r="G506" s="519" t="s">
        <v>12</v>
      </c>
      <c r="H506" s="519">
        <v>12</v>
      </c>
      <c r="I506" s="520" t="s">
        <v>13</v>
      </c>
      <c r="J506" s="521">
        <f t="shared" si="44"/>
        <v>60</v>
      </c>
      <c r="K506" s="595">
        <v>60</v>
      </c>
      <c r="L506" s="546">
        <f t="shared" si="45"/>
        <v>0</v>
      </c>
      <c r="M506" s="536" t="s">
        <v>969</v>
      </c>
      <c r="N506" s="547" t="s">
        <v>964</v>
      </c>
      <c r="O506" s="467"/>
      <c r="P506" s="540"/>
      <c r="Q506" s="540"/>
      <c r="R506" s="536"/>
      <c r="T506" s="707"/>
      <c r="U506" s="707">
        <v>1</v>
      </c>
      <c r="V506" s="707"/>
      <c r="W506" s="707"/>
      <c r="X506" s="707"/>
      <c r="Y506" s="707"/>
      <c r="Z506" s="707"/>
      <c r="AA506" s="707"/>
      <c r="AB506" s="707"/>
      <c r="AC506" s="707"/>
      <c r="AD506" s="707"/>
      <c r="AE506" s="707"/>
    </row>
    <row r="507" spans="2:31" ht="17.100000000000001" customHeight="1" x14ac:dyDescent="0.25">
      <c r="B507" s="536"/>
      <c r="C507" s="536"/>
      <c r="D507" s="598"/>
      <c r="E507" s="563" t="s">
        <v>384</v>
      </c>
      <c r="F507" s="542">
        <v>5</v>
      </c>
      <c r="G507" s="519" t="s">
        <v>12</v>
      </c>
      <c r="H507" s="519">
        <v>12</v>
      </c>
      <c r="I507" s="520" t="s">
        <v>13</v>
      </c>
      <c r="J507" s="521">
        <f t="shared" si="44"/>
        <v>60</v>
      </c>
      <c r="K507" s="595">
        <v>60</v>
      </c>
      <c r="L507" s="546">
        <f t="shared" si="45"/>
        <v>0</v>
      </c>
      <c r="M507" s="536" t="s">
        <v>970</v>
      </c>
      <c r="N507" s="547" t="s">
        <v>964</v>
      </c>
      <c r="O507" s="467"/>
      <c r="P507" s="540"/>
      <c r="Q507" s="540"/>
      <c r="R507" s="536"/>
      <c r="T507" s="707"/>
      <c r="U507" s="707">
        <v>1</v>
      </c>
      <c r="V507" s="707"/>
      <c r="W507" s="707"/>
      <c r="X507" s="707"/>
      <c r="Y507" s="707"/>
      <c r="Z507" s="707"/>
      <c r="AA507" s="707"/>
      <c r="AB507" s="707"/>
      <c r="AC507" s="707"/>
      <c r="AD507" s="707"/>
      <c r="AE507" s="707"/>
    </row>
    <row r="508" spans="2:31" ht="17.100000000000001" customHeight="1" x14ac:dyDescent="0.25">
      <c r="B508" s="536"/>
      <c r="C508" s="536"/>
      <c r="D508" s="598"/>
      <c r="E508" s="563" t="s">
        <v>385</v>
      </c>
      <c r="F508" s="542">
        <v>5</v>
      </c>
      <c r="G508" s="519" t="s">
        <v>12</v>
      </c>
      <c r="H508" s="519">
        <v>12</v>
      </c>
      <c r="I508" s="520" t="s">
        <v>13</v>
      </c>
      <c r="J508" s="521">
        <f t="shared" si="44"/>
        <v>60</v>
      </c>
      <c r="K508" s="595">
        <v>60</v>
      </c>
      <c r="L508" s="546">
        <f t="shared" si="45"/>
        <v>0</v>
      </c>
      <c r="M508" s="536" t="s">
        <v>971</v>
      </c>
      <c r="N508" s="547" t="s">
        <v>964</v>
      </c>
      <c r="O508" s="467"/>
      <c r="P508" s="540"/>
      <c r="Q508" s="540"/>
      <c r="R508" s="536"/>
      <c r="T508" s="707"/>
      <c r="U508" s="707">
        <v>1</v>
      </c>
      <c r="V508" s="707"/>
      <c r="W508" s="707"/>
      <c r="X508" s="707"/>
      <c r="Y508" s="707"/>
      <c r="Z508" s="707"/>
      <c r="AA508" s="707"/>
      <c r="AB508" s="707"/>
      <c r="AC508" s="707"/>
      <c r="AD508" s="707"/>
      <c r="AE508" s="707"/>
    </row>
    <row r="509" spans="2:31" ht="17.100000000000001" customHeight="1" x14ac:dyDescent="0.25">
      <c r="B509" s="536"/>
      <c r="C509" s="536"/>
      <c r="D509" s="598"/>
      <c r="E509" s="563" t="s">
        <v>386</v>
      </c>
      <c r="F509" s="542">
        <v>5</v>
      </c>
      <c r="G509" s="519" t="s">
        <v>12</v>
      </c>
      <c r="H509" s="519">
        <v>12</v>
      </c>
      <c r="I509" s="520" t="s">
        <v>13</v>
      </c>
      <c r="J509" s="521">
        <f t="shared" si="44"/>
        <v>60</v>
      </c>
      <c r="K509" s="595">
        <v>60</v>
      </c>
      <c r="L509" s="546">
        <f t="shared" si="45"/>
        <v>0</v>
      </c>
      <c r="M509" s="536" t="s">
        <v>972</v>
      </c>
      <c r="N509" s="547" t="s">
        <v>964</v>
      </c>
      <c r="O509" s="467"/>
      <c r="P509" s="540"/>
      <c r="Q509" s="540"/>
      <c r="R509" s="536"/>
      <c r="T509" s="707"/>
      <c r="U509" s="707">
        <v>1</v>
      </c>
      <c r="V509" s="707"/>
      <c r="W509" s="707"/>
      <c r="X509" s="707"/>
      <c r="Y509" s="707"/>
      <c r="Z509" s="707"/>
      <c r="AA509" s="707"/>
      <c r="AB509" s="707"/>
      <c r="AC509" s="707"/>
      <c r="AD509" s="707"/>
      <c r="AE509" s="707"/>
    </row>
    <row r="510" spans="2:31" ht="17.100000000000001" customHeight="1" x14ac:dyDescent="0.25">
      <c r="B510" s="536"/>
      <c r="C510" s="536"/>
      <c r="D510" s="598"/>
      <c r="E510" s="563" t="s">
        <v>387</v>
      </c>
      <c r="F510" s="542">
        <v>5</v>
      </c>
      <c r="G510" s="519" t="s">
        <v>12</v>
      </c>
      <c r="H510" s="519">
        <v>12</v>
      </c>
      <c r="I510" s="520" t="s">
        <v>13</v>
      </c>
      <c r="J510" s="521">
        <f t="shared" si="44"/>
        <v>60</v>
      </c>
      <c r="K510" s="595">
        <v>60</v>
      </c>
      <c r="L510" s="546">
        <f t="shared" si="45"/>
        <v>0</v>
      </c>
      <c r="M510" s="536" t="s">
        <v>973</v>
      </c>
      <c r="N510" s="547" t="s">
        <v>964</v>
      </c>
      <c r="O510" s="467"/>
      <c r="P510" s="540"/>
      <c r="Q510" s="540"/>
      <c r="R510" s="536"/>
      <c r="T510" s="707"/>
      <c r="U510" s="707">
        <v>1</v>
      </c>
      <c r="V510" s="707"/>
      <c r="W510" s="707"/>
      <c r="X510" s="707"/>
      <c r="Y510" s="707"/>
      <c r="Z510" s="707"/>
      <c r="AA510" s="707"/>
      <c r="AB510" s="707"/>
      <c r="AC510" s="707"/>
      <c r="AD510" s="707"/>
      <c r="AE510" s="707"/>
    </row>
    <row r="511" spans="2:31" ht="17.100000000000001" customHeight="1" x14ac:dyDescent="0.25">
      <c r="B511" s="536"/>
      <c r="C511" s="536"/>
      <c r="D511" s="598"/>
      <c r="E511" s="563" t="s">
        <v>388</v>
      </c>
      <c r="F511" s="542">
        <v>5</v>
      </c>
      <c r="G511" s="519" t="s">
        <v>12</v>
      </c>
      <c r="H511" s="519">
        <v>12</v>
      </c>
      <c r="I511" s="520" t="s">
        <v>13</v>
      </c>
      <c r="J511" s="521">
        <f t="shared" si="44"/>
        <v>60</v>
      </c>
      <c r="K511" s="595">
        <v>60</v>
      </c>
      <c r="L511" s="546">
        <f t="shared" si="45"/>
        <v>0</v>
      </c>
      <c r="M511" s="536" t="s">
        <v>1156</v>
      </c>
      <c r="N511" s="547" t="s">
        <v>964</v>
      </c>
      <c r="O511" s="467"/>
      <c r="P511" s="540"/>
      <c r="Q511" s="540"/>
      <c r="R511" s="536"/>
      <c r="T511" s="707"/>
      <c r="U511" s="707">
        <v>1</v>
      </c>
      <c r="V511" s="707"/>
      <c r="W511" s="707"/>
      <c r="X511" s="707"/>
      <c r="Y511" s="707"/>
      <c r="Z511" s="707"/>
      <c r="AA511" s="707"/>
      <c r="AB511" s="707"/>
      <c r="AC511" s="707"/>
      <c r="AD511" s="707"/>
      <c r="AE511" s="707"/>
    </row>
    <row r="512" spans="2:31" ht="17.100000000000001" customHeight="1" x14ac:dyDescent="0.25">
      <c r="B512" s="536"/>
      <c r="C512" s="536"/>
      <c r="D512" s="598"/>
      <c r="E512" s="563" t="s">
        <v>389</v>
      </c>
      <c r="F512" s="542">
        <v>5</v>
      </c>
      <c r="G512" s="519" t="s">
        <v>12</v>
      </c>
      <c r="H512" s="519">
        <v>12</v>
      </c>
      <c r="I512" s="520" t="s">
        <v>13</v>
      </c>
      <c r="J512" s="521">
        <f t="shared" si="44"/>
        <v>60</v>
      </c>
      <c r="K512" s="595">
        <v>60</v>
      </c>
      <c r="L512" s="546">
        <f t="shared" si="45"/>
        <v>0</v>
      </c>
      <c r="M512" s="536" t="s">
        <v>1157</v>
      </c>
      <c r="N512" s="547" t="s">
        <v>964</v>
      </c>
      <c r="O512" s="467"/>
      <c r="P512" s="540"/>
      <c r="Q512" s="540"/>
      <c r="R512" s="536"/>
      <c r="T512" s="707"/>
      <c r="U512" s="707">
        <v>1</v>
      </c>
      <c r="V512" s="707"/>
      <c r="W512" s="707"/>
      <c r="X512" s="707"/>
      <c r="Y512" s="707"/>
      <c r="Z512" s="707"/>
      <c r="AA512" s="707"/>
      <c r="AB512" s="707"/>
      <c r="AC512" s="707"/>
      <c r="AD512" s="707"/>
      <c r="AE512" s="707"/>
    </row>
    <row r="513" spans="2:31" ht="17.100000000000001" customHeight="1" x14ac:dyDescent="0.25">
      <c r="B513" s="536"/>
      <c r="C513" s="536"/>
      <c r="D513" s="598"/>
      <c r="E513" s="563" t="s">
        <v>390</v>
      </c>
      <c r="F513" s="542">
        <v>5</v>
      </c>
      <c r="G513" s="519" t="s">
        <v>12</v>
      </c>
      <c r="H513" s="519">
        <v>12</v>
      </c>
      <c r="I513" s="520" t="s">
        <v>13</v>
      </c>
      <c r="J513" s="521">
        <f t="shared" si="44"/>
        <v>60</v>
      </c>
      <c r="K513" s="595">
        <v>60</v>
      </c>
      <c r="L513" s="546">
        <f t="shared" si="45"/>
        <v>0</v>
      </c>
      <c r="M513" s="536" t="s">
        <v>1158</v>
      </c>
      <c r="N513" s="547" t="s">
        <v>964</v>
      </c>
      <c r="O513" s="467"/>
      <c r="P513" s="540"/>
      <c r="Q513" s="540"/>
      <c r="R513" s="536"/>
      <c r="T513" s="707"/>
      <c r="U513" s="707">
        <v>1</v>
      </c>
      <c r="V513" s="707"/>
      <c r="W513" s="707"/>
      <c r="X513" s="707"/>
      <c r="Y513" s="707"/>
      <c r="Z513" s="707"/>
      <c r="AA513" s="707"/>
      <c r="AB513" s="707"/>
      <c r="AC513" s="707"/>
      <c r="AD513" s="707"/>
      <c r="AE513" s="707"/>
    </row>
    <row r="514" spans="2:31" ht="17.100000000000001" customHeight="1" x14ac:dyDescent="0.25">
      <c r="B514" s="536"/>
      <c r="C514" s="536"/>
      <c r="D514" s="598"/>
      <c r="E514" s="563" t="s">
        <v>391</v>
      </c>
      <c r="F514" s="542">
        <v>5</v>
      </c>
      <c r="G514" s="519" t="s">
        <v>12</v>
      </c>
      <c r="H514" s="519">
        <v>12</v>
      </c>
      <c r="I514" s="520" t="s">
        <v>13</v>
      </c>
      <c r="J514" s="521">
        <f t="shared" si="44"/>
        <v>60</v>
      </c>
      <c r="K514" s="595">
        <v>60</v>
      </c>
      <c r="L514" s="546">
        <f t="shared" si="45"/>
        <v>0</v>
      </c>
      <c r="M514" s="536" t="s">
        <v>1159</v>
      </c>
      <c r="N514" s="547" t="s">
        <v>964</v>
      </c>
      <c r="O514" s="467"/>
      <c r="P514" s="540"/>
      <c r="Q514" s="540"/>
      <c r="R514" s="536"/>
      <c r="T514" s="707"/>
      <c r="U514" s="707">
        <v>1</v>
      </c>
      <c r="V514" s="707"/>
      <c r="W514" s="707"/>
      <c r="X514" s="707"/>
      <c r="Y514" s="707"/>
      <c r="Z514" s="707"/>
      <c r="AA514" s="707"/>
      <c r="AB514" s="707"/>
      <c r="AC514" s="707"/>
      <c r="AD514" s="707"/>
      <c r="AE514" s="707"/>
    </row>
    <row r="515" spans="2:31" ht="17.100000000000001" customHeight="1" x14ac:dyDescent="0.25">
      <c r="B515" s="536"/>
      <c r="C515" s="536"/>
      <c r="D515" s="598"/>
      <c r="E515" s="563" t="s">
        <v>392</v>
      </c>
      <c r="F515" s="542">
        <v>5</v>
      </c>
      <c r="G515" s="519" t="s">
        <v>12</v>
      </c>
      <c r="H515" s="519">
        <v>12</v>
      </c>
      <c r="I515" s="520" t="s">
        <v>13</v>
      </c>
      <c r="J515" s="521">
        <f t="shared" si="44"/>
        <v>60</v>
      </c>
      <c r="K515" s="595">
        <v>60</v>
      </c>
      <c r="L515" s="546">
        <f t="shared" si="45"/>
        <v>0</v>
      </c>
      <c r="M515" s="536" t="s">
        <v>1160</v>
      </c>
      <c r="N515" s="547" t="s">
        <v>964</v>
      </c>
      <c r="O515" s="467"/>
      <c r="P515" s="540"/>
      <c r="Q515" s="540"/>
      <c r="R515" s="536"/>
      <c r="T515" s="707"/>
      <c r="U515" s="707">
        <v>1</v>
      </c>
      <c r="V515" s="707"/>
      <c r="W515" s="707"/>
      <c r="X515" s="707"/>
      <c r="Y515" s="707"/>
      <c r="Z515" s="707"/>
      <c r="AA515" s="707"/>
      <c r="AB515" s="707"/>
      <c r="AC515" s="707"/>
      <c r="AD515" s="707"/>
      <c r="AE515" s="707"/>
    </row>
    <row r="516" spans="2:31" ht="17.100000000000001" customHeight="1" x14ac:dyDescent="0.25">
      <c r="B516" s="536"/>
      <c r="C516" s="536"/>
      <c r="D516" s="598"/>
      <c r="E516" s="563" t="s">
        <v>393</v>
      </c>
      <c r="F516" s="542">
        <v>5</v>
      </c>
      <c r="G516" s="519" t="s">
        <v>12</v>
      </c>
      <c r="H516" s="519">
        <v>12</v>
      </c>
      <c r="I516" s="520" t="s">
        <v>13</v>
      </c>
      <c r="J516" s="521">
        <f t="shared" si="44"/>
        <v>60</v>
      </c>
      <c r="K516" s="595">
        <v>60</v>
      </c>
      <c r="L516" s="546">
        <f t="shared" si="45"/>
        <v>0</v>
      </c>
      <c r="M516" s="536" t="s">
        <v>1161</v>
      </c>
      <c r="N516" s="547" t="s">
        <v>964</v>
      </c>
      <c r="O516" s="467"/>
      <c r="P516" s="540"/>
      <c r="Q516" s="540"/>
      <c r="R516" s="536"/>
      <c r="T516" s="707"/>
      <c r="U516" s="707">
        <v>1</v>
      </c>
      <c r="V516" s="707"/>
      <c r="W516" s="707"/>
      <c r="X516" s="707"/>
      <c r="Y516" s="707"/>
      <c r="Z516" s="707"/>
      <c r="AA516" s="707"/>
      <c r="AB516" s="707"/>
      <c r="AC516" s="707"/>
      <c r="AD516" s="707"/>
      <c r="AE516" s="707"/>
    </row>
    <row r="517" spans="2:31" ht="17.100000000000001" customHeight="1" x14ac:dyDescent="0.25">
      <c r="B517" s="536"/>
      <c r="C517" s="536"/>
      <c r="D517" s="598"/>
      <c r="E517" s="563" t="s">
        <v>394</v>
      </c>
      <c r="F517" s="542">
        <v>5</v>
      </c>
      <c r="G517" s="519" t="s">
        <v>12</v>
      </c>
      <c r="H517" s="519">
        <v>12</v>
      </c>
      <c r="I517" s="520" t="s">
        <v>13</v>
      </c>
      <c r="J517" s="521">
        <f t="shared" si="44"/>
        <v>60</v>
      </c>
      <c r="K517" s="595">
        <v>60</v>
      </c>
      <c r="L517" s="546">
        <f t="shared" si="45"/>
        <v>0</v>
      </c>
      <c r="M517" s="536" t="s">
        <v>1046</v>
      </c>
      <c r="N517" s="547" t="s">
        <v>964</v>
      </c>
      <c r="O517" s="467"/>
      <c r="P517" s="540"/>
      <c r="Q517" s="540"/>
      <c r="R517" s="536"/>
      <c r="T517" s="707"/>
      <c r="U517" s="707">
        <v>1</v>
      </c>
      <c r="V517" s="707"/>
      <c r="W517" s="707"/>
      <c r="X517" s="707"/>
      <c r="Y517" s="707"/>
      <c r="Z517" s="707"/>
      <c r="AA517" s="707"/>
      <c r="AB517" s="707"/>
      <c r="AC517" s="707"/>
      <c r="AD517" s="707"/>
      <c r="AE517" s="707"/>
    </row>
    <row r="518" spans="2:31" ht="17.100000000000001" customHeight="1" x14ac:dyDescent="0.25">
      <c r="B518" s="536"/>
      <c r="C518" s="536"/>
      <c r="D518" s="598"/>
      <c r="E518" s="563" t="s">
        <v>395</v>
      </c>
      <c r="F518" s="542">
        <v>5</v>
      </c>
      <c r="G518" s="519" t="s">
        <v>12</v>
      </c>
      <c r="H518" s="519">
        <v>12</v>
      </c>
      <c r="I518" s="520" t="s">
        <v>13</v>
      </c>
      <c r="J518" s="521">
        <f t="shared" si="44"/>
        <v>60</v>
      </c>
      <c r="K518" s="595">
        <v>60</v>
      </c>
      <c r="L518" s="546">
        <f t="shared" si="45"/>
        <v>0</v>
      </c>
      <c r="M518" s="536" t="s">
        <v>1047</v>
      </c>
      <c r="N518" s="547" t="s">
        <v>964</v>
      </c>
      <c r="O518" s="467"/>
      <c r="P518" s="540"/>
      <c r="Q518" s="540"/>
      <c r="R518" s="536"/>
      <c r="T518" s="707"/>
      <c r="U518" s="707">
        <v>1</v>
      </c>
      <c r="V518" s="707"/>
      <c r="W518" s="707"/>
      <c r="X518" s="707"/>
      <c r="Y518" s="707"/>
      <c r="Z518" s="707"/>
      <c r="AA518" s="707"/>
      <c r="AB518" s="707"/>
      <c r="AC518" s="707"/>
      <c r="AD518" s="707"/>
      <c r="AE518" s="707"/>
    </row>
    <row r="519" spans="2:31" ht="17.100000000000001" customHeight="1" x14ac:dyDescent="0.25">
      <c r="B519" s="536"/>
      <c r="C519" s="536"/>
      <c r="D519" s="598"/>
      <c r="E519" s="563" t="s">
        <v>396</v>
      </c>
      <c r="F519" s="542">
        <v>8</v>
      </c>
      <c r="G519" s="519" t="s">
        <v>12</v>
      </c>
      <c r="H519" s="519">
        <v>12</v>
      </c>
      <c r="I519" s="520" t="s">
        <v>13</v>
      </c>
      <c r="J519" s="521">
        <f t="shared" si="44"/>
        <v>96</v>
      </c>
      <c r="K519" s="595">
        <v>96</v>
      </c>
      <c r="L519" s="546">
        <f t="shared" si="45"/>
        <v>0</v>
      </c>
      <c r="M519" s="536" t="s">
        <v>1048</v>
      </c>
      <c r="N519" s="547" t="s">
        <v>964</v>
      </c>
      <c r="O519" s="467"/>
      <c r="P519" s="540"/>
      <c r="Q519" s="540"/>
      <c r="R519" s="536"/>
      <c r="T519" s="707"/>
      <c r="U519" s="707">
        <v>1</v>
      </c>
      <c r="V519" s="707"/>
      <c r="W519" s="707"/>
      <c r="X519" s="707"/>
      <c r="Y519" s="707"/>
      <c r="Z519" s="707"/>
      <c r="AA519" s="707"/>
      <c r="AB519" s="707"/>
      <c r="AC519" s="707"/>
      <c r="AD519" s="707"/>
      <c r="AE519" s="707"/>
    </row>
    <row r="520" spans="2:31" ht="17.100000000000001" customHeight="1" x14ac:dyDescent="0.25">
      <c r="B520" s="536"/>
      <c r="C520" s="536"/>
      <c r="D520" s="598"/>
      <c r="E520" s="563" t="s">
        <v>412</v>
      </c>
      <c r="F520" s="542">
        <v>8</v>
      </c>
      <c r="G520" s="519" t="s">
        <v>12</v>
      </c>
      <c r="H520" s="519">
        <v>12</v>
      </c>
      <c r="I520" s="520" t="s">
        <v>13</v>
      </c>
      <c r="J520" s="521">
        <f t="shared" si="44"/>
        <v>96</v>
      </c>
      <c r="K520" s="595">
        <v>96</v>
      </c>
      <c r="L520" s="546">
        <f t="shared" si="45"/>
        <v>0</v>
      </c>
      <c r="M520" s="536" t="s">
        <v>1112</v>
      </c>
      <c r="N520" s="547" t="s">
        <v>964</v>
      </c>
      <c r="O520" s="467"/>
      <c r="P520" s="540"/>
      <c r="Q520" s="540"/>
      <c r="R520" s="536"/>
      <c r="T520" s="707"/>
      <c r="U520" s="707">
        <v>1</v>
      </c>
      <c r="V520" s="707"/>
      <c r="W520" s="707"/>
      <c r="X520" s="707"/>
      <c r="Y520" s="707"/>
      <c r="Z520" s="707"/>
      <c r="AA520" s="707"/>
      <c r="AB520" s="707"/>
      <c r="AC520" s="707"/>
      <c r="AD520" s="707"/>
      <c r="AE520" s="707"/>
    </row>
    <row r="521" spans="2:31" ht="17.100000000000001" customHeight="1" x14ac:dyDescent="0.25">
      <c r="B521" s="536"/>
      <c r="C521" s="536"/>
      <c r="D521" s="598"/>
      <c r="E521" s="563" t="s">
        <v>413</v>
      </c>
      <c r="F521" s="542">
        <v>5</v>
      </c>
      <c r="G521" s="519" t="s">
        <v>12</v>
      </c>
      <c r="H521" s="519">
        <v>12</v>
      </c>
      <c r="I521" s="520" t="s">
        <v>13</v>
      </c>
      <c r="J521" s="521">
        <f t="shared" si="44"/>
        <v>60</v>
      </c>
      <c r="K521" s="595">
        <v>60</v>
      </c>
      <c r="L521" s="546">
        <f t="shared" si="45"/>
        <v>0</v>
      </c>
      <c r="M521" s="536" t="s">
        <v>1113</v>
      </c>
      <c r="N521" s="547" t="s">
        <v>964</v>
      </c>
      <c r="O521" s="467"/>
      <c r="P521" s="540"/>
      <c r="Q521" s="540"/>
      <c r="R521" s="536"/>
      <c r="T521" s="707"/>
      <c r="U521" s="707">
        <v>1</v>
      </c>
      <c r="V521" s="707"/>
      <c r="W521" s="707"/>
      <c r="X521" s="707"/>
      <c r="Y521" s="707"/>
      <c r="Z521" s="707"/>
      <c r="AA521" s="707"/>
      <c r="AB521" s="707"/>
      <c r="AC521" s="707"/>
      <c r="AD521" s="707"/>
      <c r="AE521" s="707"/>
    </row>
    <row r="522" spans="2:31" ht="17.100000000000001" customHeight="1" x14ac:dyDescent="0.25">
      <c r="B522" s="536"/>
      <c r="C522" s="536"/>
      <c r="D522" s="598"/>
      <c r="E522" s="563" t="s">
        <v>414</v>
      </c>
      <c r="F522" s="542">
        <v>5</v>
      </c>
      <c r="G522" s="519" t="s">
        <v>12</v>
      </c>
      <c r="H522" s="519">
        <v>12</v>
      </c>
      <c r="I522" s="520" t="s">
        <v>13</v>
      </c>
      <c r="J522" s="521">
        <f t="shared" si="44"/>
        <v>60</v>
      </c>
      <c r="K522" s="595">
        <v>60</v>
      </c>
      <c r="L522" s="546">
        <f t="shared" si="45"/>
        <v>0</v>
      </c>
      <c r="M522" s="536" t="s">
        <v>1114</v>
      </c>
      <c r="N522" s="547" t="s">
        <v>964</v>
      </c>
      <c r="O522" s="467"/>
      <c r="P522" s="540"/>
      <c r="Q522" s="540"/>
      <c r="R522" s="536"/>
      <c r="T522" s="707"/>
      <c r="U522" s="707">
        <v>1</v>
      </c>
      <c r="V522" s="707"/>
      <c r="W522" s="707"/>
      <c r="X522" s="707"/>
      <c r="Y522" s="707"/>
      <c r="Z522" s="707"/>
      <c r="AA522" s="707"/>
      <c r="AB522" s="707"/>
      <c r="AC522" s="707"/>
      <c r="AD522" s="707"/>
      <c r="AE522" s="707"/>
    </row>
    <row r="523" spans="2:31" ht="17.100000000000001" customHeight="1" x14ac:dyDescent="0.25">
      <c r="B523" s="536"/>
      <c r="C523" s="536"/>
      <c r="D523" s="598"/>
      <c r="E523" s="563" t="s">
        <v>415</v>
      </c>
      <c r="F523" s="542">
        <v>5</v>
      </c>
      <c r="G523" s="519" t="s">
        <v>12</v>
      </c>
      <c r="H523" s="519">
        <v>12</v>
      </c>
      <c r="I523" s="520" t="s">
        <v>13</v>
      </c>
      <c r="J523" s="521">
        <f t="shared" si="44"/>
        <v>60</v>
      </c>
      <c r="K523" s="595">
        <v>60</v>
      </c>
      <c r="L523" s="546">
        <f t="shared" si="45"/>
        <v>0</v>
      </c>
      <c r="M523" s="536" t="s">
        <v>1115</v>
      </c>
      <c r="N523" s="547" t="s">
        <v>964</v>
      </c>
      <c r="O523" s="467"/>
      <c r="P523" s="540"/>
      <c r="Q523" s="540"/>
      <c r="R523" s="536"/>
      <c r="T523" s="707"/>
      <c r="U523" s="707">
        <v>1</v>
      </c>
      <c r="V523" s="707"/>
      <c r="W523" s="707"/>
      <c r="X523" s="707"/>
      <c r="Y523" s="707"/>
      <c r="Z523" s="707"/>
      <c r="AA523" s="707"/>
      <c r="AB523" s="707"/>
      <c r="AC523" s="707"/>
      <c r="AD523" s="707"/>
      <c r="AE523" s="707"/>
    </row>
    <row r="524" spans="2:31" ht="17.100000000000001" customHeight="1" x14ac:dyDescent="0.25">
      <c r="B524" s="536"/>
      <c r="C524" s="536"/>
      <c r="D524" s="598"/>
      <c r="E524" s="563" t="s">
        <v>416</v>
      </c>
      <c r="F524" s="542">
        <v>5</v>
      </c>
      <c r="G524" s="519" t="s">
        <v>12</v>
      </c>
      <c r="H524" s="519">
        <v>12</v>
      </c>
      <c r="I524" s="520" t="s">
        <v>13</v>
      </c>
      <c r="J524" s="521">
        <f t="shared" si="44"/>
        <v>60</v>
      </c>
      <c r="K524" s="595">
        <v>60</v>
      </c>
      <c r="L524" s="546">
        <f t="shared" si="45"/>
        <v>0</v>
      </c>
      <c r="M524" s="536" t="s">
        <v>1116</v>
      </c>
      <c r="N524" s="547" t="s">
        <v>964</v>
      </c>
      <c r="O524" s="467"/>
      <c r="P524" s="540"/>
      <c r="Q524" s="540"/>
      <c r="R524" s="536"/>
      <c r="T524" s="707"/>
      <c r="U524" s="707">
        <v>1</v>
      </c>
      <c r="V524" s="707"/>
      <c r="W524" s="707"/>
      <c r="X524" s="707"/>
      <c r="Y524" s="707"/>
      <c r="Z524" s="707"/>
      <c r="AA524" s="707"/>
      <c r="AB524" s="707"/>
      <c r="AC524" s="707"/>
      <c r="AD524" s="707"/>
      <c r="AE524" s="707"/>
    </row>
    <row r="525" spans="2:31" ht="17.100000000000001" customHeight="1" x14ac:dyDescent="0.25">
      <c r="B525" s="536"/>
      <c r="C525" s="536"/>
      <c r="D525" s="598"/>
      <c r="E525" s="563" t="s">
        <v>417</v>
      </c>
      <c r="F525" s="542">
        <v>5</v>
      </c>
      <c r="G525" s="519" t="s">
        <v>12</v>
      </c>
      <c r="H525" s="519">
        <v>12</v>
      </c>
      <c r="I525" s="520" t="s">
        <v>13</v>
      </c>
      <c r="J525" s="521">
        <f t="shared" si="44"/>
        <v>60</v>
      </c>
      <c r="K525" s="595">
        <v>60</v>
      </c>
      <c r="L525" s="546">
        <f t="shared" si="45"/>
        <v>0</v>
      </c>
      <c r="M525" s="536" t="s">
        <v>1117</v>
      </c>
      <c r="N525" s="547" t="s">
        <v>964</v>
      </c>
      <c r="O525" s="467"/>
      <c r="P525" s="540"/>
      <c r="Q525" s="540"/>
      <c r="R525" s="536"/>
      <c r="T525" s="707"/>
      <c r="U525" s="707">
        <v>1</v>
      </c>
      <c r="V525" s="707"/>
      <c r="W525" s="707"/>
      <c r="X525" s="707"/>
      <c r="Y525" s="707"/>
      <c r="Z525" s="707"/>
      <c r="AA525" s="707"/>
      <c r="AB525" s="707"/>
      <c r="AC525" s="707"/>
      <c r="AD525" s="707"/>
      <c r="AE525" s="707"/>
    </row>
    <row r="526" spans="2:31" ht="17.100000000000001" customHeight="1" x14ac:dyDescent="0.25">
      <c r="B526" s="536"/>
      <c r="C526" s="536"/>
      <c r="D526" s="598"/>
      <c r="E526" s="563" t="s">
        <v>270</v>
      </c>
      <c r="F526" s="542"/>
      <c r="G526" s="519" t="s">
        <v>12</v>
      </c>
      <c r="H526" s="519"/>
      <c r="I526" s="520" t="s">
        <v>13</v>
      </c>
      <c r="J526" s="521">
        <v>46</v>
      </c>
      <c r="K526" s="696">
        <v>46</v>
      </c>
      <c r="L526" s="546">
        <f t="shared" si="45"/>
        <v>0</v>
      </c>
      <c r="M526" s="536" t="s">
        <v>1118</v>
      </c>
      <c r="N526" s="547" t="s">
        <v>964</v>
      </c>
      <c r="O526" s="467"/>
      <c r="P526" s="540"/>
      <c r="Q526" s="540"/>
      <c r="R526" s="536"/>
      <c r="T526" s="707"/>
      <c r="U526" s="707">
        <v>1</v>
      </c>
      <c r="V526" s="707"/>
      <c r="W526" s="707"/>
      <c r="X526" s="707"/>
      <c r="Y526" s="707"/>
      <c r="Z526" s="707"/>
      <c r="AA526" s="707"/>
      <c r="AB526" s="707"/>
      <c r="AC526" s="707"/>
      <c r="AD526" s="707"/>
      <c r="AE526" s="707"/>
    </row>
    <row r="527" spans="2:31" ht="17.100000000000001" customHeight="1" x14ac:dyDescent="0.25">
      <c r="B527" s="536"/>
      <c r="C527" s="536"/>
      <c r="D527" s="598"/>
      <c r="E527" s="563" t="s">
        <v>271</v>
      </c>
      <c r="F527" s="542"/>
      <c r="G527" s="519" t="s">
        <v>12</v>
      </c>
      <c r="H527" s="519"/>
      <c r="I527" s="520" t="s">
        <v>13</v>
      </c>
      <c r="J527" s="521">
        <v>15</v>
      </c>
      <c r="K527" s="696">
        <v>15</v>
      </c>
      <c r="L527" s="546">
        <f t="shared" si="45"/>
        <v>0</v>
      </c>
      <c r="M527" s="536" t="s">
        <v>1119</v>
      </c>
      <c r="N527" s="547" t="s">
        <v>964</v>
      </c>
      <c r="O527" s="467"/>
      <c r="P527" s="540"/>
      <c r="Q527" s="540"/>
      <c r="R527" s="536"/>
      <c r="T527" s="707"/>
      <c r="U527" s="707">
        <v>1</v>
      </c>
      <c r="V527" s="707"/>
      <c r="W527" s="707"/>
      <c r="X527" s="707"/>
      <c r="Y527" s="707"/>
      <c r="Z527" s="707"/>
      <c r="AA527" s="707"/>
      <c r="AB527" s="707"/>
      <c r="AC527" s="707"/>
      <c r="AD527" s="707"/>
      <c r="AE527" s="707"/>
    </row>
    <row r="528" spans="2:31" ht="17.100000000000001" customHeight="1" x14ac:dyDescent="0.25">
      <c r="B528" s="536"/>
      <c r="C528" s="536"/>
      <c r="D528" s="598"/>
      <c r="E528" s="563" t="s">
        <v>272</v>
      </c>
      <c r="F528" s="542"/>
      <c r="G528" s="519" t="s">
        <v>12</v>
      </c>
      <c r="H528" s="519"/>
      <c r="I528" s="520" t="s">
        <v>13</v>
      </c>
      <c r="J528" s="521">
        <v>20</v>
      </c>
      <c r="K528" s="696">
        <v>20</v>
      </c>
      <c r="L528" s="546">
        <f t="shared" si="45"/>
        <v>0</v>
      </c>
      <c r="M528" s="536" t="s">
        <v>1120</v>
      </c>
      <c r="N528" s="547" t="s">
        <v>964</v>
      </c>
      <c r="O528" s="467"/>
      <c r="P528" s="540"/>
      <c r="Q528" s="540"/>
      <c r="R528" s="536"/>
      <c r="T528" s="707"/>
      <c r="U528" s="707">
        <v>1</v>
      </c>
      <c r="V528" s="707"/>
      <c r="W528" s="707"/>
      <c r="X528" s="707"/>
      <c r="Y528" s="707"/>
      <c r="Z528" s="707"/>
      <c r="AA528" s="707"/>
      <c r="AB528" s="707"/>
      <c r="AC528" s="707"/>
      <c r="AD528" s="707"/>
      <c r="AE528" s="707"/>
    </row>
    <row r="529" spans="2:31" ht="17.100000000000001" customHeight="1" x14ac:dyDescent="0.25">
      <c r="B529" s="536"/>
      <c r="C529" s="536"/>
      <c r="D529" s="598"/>
      <c r="E529" s="563" t="s">
        <v>274</v>
      </c>
      <c r="F529" s="542"/>
      <c r="G529" s="519" t="s">
        <v>12</v>
      </c>
      <c r="H529" s="519"/>
      <c r="I529" s="520" t="s">
        <v>13</v>
      </c>
      <c r="J529" s="521">
        <v>12</v>
      </c>
      <c r="K529" s="696">
        <v>12</v>
      </c>
      <c r="L529" s="546">
        <f t="shared" si="45"/>
        <v>0</v>
      </c>
      <c r="M529" s="536" t="s">
        <v>1121</v>
      </c>
      <c r="N529" s="547" t="s">
        <v>964</v>
      </c>
      <c r="O529" s="467"/>
      <c r="P529" s="540"/>
      <c r="Q529" s="540"/>
      <c r="R529" s="536"/>
      <c r="T529" s="707"/>
      <c r="U529" s="707">
        <v>1</v>
      </c>
      <c r="V529" s="707"/>
      <c r="W529" s="707"/>
      <c r="X529" s="707"/>
      <c r="Y529" s="707"/>
      <c r="Z529" s="707"/>
      <c r="AA529" s="707"/>
      <c r="AB529" s="707"/>
      <c r="AC529" s="707"/>
      <c r="AD529" s="707"/>
      <c r="AE529" s="707"/>
    </row>
    <row r="530" spans="2:31" ht="17.100000000000001" customHeight="1" x14ac:dyDescent="0.25">
      <c r="B530" s="536"/>
      <c r="C530" s="536"/>
      <c r="D530" s="598"/>
      <c r="E530" s="563" t="s">
        <v>276</v>
      </c>
      <c r="F530" s="542"/>
      <c r="G530" s="519" t="s">
        <v>12</v>
      </c>
      <c r="H530" s="519"/>
      <c r="I530" s="520" t="s">
        <v>13</v>
      </c>
      <c r="J530" s="521">
        <v>15</v>
      </c>
      <c r="K530" s="696">
        <v>15</v>
      </c>
      <c r="L530" s="546">
        <f t="shared" si="45"/>
        <v>0</v>
      </c>
      <c r="M530" s="536" t="s">
        <v>1122</v>
      </c>
      <c r="N530" s="547" t="s">
        <v>964</v>
      </c>
      <c r="O530" s="467"/>
      <c r="P530" s="540"/>
      <c r="Q530" s="540"/>
      <c r="R530" s="536"/>
      <c r="T530" s="707"/>
      <c r="U530" s="707">
        <v>1</v>
      </c>
      <c r="V530" s="707"/>
      <c r="W530" s="707"/>
      <c r="X530" s="707"/>
      <c r="Y530" s="707"/>
      <c r="Z530" s="707"/>
      <c r="AA530" s="707"/>
      <c r="AB530" s="707"/>
      <c r="AC530" s="707"/>
      <c r="AD530" s="707"/>
      <c r="AE530" s="707"/>
    </row>
    <row r="531" spans="2:31" ht="17.100000000000001" customHeight="1" x14ac:dyDescent="0.25">
      <c r="B531" s="536"/>
      <c r="C531" s="536"/>
      <c r="D531" s="598"/>
      <c r="E531" s="563" t="s">
        <v>418</v>
      </c>
      <c r="F531" s="542">
        <v>5</v>
      </c>
      <c r="G531" s="519" t="s">
        <v>12</v>
      </c>
      <c r="H531" s="519">
        <v>12</v>
      </c>
      <c r="I531" s="520" t="s">
        <v>13</v>
      </c>
      <c r="J531" s="521">
        <v>57</v>
      </c>
      <c r="K531" s="696">
        <v>57</v>
      </c>
      <c r="L531" s="546">
        <f t="shared" si="45"/>
        <v>0</v>
      </c>
      <c r="M531" s="536" t="s">
        <v>1123</v>
      </c>
      <c r="N531" s="547" t="s">
        <v>964</v>
      </c>
      <c r="O531" s="467"/>
      <c r="P531" s="540"/>
      <c r="Q531" s="540"/>
      <c r="R531" s="536"/>
      <c r="T531" s="707"/>
      <c r="U531" s="707">
        <v>1</v>
      </c>
      <c r="V531" s="707"/>
      <c r="W531" s="707"/>
      <c r="X531" s="707"/>
      <c r="Y531" s="707"/>
      <c r="Z531" s="707"/>
      <c r="AA531" s="707"/>
      <c r="AB531" s="707"/>
      <c r="AC531" s="707"/>
      <c r="AD531" s="707"/>
      <c r="AE531" s="707"/>
    </row>
    <row r="532" spans="2:31" ht="17.100000000000001" customHeight="1" x14ac:dyDescent="0.25">
      <c r="B532" s="536"/>
      <c r="C532" s="536"/>
      <c r="D532" s="598"/>
      <c r="E532" s="563" t="s">
        <v>419</v>
      </c>
      <c r="F532" s="542">
        <v>5</v>
      </c>
      <c r="G532" s="519" t="s">
        <v>12</v>
      </c>
      <c r="H532" s="519">
        <v>12</v>
      </c>
      <c r="I532" s="520" t="s">
        <v>13</v>
      </c>
      <c r="J532" s="521">
        <f t="shared" ref="J532:J533" si="46">F532*H532</f>
        <v>60</v>
      </c>
      <c r="K532" s="696">
        <v>60</v>
      </c>
      <c r="L532" s="546">
        <f t="shared" si="45"/>
        <v>0</v>
      </c>
      <c r="M532" s="536" t="s">
        <v>1124</v>
      </c>
      <c r="N532" s="547" t="s">
        <v>964</v>
      </c>
      <c r="O532" s="467"/>
      <c r="P532" s="540"/>
      <c r="Q532" s="540"/>
      <c r="R532" s="536"/>
      <c r="T532" s="707"/>
      <c r="U532" s="707">
        <v>1</v>
      </c>
      <c r="V532" s="707"/>
      <c r="W532" s="707"/>
      <c r="X532" s="707"/>
      <c r="Y532" s="707"/>
      <c r="Z532" s="707"/>
      <c r="AA532" s="707"/>
      <c r="AB532" s="707"/>
      <c r="AC532" s="707"/>
      <c r="AD532" s="707"/>
      <c r="AE532" s="707"/>
    </row>
    <row r="533" spans="2:31" ht="17.100000000000001" customHeight="1" x14ac:dyDescent="0.25">
      <c r="B533" s="536"/>
      <c r="C533" s="536"/>
      <c r="D533" s="598"/>
      <c r="E533" s="563" t="s">
        <v>420</v>
      </c>
      <c r="F533" s="542">
        <v>5</v>
      </c>
      <c r="G533" s="519" t="s">
        <v>12</v>
      </c>
      <c r="H533" s="519">
        <v>12</v>
      </c>
      <c r="I533" s="520" t="s">
        <v>13</v>
      </c>
      <c r="J533" s="521">
        <f t="shared" si="46"/>
        <v>60</v>
      </c>
      <c r="K533" s="696">
        <v>60</v>
      </c>
      <c r="L533" s="546">
        <f t="shared" si="45"/>
        <v>0</v>
      </c>
      <c r="M533" s="536" t="s">
        <v>1125</v>
      </c>
      <c r="N533" s="547" t="s">
        <v>964</v>
      </c>
      <c r="O533" s="467"/>
      <c r="P533" s="540"/>
      <c r="Q533" s="540"/>
      <c r="R533" s="536"/>
      <c r="T533" s="707"/>
      <c r="U533" s="707">
        <v>1</v>
      </c>
      <c r="V533" s="707"/>
      <c r="W533" s="707"/>
      <c r="X533" s="707"/>
      <c r="Y533" s="707"/>
      <c r="Z533" s="707"/>
      <c r="AA533" s="707"/>
      <c r="AB533" s="707"/>
      <c r="AC533" s="707"/>
      <c r="AD533" s="707"/>
      <c r="AE533" s="707"/>
    </row>
    <row r="534" spans="2:31" ht="17.100000000000001" customHeight="1" x14ac:dyDescent="0.25">
      <c r="B534" s="536"/>
      <c r="C534" s="536"/>
      <c r="D534" s="598"/>
      <c r="E534" s="563" t="s">
        <v>280</v>
      </c>
      <c r="F534" s="542"/>
      <c r="G534" s="519" t="s">
        <v>12</v>
      </c>
      <c r="H534" s="519"/>
      <c r="I534" s="520" t="s">
        <v>13</v>
      </c>
      <c r="J534" s="521">
        <v>5</v>
      </c>
      <c r="K534" s="696">
        <v>5</v>
      </c>
      <c r="L534" s="546">
        <f>K534-J534</f>
        <v>0</v>
      </c>
      <c r="M534" s="536" t="s">
        <v>1126</v>
      </c>
      <c r="N534" s="547" t="s">
        <v>964</v>
      </c>
      <c r="O534" s="467"/>
      <c r="P534" s="540"/>
      <c r="Q534" s="540"/>
      <c r="R534" s="536"/>
      <c r="T534" s="707"/>
      <c r="U534" s="707">
        <v>1</v>
      </c>
      <c r="V534" s="707"/>
      <c r="W534" s="707"/>
      <c r="X534" s="707"/>
      <c r="Y534" s="707"/>
      <c r="Z534" s="707"/>
      <c r="AA534" s="707"/>
      <c r="AB534" s="707"/>
      <c r="AC534" s="707"/>
      <c r="AD534" s="707"/>
      <c r="AE534" s="707"/>
    </row>
    <row r="535" spans="2:31" ht="17.100000000000001" customHeight="1" x14ac:dyDescent="0.25">
      <c r="B535" s="536"/>
      <c r="C535" s="536"/>
      <c r="D535" s="598"/>
      <c r="E535" s="563" t="s">
        <v>421</v>
      </c>
      <c r="F535" s="542">
        <v>8</v>
      </c>
      <c r="G535" s="519" t="s">
        <v>12</v>
      </c>
      <c r="H535" s="519">
        <v>12</v>
      </c>
      <c r="I535" s="520" t="s">
        <v>13</v>
      </c>
      <c r="J535" s="521">
        <f t="shared" ref="J535" si="47">F535*H535</f>
        <v>96</v>
      </c>
      <c r="K535" s="696">
        <v>96</v>
      </c>
      <c r="L535" s="546">
        <f t="shared" ref="L535" si="48">K535-J535</f>
        <v>0</v>
      </c>
      <c r="M535" s="536" t="s">
        <v>1127</v>
      </c>
      <c r="N535" s="547" t="s">
        <v>964</v>
      </c>
      <c r="O535" s="467"/>
      <c r="P535" s="540"/>
      <c r="Q535" s="540"/>
      <c r="R535" s="536"/>
      <c r="T535" s="707"/>
      <c r="U535" s="707">
        <v>1</v>
      </c>
      <c r="V535" s="707"/>
      <c r="W535" s="707"/>
      <c r="X535" s="707"/>
      <c r="Y535" s="707"/>
      <c r="Z535" s="707"/>
      <c r="AA535" s="707"/>
      <c r="AB535" s="707"/>
      <c r="AC535" s="707"/>
      <c r="AD535" s="707"/>
      <c r="AE535" s="707"/>
    </row>
    <row r="536" spans="2:31" ht="17.100000000000001" customHeight="1" x14ac:dyDescent="0.25">
      <c r="B536" s="536"/>
      <c r="C536" s="536"/>
      <c r="D536" s="598"/>
      <c r="E536" s="563" t="s">
        <v>240</v>
      </c>
      <c r="F536" s="542"/>
      <c r="G536" s="519" t="s">
        <v>12</v>
      </c>
      <c r="H536" s="519"/>
      <c r="I536" s="520" t="s">
        <v>13</v>
      </c>
      <c r="J536" s="521">
        <v>29</v>
      </c>
      <c r="K536" s="696">
        <v>29</v>
      </c>
      <c r="L536" s="546">
        <f>K536-J536</f>
        <v>0</v>
      </c>
      <c r="M536" s="536" t="s">
        <v>1128</v>
      </c>
      <c r="N536" s="547" t="s">
        <v>964</v>
      </c>
      <c r="O536" s="467"/>
      <c r="P536" s="540"/>
      <c r="Q536" s="540"/>
      <c r="R536" s="536"/>
      <c r="T536" s="707"/>
      <c r="U536" s="707">
        <v>1</v>
      </c>
      <c r="V536" s="707"/>
      <c r="W536" s="707"/>
      <c r="X536" s="707"/>
      <c r="Y536" s="707"/>
      <c r="Z536" s="707"/>
      <c r="AA536" s="707"/>
      <c r="AB536" s="707"/>
      <c r="AC536" s="707"/>
      <c r="AD536" s="707"/>
      <c r="AE536" s="707"/>
    </row>
    <row r="537" spans="2:31" ht="17.100000000000001" customHeight="1" x14ac:dyDescent="0.25">
      <c r="B537" s="536"/>
      <c r="C537" s="536"/>
      <c r="D537" s="598"/>
      <c r="E537" s="563" t="s">
        <v>422</v>
      </c>
      <c r="F537" s="542">
        <v>8</v>
      </c>
      <c r="G537" s="519" t="s">
        <v>12</v>
      </c>
      <c r="H537" s="519">
        <v>12</v>
      </c>
      <c r="I537" s="520" t="s">
        <v>13</v>
      </c>
      <c r="J537" s="521">
        <f t="shared" ref="J537" si="49">F537*H537</f>
        <v>96</v>
      </c>
      <c r="K537" s="696">
        <v>96</v>
      </c>
      <c r="L537" s="546">
        <f t="shared" ref="L537" si="50">K537-J537</f>
        <v>0</v>
      </c>
      <c r="M537" s="536" t="s">
        <v>1129</v>
      </c>
      <c r="N537" s="547" t="s">
        <v>964</v>
      </c>
      <c r="O537" s="467"/>
      <c r="P537" s="540"/>
      <c r="Q537" s="540"/>
      <c r="R537" s="536"/>
      <c r="T537" s="707"/>
      <c r="U537" s="707">
        <v>1</v>
      </c>
      <c r="V537" s="707"/>
      <c r="W537" s="707"/>
      <c r="X537" s="707"/>
      <c r="Y537" s="707"/>
      <c r="Z537" s="707"/>
      <c r="AA537" s="707"/>
      <c r="AB537" s="707"/>
      <c r="AC537" s="707"/>
      <c r="AD537" s="707"/>
      <c r="AE537" s="707"/>
    </row>
    <row r="538" spans="2:31" ht="17.100000000000001" customHeight="1" x14ac:dyDescent="0.25">
      <c r="B538" s="536"/>
      <c r="C538" s="536"/>
      <c r="D538" s="598"/>
      <c r="E538" s="563" t="s">
        <v>241</v>
      </c>
      <c r="F538" s="542"/>
      <c r="G538" s="519" t="s">
        <v>12</v>
      </c>
      <c r="H538" s="519"/>
      <c r="I538" s="520" t="s">
        <v>13</v>
      </c>
      <c r="J538" s="521">
        <v>25</v>
      </c>
      <c r="K538" s="696">
        <v>25</v>
      </c>
      <c r="L538" s="546">
        <f>K538-J538</f>
        <v>0</v>
      </c>
      <c r="M538" s="536" t="s">
        <v>1130</v>
      </c>
      <c r="N538" s="547" t="s">
        <v>964</v>
      </c>
      <c r="O538" s="467"/>
      <c r="P538" s="540"/>
      <c r="Q538" s="540"/>
      <c r="R538" s="536"/>
      <c r="T538" s="707"/>
      <c r="U538" s="707">
        <v>1</v>
      </c>
      <c r="V538" s="707"/>
      <c r="W538" s="707"/>
      <c r="X538" s="707"/>
      <c r="Y538" s="707"/>
      <c r="Z538" s="707"/>
      <c r="AA538" s="707"/>
      <c r="AB538" s="707"/>
      <c r="AC538" s="707"/>
      <c r="AD538" s="707"/>
      <c r="AE538" s="707"/>
    </row>
    <row r="539" spans="2:31" ht="17.100000000000001" customHeight="1" x14ac:dyDescent="0.25">
      <c r="B539" s="536"/>
      <c r="C539" s="536"/>
      <c r="D539" s="598"/>
      <c r="E539" s="563" t="s">
        <v>423</v>
      </c>
      <c r="F539" s="542">
        <v>6</v>
      </c>
      <c r="G539" s="519" t="s">
        <v>12</v>
      </c>
      <c r="H539" s="519">
        <v>12</v>
      </c>
      <c r="I539" s="520" t="s">
        <v>13</v>
      </c>
      <c r="J539" s="521">
        <f t="shared" ref="J539" si="51">F539*H539</f>
        <v>72</v>
      </c>
      <c r="K539" s="696">
        <v>72</v>
      </c>
      <c r="L539" s="546">
        <f t="shared" ref="L539" si="52">K539-J539</f>
        <v>0</v>
      </c>
      <c r="M539" s="536" t="s">
        <v>1131</v>
      </c>
      <c r="N539" s="547" t="s">
        <v>964</v>
      </c>
      <c r="O539" s="467"/>
      <c r="P539" s="540"/>
      <c r="Q539" s="540"/>
      <c r="R539" s="536"/>
      <c r="T539" s="707"/>
      <c r="U539" s="707">
        <v>1</v>
      </c>
      <c r="V539" s="707"/>
      <c r="W539" s="707"/>
      <c r="X539" s="707"/>
      <c r="Y539" s="707"/>
      <c r="Z539" s="707"/>
      <c r="AA539" s="707"/>
      <c r="AB539" s="707"/>
      <c r="AC539" s="707"/>
      <c r="AD539" s="707"/>
      <c r="AE539" s="707"/>
    </row>
    <row r="540" spans="2:31" ht="17.100000000000001" customHeight="1" x14ac:dyDescent="0.25">
      <c r="B540" s="536"/>
      <c r="C540" s="536"/>
      <c r="D540" s="598"/>
      <c r="E540" s="563" t="s">
        <v>242</v>
      </c>
      <c r="F540" s="542"/>
      <c r="G540" s="519" t="s">
        <v>12</v>
      </c>
      <c r="H540" s="519"/>
      <c r="I540" s="520" t="s">
        <v>13</v>
      </c>
      <c r="J540" s="521">
        <v>22</v>
      </c>
      <c r="K540" s="696">
        <v>22</v>
      </c>
      <c r="L540" s="546">
        <f>K540-J540</f>
        <v>0</v>
      </c>
      <c r="M540" s="536" t="s">
        <v>1132</v>
      </c>
      <c r="N540" s="547" t="s">
        <v>964</v>
      </c>
      <c r="O540" s="467"/>
      <c r="P540" s="540"/>
      <c r="Q540" s="540"/>
      <c r="R540" s="536"/>
      <c r="T540" s="707"/>
      <c r="U540" s="707">
        <v>1</v>
      </c>
      <c r="V540" s="707"/>
      <c r="W540" s="707"/>
      <c r="X540" s="707"/>
      <c r="Y540" s="707"/>
      <c r="Z540" s="707"/>
      <c r="AA540" s="707"/>
      <c r="AB540" s="707"/>
      <c r="AC540" s="707"/>
      <c r="AD540" s="707"/>
      <c r="AE540" s="707"/>
    </row>
    <row r="541" spans="2:31" ht="17.100000000000001" customHeight="1" x14ac:dyDescent="0.25">
      <c r="B541" s="536"/>
      <c r="C541" s="536"/>
      <c r="D541" s="598"/>
      <c r="E541" s="563" t="s">
        <v>243</v>
      </c>
      <c r="F541" s="542"/>
      <c r="G541" s="519" t="s">
        <v>12</v>
      </c>
      <c r="H541" s="519"/>
      <c r="I541" s="520" t="s">
        <v>13</v>
      </c>
      <c r="J541" s="521">
        <v>18</v>
      </c>
      <c r="K541" s="696">
        <v>18</v>
      </c>
      <c r="L541" s="546">
        <f>K541-J541</f>
        <v>0</v>
      </c>
      <c r="M541" s="536" t="s">
        <v>1133</v>
      </c>
      <c r="N541" s="547" t="s">
        <v>964</v>
      </c>
      <c r="O541" s="467"/>
      <c r="P541" s="540"/>
      <c r="Q541" s="540"/>
      <c r="R541" s="536"/>
      <c r="T541" s="707"/>
      <c r="U541" s="707">
        <v>1</v>
      </c>
      <c r="V541" s="707"/>
      <c r="W541" s="707"/>
      <c r="X541" s="707"/>
      <c r="Y541" s="707"/>
      <c r="Z541" s="707"/>
      <c r="AA541" s="707"/>
      <c r="AB541" s="707"/>
      <c r="AC541" s="707"/>
      <c r="AD541" s="707"/>
      <c r="AE541" s="707"/>
    </row>
    <row r="542" spans="2:31" ht="17.100000000000001" customHeight="1" x14ac:dyDescent="0.25">
      <c r="B542" s="536"/>
      <c r="C542" s="536"/>
      <c r="D542" s="598"/>
      <c r="E542" s="563" t="s">
        <v>425</v>
      </c>
      <c r="F542" s="542">
        <v>5</v>
      </c>
      <c r="G542" s="519" t="s">
        <v>12</v>
      </c>
      <c r="H542" s="519">
        <v>12</v>
      </c>
      <c r="I542" s="520" t="s">
        <v>13</v>
      </c>
      <c r="J542" s="521">
        <f t="shared" ref="J542" si="53">F542*H542</f>
        <v>60</v>
      </c>
      <c r="K542" s="595">
        <v>60</v>
      </c>
      <c r="L542" s="546">
        <f t="shared" ref="L542" si="54">K542-J542</f>
        <v>0</v>
      </c>
      <c r="M542" s="536" t="s">
        <v>1134</v>
      </c>
      <c r="N542" s="547" t="s">
        <v>964</v>
      </c>
      <c r="O542" s="467"/>
      <c r="P542" s="540"/>
      <c r="Q542" s="540"/>
      <c r="R542" s="536"/>
      <c r="T542" s="707"/>
      <c r="U542" s="707">
        <v>1</v>
      </c>
      <c r="V542" s="707"/>
      <c r="W542" s="707"/>
      <c r="X542" s="707"/>
      <c r="Y542" s="707"/>
      <c r="Z542" s="707"/>
      <c r="AA542" s="707"/>
      <c r="AB542" s="707"/>
      <c r="AC542" s="707"/>
      <c r="AD542" s="707"/>
      <c r="AE542" s="707"/>
    </row>
    <row r="543" spans="2:31" ht="17.100000000000001" customHeight="1" x14ac:dyDescent="0.25">
      <c r="B543" s="536"/>
      <c r="C543" s="536"/>
      <c r="D543" s="598"/>
      <c r="E543" s="563" t="s">
        <v>244</v>
      </c>
      <c r="F543" s="542"/>
      <c r="G543" s="519" t="s">
        <v>12</v>
      </c>
      <c r="H543" s="519"/>
      <c r="I543" s="520" t="s">
        <v>13</v>
      </c>
      <c r="J543" s="521">
        <v>19</v>
      </c>
      <c r="K543" s="686">
        <v>19</v>
      </c>
      <c r="L543" s="546">
        <f>K543-J543</f>
        <v>0</v>
      </c>
      <c r="M543" s="536" t="s">
        <v>1135</v>
      </c>
      <c r="N543" s="547" t="s">
        <v>964</v>
      </c>
      <c r="O543" s="467"/>
      <c r="P543" s="540"/>
      <c r="Q543" s="540"/>
      <c r="R543" s="536"/>
      <c r="T543" s="707"/>
      <c r="U543" s="707">
        <v>1</v>
      </c>
      <c r="V543" s="707"/>
      <c r="W543" s="707"/>
      <c r="X543" s="707"/>
      <c r="Y543" s="707"/>
      <c r="Z543" s="707"/>
      <c r="AA543" s="707"/>
      <c r="AB543" s="707"/>
      <c r="AC543" s="707"/>
      <c r="AD543" s="707"/>
      <c r="AE543" s="707"/>
    </row>
    <row r="544" spans="2:31" ht="17.100000000000001" customHeight="1" x14ac:dyDescent="0.25">
      <c r="B544" s="536"/>
      <c r="C544" s="536"/>
      <c r="D544" s="598"/>
      <c r="E544" s="563" t="s">
        <v>426</v>
      </c>
      <c r="F544" s="542">
        <v>5</v>
      </c>
      <c r="G544" s="519" t="s">
        <v>12</v>
      </c>
      <c r="H544" s="519">
        <v>12</v>
      </c>
      <c r="I544" s="520" t="s">
        <v>13</v>
      </c>
      <c r="J544" s="521">
        <f t="shared" ref="J544" si="55">F544*H544</f>
        <v>60</v>
      </c>
      <c r="K544" s="595">
        <v>60</v>
      </c>
      <c r="L544" s="546">
        <f t="shared" ref="L544" si="56">K544-J544</f>
        <v>0</v>
      </c>
      <c r="M544" s="536" t="s">
        <v>1136</v>
      </c>
      <c r="N544" s="547" t="s">
        <v>964</v>
      </c>
      <c r="O544" s="467"/>
      <c r="P544" s="540"/>
      <c r="Q544" s="540"/>
      <c r="R544" s="536"/>
      <c r="T544" s="707"/>
      <c r="U544" s="707">
        <v>1</v>
      </c>
      <c r="V544" s="707"/>
      <c r="W544" s="707"/>
      <c r="X544" s="707"/>
      <c r="Y544" s="707"/>
      <c r="Z544" s="707"/>
      <c r="AA544" s="707"/>
      <c r="AB544" s="707"/>
      <c r="AC544" s="707"/>
      <c r="AD544" s="707"/>
      <c r="AE544" s="707"/>
    </row>
    <row r="545" spans="2:31" ht="17.100000000000001" customHeight="1" x14ac:dyDescent="0.25">
      <c r="B545" s="536"/>
      <c r="C545" s="536"/>
      <c r="D545" s="598"/>
      <c r="E545" s="563" t="s">
        <v>245</v>
      </c>
      <c r="F545" s="542"/>
      <c r="G545" s="519" t="s">
        <v>12</v>
      </c>
      <c r="H545" s="519"/>
      <c r="I545" s="520" t="s">
        <v>13</v>
      </c>
      <c r="J545" s="521">
        <v>17</v>
      </c>
      <c r="K545" s="686">
        <v>17</v>
      </c>
      <c r="L545" s="546">
        <f>K545-J545</f>
        <v>0</v>
      </c>
      <c r="M545" s="536" t="s">
        <v>1137</v>
      </c>
      <c r="N545" s="547" t="s">
        <v>964</v>
      </c>
      <c r="O545" s="467"/>
      <c r="P545" s="540"/>
      <c r="Q545" s="540"/>
      <c r="R545" s="536"/>
      <c r="T545" s="707"/>
      <c r="U545" s="707">
        <v>1</v>
      </c>
      <c r="V545" s="707"/>
      <c r="W545" s="707"/>
      <c r="X545" s="707"/>
      <c r="Y545" s="707"/>
      <c r="Z545" s="707"/>
      <c r="AA545" s="707"/>
      <c r="AB545" s="707"/>
      <c r="AC545" s="707"/>
      <c r="AD545" s="707"/>
      <c r="AE545" s="707"/>
    </row>
    <row r="546" spans="2:31" ht="17.100000000000001" customHeight="1" x14ac:dyDescent="0.25">
      <c r="B546" s="536"/>
      <c r="C546" s="536"/>
      <c r="D546" s="598"/>
      <c r="E546" s="563" t="s">
        <v>427</v>
      </c>
      <c r="F546" s="542">
        <v>5</v>
      </c>
      <c r="G546" s="519" t="s">
        <v>12</v>
      </c>
      <c r="H546" s="519">
        <v>12</v>
      </c>
      <c r="I546" s="520" t="s">
        <v>13</v>
      </c>
      <c r="J546" s="521">
        <f t="shared" ref="J546" si="57">F546*H546</f>
        <v>60</v>
      </c>
      <c r="K546" s="595">
        <v>60</v>
      </c>
      <c r="L546" s="546">
        <f t="shared" ref="L546" si="58">K546-J546</f>
        <v>0</v>
      </c>
      <c r="M546" s="536" t="s">
        <v>1138</v>
      </c>
      <c r="N546" s="547" t="s">
        <v>964</v>
      </c>
      <c r="O546" s="467"/>
      <c r="P546" s="540"/>
      <c r="Q546" s="540"/>
      <c r="R546" s="536"/>
      <c r="T546" s="707"/>
      <c r="U546" s="707">
        <v>1</v>
      </c>
      <c r="V546" s="707"/>
      <c r="W546" s="707"/>
      <c r="X546" s="707"/>
      <c r="Y546" s="707"/>
      <c r="Z546" s="707"/>
      <c r="AA546" s="707"/>
      <c r="AB546" s="707"/>
      <c r="AC546" s="707"/>
      <c r="AD546" s="707"/>
      <c r="AE546" s="707"/>
    </row>
    <row r="547" spans="2:31" ht="17.100000000000001" customHeight="1" x14ac:dyDescent="0.25">
      <c r="B547" s="536"/>
      <c r="C547" s="536"/>
      <c r="D547" s="598"/>
      <c r="E547" s="563" t="s">
        <v>246</v>
      </c>
      <c r="F547" s="542"/>
      <c r="G547" s="519" t="s">
        <v>12</v>
      </c>
      <c r="H547" s="519"/>
      <c r="I547" s="520" t="s">
        <v>13</v>
      </c>
      <c r="J547" s="521">
        <v>19</v>
      </c>
      <c r="K547" s="686">
        <v>19</v>
      </c>
      <c r="L547" s="546">
        <f>K547-J547</f>
        <v>0</v>
      </c>
      <c r="M547" s="536" t="s">
        <v>1139</v>
      </c>
      <c r="N547" s="547" t="s">
        <v>964</v>
      </c>
      <c r="O547" s="467"/>
      <c r="P547" s="540"/>
      <c r="Q547" s="540"/>
      <c r="R547" s="536"/>
      <c r="T547" s="707"/>
      <c r="U547" s="707">
        <v>1</v>
      </c>
      <c r="V547" s="707"/>
      <c r="W547" s="707"/>
      <c r="X547" s="707"/>
      <c r="Y547" s="707"/>
      <c r="Z547" s="707"/>
      <c r="AA547" s="707"/>
      <c r="AB547" s="707"/>
      <c r="AC547" s="707"/>
      <c r="AD547" s="707"/>
      <c r="AE547" s="707"/>
    </row>
    <row r="548" spans="2:31" ht="17.100000000000001" customHeight="1" x14ac:dyDescent="0.25">
      <c r="B548" s="536"/>
      <c r="C548" s="536"/>
      <c r="D548" s="598"/>
      <c r="E548" s="563" t="s">
        <v>428</v>
      </c>
      <c r="F548" s="542">
        <v>5</v>
      </c>
      <c r="G548" s="519" t="s">
        <v>12</v>
      </c>
      <c r="H548" s="519">
        <v>12</v>
      </c>
      <c r="I548" s="520" t="s">
        <v>13</v>
      </c>
      <c r="J548" s="521">
        <f t="shared" ref="J548" si="59">F548*H548</f>
        <v>60</v>
      </c>
      <c r="K548" s="595">
        <v>60</v>
      </c>
      <c r="L548" s="546">
        <f t="shared" ref="L548" si="60">K548-J548</f>
        <v>0</v>
      </c>
      <c r="M548" s="536" t="s">
        <v>1140</v>
      </c>
      <c r="N548" s="547" t="s">
        <v>964</v>
      </c>
      <c r="O548" s="467"/>
      <c r="P548" s="540"/>
      <c r="Q548" s="540"/>
      <c r="R548" s="536"/>
      <c r="T548" s="707"/>
      <c r="U548" s="707">
        <v>1</v>
      </c>
      <c r="V548" s="707"/>
      <c r="W548" s="707"/>
      <c r="X548" s="707"/>
      <c r="Y548" s="707"/>
      <c r="Z548" s="707"/>
      <c r="AA548" s="707"/>
      <c r="AB548" s="707"/>
      <c r="AC548" s="707"/>
      <c r="AD548" s="707"/>
      <c r="AE548" s="707"/>
    </row>
    <row r="549" spans="2:31" ht="17.100000000000001" customHeight="1" x14ac:dyDescent="0.25">
      <c r="B549" s="536"/>
      <c r="C549" s="536"/>
      <c r="D549" s="598"/>
      <c r="E549" s="563" t="s">
        <v>247</v>
      </c>
      <c r="F549" s="542"/>
      <c r="G549" s="519" t="s">
        <v>12</v>
      </c>
      <c r="H549" s="519"/>
      <c r="I549" s="520" t="s">
        <v>13</v>
      </c>
      <c r="J549" s="521">
        <v>22</v>
      </c>
      <c r="K549" s="686">
        <v>22</v>
      </c>
      <c r="L549" s="546">
        <f>K549-J549</f>
        <v>0</v>
      </c>
      <c r="M549" s="536" t="s">
        <v>1141</v>
      </c>
      <c r="N549" s="547" t="s">
        <v>964</v>
      </c>
      <c r="O549" s="467"/>
      <c r="P549" s="540"/>
      <c r="Q549" s="540"/>
      <c r="R549" s="536"/>
      <c r="T549" s="707"/>
      <c r="U549" s="707">
        <v>1</v>
      </c>
      <c r="V549" s="707"/>
      <c r="W549" s="707"/>
      <c r="X549" s="707"/>
      <c r="Y549" s="707"/>
      <c r="Z549" s="707"/>
      <c r="AA549" s="707"/>
      <c r="AB549" s="707"/>
      <c r="AC549" s="707"/>
      <c r="AD549" s="707"/>
      <c r="AE549" s="707"/>
    </row>
    <row r="550" spans="2:31" ht="17.100000000000001" customHeight="1" x14ac:dyDescent="0.25">
      <c r="B550" s="536"/>
      <c r="C550" s="536"/>
      <c r="D550" s="598"/>
      <c r="E550" s="563" t="s">
        <v>429</v>
      </c>
      <c r="F550" s="542">
        <v>5</v>
      </c>
      <c r="G550" s="519" t="s">
        <v>12</v>
      </c>
      <c r="H550" s="519">
        <v>12</v>
      </c>
      <c r="I550" s="520" t="s">
        <v>13</v>
      </c>
      <c r="J550" s="521">
        <f t="shared" ref="J550" si="61">F550*H550</f>
        <v>60</v>
      </c>
      <c r="K550" s="595">
        <v>60</v>
      </c>
      <c r="L550" s="546">
        <f t="shared" ref="L550" si="62">K550-J550</f>
        <v>0</v>
      </c>
      <c r="M550" s="536" t="s">
        <v>1142</v>
      </c>
      <c r="N550" s="547" t="s">
        <v>964</v>
      </c>
      <c r="O550" s="467"/>
      <c r="P550" s="540"/>
      <c r="Q550" s="540"/>
      <c r="R550" s="536"/>
      <c r="T550" s="707"/>
      <c r="U550" s="707">
        <v>1</v>
      </c>
      <c r="V550" s="707"/>
      <c r="W550" s="707"/>
      <c r="X550" s="707"/>
      <c r="Y550" s="707"/>
      <c r="Z550" s="707"/>
      <c r="AA550" s="707"/>
      <c r="AB550" s="707"/>
      <c r="AC550" s="707"/>
      <c r="AD550" s="707"/>
      <c r="AE550" s="707"/>
    </row>
    <row r="551" spans="2:31" ht="17.100000000000001" customHeight="1" x14ac:dyDescent="0.25">
      <c r="B551" s="536"/>
      <c r="C551" s="536"/>
      <c r="D551" s="598"/>
      <c r="E551" s="563" t="s">
        <v>248</v>
      </c>
      <c r="F551" s="542"/>
      <c r="G551" s="519" t="s">
        <v>12</v>
      </c>
      <c r="H551" s="519"/>
      <c r="I551" s="520" t="s">
        <v>13</v>
      </c>
      <c r="J551" s="521">
        <v>26</v>
      </c>
      <c r="K551" s="686">
        <v>26</v>
      </c>
      <c r="L551" s="546">
        <f>K551-J551</f>
        <v>0</v>
      </c>
      <c r="M551" s="536" t="s">
        <v>1143</v>
      </c>
      <c r="N551" s="547" t="s">
        <v>964</v>
      </c>
      <c r="O551" s="467"/>
      <c r="P551" s="540"/>
      <c r="Q551" s="540"/>
      <c r="R551" s="536"/>
      <c r="T551" s="707"/>
      <c r="U551" s="707">
        <v>1</v>
      </c>
      <c r="V551" s="707"/>
      <c r="W551" s="707"/>
      <c r="X551" s="707"/>
      <c r="Y551" s="707"/>
      <c r="Z551" s="707"/>
      <c r="AA551" s="707"/>
      <c r="AB551" s="707"/>
      <c r="AC551" s="707"/>
      <c r="AD551" s="707"/>
      <c r="AE551" s="707"/>
    </row>
    <row r="552" spans="2:31" ht="17.100000000000001" customHeight="1" x14ac:dyDescent="0.25">
      <c r="B552" s="536"/>
      <c r="C552" s="536"/>
      <c r="D552" s="598"/>
      <c r="E552" s="563" t="s">
        <v>430</v>
      </c>
      <c r="F552" s="542">
        <v>5</v>
      </c>
      <c r="G552" s="519" t="s">
        <v>12</v>
      </c>
      <c r="H552" s="519">
        <v>12</v>
      </c>
      <c r="I552" s="520" t="s">
        <v>13</v>
      </c>
      <c r="J552" s="521">
        <f t="shared" ref="J552" si="63">F552*H552</f>
        <v>60</v>
      </c>
      <c r="K552" s="595">
        <v>60</v>
      </c>
      <c r="L552" s="546">
        <f t="shared" ref="L552" si="64">K552-J552</f>
        <v>0</v>
      </c>
      <c r="M552" s="536" t="s">
        <v>1144</v>
      </c>
      <c r="N552" s="547" t="s">
        <v>964</v>
      </c>
      <c r="O552" s="467"/>
      <c r="P552" s="540"/>
      <c r="Q552" s="540"/>
      <c r="R552" s="536"/>
      <c r="T552" s="707"/>
      <c r="U552" s="707">
        <v>1</v>
      </c>
      <c r="V552" s="707"/>
      <c r="W552" s="707"/>
      <c r="X552" s="707"/>
      <c r="Y552" s="707"/>
      <c r="Z552" s="707"/>
      <c r="AA552" s="707"/>
      <c r="AB552" s="707"/>
      <c r="AC552" s="707"/>
      <c r="AD552" s="707"/>
      <c r="AE552" s="707"/>
    </row>
    <row r="553" spans="2:31" ht="17.100000000000001" customHeight="1" x14ac:dyDescent="0.25">
      <c r="B553" s="536"/>
      <c r="C553" s="536"/>
      <c r="D553" s="598"/>
      <c r="E553" s="563" t="s">
        <v>249</v>
      </c>
      <c r="F553" s="542"/>
      <c r="G553" s="519" t="s">
        <v>12</v>
      </c>
      <c r="H553" s="519"/>
      <c r="I553" s="520" t="s">
        <v>13</v>
      </c>
      <c r="J553" s="521">
        <v>31</v>
      </c>
      <c r="K553" s="686">
        <v>31</v>
      </c>
      <c r="L553" s="546">
        <f>K553-J553</f>
        <v>0</v>
      </c>
      <c r="M553" s="536" t="s">
        <v>1145</v>
      </c>
      <c r="N553" s="547" t="s">
        <v>964</v>
      </c>
      <c r="O553" s="467"/>
      <c r="P553" s="540"/>
      <c r="Q553" s="540"/>
      <c r="R553" s="536"/>
      <c r="T553" s="707"/>
      <c r="U553" s="707">
        <v>1</v>
      </c>
      <c r="V553" s="707"/>
      <c r="W553" s="707"/>
      <c r="X553" s="707"/>
      <c r="Y553" s="707"/>
      <c r="Z553" s="707"/>
      <c r="AA553" s="707"/>
      <c r="AB553" s="707"/>
      <c r="AC553" s="707"/>
      <c r="AD553" s="707"/>
      <c r="AE553" s="707"/>
    </row>
    <row r="554" spans="2:31" ht="17.100000000000001" customHeight="1" x14ac:dyDescent="0.25">
      <c r="B554" s="536"/>
      <c r="C554" s="536"/>
      <c r="D554" s="598"/>
      <c r="E554" s="563" t="s">
        <v>431</v>
      </c>
      <c r="F554" s="542">
        <v>5</v>
      </c>
      <c r="G554" s="519" t="s">
        <v>12</v>
      </c>
      <c r="H554" s="519">
        <v>12</v>
      </c>
      <c r="I554" s="520" t="s">
        <v>13</v>
      </c>
      <c r="J554" s="521">
        <f t="shared" ref="J554" si="65">F554*H554</f>
        <v>60</v>
      </c>
      <c r="K554" s="595">
        <v>60</v>
      </c>
      <c r="L554" s="546">
        <f t="shared" ref="L554" si="66">K554-J554</f>
        <v>0</v>
      </c>
      <c r="M554" s="536" t="s">
        <v>1146</v>
      </c>
      <c r="N554" s="547" t="s">
        <v>964</v>
      </c>
      <c r="O554" s="467"/>
      <c r="P554" s="540"/>
      <c r="Q554" s="540"/>
      <c r="R554" s="536"/>
      <c r="T554" s="707"/>
      <c r="U554" s="707">
        <v>1</v>
      </c>
      <c r="V554" s="707"/>
      <c r="W554" s="707"/>
      <c r="X554" s="707"/>
      <c r="Y554" s="707"/>
      <c r="Z554" s="707"/>
      <c r="AA554" s="707"/>
      <c r="AB554" s="707"/>
      <c r="AC554" s="707"/>
      <c r="AD554" s="707"/>
      <c r="AE554" s="707"/>
    </row>
    <row r="555" spans="2:31" ht="17.100000000000001" customHeight="1" x14ac:dyDescent="0.25">
      <c r="B555" s="536"/>
      <c r="C555" s="536"/>
      <c r="D555" s="598"/>
      <c r="E555" s="563" t="s">
        <v>250</v>
      </c>
      <c r="F555" s="542"/>
      <c r="G555" s="519" t="s">
        <v>12</v>
      </c>
      <c r="H555" s="519"/>
      <c r="I555" s="520" t="s">
        <v>13</v>
      </c>
      <c r="J555" s="521">
        <v>35</v>
      </c>
      <c r="K555" s="686">
        <v>35</v>
      </c>
      <c r="L555" s="546">
        <f>K555-J555</f>
        <v>0</v>
      </c>
      <c r="M555" s="536" t="s">
        <v>1209</v>
      </c>
      <c r="N555" s="547" t="s">
        <v>964</v>
      </c>
      <c r="O555" s="467"/>
      <c r="P555" s="540"/>
      <c r="Q555" s="540"/>
      <c r="R555" s="536"/>
      <c r="T555" s="707"/>
      <c r="U555" s="707">
        <v>1</v>
      </c>
      <c r="V555" s="707"/>
      <c r="W555" s="707"/>
      <c r="X555" s="707"/>
      <c r="Y555" s="707"/>
      <c r="Z555" s="707"/>
      <c r="AA555" s="707"/>
      <c r="AB555" s="707"/>
      <c r="AC555" s="707"/>
      <c r="AD555" s="707"/>
      <c r="AE555" s="707"/>
    </row>
    <row r="556" spans="2:31" ht="17.100000000000001" customHeight="1" x14ac:dyDescent="0.25">
      <c r="B556" s="536"/>
      <c r="C556" s="536"/>
      <c r="D556" s="598"/>
      <c r="E556" s="563" t="s">
        <v>432</v>
      </c>
      <c r="F556" s="542">
        <v>5</v>
      </c>
      <c r="G556" s="519" t="s">
        <v>12</v>
      </c>
      <c r="H556" s="519">
        <v>12</v>
      </c>
      <c r="I556" s="520" t="s">
        <v>13</v>
      </c>
      <c r="J556" s="521">
        <f t="shared" ref="J556" si="67">F556*H556</f>
        <v>60</v>
      </c>
      <c r="K556" s="696">
        <v>60</v>
      </c>
      <c r="L556" s="546">
        <f t="shared" ref="L556" si="68">K556-J556</f>
        <v>0</v>
      </c>
      <c r="M556" s="536" t="s">
        <v>1147</v>
      </c>
      <c r="N556" s="547" t="s">
        <v>964</v>
      </c>
      <c r="O556" s="467"/>
      <c r="P556" s="540"/>
      <c r="Q556" s="540"/>
      <c r="R556" s="536"/>
      <c r="T556" s="707"/>
      <c r="U556" s="707">
        <v>1</v>
      </c>
      <c r="V556" s="707"/>
      <c r="W556" s="707"/>
      <c r="X556" s="707"/>
      <c r="Y556" s="707"/>
      <c r="Z556" s="707"/>
      <c r="AA556" s="707"/>
      <c r="AB556" s="707"/>
      <c r="AC556" s="707"/>
      <c r="AD556" s="707"/>
      <c r="AE556" s="707"/>
    </row>
    <row r="557" spans="2:31" ht="17.100000000000001" customHeight="1" x14ac:dyDescent="0.25">
      <c r="B557" s="536"/>
      <c r="C557" s="536"/>
      <c r="D557" s="598"/>
      <c r="E557" s="563" t="s">
        <v>251</v>
      </c>
      <c r="F557" s="542"/>
      <c r="G557" s="519" t="s">
        <v>12</v>
      </c>
      <c r="H557" s="519"/>
      <c r="I557" s="520" t="s">
        <v>13</v>
      </c>
      <c r="J557" s="521">
        <v>41</v>
      </c>
      <c r="K557" s="696">
        <v>41</v>
      </c>
      <c r="L557" s="546">
        <f>K557-J557</f>
        <v>0</v>
      </c>
      <c r="M557" s="536" t="s">
        <v>1148</v>
      </c>
      <c r="N557" s="547" t="s">
        <v>964</v>
      </c>
      <c r="O557" s="467"/>
      <c r="P557" s="540"/>
      <c r="Q557" s="540"/>
      <c r="R557" s="536"/>
      <c r="T557" s="707"/>
      <c r="U557" s="707">
        <v>1</v>
      </c>
      <c r="V557" s="707"/>
      <c r="W557" s="707"/>
      <c r="X557" s="707"/>
      <c r="Y557" s="707"/>
      <c r="Z557" s="707"/>
      <c r="AA557" s="707"/>
      <c r="AB557" s="707"/>
      <c r="AC557" s="707"/>
      <c r="AD557" s="707"/>
      <c r="AE557" s="707"/>
    </row>
    <row r="558" spans="2:31" ht="17.100000000000001" customHeight="1" x14ac:dyDescent="0.25">
      <c r="B558" s="536"/>
      <c r="C558" s="536"/>
      <c r="D558" s="598"/>
      <c r="E558" s="563" t="s">
        <v>433</v>
      </c>
      <c r="F558" s="542">
        <v>5</v>
      </c>
      <c r="G558" s="519" t="s">
        <v>12</v>
      </c>
      <c r="H558" s="519">
        <v>12</v>
      </c>
      <c r="I558" s="520" t="s">
        <v>13</v>
      </c>
      <c r="J558" s="521">
        <f t="shared" ref="J558:J560" si="69">F558*H558</f>
        <v>60</v>
      </c>
      <c r="K558" s="595">
        <v>60</v>
      </c>
      <c r="L558" s="546">
        <f t="shared" ref="L558:L590" si="70">K558-J558</f>
        <v>0</v>
      </c>
      <c r="M558" s="536" t="s">
        <v>1070</v>
      </c>
      <c r="N558" s="547" t="s">
        <v>964</v>
      </c>
      <c r="O558" s="467"/>
      <c r="P558" s="540"/>
      <c r="Q558" s="540"/>
      <c r="R558" s="536"/>
      <c r="T558" s="707"/>
      <c r="U558" s="707">
        <v>1</v>
      </c>
      <c r="V558" s="707"/>
      <c r="W558" s="707"/>
      <c r="X558" s="707"/>
      <c r="Y558" s="707"/>
      <c r="Z558" s="707"/>
      <c r="AA558" s="707"/>
      <c r="AB558" s="707"/>
      <c r="AC558" s="707"/>
      <c r="AD558" s="707"/>
      <c r="AE558" s="707"/>
    </row>
    <row r="559" spans="2:31" ht="17.100000000000001" customHeight="1" x14ac:dyDescent="0.25">
      <c r="B559" s="536"/>
      <c r="C559" s="536"/>
      <c r="D559" s="598"/>
      <c r="E559" s="563" t="s">
        <v>434</v>
      </c>
      <c r="F559" s="542">
        <v>5</v>
      </c>
      <c r="G559" s="519" t="s">
        <v>12</v>
      </c>
      <c r="H559" s="519">
        <v>12</v>
      </c>
      <c r="I559" s="520" t="s">
        <v>13</v>
      </c>
      <c r="J559" s="521">
        <f t="shared" si="69"/>
        <v>60</v>
      </c>
      <c r="K559" s="595">
        <v>60</v>
      </c>
      <c r="L559" s="546">
        <f t="shared" si="70"/>
        <v>0</v>
      </c>
      <c r="M559" s="536" t="s">
        <v>1072</v>
      </c>
      <c r="N559" s="547" t="s">
        <v>964</v>
      </c>
      <c r="O559" s="467"/>
      <c r="P559" s="540"/>
      <c r="Q559" s="540"/>
      <c r="R559" s="536"/>
      <c r="T559" s="707"/>
      <c r="U559" s="707">
        <v>1</v>
      </c>
      <c r="V559" s="707"/>
      <c r="W559" s="707"/>
      <c r="X559" s="707"/>
      <c r="Y559" s="707"/>
      <c r="Z559" s="707"/>
      <c r="AA559" s="707"/>
      <c r="AB559" s="707"/>
      <c r="AC559" s="707"/>
      <c r="AD559" s="707"/>
      <c r="AE559" s="707"/>
    </row>
    <row r="560" spans="2:31" ht="17.100000000000001" customHeight="1" x14ac:dyDescent="0.25">
      <c r="B560" s="536"/>
      <c r="C560" s="536"/>
      <c r="D560" s="598"/>
      <c r="E560" s="563" t="s">
        <v>435</v>
      </c>
      <c r="F560" s="542">
        <v>5</v>
      </c>
      <c r="G560" s="519" t="s">
        <v>12</v>
      </c>
      <c r="H560" s="519">
        <v>12</v>
      </c>
      <c r="I560" s="520" t="s">
        <v>13</v>
      </c>
      <c r="J560" s="521">
        <f t="shared" si="69"/>
        <v>60</v>
      </c>
      <c r="K560" s="595">
        <v>60</v>
      </c>
      <c r="L560" s="546">
        <f t="shared" si="70"/>
        <v>0</v>
      </c>
      <c r="M560" s="536" t="s">
        <v>1074</v>
      </c>
      <c r="N560" s="547" t="s">
        <v>964</v>
      </c>
      <c r="O560" s="467"/>
      <c r="P560" s="540"/>
      <c r="Q560" s="540"/>
      <c r="R560" s="536"/>
      <c r="T560" s="707"/>
      <c r="U560" s="707">
        <v>1</v>
      </c>
      <c r="V560" s="707"/>
      <c r="W560" s="707"/>
      <c r="X560" s="707"/>
      <c r="Y560" s="707"/>
      <c r="Z560" s="707"/>
      <c r="AA560" s="707"/>
      <c r="AB560" s="707"/>
      <c r="AC560" s="707"/>
      <c r="AD560" s="707"/>
      <c r="AE560" s="707"/>
    </row>
    <row r="561" spans="2:31" ht="17.100000000000001" customHeight="1" x14ac:dyDescent="0.25">
      <c r="B561" s="536"/>
      <c r="C561" s="536"/>
      <c r="D561" s="598"/>
      <c r="E561" s="563" t="s">
        <v>436</v>
      </c>
      <c r="F561" s="542">
        <v>7.24</v>
      </c>
      <c r="G561" s="519" t="s">
        <v>12</v>
      </c>
      <c r="H561" s="519">
        <v>12</v>
      </c>
      <c r="I561" s="520" t="s">
        <v>13</v>
      </c>
      <c r="J561" s="521">
        <v>87</v>
      </c>
      <c r="K561" s="595">
        <v>87</v>
      </c>
      <c r="L561" s="546">
        <f t="shared" si="70"/>
        <v>0</v>
      </c>
      <c r="M561" s="694" t="s">
        <v>1078</v>
      </c>
      <c r="N561" s="547" t="s">
        <v>964</v>
      </c>
      <c r="O561" s="467"/>
      <c r="P561" s="540"/>
      <c r="Q561" s="540"/>
      <c r="R561" s="536"/>
      <c r="T561" s="707"/>
      <c r="U561" s="707">
        <v>1</v>
      </c>
      <c r="V561" s="707"/>
      <c r="W561" s="707"/>
      <c r="X561" s="707"/>
      <c r="Y561" s="707"/>
      <c r="Z561" s="707"/>
      <c r="AA561" s="707"/>
      <c r="AB561" s="707"/>
      <c r="AC561" s="707"/>
      <c r="AD561" s="707"/>
      <c r="AE561" s="707"/>
    </row>
    <row r="562" spans="2:31" ht="17.100000000000001" customHeight="1" x14ac:dyDescent="0.25">
      <c r="B562" s="536"/>
      <c r="C562" s="536"/>
      <c r="D562" s="598"/>
      <c r="E562" s="563" t="s">
        <v>437</v>
      </c>
      <c r="F562" s="542"/>
      <c r="G562" s="519" t="s">
        <v>12</v>
      </c>
      <c r="H562" s="519"/>
      <c r="I562" s="520" t="s">
        <v>13</v>
      </c>
      <c r="J562" s="521">
        <v>94</v>
      </c>
      <c r="K562" s="696">
        <v>94</v>
      </c>
      <c r="L562" s="546">
        <f t="shared" si="70"/>
        <v>0</v>
      </c>
      <c r="M562" s="536" t="s">
        <v>1217</v>
      </c>
      <c r="N562" s="547" t="s">
        <v>964</v>
      </c>
      <c r="O562" s="467"/>
      <c r="P562" s="540"/>
      <c r="Q562" s="540"/>
      <c r="R562" s="536" t="s">
        <v>223</v>
      </c>
      <c r="T562" s="707"/>
      <c r="U562" s="707">
        <v>1</v>
      </c>
      <c r="V562" s="707"/>
      <c r="W562" s="707"/>
      <c r="X562" s="707"/>
      <c r="Y562" s="707"/>
      <c r="Z562" s="707"/>
      <c r="AA562" s="707"/>
      <c r="AB562" s="707"/>
      <c r="AC562" s="707"/>
      <c r="AD562" s="707"/>
      <c r="AE562" s="707"/>
    </row>
    <row r="563" spans="2:31" ht="17.100000000000001" customHeight="1" x14ac:dyDescent="0.25">
      <c r="B563" s="536"/>
      <c r="C563" s="536"/>
      <c r="D563" s="598"/>
      <c r="E563" s="563" t="s">
        <v>252</v>
      </c>
      <c r="F563" s="542"/>
      <c r="G563" s="519" t="s">
        <v>12</v>
      </c>
      <c r="H563" s="519"/>
      <c r="I563" s="520" t="s">
        <v>13</v>
      </c>
      <c r="J563" s="521">
        <v>46</v>
      </c>
      <c r="K563" s="696">
        <v>46</v>
      </c>
      <c r="L563" s="546">
        <f t="shared" si="70"/>
        <v>0</v>
      </c>
      <c r="M563" s="536" t="s">
        <v>1071</v>
      </c>
      <c r="N563" s="547" t="s">
        <v>964</v>
      </c>
      <c r="O563" s="467"/>
      <c r="P563" s="540"/>
      <c r="Q563" s="540"/>
      <c r="R563" s="536"/>
      <c r="T563" s="707"/>
      <c r="U563" s="707">
        <v>1</v>
      </c>
      <c r="V563" s="707"/>
      <c r="W563" s="707"/>
      <c r="X563" s="707"/>
      <c r="Y563" s="707"/>
      <c r="Z563" s="707"/>
      <c r="AA563" s="707"/>
      <c r="AB563" s="707"/>
      <c r="AC563" s="707"/>
      <c r="AD563" s="707"/>
      <c r="AE563" s="707"/>
    </row>
    <row r="564" spans="2:31" ht="17.100000000000001" customHeight="1" x14ac:dyDescent="0.25">
      <c r="B564" s="536"/>
      <c r="C564" s="536"/>
      <c r="D564" s="598"/>
      <c r="E564" s="563" t="s">
        <v>253</v>
      </c>
      <c r="F564" s="542"/>
      <c r="G564" s="519" t="s">
        <v>12</v>
      </c>
      <c r="H564" s="519"/>
      <c r="I564" s="520" t="s">
        <v>13</v>
      </c>
      <c r="J564" s="521">
        <v>52</v>
      </c>
      <c r="K564" s="696">
        <v>52</v>
      </c>
      <c r="L564" s="546">
        <f t="shared" si="70"/>
        <v>0</v>
      </c>
      <c r="M564" s="536" t="s">
        <v>1073</v>
      </c>
      <c r="N564" s="547" t="s">
        <v>964</v>
      </c>
      <c r="O564" s="467"/>
      <c r="P564" s="540"/>
      <c r="Q564" s="540"/>
      <c r="R564" s="536"/>
      <c r="T564" s="707"/>
      <c r="U564" s="707">
        <v>1</v>
      </c>
      <c r="V564" s="707"/>
      <c r="W564" s="707"/>
      <c r="X564" s="707"/>
      <c r="Y564" s="707"/>
      <c r="Z564" s="707"/>
      <c r="AA564" s="707"/>
      <c r="AB564" s="707"/>
      <c r="AC564" s="707"/>
      <c r="AD564" s="707"/>
      <c r="AE564" s="707"/>
    </row>
    <row r="565" spans="2:31" ht="17.100000000000001" customHeight="1" x14ac:dyDescent="0.25">
      <c r="B565" s="536"/>
      <c r="C565" s="536"/>
      <c r="D565" s="598"/>
      <c r="E565" s="563" t="s">
        <v>438</v>
      </c>
      <c r="F565" s="542">
        <v>5</v>
      </c>
      <c r="G565" s="519" t="s">
        <v>12</v>
      </c>
      <c r="H565" s="519">
        <v>12</v>
      </c>
      <c r="I565" s="520" t="s">
        <v>13</v>
      </c>
      <c r="J565" s="521">
        <f t="shared" ref="J565:J571" si="71">F565*H565</f>
        <v>60</v>
      </c>
      <c r="K565" s="595">
        <v>60</v>
      </c>
      <c r="L565" s="546">
        <f t="shared" si="70"/>
        <v>0</v>
      </c>
      <c r="M565" s="536" t="s">
        <v>1077</v>
      </c>
      <c r="N565" s="547" t="s">
        <v>964</v>
      </c>
      <c r="O565" s="467"/>
      <c r="P565" s="540"/>
      <c r="Q565" s="540"/>
      <c r="R565" s="536"/>
      <c r="T565" s="707"/>
      <c r="U565" s="707">
        <v>1</v>
      </c>
      <c r="V565" s="707"/>
      <c r="W565" s="707"/>
      <c r="X565" s="707"/>
      <c r="Y565" s="707"/>
      <c r="Z565" s="707"/>
      <c r="AA565" s="707"/>
      <c r="AB565" s="707"/>
      <c r="AC565" s="707"/>
      <c r="AD565" s="707"/>
      <c r="AE565" s="707"/>
    </row>
    <row r="566" spans="2:31" ht="17.100000000000001" customHeight="1" x14ac:dyDescent="0.25">
      <c r="B566" s="536"/>
      <c r="C566" s="536"/>
      <c r="D566" s="598"/>
      <c r="E566" s="563" t="s">
        <v>439</v>
      </c>
      <c r="F566" s="542">
        <v>5</v>
      </c>
      <c r="G566" s="519" t="s">
        <v>12</v>
      </c>
      <c r="H566" s="519">
        <v>12</v>
      </c>
      <c r="I566" s="520" t="s">
        <v>13</v>
      </c>
      <c r="J566" s="521">
        <f t="shared" si="71"/>
        <v>60</v>
      </c>
      <c r="K566" s="595">
        <v>60</v>
      </c>
      <c r="L566" s="546">
        <f t="shared" si="70"/>
        <v>0</v>
      </c>
      <c r="M566" s="536" t="s">
        <v>1079</v>
      </c>
      <c r="N566" s="547" t="s">
        <v>964</v>
      </c>
      <c r="O566" s="467"/>
      <c r="P566" s="540"/>
      <c r="Q566" s="540"/>
      <c r="R566" s="536"/>
      <c r="T566" s="707"/>
      <c r="U566" s="707">
        <v>1</v>
      </c>
      <c r="V566" s="707"/>
      <c r="W566" s="707"/>
      <c r="X566" s="707"/>
      <c r="Y566" s="707"/>
      <c r="Z566" s="707"/>
      <c r="AA566" s="707"/>
      <c r="AB566" s="707"/>
      <c r="AC566" s="707"/>
      <c r="AD566" s="707"/>
      <c r="AE566" s="707"/>
    </row>
    <row r="567" spans="2:31" ht="17.100000000000001" customHeight="1" x14ac:dyDescent="0.25">
      <c r="B567" s="536"/>
      <c r="C567" s="536"/>
      <c r="D567" s="598"/>
      <c r="E567" s="563" t="s">
        <v>440</v>
      </c>
      <c r="F567" s="542">
        <v>5</v>
      </c>
      <c r="G567" s="519" t="s">
        <v>12</v>
      </c>
      <c r="H567" s="519">
        <v>12</v>
      </c>
      <c r="I567" s="520" t="s">
        <v>13</v>
      </c>
      <c r="J567" s="521">
        <f t="shared" si="71"/>
        <v>60</v>
      </c>
      <c r="K567" s="595">
        <v>60</v>
      </c>
      <c r="L567" s="546">
        <f t="shared" si="70"/>
        <v>0</v>
      </c>
      <c r="M567" s="695" t="s">
        <v>1080</v>
      </c>
      <c r="N567" s="547" t="s">
        <v>964</v>
      </c>
      <c r="O567" s="467"/>
      <c r="P567" s="540"/>
      <c r="Q567" s="540"/>
      <c r="R567" s="536"/>
      <c r="T567" s="707"/>
      <c r="U567" s="707">
        <v>1</v>
      </c>
      <c r="V567" s="707"/>
      <c r="W567" s="707"/>
      <c r="X567" s="707"/>
      <c r="Y567" s="707"/>
      <c r="Z567" s="707"/>
      <c r="AA567" s="707"/>
      <c r="AB567" s="707"/>
      <c r="AC567" s="707"/>
      <c r="AD567" s="707"/>
      <c r="AE567" s="707"/>
    </row>
    <row r="568" spans="2:31" ht="17.100000000000001" customHeight="1" x14ac:dyDescent="0.25">
      <c r="B568" s="536"/>
      <c r="C568" s="536"/>
      <c r="D568" s="598"/>
      <c r="E568" s="563" t="s">
        <v>441</v>
      </c>
      <c r="F568" s="542">
        <v>5</v>
      </c>
      <c r="G568" s="519" t="s">
        <v>12</v>
      </c>
      <c r="H568" s="519">
        <v>12</v>
      </c>
      <c r="I568" s="520" t="s">
        <v>13</v>
      </c>
      <c r="J568" s="521">
        <f t="shared" si="71"/>
        <v>60</v>
      </c>
      <c r="K568" s="595">
        <v>60</v>
      </c>
      <c r="L568" s="546">
        <f t="shared" si="70"/>
        <v>0</v>
      </c>
      <c r="M568" s="695" t="s">
        <v>1081</v>
      </c>
      <c r="N568" s="547" t="s">
        <v>964</v>
      </c>
      <c r="O568" s="467"/>
      <c r="P568" s="540"/>
      <c r="Q568" s="540"/>
      <c r="R568" s="536"/>
      <c r="T568" s="707"/>
      <c r="U568" s="707">
        <v>1</v>
      </c>
      <c r="V568" s="707"/>
      <c r="W568" s="707"/>
      <c r="X568" s="707"/>
      <c r="Y568" s="707"/>
      <c r="Z568" s="707"/>
      <c r="AA568" s="707"/>
      <c r="AB568" s="707"/>
      <c r="AC568" s="707"/>
      <c r="AD568" s="707"/>
      <c r="AE568" s="707"/>
    </row>
    <row r="569" spans="2:31" ht="17.100000000000001" customHeight="1" x14ac:dyDescent="0.25">
      <c r="B569" s="536"/>
      <c r="C569" s="536"/>
      <c r="D569" s="598"/>
      <c r="E569" s="563" t="s">
        <v>442</v>
      </c>
      <c r="F569" s="542">
        <v>5</v>
      </c>
      <c r="G569" s="519" t="s">
        <v>12</v>
      </c>
      <c r="H569" s="519">
        <v>12</v>
      </c>
      <c r="I569" s="520" t="s">
        <v>13</v>
      </c>
      <c r="J569" s="521">
        <f t="shared" si="71"/>
        <v>60</v>
      </c>
      <c r="K569" s="595">
        <v>60</v>
      </c>
      <c r="L569" s="546">
        <f t="shared" si="70"/>
        <v>0</v>
      </c>
      <c r="M569" s="695" t="s">
        <v>1149</v>
      </c>
      <c r="N569" s="547" t="s">
        <v>964</v>
      </c>
      <c r="O569" s="467"/>
      <c r="P569" s="540"/>
      <c r="Q569" s="540"/>
      <c r="R569" s="536"/>
      <c r="T569" s="707"/>
      <c r="U569" s="707">
        <v>1</v>
      </c>
      <c r="V569" s="707"/>
      <c r="W569" s="707"/>
      <c r="X569" s="707"/>
      <c r="Y569" s="707"/>
      <c r="Z569" s="707"/>
      <c r="AA569" s="707"/>
      <c r="AB569" s="707"/>
      <c r="AC569" s="707"/>
      <c r="AD569" s="707"/>
      <c r="AE569" s="707"/>
    </row>
    <row r="570" spans="2:31" ht="17.100000000000001" customHeight="1" x14ac:dyDescent="0.25">
      <c r="B570" s="536"/>
      <c r="C570" s="536"/>
      <c r="D570" s="598"/>
      <c r="E570" s="563" t="s">
        <v>443</v>
      </c>
      <c r="F570" s="542">
        <v>5</v>
      </c>
      <c r="G570" s="519" t="s">
        <v>12</v>
      </c>
      <c r="H570" s="519">
        <v>12</v>
      </c>
      <c r="I570" s="520" t="s">
        <v>13</v>
      </c>
      <c r="J570" s="521">
        <f t="shared" si="71"/>
        <v>60</v>
      </c>
      <c r="K570" s="595">
        <v>60</v>
      </c>
      <c r="L570" s="546">
        <f t="shared" si="70"/>
        <v>0</v>
      </c>
      <c r="M570" s="695" t="s">
        <v>1150</v>
      </c>
      <c r="N570" s="547" t="s">
        <v>964</v>
      </c>
      <c r="O570" s="467"/>
      <c r="P570" s="540"/>
      <c r="Q570" s="540"/>
      <c r="R570" s="536"/>
      <c r="T570" s="707"/>
      <c r="U570" s="707">
        <v>1</v>
      </c>
      <c r="V570" s="707"/>
      <c r="W570" s="707"/>
      <c r="X570" s="707"/>
      <c r="Y570" s="707"/>
      <c r="Z570" s="707"/>
      <c r="AA570" s="707"/>
      <c r="AB570" s="707"/>
      <c r="AC570" s="707"/>
      <c r="AD570" s="707"/>
      <c r="AE570" s="707"/>
    </row>
    <row r="571" spans="2:31" ht="17.100000000000001" customHeight="1" x14ac:dyDescent="0.25">
      <c r="B571" s="536"/>
      <c r="C571" s="536"/>
      <c r="D571" s="598"/>
      <c r="E571" s="563" t="s">
        <v>444</v>
      </c>
      <c r="F571" s="542">
        <v>5</v>
      </c>
      <c r="G571" s="519" t="s">
        <v>12</v>
      </c>
      <c r="H571" s="519">
        <v>12</v>
      </c>
      <c r="I571" s="520" t="s">
        <v>13</v>
      </c>
      <c r="J571" s="521">
        <f t="shared" si="71"/>
        <v>60</v>
      </c>
      <c r="K571" s="595">
        <v>60</v>
      </c>
      <c r="L571" s="546">
        <f t="shared" si="70"/>
        <v>0</v>
      </c>
      <c r="M571" s="695" t="s">
        <v>1151</v>
      </c>
      <c r="N571" s="547" t="s">
        <v>964</v>
      </c>
      <c r="O571" s="467"/>
      <c r="P571" s="540"/>
      <c r="Q571" s="540"/>
      <c r="R571" s="536"/>
      <c r="T571" s="707"/>
      <c r="U571" s="707">
        <v>1</v>
      </c>
      <c r="V571" s="707"/>
      <c r="W571" s="707"/>
      <c r="X571" s="707"/>
      <c r="Y571" s="707"/>
      <c r="Z571" s="707"/>
      <c r="AA571" s="707"/>
      <c r="AB571" s="707"/>
      <c r="AC571" s="707"/>
      <c r="AD571" s="707"/>
      <c r="AE571" s="707"/>
    </row>
    <row r="572" spans="2:31" ht="17.100000000000001" customHeight="1" x14ac:dyDescent="0.25">
      <c r="B572" s="536"/>
      <c r="C572" s="536"/>
      <c r="D572" s="598"/>
      <c r="E572" s="563" t="s">
        <v>445</v>
      </c>
      <c r="F572" s="542"/>
      <c r="G572" s="519" t="s">
        <v>12</v>
      </c>
      <c r="H572" s="519"/>
      <c r="I572" s="520" t="s">
        <v>13</v>
      </c>
      <c r="J572" s="521">
        <v>8</v>
      </c>
      <c r="K572" s="696">
        <v>8</v>
      </c>
      <c r="L572" s="546">
        <f t="shared" si="70"/>
        <v>0</v>
      </c>
      <c r="M572" s="536" t="s">
        <v>1085</v>
      </c>
      <c r="N572" s="547" t="s">
        <v>964</v>
      </c>
      <c r="O572" s="467"/>
      <c r="P572" s="540"/>
      <c r="Q572" s="540"/>
      <c r="R572" s="536"/>
      <c r="T572" s="707"/>
      <c r="U572" s="707">
        <v>1</v>
      </c>
      <c r="V572" s="707"/>
      <c r="W572" s="707"/>
      <c r="X572" s="707"/>
      <c r="Y572" s="707"/>
      <c r="Z572" s="707"/>
      <c r="AA572" s="707"/>
      <c r="AB572" s="707"/>
      <c r="AC572" s="707"/>
      <c r="AD572" s="707"/>
      <c r="AE572" s="707"/>
    </row>
    <row r="573" spans="2:31" ht="17.100000000000001" customHeight="1" x14ac:dyDescent="0.25">
      <c r="B573" s="536"/>
      <c r="C573" s="536"/>
      <c r="D573" s="598"/>
      <c r="E573" s="563" t="s">
        <v>446</v>
      </c>
      <c r="F573" s="542"/>
      <c r="G573" s="519" t="s">
        <v>12</v>
      </c>
      <c r="H573" s="519"/>
      <c r="I573" s="520" t="s">
        <v>13</v>
      </c>
      <c r="J573" s="521">
        <v>19</v>
      </c>
      <c r="K573" s="595">
        <v>19</v>
      </c>
      <c r="L573" s="546">
        <f t="shared" si="70"/>
        <v>0</v>
      </c>
      <c r="M573" s="536" t="s">
        <v>1084</v>
      </c>
      <c r="N573" s="547" t="s">
        <v>964</v>
      </c>
      <c r="O573" s="467"/>
      <c r="P573" s="540"/>
      <c r="Q573" s="540"/>
      <c r="R573" s="536"/>
      <c r="T573" s="707"/>
      <c r="U573" s="707">
        <v>1</v>
      </c>
      <c r="V573" s="707"/>
      <c r="W573" s="707"/>
      <c r="X573" s="707"/>
      <c r="Y573" s="707"/>
      <c r="Z573" s="707"/>
      <c r="AA573" s="707"/>
      <c r="AB573" s="707"/>
      <c r="AC573" s="707"/>
      <c r="AD573" s="707"/>
      <c r="AE573" s="707"/>
    </row>
    <row r="574" spans="2:31" ht="17.100000000000001" customHeight="1" x14ac:dyDescent="0.25">
      <c r="B574" s="536"/>
      <c r="C574" s="536"/>
      <c r="D574" s="598"/>
      <c r="E574" s="563" t="s">
        <v>450</v>
      </c>
      <c r="F574" s="542"/>
      <c r="G574" s="519" t="s">
        <v>12</v>
      </c>
      <c r="H574" s="519"/>
      <c r="I574" s="520" t="s">
        <v>13</v>
      </c>
      <c r="J574" s="521">
        <v>12</v>
      </c>
      <c r="K574" s="696">
        <v>12</v>
      </c>
      <c r="L574" s="546">
        <f t="shared" si="70"/>
        <v>0</v>
      </c>
      <c r="M574" s="536" t="s">
        <v>1034</v>
      </c>
      <c r="N574" s="547" t="s">
        <v>964</v>
      </c>
      <c r="O574" s="467"/>
      <c r="P574" s="540"/>
      <c r="Q574" s="540"/>
      <c r="R574" s="536"/>
      <c r="T574" s="707"/>
      <c r="U574" s="707">
        <v>1</v>
      </c>
      <c r="V574" s="707"/>
      <c r="W574" s="707"/>
      <c r="X574" s="707"/>
      <c r="Y574" s="707"/>
      <c r="Z574" s="707"/>
      <c r="AA574" s="707"/>
      <c r="AB574" s="707"/>
      <c r="AC574" s="707"/>
      <c r="AD574" s="707"/>
      <c r="AE574" s="707"/>
    </row>
    <row r="575" spans="2:31" ht="17.100000000000001" customHeight="1" x14ac:dyDescent="0.25">
      <c r="B575" s="536"/>
      <c r="C575" s="536"/>
      <c r="D575" s="598"/>
      <c r="E575" s="563" t="s">
        <v>451</v>
      </c>
      <c r="F575" s="542"/>
      <c r="G575" s="519" t="s">
        <v>12</v>
      </c>
      <c r="H575" s="519"/>
      <c r="I575" s="520" t="s">
        <v>13</v>
      </c>
      <c r="J575" s="521">
        <v>6</v>
      </c>
      <c r="K575" s="696">
        <v>6</v>
      </c>
      <c r="L575" s="546">
        <f t="shared" si="70"/>
        <v>0</v>
      </c>
      <c r="M575" s="536" t="s">
        <v>1152</v>
      </c>
      <c r="N575" s="547" t="s">
        <v>964</v>
      </c>
      <c r="O575" s="467"/>
      <c r="P575" s="540"/>
      <c r="Q575" s="540"/>
      <c r="R575" s="536"/>
      <c r="T575" s="707"/>
      <c r="U575" s="707">
        <v>1</v>
      </c>
      <c r="V575" s="707"/>
      <c r="W575" s="707"/>
      <c r="X575" s="707"/>
      <c r="Y575" s="707"/>
      <c r="Z575" s="707"/>
      <c r="AA575" s="707"/>
      <c r="AB575" s="707"/>
      <c r="AC575" s="707"/>
      <c r="AD575" s="707"/>
      <c r="AE575" s="707"/>
    </row>
    <row r="576" spans="2:31" ht="17.100000000000001" customHeight="1" x14ac:dyDescent="0.25">
      <c r="B576" s="536"/>
      <c r="C576" s="536"/>
      <c r="D576" s="598"/>
      <c r="E576" s="563" t="s">
        <v>452</v>
      </c>
      <c r="F576" s="542"/>
      <c r="G576" s="519" t="s">
        <v>12</v>
      </c>
      <c r="H576" s="519"/>
      <c r="I576" s="520" t="s">
        <v>13</v>
      </c>
      <c r="J576" s="521">
        <v>6</v>
      </c>
      <c r="K576" s="696">
        <v>6</v>
      </c>
      <c r="L576" s="546">
        <f t="shared" si="70"/>
        <v>0</v>
      </c>
      <c r="M576" s="536" t="s">
        <v>1153</v>
      </c>
      <c r="N576" s="547" t="s">
        <v>964</v>
      </c>
      <c r="O576" s="467"/>
      <c r="P576" s="540"/>
      <c r="Q576" s="540"/>
      <c r="R576" s="536"/>
      <c r="T576" s="707"/>
      <c r="U576" s="707">
        <v>1</v>
      </c>
      <c r="V576" s="707"/>
      <c r="W576" s="707"/>
      <c r="X576" s="707"/>
      <c r="Y576" s="707"/>
      <c r="Z576" s="707"/>
      <c r="AA576" s="707"/>
      <c r="AB576" s="707"/>
      <c r="AC576" s="707"/>
      <c r="AD576" s="707"/>
      <c r="AE576" s="707"/>
    </row>
    <row r="577" spans="2:31" ht="17.100000000000001" customHeight="1" x14ac:dyDescent="0.25">
      <c r="B577" s="536"/>
      <c r="C577" s="536"/>
      <c r="D577" s="598"/>
      <c r="E577" s="563" t="s">
        <v>453</v>
      </c>
      <c r="F577" s="542"/>
      <c r="G577" s="519" t="s">
        <v>12</v>
      </c>
      <c r="H577" s="519"/>
      <c r="I577" s="520" t="s">
        <v>13</v>
      </c>
      <c r="J577" s="521">
        <v>6</v>
      </c>
      <c r="K577" s="595">
        <v>6</v>
      </c>
      <c r="L577" s="546">
        <f t="shared" si="70"/>
        <v>0</v>
      </c>
      <c r="M577" s="536" t="s">
        <v>1154</v>
      </c>
      <c r="N577" s="547" t="s">
        <v>964</v>
      </c>
      <c r="O577" s="467"/>
      <c r="P577" s="540"/>
      <c r="Q577" s="540"/>
      <c r="R577" s="536"/>
      <c r="T577" s="707"/>
      <c r="U577" s="707">
        <v>1</v>
      </c>
      <c r="V577" s="707"/>
      <c r="W577" s="707"/>
      <c r="X577" s="707"/>
      <c r="Y577" s="707"/>
      <c r="Z577" s="707"/>
      <c r="AA577" s="707"/>
      <c r="AB577" s="707"/>
      <c r="AC577" s="707"/>
      <c r="AD577" s="707"/>
      <c r="AE577" s="707"/>
    </row>
    <row r="578" spans="2:31" ht="17.100000000000001" customHeight="1" x14ac:dyDescent="0.25">
      <c r="B578" s="536"/>
      <c r="C578" s="536"/>
      <c r="D578" s="598"/>
      <c r="E578" s="563" t="s">
        <v>454</v>
      </c>
      <c r="F578" s="542"/>
      <c r="G578" s="519" t="s">
        <v>12</v>
      </c>
      <c r="H578" s="519"/>
      <c r="I578" s="520" t="s">
        <v>13</v>
      </c>
      <c r="J578" s="521">
        <v>5</v>
      </c>
      <c r="K578" s="595">
        <v>5</v>
      </c>
      <c r="L578" s="546">
        <f t="shared" si="70"/>
        <v>0</v>
      </c>
      <c r="M578" s="536" t="s">
        <v>1155</v>
      </c>
      <c r="N578" s="547" t="s">
        <v>964</v>
      </c>
      <c r="O578" s="467"/>
      <c r="P578" s="540"/>
      <c r="Q578" s="540"/>
      <c r="R578" s="536"/>
      <c r="T578" s="707"/>
      <c r="U578" s="707">
        <v>1</v>
      </c>
      <c r="V578" s="707"/>
      <c r="W578" s="707"/>
      <c r="X578" s="707"/>
      <c r="Y578" s="707"/>
      <c r="Z578" s="707"/>
      <c r="AA578" s="707"/>
      <c r="AB578" s="707"/>
      <c r="AC578" s="707"/>
      <c r="AD578" s="707"/>
      <c r="AE578" s="707"/>
    </row>
    <row r="579" spans="2:31" ht="17.100000000000001" customHeight="1" x14ac:dyDescent="0.25">
      <c r="B579" s="536"/>
      <c r="C579" s="536"/>
      <c r="D579" s="598"/>
      <c r="E579" s="563" t="s">
        <v>455</v>
      </c>
      <c r="F579" s="542"/>
      <c r="G579" s="519" t="s">
        <v>12</v>
      </c>
      <c r="H579" s="519"/>
      <c r="I579" s="520" t="s">
        <v>13</v>
      </c>
      <c r="J579" s="521">
        <v>5</v>
      </c>
      <c r="K579" s="696">
        <v>5</v>
      </c>
      <c r="L579" s="546">
        <f t="shared" si="70"/>
        <v>0</v>
      </c>
      <c r="M579" s="536" t="s">
        <v>1035</v>
      </c>
      <c r="N579" s="547" t="s">
        <v>964</v>
      </c>
      <c r="O579" s="467"/>
      <c r="P579" s="540"/>
      <c r="Q579" s="540"/>
      <c r="R579" s="536"/>
      <c r="T579" s="707"/>
      <c r="U579" s="707">
        <v>1</v>
      </c>
      <c r="V579" s="707"/>
      <c r="W579" s="707"/>
      <c r="X579" s="707"/>
      <c r="Y579" s="707"/>
      <c r="Z579" s="707"/>
      <c r="AA579" s="707"/>
      <c r="AB579" s="707"/>
      <c r="AC579" s="707"/>
      <c r="AD579" s="707"/>
      <c r="AE579" s="707"/>
    </row>
    <row r="580" spans="2:31" ht="17.100000000000001" customHeight="1" x14ac:dyDescent="0.25">
      <c r="B580" s="536"/>
      <c r="C580" s="536"/>
      <c r="D580" s="598"/>
      <c r="E580" s="563" t="s">
        <v>456</v>
      </c>
      <c r="F580" s="542"/>
      <c r="G580" s="519" t="s">
        <v>12</v>
      </c>
      <c r="H580" s="519"/>
      <c r="I580" s="520" t="s">
        <v>13</v>
      </c>
      <c r="J580" s="521">
        <v>4</v>
      </c>
      <c r="K580" s="696">
        <v>4</v>
      </c>
      <c r="L580" s="546">
        <f t="shared" si="70"/>
        <v>0</v>
      </c>
      <c r="M580" s="536" t="s">
        <v>1068</v>
      </c>
      <c r="N580" s="547" t="s">
        <v>964</v>
      </c>
      <c r="O580" s="467"/>
      <c r="P580" s="540"/>
      <c r="Q580" s="540"/>
      <c r="R580" s="536"/>
      <c r="T580" s="707"/>
      <c r="U580" s="707">
        <v>1</v>
      </c>
      <c r="V580" s="707"/>
      <c r="W580" s="707"/>
      <c r="X580" s="707"/>
      <c r="Y580" s="707"/>
      <c r="Z580" s="707"/>
      <c r="AA580" s="707"/>
      <c r="AB580" s="707"/>
      <c r="AC580" s="707"/>
      <c r="AD580" s="707"/>
      <c r="AE580" s="707"/>
    </row>
    <row r="581" spans="2:31" ht="17.100000000000001" customHeight="1" x14ac:dyDescent="0.25">
      <c r="B581" s="536"/>
      <c r="C581" s="536"/>
      <c r="D581" s="598"/>
      <c r="E581" s="563" t="s">
        <v>457</v>
      </c>
      <c r="F581" s="542">
        <v>5</v>
      </c>
      <c r="G581" s="519" t="s">
        <v>12</v>
      </c>
      <c r="H581" s="519">
        <v>12</v>
      </c>
      <c r="I581" s="520" t="s">
        <v>13</v>
      </c>
      <c r="J581" s="521">
        <f t="shared" ref="J581:J586" si="72">F581*H581</f>
        <v>60</v>
      </c>
      <c r="K581" s="595">
        <v>60</v>
      </c>
      <c r="L581" s="546">
        <f t="shared" si="70"/>
        <v>0</v>
      </c>
      <c r="M581" s="694" t="s">
        <v>1067</v>
      </c>
      <c r="N581" s="547" t="s">
        <v>964</v>
      </c>
      <c r="O581" s="467"/>
      <c r="P581" s="540"/>
      <c r="Q581" s="540"/>
      <c r="R581" s="536"/>
      <c r="T581" s="707"/>
      <c r="U581" s="707">
        <v>1</v>
      </c>
      <c r="V581" s="707"/>
      <c r="W581" s="707"/>
      <c r="X581" s="707"/>
      <c r="Y581" s="707"/>
      <c r="Z581" s="707"/>
      <c r="AA581" s="707"/>
      <c r="AB581" s="707"/>
      <c r="AC581" s="707"/>
      <c r="AD581" s="707"/>
      <c r="AE581" s="707"/>
    </row>
    <row r="582" spans="2:31" ht="17.100000000000001" customHeight="1" x14ac:dyDescent="0.25">
      <c r="B582" s="536"/>
      <c r="C582" s="536"/>
      <c r="D582" s="598"/>
      <c r="E582" s="563" t="s">
        <v>458</v>
      </c>
      <c r="F582" s="542">
        <v>5</v>
      </c>
      <c r="G582" s="519" t="s">
        <v>12</v>
      </c>
      <c r="H582" s="519">
        <v>12</v>
      </c>
      <c r="I582" s="520" t="s">
        <v>13</v>
      </c>
      <c r="J582" s="521">
        <f t="shared" si="72"/>
        <v>60</v>
      </c>
      <c r="K582" s="595">
        <v>60</v>
      </c>
      <c r="L582" s="546">
        <f t="shared" si="70"/>
        <v>0</v>
      </c>
      <c r="M582" s="694" t="s">
        <v>1066</v>
      </c>
      <c r="N582" s="547" t="s">
        <v>964</v>
      </c>
      <c r="O582" s="467"/>
      <c r="P582" s="540"/>
      <c r="Q582" s="540"/>
      <c r="R582" s="536"/>
      <c r="T582" s="707"/>
      <c r="U582" s="707">
        <v>1</v>
      </c>
      <c r="V582" s="707"/>
      <c r="W582" s="707"/>
      <c r="X582" s="707"/>
      <c r="Y582" s="707"/>
      <c r="Z582" s="707"/>
      <c r="AA582" s="707"/>
      <c r="AB582" s="707"/>
      <c r="AC582" s="707"/>
      <c r="AD582" s="707"/>
      <c r="AE582" s="707"/>
    </row>
    <row r="583" spans="2:31" ht="17.100000000000001" customHeight="1" x14ac:dyDescent="0.25">
      <c r="B583" s="536"/>
      <c r="C583" s="536"/>
      <c r="D583" s="598"/>
      <c r="E583" s="563" t="s">
        <v>459</v>
      </c>
      <c r="F583" s="542">
        <v>5</v>
      </c>
      <c r="G583" s="519" t="s">
        <v>12</v>
      </c>
      <c r="H583" s="519">
        <v>12</v>
      </c>
      <c r="I583" s="520" t="s">
        <v>13</v>
      </c>
      <c r="J583" s="521">
        <f t="shared" si="72"/>
        <v>60</v>
      </c>
      <c r="K583" s="595">
        <v>60</v>
      </c>
      <c r="L583" s="546">
        <f t="shared" si="70"/>
        <v>0</v>
      </c>
      <c r="M583" s="694" t="s">
        <v>1063</v>
      </c>
      <c r="N583" s="547" t="s">
        <v>964</v>
      </c>
      <c r="O583" s="467"/>
      <c r="P583" s="540"/>
      <c r="Q583" s="540"/>
      <c r="R583" s="536"/>
      <c r="T583" s="707"/>
      <c r="U583" s="707">
        <v>1</v>
      </c>
      <c r="V583" s="707"/>
      <c r="W583" s="707"/>
      <c r="X583" s="707"/>
      <c r="Y583" s="707"/>
      <c r="Z583" s="707"/>
      <c r="AA583" s="707"/>
      <c r="AB583" s="707"/>
      <c r="AC583" s="707"/>
      <c r="AD583" s="707"/>
      <c r="AE583" s="707"/>
    </row>
    <row r="584" spans="2:31" ht="17.100000000000001" customHeight="1" x14ac:dyDescent="0.25">
      <c r="B584" s="536"/>
      <c r="C584" s="536"/>
      <c r="D584" s="598"/>
      <c r="E584" s="563" t="s">
        <v>460</v>
      </c>
      <c r="F584" s="542">
        <v>5</v>
      </c>
      <c r="G584" s="519" t="s">
        <v>12</v>
      </c>
      <c r="H584" s="519">
        <v>12</v>
      </c>
      <c r="I584" s="520" t="s">
        <v>13</v>
      </c>
      <c r="J584" s="521">
        <f t="shared" si="72"/>
        <v>60</v>
      </c>
      <c r="K584" s="595">
        <v>60</v>
      </c>
      <c r="L584" s="546">
        <f t="shared" si="70"/>
        <v>0</v>
      </c>
      <c r="M584" s="694" t="s">
        <v>1064</v>
      </c>
      <c r="N584" s="547" t="s">
        <v>964</v>
      </c>
      <c r="O584" s="467"/>
      <c r="P584" s="540"/>
      <c r="Q584" s="540"/>
      <c r="R584" s="536"/>
      <c r="T584" s="707"/>
      <c r="U584" s="707">
        <v>1</v>
      </c>
      <c r="V584" s="707"/>
      <c r="W584" s="707"/>
      <c r="X584" s="707"/>
      <c r="Y584" s="707"/>
      <c r="Z584" s="707"/>
      <c r="AA584" s="707"/>
      <c r="AB584" s="707"/>
      <c r="AC584" s="707"/>
      <c r="AD584" s="707"/>
      <c r="AE584" s="707"/>
    </row>
    <row r="585" spans="2:31" ht="17.100000000000001" customHeight="1" x14ac:dyDescent="0.25">
      <c r="B585" s="536"/>
      <c r="C585" s="536"/>
      <c r="D585" s="598"/>
      <c r="E585" s="563" t="s">
        <v>461</v>
      </c>
      <c r="F585" s="542">
        <v>6</v>
      </c>
      <c r="G585" s="519" t="s">
        <v>12</v>
      </c>
      <c r="H585" s="519">
        <v>12</v>
      </c>
      <c r="I585" s="520" t="s">
        <v>13</v>
      </c>
      <c r="J585" s="521">
        <f t="shared" si="72"/>
        <v>72</v>
      </c>
      <c r="K585" s="595">
        <v>72</v>
      </c>
      <c r="L585" s="546">
        <f t="shared" si="70"/>
        <v>0</v>
      </c>
      <c r="M585" s="694" t="s">
        <v>1065</v>
      </c>
      <c r="N585" s="547" t="s">
        <v>964</v>
      </c>
      <c r="O585" s="467"/>
      <c r="P585" s="540"/>
      <c r="Q585" s="540"/>
      <c r="R585" s="536"/>
      <c r="T585" s="707"/>
      <c r="U585" s="707">
        <v>1</v>
      </c>
      <c r="V585" s="707"/>
      <c r="W585" s="707"/>
      <c r="X585" s="707"/>
      <c r="Y585" s="707"/>
      <c r="Z585" s="707"/>
      <c r="AA585" s="707"/>
      <c r="AB585" s="707"/>
      <c r="AC585" s="707"/>
      <c r="AD585" s="707"/>
      <c r="AE585" s="707"/>
    </row>
    <row r="586" spans="2:31" ht="17.100000000000001" customHeight="1" x14ac:dyDescent="0.25">
      <c r="B586" s="536"/>
      <c r="C586" s="536"/>
      <c r="D586" s="598"/>
      <c r="E586" s="563" t="s">
        <v>462</v>
      </c>
      <c r="F586" s="542">
        <v>8</v>
      </c>
      <c r="G586" s="519" t="s">
        <v>12</v>
      </c>
      <c r="H586" s="519">
        <v>12</v>
      </c>
      <c r="I586" s="520" t="s">
        <v>13</v>
      </c>
      <c r="J586" s="521">
        <f t="shared" si="72"/>
        <v>96</v>
      </c>
      <c r="K586" s="595">
        <v>96</v>
      </c>
      <c r="L586" s="546">
        <f t="shared" si="70"/>
        <v>0</v>
      </c>
      <c r="M586" s="536" t="s">
        <v>1062</v>
      </c>
      <c r="N586" s="547" t="s">
        <v>964</v>
      </c>
      <c r="O586" s="467"/>
      <c r="P586" s="540"/>
      <c r="Q586" s="540"/>
      <c r="R586" s="536"/>
      <c r="T586" s="707"/>
      <c r="U586" s="707">
        <v>1</v>
      </c>
      <c r="V586" s="707"/>
      <c r="W586" s="707"/>
      <c r="X586" s="707"/>
      <c r="Y586" s="707"/>
      <c r="Z586" s="707"/>
      <c r="AA586" s="707"/>
      <c r="AB586" s="707"/>
      <c r="AC586" s="707"/>
      <c r="AD586" s="707"/>
      <c r="AE586" s="707"/>
    </row>
    <row r="587" spans="2:31" ht="17.100000000000001" customHeight="1" x14ac:dyDescent="0.25">
      <c r="B587" s="536"/>
      <c r="C587" s="536"/>
      <c r="D587" s="598"/>
      <c r="E587" s="563" t="s">
        <v>463</v>
      </c>
      <c r="F587" s="542">
        <v>7.92</v>
      </c>
      <c r="G587" s="519" t="s">
        <v>12</v>
      </c>
      <c r="H587" s="519">
        <v>12</v>
      </c>
      <c r="I587" s="520" t="s">
        <v>13</v>
      </c>
      <c r="J587" s="521">
        <v>95</v>
      </c>
      <c r="K587" s="595">
        <v>95</v>
      </c>
      <c r="L587" s="546">
        <f t="shared" si="70"/>
        <v>0</v>
      </c>
      <c r="M587" s="536" t="s">
        <v>1033</v>
      </c>
      <c r="N587" s="547" t="s">
        <v>964</v>
      </c>
      <c r="O587" s="467"/>
      <c r="P587" s="540"/>
      <c r="Q587" s="540"/>
      <c r="R587" s="536"/>
      <c r="T587" s="707"/>
      <c r="U587" s="707">
        <v>1</v>
      </c>
      <c r="V587" s="707"/>
      <c r="W587" s="707"/>
      <c r="X587" s="707"/>
      <c r="Y587" s="707"/>
      <c r="Z587" s="707"/>
      <c r="AA587" s="707"/>
      <c r="AB587" s="707"/>
      <c r="AC587" s="707"/>
      <c r="AD587" s="707"/>
      <c r="AE587" s="707"/>
    </row>
    <row r="588" spans="2:31" ht="17.100000000000001" customHeight="1" x14ac:dyDescent="0.25">
      <c r="B588" s="536"/>
      <c r="C588" s="536"/>
      <c r="D588" s="598"/>
      <c r="E588" s="563" t="s">
        <v>464</v>
      </c>
      <c r="F588" s="542">
        <v>5</v>
      </c>
      <c r="G588" s="519" t="s">
        <v>12</v>
      </c>
      <c r="H588" s="519">
        <v>12</v>
      </c>
      <c r="I588" s="520" t="s">
        <v>13</v>
      </c>
      <c r="J588" s="521">
        <f t="shared" ref="J588:J611" si="73">F588*H588</f>
        <v>60</v>
      </c>
      <c r="K588" s="595">
        <v>60</v>
      </c>
      <c r="L588" s="546">
        <f t="shared" si="70"/>
        <v>0</v>
      </c>
      <c r="M588" s="697" t="s">
        <v>1163</v>
      </c>
      <c r="N588" s="547" t="s">
        <v>964</v>
      </c>
      <c r="O588" s="467"/>
      <c r="P588" s="540"/>
      <c r="Q588" s="540"/>
      <c r="R588" s="536"/>
      <c r="T588" s="707"/>
      <c r="U588" s="707">
        <v>1</v>
      </c>
      <c r="V588" s="707"/>
      <c r="W588" s="707"/>
      <c r="X588" s="707"/>
      <c r="Y588" s="707"/>
      <c r="Z588" s="707"/>
      <c r="AA588" s="707"/>
      <c r="AB588" s="707"/>
      <c r="AC588" s="707"/>
      <c r="AD588" s="707"/>
      <c r="AE588" s="707"/>
    </row>
    <row r="589" spans="2:31" ht="17.100000000000001" customHeight="1" x14ac:dyDescent="0.25">
      <c r="B589" s="536"/>
      <c r="C589" s="536"/>
      <c r="D589" s="598"/>
      <c r="E589" s="563" t="s">
        <v>465</v>
      </c>
      <c r="F589" s="542">
        <v>5</v>
      </c>
      <c r="G589" s="519" t="s">
        <v>12</v>
      </c>
      <c r="H589" s="519">
        <v>12</v>
      </c>
      <c r="I589" s="520" t="s">
        <v>13</v>
      </c>
      <c r="J589" s="521">
        <f t="shared" si="73"/>
        <v>60</v>
      </c>
      <c r="K589" s="595">
        <v>60</v>
      </c>
      <c r="L589" s="546">
        <f t="shared" si="70"/>
        <v>0</v>
      </c>
      <c r="M589" s="697" t="s">
        <v>1164</v>
      </c>
      <c r="N589" s="547" t="s">
        <v>964</v>
      </c>
      <c r="O589" s="467"/>
      <c r="P589" s="540"/>
      <c r="Q589" s="540"/>
      <c r="R589" s="536"/>
      <c r="T589" s="707"/>
      <c r="U589" s="707">
        <v>1</v>
      </c>
      <c r="V589" s="707"/>
      <c r="W589" s="707"/>
      <c r="X589" s="707"/>
      <c r="Y589" s="707"/>
      <c r="Z589" s="707"/>
      <c r="AA589" s="707"/>
      <c r="AB589" s="707"/>
      <c r="AC589" s="707"/>
      <c r="AD589" s="707"/>
      <c r="AE589" s="707"/>
    </row>
    <row r="590" spans="2:31" ht="17.100000000000001" customHeight="1" x14ac:dyDescent="0.25">
      <c r="B590" s="536"/>
      <c r="C590" s="536"/>
      <c r="D590" s="598"/>
      <c r="E590" s="563" t="s">
        <v>466</v>
      </c>
      <c r="F590" s="542">
        <v>5</v>
      </c>
      <c r="G590" s="519" t="s">
        <v>12</v>
      </c>
      <c r="H590" s="519">
        <v>12</v>
      </c>
      <c r="I590" s="520" t="s">
        <v>13</v>
      </c>
      <c r="J590" s="521">
        <f t="shared" si="73"/>
        <v>60</v>
      </c>
      <c r="K590" s="595">
        <v>60</v>
      </c>
      <c r="L590" s="546">
        <f t="shared" si="70"/>
        <v>0</v>
      </c>
      <c r="M590" s="697" t="s">
        <v>1165</v>
      </c>
      <c r="N590" s="547" t="s">
        <v>964</v>
      </c>
      <c r="O590" s="467"/>
      <c r="P590" s="540"/>
      <c r="Q590" s="540"/>
      <c r="R590" s="536"/>
      <c r="T590" s="707"/>
      <c r="U590" s="707">
        <v>1</v>
      </c>
      <c r="V590" s="707"/>
      <c r="W590" s="707"/>
      <c r="X590" s="707"/>
      <c r="Y590" s="707"/>
      <c r="Z590" s="707"/>
      <c r="AA590" s="707"/>
      <c r="AB590" s="707"/>
      <c r="AC590" s="707"/>
      <c r="AD590" s="707"/>
      <c r="AE590" s="707"/>
    </row>
    <row r="591" spans="2:31" ht="17.100000000000001" customHeight="1" x14ac:dyDescent="0.25">
      <c r="B591" s="536"/>
      <c r="C591" s="536"/>
      <c r="D591" s="598"/>
      <c r="E591" s="563" t="s">
        <v>467</v>
      </c>
      <c r="F591" s="542">
        <v>5</v>
      </c>
      <c r="G591" s="519" t="s">
        <v>12</v>
      </c>
      <c r="H591" s="519">
        <v>12</v>
      </c>
      <c r="I591" s="520" t="s">
        <v>13</v>
      </c>
      <c r="J591" s="521">
        <f t="shared" si="73"/>
        <v>60</v>
      </c>
      <c r="K591" s="595">
        <v>60</v>
      </c>
      <c r="L591" s="546">
        <f>K591-J591</f>
        <v>0</v>
      </c>
      <c r="M591" s="536" t="s">
        <v>963</v>
      </c>
      <c r="N591" s="547" t="s">
        <v>964</v>
      </c>
      <c r="O591" s="467"/>
      <c r="P591" s="540"/>
      <c r="Q591" s="547"/>
      <c r="R591" s="536"/>
      <c r="T591" s="707"/>
      <c r="U591" s="707">
        <v>1</v>
      </c>
      <c r="V591" s="707"/>
      <c r="W591" s="707"/>
      <c r="X591" s="707"/>
      <c r="Y591" s="707"/>
      <c r="Z591" s="707"/>
      <c r="AA591" s="707"/>
      <c r="AB591" s="707"/>
      <c r="AC591" s="707"/>
      <c r="AD591" s="707"/>
      <c r="AE591" s="707"/>
    </row>
    <row r="592" spans="2:31" ht="17.100000000000001" customHeight="1" x14ac:dyDescent="0.25">
      <c r="B592" s="536"/>
      <c r="C592" s="536"/>
      <c r="D592" s="598"/>
      <c r="E592" s="563" t="s">
        <v>468</v>
      </c>
      <c r="F592" s="542">
        <v>5</v>
      </c>
      <c r="G592" s="519" t="s">
        <v>12</v>
      </c>
      <c r="H592" s="519">
        <v>12</v>
      </c>
      <c r="I592" s="520" t="s">
        <v>13</v>
      </c>
      <c r="J592" s="521">
        <f t="shared" si="73"/>
        <v>60</v>
      </c>
      <c r="K592" s="595">
        <v>60</v>
      </c>
      <c r="L592" s="546">
        <f t="shared" ref="L592:L615" si="74">K592-J592</f>
        <v>0</v>
      </c>
      <c r="M592" s="697" t="s">
        <v>1166</v>
      </c>
      <c r="N592" s="547" t="s">
        <v>964</v>
      </c>
      <c r="O592" s="467"/>
      <c r="P592" s="540"/>
      <c r="Q592" s="540"/>
      <c r="R592" s="536"/>
      <c r="T592" s="707"/>
      <c r="U592" s="707">
        <v>1</v>
      </c>
      <c r="V592" s="707"/>
      <c r="W592" s="707"/>
      <c r="X592" s="707"/>
      <c r="Y592" s="707"/>
      <c r="Z592" s="707"/>
      <c r="AA592" s="707"/>
      <c r="AB592" s="707"/>
      <c r="AC592" s="707"/>
      <c r="AD592" s="707"/>
      <c r="AE592" s="707"/>
    </row>
    <row r="593" spans="2:31" ht="17.100000000000001" customHeight="1" x14ac:dyDescent="0.25">
      <c r="B593" s="536"/>
      <c r="C593" s="536"/>
      <c r="D593" s="598"/>
      <c r="E593" s="563" t="s">
        <v>469</v>
      </c>
      <c r="F593" s="542">
        <v>5</v>
      </c>
      <c r="G593" s="519" t="s">
        <v>12</v>
      </c>
      <c r="H593" s="519">
        <v>12</v>
      </c>
      <c r="I593" s="520" t="s">
        <v>13</v>
      </c>
      <c r="J593" s="521">
        <f t="shared" si="73"/>
        <v>60</v>
      </c>
      <c r="K593" s="595">
        <v>60</v>
      </c>
      <c r="L593" s="546">
        <f t="shared" si="74"/>
        <v>0</v>
      </c>
      <c r="M593" s="697" t="s">
        <v>1167</v>
      </c>
      <c r="N593" s="547" t="s">
        <v>964</v>
      </c>
      <c r="O593" s="467"/>
      <c r="P593" s="540"/>
      <c r="Q593" s="540"/>
      <c r="R593" s="536"/>
      <c r="T593" s="707"/>
      <c r="U593" s="707">
        <v>1</v>
      </c>
      <c r="V593" s="707"/>
      <c r="W593" s="707"/>
      <c r="X593" s="707"/>
      <c r="Y593" s="707"/>
      <c r="Z593" s="707"/>
      <c r="AA593" s="707"/>
      <c r="AB593" s="707"/>
      <c r="AC593" s="707"/>
      <c r="AD593" s="707"/>
      <c r="AE593" s="707"/>
    </row>
    <row r="594" spans="2:31" ht="17.100000000000001" customHeight="1" x14ac:dyDescent="0.25">
      <c r="B594" s="536"/>
      <c r="C594" s="536"/>
      <c r="D594" s="598"/>
      <c r="E594" s="563" t="s">
        <v>470</v>
      </c>
      <c r="F594" s="542">
        <v>5</v>
      </c>
      <c r="G594" s="519" t="s">
        <v>12</v>
      </c>
      <c r="H594" s="519">
        <v>12</v>
      </c>
      <c r="I594" s="520" t="s">
        <v>13</v>
      </c>
      <c r="J594" s="521">
        <f t="shared" si="73"/>
        <v>60</v>
      </c>
      <c r="K594" s="595">
        <v>60</v>
      </c>
      <c r="L594" s="546">
        <f t="shared" si="74"/>
        <v>0</v>
      </c>
      <c r="M594" s="697" t="s">
        <v>1168</v>
      </c>
      <c r="N594" s="547" t="s">
        <v>964</v>
      </c>
      <c r="O594" s="467"/>
      <c r="P594" s="540"/>
      <c r="Q594" s="540"/>
      <c r="R594" s="536"/>
      <c r="T594" s="707"/>
      <c r="U594" s="707">
        <v>1</v>
      </c>
      <c r="V594" s="707"/>
      <c r="W594" s="707"/>
      <c r="X594" s="707"/>
      <c r="Y594" s="707"/>
      <c r="Z594" s="707"/>
      <c r="AA594" s="707"/>
      <c r="AB594" s="707"/>
      <c r="AC594" s="707"/>
      <c r="AD594" s="707"/>
      <c r="AE594" s="707"/>
    </row>
    <row r="595" spans="2:31" ht="17.100000000000001" customHeight="1" x14ac:dyDescent="0.25">
      <c r="B595" s="536"/>
      <c r="C595" s="536"/>
      <c r="D595" s="598"/>
      <c r="E595" s="563" t="s">
        <v>471</v>
      </c>
      <c r="F595" s="542">
        <v>5</v>
      </c>
      <c r="G595" s="519" t="s">
        <v>12</v>
      </c>
      <c r="H595" s="519">
        <v>12</v>
      </c>
      <c r="I595" s="520" t="s">
        <v>13</v>
      </c>
      <c r="J595" s="521">
        <f t="shared" si="73"/>
        <v>60</v>
      </c>
      <c r="K595" s="595">
        <v>60</v>
      </c>
      <c r="L595" s="546">
        <f t="shared" si="74"/>
        <v>0</v>
      </c>
      <c r="M595" s="697" t="s">
        <v>1169</v>
      </c>
      <c r="N595" s="547" t="s">
        <v>964</v>
      </c>
      <c r="O595" s="467"/>
      <c r="P595" s="540"/>
      <c r="Q595" s="540"/>
      <c r="R595" s="536"/>
      <c r="T595" s="707"/>
      <c r="U595" s="707">
        <v>1</v>
      </c>
      <c r="V595" s="707"/>
      <c r="W595" s="707"/>
      <c r="X595" s="707"/>
      <c r="Y595" s="707"/>
      <c r="Z595" s="707"/>
      <c r="AA595" s="707"/>
      <c r="AB595" s="707"/>
      <c r="AC595" s="707"/>
      <c r="AD595" s="707"/>
      <c r="AE595" s="707"/>
    </row>
    <row r="596" spans="2:31" ht="17.100000000000001" customHeight="1" x14ac:dyDescent="0.25">
      <c r="B596" s="536"/>
      <c r="C596" s="536"/>
      <c r="D596" s="598"/>
      <c r="E596" s="563" t="s">
        <v>472</v>
      </c>
      <c r="F596" s="542">
        <v>5</v>
      </c>
      <c r="G596" s="519" t="s">
        <v>12</v>
      </c>
      <c r="H596" s="519">
        <v>12</v>
      </c>
      <c r="I596" s="520" t="s">
        <v>13</v>
      </c>
      <c r="J596" s="521">
        <f t="shared" si="73"/>
        <v>60</v>
      </c>
      <c r="K596" s="595">
        <v>60</v>
      </c>
      <c r="L596" s="546">
        <f t="shared" si="74"/>
        <v>0</v>
      </c>
      <c r="M596" s="697" t="s">
        <v>1170</v>
      </c>
      <c r="N596" s="547" t="s">
        <v>964</v>
      </c>
      <c r="O596" s="467"/>
      <c r="P596" s="540"/>
      <c r="Q596" s="540"/>
      <c r="R596" s="536"/>
      <c r="T596" s="707"/>
      <c r="U596" s="707">
        <v>1</v>
      </c>
      <c r="V596" s="707"/>
      <c r="W596" s="707"/>
      <c r="X596" s="707"/>
      <c r="Y596" s="707"/>
      <c r="Z596" s="707"/>
      <c r="AA596" s="707"/>
      <c r="AB596" s="707"/>
      <c r="AC596" s="707"/>
      <c r="AD596" s="707"/>
      <c r="AE596" s="707"/>
    </row>
    <row r="597" spans="2:31" ht="17.100000000000001" customHeight="1" x14ac:dyDescent="0.25">
      <c r="B597" s="536"/>
      <c r="C597" s="536"/>
      <c r="D597" s="598"/>
      <c r="E597" s="563" t="s">
        <v>473</v>
      </c>
      <c r="F597" s="542">
        <v>5</v>
      </c>
      <c r="G597" s="519" t="s">
        <v>12</v>
      </c>
      <c r="H597" s="519">
        <v>12</v>
      </c>
      <c r="I597" s="520" t="s">
        <v>13</v>
      </c>
      <c r="J597" s="521">
        <f t="shared" si="73"/>
        <v>60</v>
      </c>
      <c r="K597" s="595">
        <v>60</v>
      </c>
      <c r="L597" s="546">
        <f t="shared" si="74"/>
        <v>0</v>
      </c>
      <c r="M597" s="697" t="s">
        <v>1171</v>
      </c>
      <c r="N597" s="547" t="s">
        <v>964</v>
      </c>
      <c r="O597" s="467"/>
      <c r="P597" s="540"/>
      <c r="Q597" s="540"/>
      <c r="R597" s="536"/>
      <c r="T597" s="707"/>
      <c r="U597" s="707">
        <v>1</v>
      </c>
      <c r="V597" s="707"/>
      <c r="W597" s="707"/>
      <c r="X597" s="707"/>
      <c r="Y597" s="707"/>
      <c r="Z597" s="707"/>
      <c r="AA597" s="707"/>
      <c r="AB597" s="707"/>
      <c r="AC597" s="707"/>
      <c r="AD597" s="707"/>
      <c r="AE597" s="707"/>
    </row>
    <row r="598" spans="2:31" ht="17.100000000000001" customHeight="1" x14ac:dyDescent="0.25">
      <c r="B598" s="536"/>
      <c r="C598" s="536"/>
      <c r="D598" s="598"/>
      <c r="E598" s="563" t="s">
        <v>474</v>
      </c>
      <c r="F598" s="542">
        <v>5</v>
      </c>
      <c r="G598" s="519" t="s">
        <v>12</v>
      </c>
      <c r="H598" s="519">
        <v>12</v>
      </c>
      <c r="I598" s="520" t="s">
        <v>13</v>
      </c>
      <c r="J598" s="521">
        <f t="shared" si="73"/>
        <v>60</v>
      </c>
      <c r="K598" s="595">
        <v>60</v>
      </c>
      <c r="L598" s="546">
        <f t="shared" si="74"/>
        <v>0</v>
      </c>
      <c r="M598" s="697" t="s">
        <v>1172</v>
      </c>
      <c r="N598" s="547" t="s">
        <v>964</v>
      </c>
      <c r="O598" s="467"/>
      <c r="P598" s="540"/>
      <c r="Q598" s="540"/>
      <c r="R598" s="536"/>
      <c r="T598" s="707"/>
      <c r="U598" s="707">
        <v>1</v>
      </c>
      <c r="V598" s="707"/>
      <c r="W598" s="707"/>
      <c r="X598" s="707"/>
      <c r="Y598" s="707"/>
      <c r="Z598" s="707"/>
      <c r="AA598" s="707"/>
      <c r="AB598" s="707"/>
      <c r="AC598" s="707"/>
      <c r="AD598" s="707"/>
      <c r="AE598" s="707"/>
    </row>
    <row r="599" spans="2:31" ht="17.100000000000001" customHeight="1" x14ac:dyDescent="0.25">
      <c r="B599" s="536"/>
      <c r="C599" s="536"/>
      <c r="D599" s="598"/>
      <c r="E599" s="563" t="s">
        <v>475</v>
      </c>
      <c r="F599" s="542">
        <v>6</v>
      </c>
      <c r="G599" s="519" t="s">
        <v>12</v>
      </c>
      <c r="H599" s="519">
        <v>12</v>
      </c>
      <c r="I599" s="520" t="s">
        <v>13</v>
      </c>
      <c r="J599" s="521">
        <f t="shared" si="73"/>
        <v>72</v>
      </c>
      <c r="K599" s="595">
        <v>72</v>
      </c>
      <c r="L599" s="546">
        <f t="shared" si="74"/>
        <v>0</v>
      </c>
      <c r="M599" s="697" t="s">
        <v>1173</v>
      </c>
      <c r="N599" s="547" t="s">
        <v>964</v>
      </c>
      <c r="O599" s="467"/>
      <c r="P599" s="540"/>
      <c r="Q599" s="540"/>
      <c r="R599" s="536"/>
      <c r="T599" s="707"/>
      <c r="U599" s="707">
        <v>1</v>
      </c>
      <c r="V599" s="707"/>
      <c r="W599" s="707"/>
      <c r="X599" s="707"/>
      <c r="Y599" s="707"/>
      <c r="Z599" s="707"/>
      <c r="AA599" s="707"/>
      <c r="AB599" s="707"/>
      <c r="AC599" s="707"/>
      <c r="AD599" s="707"/>
      <c r="AE599" s="707"/>
    </row>
    <row r="600" spans="2:31" ht="17.100000000000001" customHeight="1" x14ac:dyDescent="0.25">
      <c r="B600" s="536"/>
      <c r="C600" s="536"/>
      <c r="D600" s="598"/>
      <c r="E600" s="563" t="s">
        <v>476</v>
      </c>
      <c r="F600" s="542">
        <v>8</v>
      </c>
      <c r="G600" s="519" t="s">
        <v>12</v>
      </c>
      <c r="H600" s="519">
        <v>12</v>
      </c>
      <c r="I600" s="520" t="s">
        <v>13</v>
      </c>
      <c r="J600" s="521">
        <f t="shared" si="73"/>
        <v>96</v>
      </c>
      <c r="K600" s="595">
        <v>96</v>
      </c>
      <c r="L600" s="546">
        <f t="shared" si="74"/>
        <v>0</v>
      </c>
      <c r="M600" s="697" t="s">
        <v>1174</v>
      </c>
      <c r="N600" s="547" t="s">
        <v>964</v>
      </c>
      <c r="O600" s="467"/>
      <c r="P600" s="540"/>
      <c r="Q600" s="540"/>
      <c r="R600" s="536"/>
      <c r="T600" s="707"/>
      <c r="U600" s="707">
        <v>1</v>
      </c>
      <c r="V600" s="707"/>
      <c r="W600" s="707"/>
      <c r="X600" s="707"/>
      <c r="Y600" s="707"/>
      <c r="Z600" s="707"/>
      <c r="AA600" s="707"/>
      <c r="AB600" s="707"/>
      <c r="AC600" s="707"/>
      <c r="AD600" s="707"/>
      <c r="AE600" s="707"/>
    </row>
    <row r="601" spans="2:31" ht="17.100000000000001" customHeight="1" x14ac:dyDescent="0.25">
      <c r="B601" s="536"/>
      <c r="C601" s="536"/>
      <c r="D601" s="598"/>
      <c r="E601" s="563" t="s">
        <v>477</v>
      </c>
      <c r="F601" s="542">
        <v>6</v>
      </c>
      <c r="G601" s="519" t="s">
        <v>12</v>
      </c>
      <c r="H601" s="519">
        <v>13</v>
      </c>
      <c r="I601" s="520" t="s">
        <v>13</v>
      </c>
      <c r="J601" s="521">
        <f t="shared" si="73"/>
        <v>78</v>
      </c>
      <c r="K601" s="595">
        <v>78</v>
      </c>
      <c r="L601" s="546">
        <f t="shared" si="74"/>
        <v>0</v>
      </c>
      <c r="M601" s="536" t="s">
        <v>1162</v>
      </c>
      <c r="N601" s="547" t="s">
        <v>964</v>
      </c>
      <c r="O601" s="467"/>
      <c r="P601" s="540"/>
      <c r="Q601" s="540"/>
      <c r="R601" s="536"/>
      <c r="T601" s="707"/>
      <c r="U601" s="707">
        <v>1</v>
      </c>
      <c r="V601" s="707"/>
      <c r="W601" s="707"/>
      <c r="X601" s="707"/>
      <c r="Y601" s="707"/>
      <c r="Z601" s="707"/>
      <c r="AA601" s="707"/>
      <c r="AB601" s="707"/>
      <c r="AC601" s="707"/>
      <c r="AD601" s="707"/>
      <c r="AE601" s="707"/>
    </row>
    <row r="602" spans="2:31" ht="17.100000000000001" customHeight="1" x14ac:dyDescent="0.25">
      <c r="B602" s="536"/>
      <c r="C602" s="536"/>
      <c r="D602" s="598"/>
      <c r="E602" s="563" t="s">
        <v>478</v>
      </c>
      <c r="F602" s="542">
        <v>6</v>
      </c>
      <c r="G602" s="519" t="s">
        <v>12</v>
      </c>
      <c r="H602" s="519">
        <v>13</v>
      </c>
      <c r="I602" s="520" t="s">
        <v>13</v>
      </c>
      <c r="J602" s="521">
        <f t="shared" si="73"/>
        <v>78</v>
      </c>
      <c r="K602" s="595">
        <v>78</v>
      </c>
      <c r="L602" s="546">
        <f t="shared" si="74"/>
        <v>0</v>
      </c>
      <c r="M602" s="536" t="s">
        <v>1045</v>
      </c>
      <c r="N602" s="547" t="s">
        <v>964</v>
      </c>
      <c r="O602" s="467"/>
      <c r="P602" s="540"/>
      <c r="Q602" s="540"/>
      <c r="R602" s="536"/>
      <c r="T602" s="707"/>
      <c r="U602" s="707">
        <v>1</v>
      </c>
      <c r="V602" s="707"/>
      <c r="W602" s="707"/>
      <c r="X602" s="707"/>
      <c r="Y602" s="707"/>
      <c r="Z602" s="707"/>
      <c r="AA602" s="707"/>
      <c r="AB602" s="707"/>
      <c r="AC602" s="707"/>
      <c r="AD602" s="707"/>
      <c r="AE602" s="707"/>
    </row>
    <row r="603" spans="2:31" ht="17.100000000000001" customHeight="1" x14ac:dyDescent="0.25">
      <c r="B603" s="536"/>
      <c r="C603" s="536"/>
      <c r="D603" s="598"/>
      <c r="E603" s="563" t="s">
        <v>479</v>
      </c>
      <c r="F603" s="542">
        <v>5</v>
      </c>
      <c r="G603" s="519" t="s">
        <v>12</v>
      </c>
      <c r="H603" s="519">
        <v>13</v>
      </c>
      <c r="I603" s="520" t="s">
        <v>13</v>
      </c>
      <c r="J603" s="521">
        <f t="shared" si="73"/>
        <v>65</v>
      </c>
      <c r="K603" s="595">
        <v>65</v>
      </c>
      <c r="L603" s="546">
        <f t="shared" si="74"/>
        <v>0</v>
      </c>
      <c r="M603" s="536" t="s">
        <v>1044</v>
      </c>
      <c r="N603" s="547" t="s">
        <v>964</v>
      </c>
      <c r="O603" s="467"/>
      <c r="P603" s="540"/>
      <c r="Q603" s="540"/>
      <c r="R603" s="536"/>
      <c r="T603" s="707"/>
      <c r="U603" s="707">
        <v>1</v>
      </c>
      <c r="V603" s="707"/>
      <c r="W603" s="707"/>
      <c r="X603" s="707"/>
      <c r="Y603" s="707"/>
      <c r="Z603" s="707"/>
      <c r="AA603" s="707"/>
      <c r="AB603" s="707"/>
      <c r="AC603" s="707"/>
      <c r="AD603" s="707"/>
      <c r="AE603" s="707"/>
    </row>
    <row r="604" spans="2:31" ht="17.100000000000001" customHeight="1" x14ac:dyDescent="0.25">
      <c r="B604" s="536"/>
      <c r="C604" s="536"/>
      <c r="D604" s="598"/>
      <c r="E604" s="563" t="s">
        <v>480</v>
      </c>
      <c r="F604" s="542">
        <v>5</v>
      </c>
      <c r="G604" s="519" t="s">
        <v>12</v>
      </c>
      <c r="H604" s="519">
        <v>13</v>
      </c>
      <c r="I604" s="520" t="s">
        <v>13</v>
      </c>
      <c r="J604" s="521">
        <f t="shared" si="73"/>
        <v>65</v>
      </c>
      <c r="K604" s="595">
        <v>65</v>
      </c>
      <c r="L604" s="546">
        <f t="shared" si="74"/>
        <v>0</v>
      </c>
      <c r="M604" s="536" t="s">
        <v>1043</v>
      </c>
      <c r="N604" s="547" t="s">
        <v>964</v>
      </c>
      <c r="O604" s="467"/>
      <c r="P604" s="540"/>
      <c r="Q604" s="540"/>
      <c r="R604" s="536"/>
      <c r="T604" s="707"/>
      <c r="U604" s="707">
        <v>1</v>
      </c>
      <c r="V604" s="707"/>
      <c r="W604" s="707"/>
      <c r="X604" s="707"/>
      <c r="Y604" s="707"/>
      <c r="Z604" s="707"/>
      <c r="AA604" s="707"/>
      <c r="AB604" s="707"/>
      <c r="AC604" s="707"/>
      <c r="AD604" s="707"/>
      <c r="AE604" s="707"/>
    </row>
    <row r="605" spans="2:31" ht="17.100000000000001" customHeight="1" x14ac:dyDescent="0.25">
      <c r="B605" s="536"/>
      <c r="C605" s="536"/>
      <c r="D605" s="598"/>
      <c r="E605" s="563" t="s">
        <v>481</v>
      </c>
      <c r="F605" s="542">
        <v>5</v>
      </c>
      <c r="G605" s="519" t="s">
        <v>12</v>
      </c>
      <c r="H605" s="519">
        <v>13</v>
      </c>
      <c r="I605" s="520" t="s">
        <v>13</v>
      </c>
      <c r="J605" s="521">
        <f t="shared" si="73"/>
        <v>65</v>
      </c>
      <c r="K605" s="595">
        <v>65</v>
      </c>
      <c r="L605" s="546">
        <f t="shared" si="74"/>
        <v>0</v>
      </c>
      <c r="M605" s="536" t="s">
        <v>1042</v>
      </c>
      <c r="N605" s="547" t="s">
        <v>964</v>
      </c>
      <c r="O605" s="467"/>
      <c r="P605" s="540"/>
      <c r="Q605" s="540"/>
      <c r="R605" s="536"/>
      <c r="T605" s="707"/>
      <c r="U605" s="707">
        <v>1</v>
      </c>
      <c r="V605" s="707"/>
      <c r="W605" s="707"/>
      <c r="X605" s="707"/>
      <c r="Y605" s="707"/>
      <c r="Z605" s="707"/>
      <c r="AA605" s="707"/>
      <c r="AB605" s="707"/>
      <c r="AC605" s="707"/>
      <c r="AD605" s="707"/>
      <c r="AE605" s="707"/>
    </row>
    <row r="606" spans="2:31" ht="17.100000000000001" customHeight="1" x14ac:dyDescent="0.25">
      <c r="B606" s="536"/>
      <c r="C606" s="536"/>
      <c r="D606" s="598"/>
      <c r="E606" s="563" t="s">
        <v>482</v>
      </c>
      <c r="F606" s="542">
        <v>5</v>
      </c>
      <c r="G606" s="519" t="s">
        <v>12</v>
      </c>
      <c r="H606" s="519">
        <v>13</v>
      </c>
      <c r="I606" s="520" t="s">
        <v>13</v>
      </c>
      <c r="J606" s="521">
        <f t="shared" si="73"/>
        <v>65</v>
      </c>
      <c r="K606" s="595">
        <v>65</v>
      </c>
      <c r="L606" s="546">
        <f t="shared" si="74"/>
        <v>0</v>
      </c>
      <c r="M606" s="536" t="s">
        <v>1041</v>
      </c>
      <c r="N606" s="547" t="s">
        <v>964</v>
      </c>
      <c r="O606" s="467"/>
      <c r="P606" s="540"/>
      <c r="Q606" s="540"/>
      <c r="R606" s="536"/>
      <c r="T606" s="707"/>
      <c r="U606" s="707">
        <v>1</v>
      </c>
      <c r="V606" s="707"/>
      <c r="W606" s="707"/>
      <c r="X606" s="707"/>
      <c r="Y606" s="707"/>
      <c r="Z606" s="707"/>
      <c r="AA606" s="707"/>
      <c r="AB606" s="707"/>
      <c r="AC606" s="707"/>
      <c r="AD606" s="707"/>
      <c r="AE606" s="707"/>
    </row>
    <row r="607" spans="2:31" ht="17.100000000000001" customHeight="1" x14ac:dyDescent="0.25">
      <c r="B607" s="536"/>
      <c r="C607" s="536"/>
      <c r="D607" s="598"/>
      <c r="E607" s="563" t="s">
        <v>484</v>
      </c>
      <c r="F607" s="542">
        <v>5</v>
      </c>
      <c r="G607" s="519" t="s">
        <v>12</v>
      </c>
      <c r="H607" s="519">
        <v>13</v>
      </c>
      <c r="I607" s="520" t="s">
        <v>13</v>
      </c>
      <c r="J607" s="521">
        <f t="shared" si="73"/>
        <v>65</v>
      </c>
      <c r="K607" s="595">
        <v>65</v>
      </c>
      <c r="L607" s="546">
        <f t="shared" si="74"/>
        <v>0</v>
      </c>
      <c r="M607" s="536" t="s">
        <v>1040</v>
      </c>
      <c r="N607" s="547" t="s">
        <v>964</v>
      </c>
      <c r="O607" s="467"/>
      <c r="P607" s="540"/>
      <c r="Q607" s="540"/>
      <c r="R607" s="536"/>
      <c r="T607" s="707"/>
      <c r="U607" s="707">
        <v>1</v>
      </c>
      <c r="V607" s="707"/>
      <c r="W607" s="707"/>
      <c r="X607" s="707"/>
      <c r="Y607" s="707"/>
      <c r="Z607" s="707"/>
      <c r="AA607" s="707"/>
      <c r="AB607" s="707"/>
      <c r="AC607" s="707"/>
      <c r="AD607" s="707"/>
      <c r="AE607" s="707"/>
    </row>
    <row r="608" spans="2:31" ht="17.100000000000001" customHeight="1" x14ac:dyDescent="0.25">
      <c r="B608" s="536"/>
      <c r="C608" s="536"/>
      <c r="D608" s="598"/>
      <c r="E608" s="563" t="s">
        <v>485</v>
      </c>
      <c r="F608" s="542">
        <v>5</v>
      </c>
      <c r="G608" s="519" t="s">
        <v>12</v>
      </c>
      <c r="H608" s="519">
        <v>13</v>
      </c>
      <c r="I608" s="520" t="s">
        <v>13</v>
      </c>
      <c r="J608" s="521">
        <f t="shared" si="73"/>
        <v>65</v>
      </c>
      <c r="K608" s="595">
        <v>65</v>
      </c>
      <c r="L608" s="546">
        <f t="shared" si="74"/>
        <v>0</v>
      </c>
      <c r="M608" s="536" t="s">
        <v>1039</v>
      </c>
      <c r="N608" s="547" t="s">
        <v>964</v>
      </c>
      <c r="O608" s="467"/>
      <c r="P608" s="540"/>
      <c r="Q608" s="540"/>
      <c r="R608" s="536"/>
      <c r="T608" s="707"/>
      <c r="U608" s="707">
        <v>1</v>
      </c>
      <c r="V608" s="707"/>
      <c r="W608" s="707"/>
      <c r="X608" s="707"/>
      <c r="Y608" s="707"/>
      <c r="Z608" s="707"/>
      <c r="AA608" s="707"/>
      <c r="AB608" s="707"/>
      <c r="AC608" s="707"/>
      <c r="AD608" s="707"/>
      <c r="AE608" s="707"/>
    </row>
    <row r="609" spans="2:31" ht="17.100000000000001" customHeight="1" x14ac:dyDescent="0.25">
      <c r="B609" s="536"/>
      <c r="C609" s="536"/>
      <c r="D609" s="598"/>
      <c r="E609" s="563" t="s">
        <v>486</v>
      </c>
      <c r="F609" s="542">
        <v>5</v>
      </c>
      <c r="G609" s="519" t="s">
        <v>12</v>
      </c>
      <c r="H609" s="519">
        <v>13</v>
      </c>
      <c r="I609" s="520" t="s">
        <v>13</v>
      </c>
      <c r="J609" s="521">
        <f t="shared" si="73"/>
        <v>65</v>
      </c>
      <c r="K609" s="595">
        <v>65</v>
      </c>
      <c r="L609" s="546">
        <f t="shared" si="74"/>
        <v>0</v>
      </c>
      <c r="M609" s="536" t="s">
        <v>1038</v>
      </c>
      <c r="N609" s="547" t="s">
        <v>964</v>
      </c>
      <c r="O609" s="467"/>
      <c r="P609" s="540"/>
      <c r="Q609" s="540"/>
      <c r="R609" s="536"/>
      <c r="T609" s="707"/>
      <c r="U609" s="707">
        <v>1</v>
      </c>
      <c r="V609" s="707"/>
      <c r="W609" s="707"/>
      <c r="X609" s="707"/>
      <c r="Y609" s="707"/>
      <c r="Z609" s="707"/>
      <c r="AA609" s="707"/>
      <c r="AB609" s="707"/>
      <c r="AC609" s="707"/>
      <c r="AD609" s="707"/>
      <c r="AE609" s="707"/>
    </row>
    <row r="610" spans="2:31" ht="17.100000000000001" customHeight="1" x14ac:dyDescent="0.25">
      <c r="B610" s="536"/>
      <c r="C610" s="536"/>
      <c r="D610" s="598"/>
      <c r="E610" s="563" t="s">
        <v>487</v>
      </c>
      <c r="F610" s="542">
        <v>6</v>
      </c>
      <c r="G610" s="519" t="s">
        <v>12</v>
      </c>
      <c r="H610" s="519">
        <v>13</v>
      </c>
      <c r="I610" s="520" t="s">
        <v>13</v>
      </c>
      <c r="J610" s="521">
        <f t="shared" si="73"/>
        <v>78</v>
      </c>
      <c r="K610" s="595">
        <v>78</v>
      </c>
      <c r="L610" s="546">
        <f t="shared" si="74"/>
        <v>0</v>
      </c>
      <c r="M610" s="536" t="s">
        <v>1037</v>
      </c>
      <c r="N610" s="547" t="s">
        <v>964</v>
      </c>
      <c r="O610" s="467"/>
      <c r="P610" s="540"/>
      <c r="Q610" s="540"/>
      <c r="R610" s="536"/>
      <c r="T610" s="707"/>
      <c r="U610" s="707">
        <v>1</v>
      </c>
      <c r="V610" s="707"/>
      <c r="W610" s="707"/>
      <c r="X610" s="707"/>
      <c r="Y610" s="707"/>
      <c r="Z610" s="707"/>
      <c r="AA610" s="707"/>
      <c r="AB610" s="707"/>
      <c r="AC610" s="707"/>
      <c r="AD610" s="707"/>
      <c r="AE610" s="707"/>
    </row>
    <row r="611" spans="2:31" ht="17.100000000000001" customHeight="1" x14ac:dyDescent="0.25">
      <c r="B611" s="536"/>
      <c r="C611" s="536"/>
      <c r="D611" s="598"/>
      <c r="E611" s="563" t="s">
        <v>488</v>
      </c>
      <c r="F611" s="542">
        <v>6</v>
      </c>
      <c r="G611" s="519" t="s">
        <v>12</v>
      </c>
      <c r="H611" s="519">
        <v>13</v>
      </c>
      <c r="I611" s="520" t="s">
        <v>13</v>
      </c>
      <c r="J611" s="521">
        <f t="shared" si="73"/>
        <v>78</v>
      </c>
      <c r="K611" s="595">
        <v>78</v>
      </c>
      <c r="L611" s="546">
        <f t="shared" si="74"/>
        <v>0</v>
      </c>
      <c r="M611" s="536" t="s">
        <v>1036</v>
      </c>
      <c r="N611" s="547" t="s">
        <v>964</v>
      </c>
      <c r="O611" s="467"/>
      <c r="P611" s="540"/>
      <c r="Q611" s="540"/>
      <c r="R611" s="536"/>
      <c r="T611" s="707"/>
      <c r="U611" s="707">
        <v>1</v>
      </c>
      <c r="V611" s="707"/>
      <c r="W611" s="707"/>
      <c r="X611" s="707"/>
      <c r="Y611" s="707"/>
      <c r="Z611" s="707"/>
      <c r="AA611" s="707"/>
      <c r="AB611" s="707"/>
      <c r="AC611" s="707"/>
      <c r="AD611" s="707"/>
      <c r="AE611" s="707"/>
    </row>
    <row r="612" spans="2:31" ht="17.100000000000001" customHeight="1" x14ac:dyDescent="0.25">
      <c r="B612" s="536"/>
      <c r="C612" s="536"/>
      <c r="D612" s="598"/>
      <c r="E612" s="563" t="s">
        <v>490</v>
      </c>
      <c r="F612" s="542">
        <v>10</v>
      </c>
      <c r="G612" s="519" t="s">
        <v>12</v>
      </c>
      <c r="H612" s="519">
        <v>13</v>
      </c>
      <c r="I612" s="520" t="s">
        <v>13</v>
      </c>
      <c r="J612" s="521">
        <f>F612*H612</f>
        <v>130</v>
      </c>
      <c r="K612" s="595">
        <v>130</v>
      </c>
      <c r="L612" s="546">
        <f t="shared" si="74"/>
        <v>0</v>
      </c>
      <c r="M612" s="536" t="s">
        <v>1220</v>
      </c>
      <c r="N612" s="547" t="s">
        <v>964</v>
      </c>
      <c r="O612" s="467"/>
      <c r="P612" s="540"/>
      <c r="Q612" s="540"/>
      <c r="R612" s="536"/>
      <c r="T612" s="707"/>
      <c r="U612" s="707">
        <v>1</v>
      </c>
      <c r="V612" s="707"/>
      <c r="W612" s="707"/>
      <c r="X612" s="707"/>
      <c r="Y612" s="707"/>
      <c r="Z612" s="707"/>
      <c r="AA612" s="707"/>
      <c r="AB612" s="707"/>
      <c r="AC612" s="707"/>
      <c r="AD612" s="707"/>
      <c r="AE612" s="707"/>
    </row>
    <row r="613" spans="2:31" ht="17.100000000000001" customHeight="1" x14ac:dyDescent="0.25">
      <c r="B613" s="536"/>
      <c r="C613" s="536"/>
      <c r="D613" s="598"/>
      <c r="E613" s="563" t="s">
        <v>501</v>
      </c>
      <c r="F613" s="542"/>
      <c r="G613" s="519" t="s">
        <v>12</v>
      </c>
      <c r="H613" s="519"/>
      <c r="I613" s="520" t="s">
        <v>13</v>
      </c>
      <c r="J613" s="521">
        <v>566</v>
      </c>
      <c r="K613" s="686">
        <v>566</v>
      </c>
      <c r="L613" s="546">
        <f t="shared" si="74"/>
        <v>0</v>
      </c>
      <c r="M613" s="536" t="s">
        <v>1210</v>
      </c>
      <c r="N613" s="547" t="s">
        <v>964</v>
      </c>
      <c r="O613" s="467"/>
      <c r="P613" s="540"/>
      <c r="Q613" s="540"/>
      <c r="R613" s="536" t="s">
        <v>961</v>
      </c>
      <c r="T613" s="707"/>
      <c r="U613" s="707">
        <v>1</v>
      </c>
      <c r="V613" s="707"/>
      <c r="W613" s="707"/>
      <c r="X613" s="707"/>
      <c r="Y613" s="707"/>
      <c r="Z613" s="707"/>
      <c r="AA613" s="707"/>
      <c r="AB613" s="707"/>
      <c r="AC613" s="707"/>
      <c r="AD613" s="707"/>
      <c r="AE613" s="707"/>
    </row>
    <row r="614" spans="2:31" ht="17.100000000000001" customHeight="1" x14ac:dyDescent="0.25">
      <c r="B614" s="536"/>
      <c r="C614" s="536"/>
      <c r="D614" s="598"/>
      <c r="E614" s="563" t="s">
        <v>502</v>
      </c>
      <c r="F614" s="542"/>
      <c r="G614" s="519" t="s">
        <v>12</v>
      </c>
      <c r="H614" s="519"/>
      <c r="I614" s="520" t="s">
        <v>13</v>
      </c>
      <c r="J614" s="521">
        <v>912</v>
      </c>
      <c r="K614" s="696">
        <v>912</v>
      </c>
      <c r="L614" s="546">
        <f t="shared" si="74"/>
        <v>0</v>
      </c>
      <c r="M614" s="536" t="s">
        <v>1251</v>
      </c>
      <c r="N614" s="547" t="s">
        <v>964</v>
      </c>
      <c r="O614" s="467"/>
      <c r="P614" s="540"/>
      <c r="Q614" s="540"/>
      <c r="R614" s="536"/>
      <c r="T614" s="707"/>
      <c r="U614" s="707">
        <v>1</v>
      </c>
      <c r="V614" s="707"/>
      <c r="W614" s="707"/>
      <c r="X614" s="707"/>
      <c r="Y614" s="707"/>
      <c r="Z614" s="707"/>
      <c r="AA614" s="707"/>
      <c r="AB614" s="707"/>
      <c r="AC614" s="707"/>
      <c r="AD614" s="707"/>
      <c r="AE614" s="707"/>
    </row>
    <row r="615" spans="2:31" ht="17.100000000000001" customHeight="1" x14ac:dyDescent="0.25">
      <c r="B615" s="536"/>
      <c r="C615" s="536"/>
      <c r="D615" s="598"/>
      <c r="E615" s="563" t="s">
        <v>503</v>
      </c>
      <c r="F615" s="542">
        <v>6</v>
      </c>
      <c r="G615" s="519" t="s">
        <v>12</v>
      </c>
      <c r="H615" s="519">
        <v>16</v>
      </c>
      <c r="I615" s="520" t="s">
        <v>13</v>
      </c>
      <c r="J615" s="521">
        <f t="shared" ref="J615" si="75">F615*H615</f>
        <v>96</v>
      </c>
      <c r="K615" s="595">
        <v>96</v>
      </c>
      <c r="L615" s="546">
        <f t="shared" si="74"/>
        <v>0</v>
      </c>
      <c r="M615" s="697" t="s">
        <v>1189</v>
      </c>
      <c r="N615" s="547" t="s">
        <v>964</v>
      </c>
      <c r="O615" s="467"/>
      <c r="P615" s="540"/>
      <c r="Q615" s="540"/>
      <c r="R615" s="536"/>
      <c r="T615" s="707"/>
      <c r="U615" s="707">
        <v>1</v>
      </c>
      <c r="V615" s="707"/>
      <c r="W615" s="707"/>
      <c r="X615" s="707"/>
      <c r="Y615" s="707"/>
      <c r="Z615" s="707"/>
      <c r="AA615" s="707"/>
      <c r="AB615" s="707"/>
      <c r="AC615" s="707"/>
      <c r="AD615" s="707"/>
      <c r="AE615" s="707"/>
    </row>
    <row r="616" spans="2:31" ht="17.100000000000001" customHeight="1" x14ac:dyDescent="0.25">
      <c r="B616" s="536"/>
      <c r="C616" s="536"/>
      <c r="D616" s="598"/>
      <c r="E616" s="563" t="s">
        <v>491</v>
      </c>
      <c r="F616" s="542">
        <v>11.92</v>
      </c>
      <c r="G616" s="519" t="s">
        <v>12</v>
      </c>
      <c r="H616" s="519">
        <v>15</v>
      </c>
      <c r="I616" s="520" t="s">
        <v>13</v>
      </c>
      <c r="J616" s="521">
        <v>179</v>
      </c>
      <c r="K616" s="595">
        <v>179</v>
      </c>
      <c r="L616" s="546">
        <f>K616-J616</f>
        <v>0</v>
      </c>
      <c r="M616" s="697" t="s">
        <v>1190</v>
      </c>
      <c r="N616" s="547" t="s">
        <v>964</v>
      </c>
      <c r="O616" s="467"/>
      <c r="P616" s="540"/>
      <c r="Q616" s="540"/>
      <c r="R616" s="536"/>
      <c r="T616" s="707"/>
      <c r="U616" s="707">
        <v>1</v>
      </c>
      <c r="V616" s="707"/>
      <c r="W616" s="707"/>
      <c r="X616" s="707"/>
      <c r="Y616" s="707"/>
      <c r="Z616" s="707"/>
      <c r="AA616" s="707"/>
      <c r="AB616" s="707"/>
      <c r="AC616" s="707"/>
      <c r="AD616" s="707"/>
      <c r="AE616" s="707"/>
    </row>
    <row r="617" spans="2:31" ht="17.100000000000001" customHeight="1" x14ac:dyDescent="0.25">
      <c r="B617" s="536"/>
      <c r="C617" s="536"/>
      <c r="D617" s="598"/>
      <c r="E617" s="563" t="s">
        <v>504</v>
      </c>
      <c r="F617" s="542">
        <v>6</v>
      </c>
      <c r="G617" s="519" t="s">
        <v>12</v>
      </c>
      <c r="H617" s="519">
        <v>16</v>
      </c>
      <c r="I617" s="520" t="s">
        <v>13</v>
      </c>
      <c r="J617" s="521">
        <f t="shared" ref="J617" si="76">F617*H617</f>
        <v>96</v>
      </c>
      <c r="K617" s="595">
        <v>96</v>
      </c>
      <c r="L617" s="546">
        <f t="shared" ref="L617" si="77">K617-J617</f>
        <v>0</v>
      </c>
      <c r="M617" s="697" t="s">
        <v>1191</v>
      </c>
      <c r="N617" s="547" t="s">
        <v>964</v>
      </c>
      <c r="O617" s="467"/>
      <c r="P617" s="540"/>
      <c r="Q617" s="540"/>
      <c r="R617" s="536"/>
      <c r="T617" s="707"/>
      <c r="U617" s="707">
        <v>1</v>
      </c>
      <c r="V617" s="707"/>
      <c r="W617" s="707"/>
      <c r="X617" s="707"/>
      <c r="Y617" s="707"/>
      <c r="Z617" s="707"/>
      <c r="AA617" s="707"/>
      <c r="AB617" s="707"/>
      <c r="AC617" s="707"/>
      <c r="AD617" s="707"/>
      <c r="AE617" s="707"/>
    </row>
    <row r="618" spans="2:31" ht="17.100000000000001" customHeight="1" x14ac:dyDescent="0.25">
      <c r="B618" s="536"/>
      <c r="C618" s="536"/>
      <c r="D618" s="598"/>
      <c r="E618" s="563" t="s">
        <v>492</v>
      </c>
      <c r="F618" s="542">
        <v>8</v>
      </c>
      <c r="G618" s="519" t="s">
        <v>12</v>
      </c>
      <c r="H618" s="519">
        <v>15</v>
      </c>
      <c r="I618" s="520" t="s">
        <v>13</v>
      </c>
      <c r="J618" s="521">
        <f>F618*H618</f>
        <v>120</v>
      </c>
      <c r="K618" s="595">
        <v>120</v>
      </c>
      <c r="L618" s="546">
        <f>K618-J618</f>
        <v>0</v>
      </c>
      <c r="M618" s="697" t="s">
        <v>1192</v>
      </c>
      <c r="N618" s="547" t="s">
        <v>964</v>
      </c>
      <c r="O618" s="467"/>
      <c r="P618" s="540"/>
      <c r="Q618" s="540"/>
      <c r="R618" s="536"/>
      <c r="T618" s="707"/>
      <c r="U618" s="707">
        <v>1</v>
      </c>
      <c r="V618" s="707"/>
      <c r="W618" s="707"/>
      <c r="X618" s="707"/>
      <c r="Y618" s="707"/>
      <c r="Z618" s="707"/>
      <c r="AA618" s="707"/>
      <c r="AB618" s="707"/>
      <c r="AC618" s="707"/>
      <c r="AD618" s="707"/>
      <c r="AE618" s="707"/>
    </row>
    <row r="619" spans="2:31" ht="17.100000000000001" customHeight="1" x14ac:dyDescent="0.25">
      <c r="B619" s="536"/>
      <c r="C619" s="536"/>
      <c r="D619" s="598"/>
      <c r="E619" s="563" t="s">
        <v>505</v>
      </c>
      <c r="F619" s="542">
        <v>7</v>
      </c>
      <c r="G619" s="519" t="s">
        <v>12</v>
      </c>
      <c r="H619" s="519">
        <v>16</v>
      </c>
      <c r="I619" s="520" t="s">
        <v>13</v>
      </c>
      <c r="J619" s="521">
        <f t="shared" ref="J619" si="78">F619*H619</f>
        <v>112</v>
      </c>
      <c r="K619" s="595">
        <v>112</v>
      </c>
      <c r="L619" s="546">
        <f t="shared" ref="L619" si="79">K619-J619</f>
        <v>0</v>
      </c>
      <c r="M619" s="697" t="s">
        <v>1193</v>
      </c>
      <c r="N619" s="547" t="s">
        <v>964</v>
      </c>
      <c r="O619" s="467"/>
      <c r="P619" s="540"/>
      <c r="Q619" s="540"/>
      <c r="R619" s="536"/>
      <c r="T619" s="707"/>
      <c r="U619" s="707">
        <v>1</v>
      </c>
      <c r="V619" s="707"/>
      <c r="W619" s="707"/>
      <c r="X619" s="707"/>
      <c r="Y619" s="707"/>
      <c r="Z619" s="707"/>
      <c r="AA619" s="707"/>
      <c r="AB619" s="707"/>
      <c r="AC619" s="707"/>
      <c r="AD619" s="707"/>
      <c r="AE619" s="707"/>
    </row>
    <row r="620" spans="2:31" ht="17.100000000000001" customHeight="1" x14ac:dyDescent="0.25">
      <c r="B620" s="536"/>
      <c r="C620" s="536"/>
      <c r="D620" s="598"/>
      <c r="E620" s="563" t="s">
        <v>493</v>
      </c>
      <c r="F620" s="542">
        <v>8</v>
      </c>
      <c r="G620" s="519" t="s">
        <v>12</v>
      </c>
      <c r="H620" s="519">
        <v>15</v>
      </c>
      <c r="I620" s="520" t="s">
        <v>13</v>
      </c>
      <c r="J620" s="521">
        <f>F620*H620</f>
        <v>120</v>
      </c>
      <c r="K620" s="595">
        <v>120</v>
      </c>
      <c r="L620" s="546">
        <f>K620-J620</f>
        <v>0</v>
      </c>
      <c r="M620" s="697" t="s">
        <v>1194</v>
      </c>
      <c r="N620" s="547" t="s">
        <v>964</v>
      </c>
      <c r="O620" s="467"/>
      <c r="P620" s="540"/>
      <c r="Q620" s="540"/>
      <c r="R620" s="536"/>
      <c r="T620" s="707"/>
      <c r="U620" s="707">
        <v>1</v>
      </c>
      <c r="V620" s="707"/>
      <c r="W620" s="707"/>
      <c r="X620" s="707"/>
      <c r="Y620" s="707"/>
      <c r="Z620" s="707"/>
      <c r="AA620" s="707"/>
      <c r="AB620" s="707"/>
      <c r="AC620" s="707"/>
      <c r="AD620" s="707"/>
      <c r="AE620" s="707"/>
    </row>
    <row r="621" spans="2:31" ht="17.100000000000001" customHeight="1" x14ac:dyDescent="0.25">
      <c r="B621" s="536"/>
      <c r="C621" s="536"/>
      <c r="D621" s="598"/>
      <c r="E621" s="563" t="s">
        <v>506</v>
      </c>
      <c r="F621" s="542">
        <v>7</v>
      </c>
      <c r="G621" s="519" t="s">
        <v>12</v>
      </c>
      <c r="H621" s="519">
        <v>16</v>
      </c>
      <c r="I621" s="520" t="s">
        <v>13</v>
      </c>
      <c r="J621" s="521">
        <f t="shared" ref="J621" si="80">F621*H621</f>
        <v>112</v>
      </c>
      <c r="K621" s="595">
        <v>112</v>
      </c>
      <c r="L621" s="546">
        <f t="shared" ref="L621" si="81">K621-J621</f>
        <v>0</v>
      </c>
      <c r="M621" s="697" t="s">
        <v>1195</v>
      </c>
      <c r="N621" s="547" t="s">
        <v>964</v>
      </c>
      <c r="O621" s="467"/>
      <c r="P621" s="540"/>
      <c r="Q621" s="540"/>
      <c r="R621" s="536"/>
      <c r="T621" s="707"/>
      <c r="U621" s="707">
        <v>1</v>
      </c>
      <c r="V621" s="707"/>
      <c r="W621" s="707"/>
      <c r="X621" s="707"/>
      <c r="Y621" s="707"/>
      <c r="Z621" s="707"/>
      <c r="AA621" s="707"/>
      <c r="AB621" s="707"/>
      <c r="AC621" s="707"/>
      <c r="AD621" s="707"/>
      <c r="AE621" s="707"/>
    </row>
    <row r="622" spans="2:31" ht="17.100000000000001" customHeight="1" x14ac:dyDescent="0.25">
      <c r="B622" s="536"/>
      <c r="C622" s="536"/>
      <c r="D622" s="598"/>
      <c r="E622" s="563" t="s">
        <v>494</v>
      </c>
      <c r="F622" s="542">
        <v>8</v>
      </c>
      <c r="G622" s="519" t="s">
        <v>12</v>
      </c>
      <c r="H622" s="519">
        <v>15</v>
      </c>
      <c r="I622" s="520" t="s">
        <v>13</v>
      </c>
      <c r="J622" s="521">
        <f>F622*H622</f>
        <v>120</v>
      </c>
      <c r="K622" s="595">
        <v>120</v>
      </c>
      <c r="L622" s="546">
        <f>K622-J622</f>
        <v>0</v>
      </c>
      <c r="M622" s="697" t="s">
        <v>1196</v>
      </c>
      <c r="N622" s="547" t="s">
        <v>964</v>
      </c>
      <c r="O622" s="467"/>
      <c r="P622" s="540"/>
      <c r="Q622" s="540"/>
      <c r="R622" s="536"/>
      <c r="T622" s="707"/>
      <c r="U622" s="707">
        <v>1</v>
      </c>
      <c r="V622" s="707"/>
      <c r="W622" s="707"/>
      <c r="X622" s="707"/>
      <c r="Y622" s="707"/>
      <c r="Z622" s="707"/>
      <c r="AA622" s="707"/>
      <c r="AB622" s="707"/>
      <c r="AC622" s="707"/>
      <c r="AD622" s="707"/>
      <c r="AE622" s="707"/>
    </row>
    <row r="623" spans="2:31" ht="17.100000000000001" customHeight="1" x14ac:dyDescent="0.25">
      <c r="B623" s="536"/>
      <c r="C623" s="536"/>
      <c r="D623" s="598"/>
      <c r="E623" s="563" t="s">
        <v>507</v>
      </c>
      <c r="F623" s="542">
        <v>7</v>
      </c>
      <c r="G623" s="519" t="s">
        <v>12</v>
      </c>
      <c r="H623" s="519">
        <v>16</v>
      </c>
      <c r="I623" s="520" t="s">
        <v>13</v>
      </c>
      <c r="J623" s="521">
        <f t="shared" ref="J623" si="82">F623*H623</f>
        <v>112</v>
      </c>
      <c r="K623" s="595">
        <v>112</v>
      </c>
      <c r="L623" s="546">
        <f t="shared" ref="L623" si="83">K623-J623</f>
        <v>0</v>
      </c>
      <c r="M623" s="697" t="s">
        <v>1197</v>
      </c>
      <c r="N623" s="547" t="s">
        <v>964</v>
      </c>
      <c r="O623" s="467"/>
      <c r="P623" s="540"/>
      <c r="Q623" s="540"/>
      <c r="R623" s="536"/>
      <c r="T623" s="707"/>
      <c r="U623" s="707">
        <v>1</v>
      </c>
      <c r="V623" s="707"/>
      <c r="W623" s="707"/>
      <c r="X623" s="707"/>
      <c r="Y623" s="707"/>
      <c r="Z623" s="707"/>
      <c r="AA623" s="707"/>
      <c r="AB623" s="707"/>
      <c r="AC623" s="707"/>
      <c r="AD623" s="707"/>
      <c r="AE623" s="707"/>
    </row>
    <row r="624" spans="2:31" ht="17.100000000000001" customHeight="1" x14ac:dyDescent="0.25">
      <c r="B624" s="536"/>
      <c r="C624" s="536"/>
      <c r="D624" s="598"/>
      <c r="E624" s="563" t="s">
        <v>495</v>
      </c>
      <c r="F624" s="542">
        <v>8</v>
      </c>
      <c r="G624" s="519" t="s">
        <v>12</v>
      </c>
      <c r="H624" s="519">
        <v>15</v>
      </c>
      <c r="I624" s="520" t="s">
        <v>13</v>
      </c>
      <c r="J624" s="521">
        <f>F624*H624</f>
        <v>120</v>
      </c>
      <c r="K624" s="595">
        <v>120</v>
      </c>
      <c r="L624" s="546">
        <f>K624-J624</f>
        <v>0</v>
      </c>
      <c r="M624" s="697" t="s">
        <v>1198</v>
      </c>
      <c r="N624" s="547" t="s">
        <v>964</v>
      </c>
      <c r="O624" s="467"/>
      <c r="P624" s="540"/>
      <c r="Q624" s="540"/>
      <c r="R624" s="536"/>
      <c r="T624" s="707"/>
      <c r="U624" s="707">
        <v>1</v>
      </c>
      <c r="V624" s="707"/>
      <c r="W624" s="707"/>
      <c r="X624" s="707"/>
      <c r="Y624" s="707"/>
      <c r="Z624" s="707"/>
      <c r="AA624" s="707"/>
      <c r="AB624" s="707"/>
      <c r="AC624" s="707"/>
      <c r="AD624" s="707"/>
      <c r="AE624" s="707"/>
    </row>
    <row r="625" spans="2:31" ht="17.100000000000001" customHeight="1" x14ac:dyDescent="0.25">
      <c r="B625" s="536"/>
      <c r="C625" s="536"/>
      <c r="D625" s="598"/>
      <c r="E625" s="563" t="s">
        <v>508</v>
      </c>
      <c r="F625" s="542">
        <v>7</v>
      </c>
      <c r="G625" s="519" t="s">
        <v>12</v>
      </c>
      <c r="H625" s="519">
        <v>16</v>
      </c>
      <c r="I625" s="520" t="s">
        <v>13</v>
      </c>
      <c r="J625" s="521">
        <f t="shared" ref="J625" si="84">F625*H625</f>
        <v>112</v>
      </c>
      <c r="K625" s="595">
        <v>112</v>
      </c>
      <c r="L625" s="546">
        <f t="shared" ref="L625" si="85">K625-J625</f>
        <v>0</v>
      </c>
      <c r="M625" s="697" t="s">
        <v>1199</v>
      </c>
      <c r="N625" s="547" t="s">
        <v>964</v>
      </c>
      <c r="O625" s="467"/>
      <c r="P625" s="540"/>
      <c r="Q625" s="540"/>
      <c r="R625" s="536"/>
      <c r="T625" s="707"/>
      <c r="U625" s="707">
        <v>1</v>
      </c>
      <c r="V625" s="707"/>
      <c r="W625" s="707"/>
      <c r="X625" s="707"/>
      <c r="Y625" s="707"/>
      <c r="Z625" s="707"/>
      <c r="AA625" s="707"/>
      <c r="AB625" s="707"/>
      <c r="AC625" s="707"/>
      <c r="AD625" s="707"/>
      <c r="AE625" s="707"/>
    </row>
    <row r="626" spans="2:31" ht="17.100000000000001" customHeight="1" x14ac:dyDescent="0.25">
      <c r="B626" s="536"/>
      <c r="C626" s="536"/>
      <c r="D626" s="598"/>
      <c r="E626" s="563" t="s">
        <v>496</v>
      </c>
      <c r="F626" s="542">
        <v>7</v>
      </c>
      <c r="G626" s="519" t="s">
        <v>12</v>
      </c>
      <c r="H626" s="519">
        <v>15</v>
      </c>
      <c r="I626" s="520" t="s">
        <v>13</v>
      </c>
      <c r="J626" s="521">
        <f>F626*H626</f>
        <v>105</v>
      </c>
      <c r="K626" s="595">
        <v>105</v>
      </c>
      <c r="L626" s="546">
        <f>K626-J626</f>
        <v>0</v>
      </c>
      <c r="M626" s="697" t="s">
        <v>1200</v>
      </c>
      <c r="N626" s="547" t="s">
        <v>964</v>
      </c>
      <c r="O626" s="467"/>
      <c r="P626" s="540"/>
      <c r="Q626" s="540"/>
      <c r="R626" s="536"/>
      <c r="T626" s="707"/>
      <c r="U626" s="707">
        <v>1</v>
      </c>
      <c r="V626" s="707"/>
      <c r="W626" s="707"/>
      <c r="X626" s="707"/>
      <c r="Y626" s="707"/>
      <c r="Z626" s="707"/>
      <c r="AA626" s="707"/>
      <c r="AB626" s="707"/>
      <c r="AC626" s="707"/>
      <c r="AD626" s="707"/>
      <c r="AE626" s="707"/>
    </row>
    <row r="627" spans="2:31" ht="17.100000000000001" customHeight="1" x14ac:dyDescent="0.25">
      <c r="B627" s="536"/>
      <c r="C627" s="536"/>
      <c r="D627" s="598"/>
      <c r="E627" s="563" t="s">
        <v>509</v>
      </c>
      <c r="F627" s="542">
        <v>7</v>
      </c>
      <c r="G627" s="519" t="s">
        <v>12</v>
      </c>
      <c r="H627" s="519">
        <v>16</v>
      </c>
      <c r="I627" s="520" t="s">
        <v>13</v>
      </c>
      <c r="J627" s="521">
        <f t="shared" ref="J627" si="86">F627*H627</f>
        <v>112</v>
      </c>
      <c r="K627" s="595">
        <v>112</v>
      </c>
      <c r="L627" s="546">
        <f t="shared" ref="L627" si="87">K627-J627</f>
        <v>0</v>
      </c>
      <c r="M627" s="697" t="s">
        <v>1201</v>
      </c>
      <c r="N627" s="547" t="s">
        <v>964</v>
      </c>
      <c r="O627" s="467"/>
      <c r="P627" s="540"/>
      <c r="Q627" s="540"/>
      <c r="R627" s="536"/>
      <c r="T627" s="707"/>
      <c r="U627" s="707">
        <v>1</v>
      </c>
      <c r="V627" s="707"/>
      <c r="W627" s="707"/>
      <c r="X627" s="707"/>
      <c r="Y627" s="707"/>
      <c r="Z627" s="707"/>
      <c r="AA627" s="707"/>
      <c r="AB627" s="707"/>
      <c r="AC627" s="707"/>
      <c r="AD627" s="707"/>
      <c r="AE627" s="707"/>
    </row>
    <row r="628" spans="2:31" ht="17.100000000000001" customHeight="1" x14ac:dyDescent="0.25">
      <c r="B628" s="536"/>
      <c r="C628" s="536"/>
      <c r="D628" s="598"/>
      <c r="E628" s="563" t="s">
        <v>497</v>
      </c>
      <c r="F628" s="542">
        <v>7</v>
      </c>
      <c r="G628" s="519" t="s">
        <v>12</v>
      </c>
      <c r="H628" s="519">
        <v>15</v>
      </c>
      <c r="I628" s="520" t="s">
        <v>13</v>
      </c>
      <c r="J628" s="521">
        <f>F628*H628</f>
        <v>105</v>
      </c>
      <c r="K628" s="595">
        <v>105</v>
      </c>
      <c r="L628" s="546">
        <f>K628-J628</f>
        <v>0</v>
      </c>
      <c r="M628" s="697" t="s">
        <v>1202</v>
      </c>
      <c r="N628" s="547" t="s">
        <v>964</v>
      </c>
      <c r="O628" s="467"/>
      <c r="P628" s="540"/>
      <c r="Q628" s="540"/>
      <c r="R628" s="536"/>
      <c r="T628" s="707"/>
      <c r="U628" s="707">
        <v>1</v>
      </c>
      <c r="V628" s="707"/>
      <c r="W628" s="707"/>
      <c r="X628" s="707"/>
      <c r="Y628" s="707"/>
      <c r="Z628" s="707"/>
      <c r="AA628" s="707"/>
      <c r="AB628" s="707"/>
      <c r="AC628" s="707"/>
      <c r="AD628" s="707"/>
      <c r="AE628" s="707"/>
    </row>
    <row r="629" spans="2:31" ht="17.100000000000001" customHeight="1" x14ac:dyDescent="0.25">
      <c r="B629" s="536"/>
      <c r="C629" s="536"/>
      <c r="D629" s="598"/>
      <c r="E629" s="563" t="s">
        <v>510</v>
      </c>
      <c r="F629" s="542">
        <v>7</v>
      </c>
      <c r="G629" s="519" t="s">
        <v>12</v>
      </c>
      <c r="H629" s="519">
        <v>16</v>
      </c>
      <c r="I629" s="520" t="s">
        <v>13</v>
      </c>
      <c r="J629" s="521">
        <f t="shared" ref="J629" si="88">F629*H629</f>
        <v>112</v>
      </c>
      <c r="K629" s="595">
        <v>112</v>
      </c>
      <c r="L629" s="546">
        <f t="shared" ref="L629" si="89">K629-J629</f>
        <v>0</v>
      </c>
      <c r="M629" s="697" t="s">
        <v>1203</v>
      </c>
      <c r="N629" s="547" t="s">
        <v>964</v>
      </c>
      <c r="O629" s="467"/>
      <c r="P629" s="540"/>
      <c r="Q629" s="540"/>
      <c r="R629" s="536"/>
      <c r="T629" s="707"/>
      <c r="U629" s="707">
        <v>1</v>
      </c>
      <c r="V629" s="707"/>
      <c r="W629" s="707"/>
      <c r="X629" s="707"/>
      <c r="Y629" s="707"/>
      <c r="Z629" s="707"/>
      <c r="AA629" s="707"/>
      <c r="AB629" s="707"/>
      <c r="AC629" s="707"/>
      <c r="AD629" s="707"/>
      <c r="AE629" s="707"/>
    </row>
    <row r="630" spans="2:31" ht="17.100000000000001" customHeight="1" x14ac:dyDescent="0.25">
      <c r="B630" s="536"/>
      <c r="C630" s="536"/>
      <c r="D630" s="598"/>
      <c r="E630" s="563" t="s">
        <v>498</v>
      </c>
      <c r="F630" s="542">
        <v>7</v>
      </c>
      <c r="G630" s="519" t="s">
        <v>12</v>
      </c>
      <c r="H630" s="519">
        <v>15</v>
      </c>
      <c r="I630" s="520" t="s">
        <v>13</v>
      </c>
      <c r="J630" s="521">
        <f>F630*H630</f>
        <v>105</v>
      </c>
      <c r="K630" s="595">
        <v>105</v>
      </c>
      <c r="L630" s="546">
        <f>K630-J630</f>
        <v>0</v>
      </c>
      <c r="M630" s="697" t="s">
        <v>1204</v>
      </c>
      <c r="N630" s="547" t="s">
        <v>964</v>
      </c>
      <c r="O630" s="467"/>
      <c r="P630" s="540"/>
      <c r="Q630" s="540"/>
      <c r="R630" s="536"/>
      <c r="T630" s="707"/>
      <c r="U630" s="707">
        <v>1</v>
      </c>
      <c r="V630" s="707"/>
      <c r="W630" s="707"/>
      <c r="X630" s="707"/>
      <c r="Y630" s="707"/>
      <c r="Z630" s="707"/>
      <c r="AA630" s="707"/>
      <c r="AB630" s="707"/>
      <c r="AC630" s="707"/>
      <c r="AD630" s="707"/>
      <c r="AE630" s="707"/>
    </row>
    <row r="631" spans="2:31" ht="17.100000000000001" customHeight="1" x14ac:dyDescent="0.25">
      <c r="B631" s="536"/>
      <c r="C631" s="536"/>
      <c r="D631" s="598"/>
      <c r="E631" s="563" t="s">
        <v>511</v>
      </c>
      <c r="F631" s="542">
        <v>7</v>
      </c>
      <c r="G631" s="519" t="s">
        <v>12</v>
      </c>
      <c r="H631" s="519">
        <v>16</v>
      </c>
      <c r="I631" s="520" t="s">
        <v>13</v>
      </c>
      <c r="J631" s="521">
        <f t="shared" ref="J631" si="90">F631*H631</f>
        <v>112</v>
      </c>
      <c r="K631" s="595">
        <v>112</v>
      </c>
      <c r="L631" s="546">
        <f t="shared" ref="L631" si="91">K631-J631</f>
        <v>0</v>
      </c>
      <c r="M631" s="697" t="s">
        <v>1205</v>
      </c>
      <c r="N631" s="547" t="s">
        <v>964</v>
      </c>
      <c r="O631" s="467"/>
      <c r="P631" s="540"/>
      <c r="Q631" s="540"/>
      <c r="R631" s="536"/>
      <c r="T631" s="707"/>
      <c r="U631" s="707">
        <v>1</v>
      </c>
      <c r="V631" s="707"/>
      <c r="W631" s="707"/>
      <c r="X631" s="707"/>
      <c r="Y631" s="707"/>
      <c r="Z631" s="707"/>
      <c r="AA631" s="707"/>
      <c r="AB631" s="707"/>
      <c r="AC631" s="707"/>
      <c r="AD631" s="707"/>
      <c r="AE631" s="707"/>
    </row>
    <row r="632" spans="2:31" ht="17.100000000000001" customHeight="1" x14ac:dyDescent="0.25">
      <c r="B632" s="536"/>
      <c r="C632" s="536"/>
      <c r="D632" s="598"/>
      <c r="E632" s="563" t="s">
        <v>499</v>
      </c>
      <c r="F632" s="542">
        <v>7</v>
      </c>
      <c r="G632" s="519" t="s">
        <v>12</v>
      </c>
      <c r="H632" s="519">
        <v>15</v>
      </c>
      <c r="I632" s="520" t="s">
        <v>13</v>
      </c>
      <c r="J632" s="521">
        <f>F632*H632</f>
        <v>105</v>
      </c>
      <c r="K632" s="595">
        <v>105</v>
      </c>
      <c r="L632" s="546">
        <f>K632-J632</f>
        <v>0</v>
      </c>
      <c r="M632" s="697" t="s">
        <v>1206</v>
      </c>
      <c r="N632" s="547" t="s">
        <v>964</v>
      </c>
      <c r="O632" s="467"/>
      <c r="P632" s="540"/>
      <c r="Q632" s="540"/>
      <c r="R632" s="536"/>
      <c r="T632" s="707"/>
      <c r="U632" s="707">
        <v>1</v>
      </c>
      <c r="V632" s="707"/>
      <c r="W632" s="707"/>
      <c r="X632" s="707"/>
      <c r="Y632" s="707"/>
      <c r="Z632" s="707"/>
      <c r="AA632" s="707"/>
      <c r="AB632" s="707"/>
      <c r="AC632" s="707"/>
      <c r="AD632" s="707"/>
      <c r="AE632" s="707"/>
    </row>
    <row r="633" spans="2:31" ht="17.100000000000001" customHeight="1" x14ac:dyDescent="0.25">
      <c r="B633" s="536"/>
      <c r="C633" s="536"/>
      <c r="D633" s="598"/>
      <c r="E633" s="563" t="s">
        <v>512</v>
      </c>
      <c r="F633" s="542">
        <v>9</v>
      </c>
      <c r="G633" s="519" t="s">
        <v>12</v>
      </c>
      <c r="H633" s="519">
        <v>16</v>
      </c>
      <c r="I633" s="520" t="s">
        <v>13</v>
      </c>
      <c r="J633" s="521">
        <f t="shared" ref="J633:J634" si="92">F633*H633</f>
        <v>144</v>
      </c>
      <c r="K633" s="595">
        <v>144</v>
      </c>
      <c r="L633" s="546">
        <f t="shared" ref="L633:L692" si="93">K633-J633</f>
        <v>0</v>
      </c>
      <c r="M633" s="697" t="s">
        <v>1207</v>
      </c>
      <c r="N633" s="547" t="s">
        <v>964</v>
      </c>
      <c r="O633" s="467"/>
      <c r="P633" s="540"/>
      <c r="Q633" s="540"/>
      <c r="R633" s="536"/>
      <c r="T633" s="707"/>
      <c r="U633" s="707">
        <v>1</v>
      </c>
      <c r="V633" s="707"/>
      <c r="W633" s="707"/>
      <c r="X633" s="707"/>
      <c r="Y633" s="707"/>
      <c r="Z633" s="707"/>
      <c r="AA633" s="707"/>
      <c r="AB633" s="707"/>
      <c r="AC633" s="707"/>
      <c r="AD633" s="707"/>
      <c r="AE633" s="707"/>
    </row>
    <row r="634" spans="2:31" ht="17.100000000000001" customHeight="1" x14ac:dyDescent="0.25">
      <c r="B634" s="536"/>
      <c r="C634" s="536"/>
      <c r="D634" s="598"/>
      <c r="E634" s="563" t="s">
        <v>500</v>
      </c>
      <c r="F634" s="542">
        <v>10</v>
      </c>
      <c r="G634" s="519" t="s">
        <v>12</v>
      </c>
      <c r="H634" s="519">
        <v>15</v>
      </c>
      <c r="I634" s="520" t="s">
        <v>13</v>
      </c>
      <c r="J634" s="521">
        <f t="shared" si="92"/>
        <v>150</v>
      </c>
      <c r="K634" s="595">
        <v>150</v>
      </c>
      <c r="L634" s="546">
        <f t="shared" si="93"/>
        <v>0</v>
      </c>
      <c r="M634" s="697" t="s">
        <v>1208</v>
      </c>
      <c r="N634" s="547" t="s">
        <v>964</v>
      </c>
      <c r="O634" s="467"/>
      <c r="P634" s="540"/>
      <c r="Q634" s="540"/>
      <c r="R634" s="536"/>
      <c r="T634" s="707"/>
      <c r="U634" s="707">
        <v>1</v>
      </c>
      <c r="V634" s="707"/>
      <c r="W634" s="707"/>
      <c r="X634" s="707"/>
      <c r="Y634" s="707"/>
      <c r="Z634" s="707"/>
      <c r="AA634" s="707"/>
      <c r="AB634" s="707"/>
      <c r="AC634" s="707"/>
      <c r="AD634" s="707"/>
      <c r="AE634" s="707"/>
    </row>
    <row r="635" spans="2:31" ht="17.100000000000001" customHeight="1" x14ac:dyDescent="0.25">
      <c r="B635" s="536"/>
      <c r="C635" s="536"/>
      <c r="D635" s="598"/>
      <c r="E635" s="563" t="s">
        <v>518</v>
      </c>
      <c r="F635" s="542">
        <v>5</v>
      </c>
      <c r="G635" s="519" t="s">
        <v>12</v>
      </c>
      <c r="H635" s="519">
        <v>12</v>
      </c>
      <c r="I635" s="520" t="s">
        <v>13</v>
      </c>
      <c r="J635" s="521">
        <f>F635*H635</f>
        <v>60</v>
      </c>
      <c r="K635" s="595">
        <v>60</v>
      </c>
      <c r="L635" s="546">
        <f t="shared" si="93"/>
        <v>0</v>
      </c>
      <c r="M635" s="536" t="s">
        <v>1176</v>
      </c>
      <c r="N635" s="547" t="s">
        <v>964</v>
      </c>
      <c r="O635" s="467"/>
      <c r="P635" s="540"/>
      <c r="Q635" s="540"/>
      <c r="R635" s="536"/>
      <c r="T635" s="707"/>
      <c r="U635" s="707">
        <v>1</v>
      </c>
      <c r="V635" s="707"/>
      <c r="W635" s="707"/>
      <c r="X635" s="707"/>
      <c r="Y635" s="707"/>
      <c r="Z635" s="707"/>
      <c r="AA635" s="707"/>
      <c r="AB635" s="707"/>
      <c r="AC635" s="707"/>
      <c r="AD635" s="707"/>
      <c r="AE635" s="707"/>
    </row>
    <row r="636" spans="2:31" ht="17.100000000000001" customHeight="1" x14ac:dyDescent="0.25">
      <c r="B636" s="536"/>
      <c r="C636" s="536"/>
      <c r="D636" s="598"/>
      <c r="E636" s="563" t="s">
        <v>517</v>
      </c>
      <c r="F636" s="542">
        <v>5</v>
      </c>
      <c r="G636" s="519" t="s">
        <v>12</v>
      </c>
      <c r="H636" s="519">
        <v>12</v>
      </c>
      <c r="I636" s="520" t="s">
        <v>13</v>
      </c>
      <c r="J636" s="521">
        <f>F636*H636</f>
        <v>60</v>
      </c>
      <c r="K636" s="595">
        <v>60</v>
      </c>
      <c r="L636" s="546">
        <f t="shared" si="93"/>
        <v>0</v>
      </c>
      <c r="M636" s="536" t="s">
        <v>1177</v>
      </c>
      <c r="N636" s="547" t="s">
        <v>964</v>
      </c>
      <c r="O636" s="467"/>
      <c r="P636" s="540"/>
      <c r="Q636" s="540"/>
      <c r="R636" s="536"/>
      <c r="T636" s="707"/>
      <c r="U636" s="707">
        <v>1</v>
      </c>
      <c r="V636" s="707"/>
      <c r="W636" s="707"/>
      <c r="X636" s="707"/>
      <c r="Y636" s="707"/>
      <c r="Z636" s="707"/>
      <c r="AA636" s="707"/>
      <c r="AB636" s="707"/>
      <c r="AC636" s="707"/>
      <c r="AD636" s="707"/>
      <c r="AE636" s="707"/>
    </row>
    <row r="637" spans="2:31" ht="17.100000000000001" customHeight="1" x14ac:dyDescent="0.25">
      <c r="B637" s="536"/>
      <c r="C637" s="536"/>
      <c r="D637" s="598"/>
      <c r="E637" s="563" t="s">
        <v>516</v>
      </c>
      <c r="F637" s="542">
        <v>5</v>
      </c>
      <c r="G637" s="519" t="s">
        <v>12</v>
      </c>
      <c r="H637" s="519">
        <v>12</v>
      </c>
      <c r="I637" s="520" t="s">
        <v>13</v>
      </c>
      <c r="J637" s="521">
        <f>F637*H637</f>
        <v>60</v>
      </c>
      <c r="K637" s="595">
        <v>60</v>
      </c>
      <c r="L637" s="546">
        <f t="shared" si="93"/>
        <v>0</v>
      </c>
      <c r="M637" s="536" t="s">
        <v>1178</v>
      </c>
      <c r="N637" s="547" t="s">
        <v>964</v>
      </c>
      <c r="O637" s="467"/>
      <c r="P637" s="540"/>
      <c r="Q637" s="540"/>
      <c r="R637" s="536"/>
      <c r="T637" s="707"/>
      <c r="U637" s="707">
        <v>1</v>
      </c>
      <c r="V637" s="707"/>
      <c r="W637" s="707"/>
      <c r="X637" s="707"/>
      <c r="Y637" s="707"/>
      <c r="Z637" s="707"/>
      <c r="AA637" s="707"/>
      <c r="AB637" s="707"/>
      <c r="AC637" s="707"/>
      <c r="AD637" s="707"/>
      <c r="AE637" s="707"/>
    </row>
    <row r="638" spans="2:31" ht="17.100000000000001" customHeight="1" x14ac:dyDescent="0.25">
      <c r="B638" s="536"/>
      <c r="C638" s="536"/>
      <c r="D638" s="598"/>
      <c r="E638" s="563" t="s">
        <v>515</v>
      </c>
      <c r="F638" s="542">
        <v>5</v>
      </c>
      <c r="G638" s="519" t="s">
        <v>12</v>
      </c>
      <c r="H638" s="519">
        <v>12</v>
      </c>
      <c r="I638" s="520" t="s">
        <v>13</v>
      </c>
      <c r="J638" s="521">
        <f>F638*H638</f>
        <v>60</v>
      </c>
      <c r="K638" s="595">
        <v>60</v>
      </c>
      <c r="L638" s="546">
        <f t="shared" si="93"/>
        <v>0</v>
      </c>
      <c r="M638" s="536" t="s">
        <v>1179</v>
      </c>
      <c r="N638" s="547" t="s">
        <v>964</v>
      </c>
      <c r="O638" s="467"/>
      <c r="P638" s="540"/>
      <c r="Q638" s="540"/>
      <c r="R638" s="536"/>
      <c r="T638" s="707"/>
      <c r="U638" s="707">
        <v>1</v>
      </c>
      <c r="V638" s="707"/>
      <c r="W638" s="707"/>
      <c r="X638" s="707"/>
      <c r="Y638" s="707"/>
      <c r="Z638" s="707"/>
      <c r="AA638" s="707"/>
      <c r="AB638" s="707"/>
      <c r="AC638" s="707"/>
      <c r="AD638" s="707"/>
      <c r="AE638" s="707"/>
    </row>
    <row r="639" spans="2:31" ht="17.100000000000001" customHeight="1" x14ac:dyDescent="0.25">
      <c r="B639" s="536"/>
      <c r="C639" s="536"/>
      <c r="D639" s="598"/>
      <c r="E639" s="563" t="s">
        <v>514</v>
      </c>
      <c r="F639" s="542">
        <v>5</v>
      </c>
      <c r="G639" s="519" t="s">
        <v>12</v>
      </c>
      <c r="H639" s="519">
        <v>12</v>
      </c>
      <c r="I639" s="520" t="s">
        <v>13</v>
      </c>
      <c r="J639" s="521">
        <f>F639*H639</f>
        <v>60</v>
      </c>
      <c r="K639" s="595">
        <v>60</v>
      </c>
      <c r="L639" s="546">
        <f t="shared" si="93"/>
        <v>0</v>
      </c>
      <c r="M639" s="536" t="s">
        <v>1180</v>
      </c>
      <c r="N639" s="547" t="s">
        <v>964</v>
      </c>
      <c r="O639" s="467"/>
      <c r="P639" s="540"/>
      <c r="Q639" s="540"/>
      <c r="R639" s="536"/>
      <c r="T639" s="707"/>
      <c r="U639" s="707">
        <v>1</v>
      </c>
      <c r="V639" s="707"/>
      <c r="W639" s="707"/>
      <c r="X639" s="707"/>
      <c r="Y639" s="707"/>
      <c r="Z639" s="707"/>
      <c r="AA639" s="707"/>
      <c r="AB639" s="707"/>
      <c r="AC639" s="707"/>
      <c r="AD639" s="707"/>
      <c r="AE639" s="707"/>
    </row>
    <row r="640" spans="2:31" ht="17.100000000000001" customHeight="1" x14ac:dyDescent="0.25">
      <c r="B640" s="536"/>
      <c r="C640" s="536"/>
      <c r="D640" s="598"/>
      <c r="E640" s="563" t="s">
        <v>513</v>
      </c>
      <c r="F640" s="542">
        <v>5</v>
      </c>
      <c r="G640" s="519" t="s">
        <v>12</v>
      </c>
      <c r="H640" s="519">
        <v>12</v>
      </c>
      <c r="I640" s="520" t="s">
        <v>13</v>
      </c>
      <c r="J640" s="521">
        <f t="shared" ref="J640:J655" si="94">F640*H640</f>
        <v>60</v>
      </c>
      <c r="K640" s="595">
        <v>60</v>
      </c>
      <c r="L640" s="546">
        <f t="shared" si="93"/>
        <v>0</v>
      </c>
      <c r="M640" s="536" t="s">
        <v>1181</v>
      </c>
      <c r="N640" s="547" t="s">
        <v>964</v>
      </c>
      <c r="O640" s="467"/>
      <c r="P640" s="540"/>
      <c r="Q640" s="540"/>
      <c r="R640" s="536"/>
      <c r="T640" s="707"/>
      <c r="U640" s="707">
        <v>1</v>
      </c>
      <c r="V640" s="707"/>
      <c r="W640" s="707"/>
      <c r="X640" s="707"/>
      <c r="Y640" s="707"/>
      <c r="Z640" s="707"/>
      <c r="AA640" s="707"/>
      <c r="AB640" s="707"/>
      <c r="AC640" s="707"/>
      <c r="AD640" s="707"/>
      <c r="AE640" s="707"/>
    </row>
    <row r="641" spans="2:31" ht="17.100000000000001" customHeight="1" x14ac:dyDescent="0.25">
      <c r="B641" s="536"/>
      <c r="C641" s="536"/>
      <c r="D641" s="598"/>
      <c r="E641" s="563" t="s">
        <v>520</v>
      </c>
      <c r="F641" s="542">
        <v>5</v>
      </c>
      <c r="G641" s="519" t="s">
        <v>12</v>
      </c>
      <c r="H641" s="519">
        <v>12</v>
      </c>
      <c r="I641" s="520" t="s">
        <v>13</v>
      </c>
      <c r="J641" s="521">
        <f t="shared" si="94"/>
        <v>60</v>
      </c>
      <c r="K641" s="595">
        <v>60</v>
      </c>
      <c r="L641" s="546">
        <f t="shared" si="93"/>
        <v>0</v>
      </c>
      <c r="M641" s="536" t="s">
        <v>1008</v>
      </c>
      <c r="N641" s="547" t="s">
        <v>964</v>
      </c>
      <c r="O641" s="467"/>
      <c r="P641" s="540"/>
      <c r="Q641" s="540"/>
      <c r="R641" s="536"/>
      <c r="T641" s="707"/>
      <c r="U641" s="707">
        <v>1</v>
      </c>
      <c r="V641" s="707"/>
      <c r="W641" s="707"/>
      <c r="X641" s="707"/>
      <c r="Y641" s="707"/>
      <c r="Z641" s="707"/>
      <c r="AA641" s="707"/>
      <c r="AB641" s="707"/>
      <c r="AC641" s="707"/>
      <c r="AD641" s="707"/>
      <c r="AE641" s="707"/>
    </row>
    <row r="642" spans="2:31" ht="17.100000000000001" customHeight="1" x14ac:dyDescent="0.25">
      <c r="B642" s="536"/>
      <c r="C642" s="536"/>
      <c r="D642" s="598"/>
      <c r="E642" s="563" t="s">
        <v>521</v>
      </c>
      <c r="F642" s="542">
        <v>5</v>
      </c>
      <c r="G642" s="519" t="s">
        <v>12</v>
      </c>
      <c r="H642" s="519">
        <v>12</v>
      </c>
      <c r="I642" s="520" t="s">
        <v>13</v>
      </c>
      <c r="J642" s="521">
        <f t="shared" si="94"/>
        <v>60</v>
      </c>
      <c r="K642" s="595">
        <v>60</v>
      </c>
      <c r="L642" s="546">
        <f t="shared" si="93"/>
        <v>0</v>
      </c>
      <c r="M642" s="536" t="s">
        <v>1006</v>
      </c>
      <c r="N642" s="547" t="s">
        <v>964</v>
      </c>
      <c r="O642" s="467"/>
      <c r="P642" s="540"/>
      <c r="Q642" s="540"/>
      <c r="R642" s="536"/>
      <c r="T642" s="707"/>
      <c r="U642" s="707">
        <v>1</v>
      </c>
      <c r="V642" s="707"/>
      <c r="W642" s="707"/>
      <c r="X642" s="707"/>
      <c r="Y642" s="707"/>
      <c r="Z642" s="707"/>
      <c r="AA642" s="707"/>
      <c r="AB642" s="707"/>
      <c r="AC642" s="707"/>
      <c r="AD642" s="707"/>
      <c r="AE642" s="707"/>
    </row>
    <row r="643" spans="2:31" ht="17.100000000000001" customHeight="1" x14ac:dyDescent="0.25">
      <c r="B643" s="536"/>
      <c r="C643" s="536"/>
      <c r="D643" s="598"/>
      <c r="E643" s="563" t="s">
        <v>522</v>
      </c>
      <c r="F643" s="542">
        <v>6</v>
      </c>
      <c r="G643" s="519" t="s">
        <v>12</v>
      </c>
      <c r="H643" s="519">
        <v>12</v>
      </c>
      <c r="I643" s="520" t="s">
        <v>13</v>
      </c>
      <c r="J643" s="521">
        <f t="shared" si="94"/>
        <v>72</v>
      </c>
      <c r="K643" s="595">
        <v>72</v>
      </c>
      <c r="L643" s="546">
        <f t="shared" si="93"/>
        <v>0</v>
      </c>
      <c r="M643" s="536" t="s">
        <v>1004</v>
      </c>
      <c r="N643" s="547" t="s">
        <v>964</v>
      </c>
      <c r="O643" s="467"/>
      <c r="P643" s="540"/>
      <c r="Q643" s="540"/>
      <c r="R643" s="536"/>
      <c r="T643" s="707"/>
      <c r="U643" s="707">
        <v>1</v>
      </c>
      <c r="V643" s="707"/>
      <c r="W643" s="707"/>
      <c r="X643" s="707"/>
      <c r="Y643" s="707"/>
      <c r="Z643" s="707"/>
      <c r="AA643" s="707"/>
      <c r="AB643" s="707"/>
      <c r="AC643" s="707"/>
      <c r="AD643" s="707"/>
      <c r="AE643" s="707"/>
    </row>
    <row r="644" spans="2:31" ht="17.100000000000001" customHeight="1" x14ac:dyDescent="0.25">
      <c r="B644" s="536"/>
      <c r="C644" s="536"/>
      <c r="D644" s="598"/>
      <c r="E644" s="563" t="s">
        <v>523</v>
      </c>
      <c r="F644" s="542">
        <v>6</v>
      </c>
      <c r="G644" s="519" t="s">
        <v>12</v>
      </c>
      <c r="H644" s="519">
        <v>12</v>
      </c>
      <c r="I644" s="520" t="s">
        <v>13</v>
      </c>
      <c r="J644" s="521">
        <f t="shared" si="94"/>
        <v>72</v>
      </c>
      <c r="K644" s="595">
        <v>72</v>
      </c>
      <c r="L644" s="546">
        <f t="shared" si="93"/>
        <v>0</v>
      </c>
      <c r="M644" s="536" t="s">
        <v>1002</v>
      </c>
      <c r="N644" s="547" t="s">
        <v>964</v>
      </c>
      <c r="O644" s="467"/>
      <c r="P644" s="540"/>
      <c r="Q644" s="540"/>
      <c r="R644" s="536"/>
      <c r="T644" s="707"/>
      <c r="U644" s="707">
        <v>1</v>
      </c>
      <c r="V644" s="707"/>
      <c r="W644" s="707"/>
      <c r="X644" s="707"/>
      <c r="Y644" s="707"/>
      <c r="Z644" s="707"/>
      <c r="AA644" s="707"/>
      <c r="AB644" s="707"/>
      <c r="AC644" s="707"/>
      <c r="AD644" s="707"/>
      <c r="AE644" s="707"/>
    </row>
    <row r="645" spans="2:31" ht="17.100000000000001" customHeight="1" x14ac:dyDescent="0.25">
      <c r="B645" s="536"/>
      <c r="C645" s="536"/>
      <c r="D645" s="598"/>
      <c r="E645" s="563" t="s">
        <v>525</v>
      </c>
      <c r="F645" s="542">
        <v>7</v>
      </c>
      <c r="G645" s="519" t="s">
        <v>12</v>
      </c>
      <c r="H645" s="519">
        <v>12</v>
      </c>
      <c r="I645" s="520" t="s">
        <v>13</v>
      </c>
      <c r="J645" s="521">
        <f t="shared" si="94"/>
        <v>84</v>
      </c>
      <c r="K645" s="595">
        <v>84</v>
      </c>
      <c r="L645" s="546">
        <f t="shared" si="93"/>
        <v>0</v>
      </c>
      <c r="M645" s="536" t="s">
        <v>1000</v>
      </c>
      <c r="N645" s="547" t="s">
        <v>964</v>
      </c>
      <c r="O645" s="467"/>
      <c r="P645" s="540"/>
      <c r="Q645" s="540"/>
      <c r="R645" s="536"/>
      <c r="T645" s="707"/>
      <c r="U645" s="707">
        <v>1</v>
      </c>
      <c r="V645" s="707"/>
      <c r="W645" s="707"/>
      <c r="X645" s="707"/>
      <c r="Y645" s="707"/>
      <c r="Z645" s="707"/>
      <c r="AA645" s="707"/>
      <c r="AB645" s="707"/>
      <c r="AC645" s="707"/>
      <c r="AD645" s="707"/>
      <c r="AE645" s="707"/>
    </row>
    <row r="646" spans="2:31" ht="17.100000000000001" customHeight="1" x14ac:dyDescent="0.25">
      <c r="B646" s="536"/>
      <c r="C646" s="536"/>
      <c r="D646" s="598"/>
      <c r="E646" s="563" t="s">
        <v>526</v>
      </c>
      <c r="F646" s="542">
        <v>7</v>
      </c>
      <c r="G646" s="519" t="s">
        <v>12</v>
      </c>
      <c r="H646" s="519">
        <v>12</v>
      </c>
      <c r="I646" s="520" t="s">
        <v>13</v>
      </c>
      <c r="J646" s="521">
        <f t="shared" si="94"/>
        <v>84</v>
      </c>
      <c r="K646" s="595">
        <v>84</v>
      </c>
      <c r="L646" s="546">
        <f t="shared" si="93"/>
        <v>0</v>
      </c>
      <c r="M646" s="536" t="s">
        <v>1014</v>
      </c>
      <c r="N646" s="547" t="s">
        <v>964</v>
      </c>
      <c r="O646" s="467"/>
      <c r="P646" s="540"/>
      <c r="Q646" s="540"/>
      <c r="R646" s="536"/>
      <c r="T646" s="707"/>
      <c r="U646" s="707">
        <v>1</v>
      </c>
      <c r="V646" s="707"/>
      <c r="W646" s="707"/>
      <c r="X646" s="707"/>
      <c r="Y646" s="707"/>
      <c r="Z646" s="707"/>
      <c r="AA646" s="707"/>
      <c r="AB646" s="707"/>
      <c r="AC646" s="707"/>
      <c r="AD646" s="707"/>
      <c r="AE646" s="707"/>
    </row>
    <row r="647" spans="2:31" ht="17.100000000000001" customHeight="1" x14ac:dyDescent="0.25">
      <c r="B647" s="536"/>
      <c r="C647" s="536"/>
      <c r="D647" s="598"/>
      <c r="E647" s="563" t="s">
        <v>527</v>
      </c>
      <c r="F647" s="542">
        <v>5</v>
      </c>
      <c r="G647" s="519" t="s">
        <v>12</v>
      </c>
      <c r="H647" s="519">
        <v>12</v>
      </c>
      <c r="I647" s="520" t="s">
        <v>13</v>
      </c>
      <c r="J647" s="521">
        <f t="shared" si="94"/>
        <v>60</v>
      </c>
      <c r="K647" s="595">
        <v>60</v>
      </c>
      <c r="L647" s="546">
        <f t="shared" si="93"/>
        <v>0</v>
      </c>
      <c r="M647" s="695" t="s">
        <v>1013</v>
      </c>
      <c r="N647" s="547" t="s">
        <v>964</v>
      </c>
      <c r="O647" s="467"/>
      <c r="P647" s="540"/>
      <c r="Q647" s="540"/>
      <c r="R647" s="536"/>
      <c r="T647" s="707"/>
      <c r="U647" s="707">
        <v>1</v>
      </c>
      <c r="V647" s="707"/>
      <c r="W647" s="707"/>
      <c r="X647" s="707"/>
      <c r="Y647" s="707"/>
      <c r="Z647" s="707"/>
      <c r="AA647" s="707"/>
      <c r="AB647" s="707"/>
      <c r="AC647" s="707"/>
      <c r="AD647" s="707"/>
      <c r="AE647" s="707"/>
    </row>
    <row r="648" spans="2:31" ht="17.100000000000001" customHeight="1" x14ac:dyDescent="0.25">
      <c r="B648" s="536"/>
      <c r="C648" s="536"/>
      <c r="D648" s="598"/>
      <c r="E648" s="563" t="s">
        <v>528</v>
      </c>
      <c r="F648" s="542">
        <v>5</v>
      </c>
      <c r="G648" s="519" t="s">
        <v>12</v>
      </c>
      <c r="H648" s="519">
        <v>12</v>
      </c>
      <c r="I648" s="520" t="s">
        <v>13</v>
      </c>
      <c r="J648" s="521">
        <f t="shared" si="94"/>
        <v>60</v>
      </c>
      <c r="K648" s="595">
        <v>60</v>
      </c>
      <c r="L648" s="546">
        <f t="shared" si="93"/>
        <v>0</v>
      </c>
      <c r="M648" s="695" t="s">
        <v>1012</v>
      </c>
      <c r="N648" s="547" t="s">
        <v>964</v>
      </c>
      <c r="O648" s="467"/>
      <c r="P648" s="540"/>
      <c r="Q648" s="540"/>
      <c r="R648" s="536"/>
      <c r="T648" s="707"/>
      <c r="U648" s="707">
        <v>1</v>
      </c>
      <c r="V648" s="707"/>
      <c r="W648" s="707"/>
      <c r="X648" s="707"/>
      <c r="Y648" s="707"/>
      <c r="Z648" s="707"/>
      <c r="AA648" s="707"/>
      <c r="AB648" s="707"/>
      <c r="AC648" s="707"/>
      <c r="AD648" s="707"/>
      <c r="AE648" s="707"/>
    </row>
    <row r="649" spans="2:31" ht="17.100000000000001" customHeight="1" x14ac:dyDescent="0.25">
      <c r="B649" s="536"/>
      <c r="C649" s="536"/>
      <c r="D649" s="598"/>
      <c r="E649" s="563" t="s">
        <v>529</v>
      </c>
      <c r="F649" s="542">
        <v>5</v>
      </c>
      <c r="G649" s="519" t="s">
        <v>12</v>
      </c>
      <c r="H649" s="519">
        <v>12</v>
      </c>
      <c r="I649" s="520" t="s">
        <v>13</v>
      </c>
      <c r="J649" s="521">
        <f t="shared" si="94"/>
        <v>60</v>
      </c>
      <c r="K649" s="595">
        <v>60</v>
      </c>
      <c r="L649" s="546">
        <f t="shared" si="93"/>
        <v>0</v>
      </c>
      <c r="M649" s="536" t="s">
        <v>1011</v>
      </c>
      <c r="N649" s="547" t="s">
        <v>964</v>
      </c>
      <c r="O649" s="467"/>
      <c r="P649" s="540"/>
      <c r="Q649" s="540"/>
      <c r="R649" s="536"/>
      <c r="T649" s="707"/>
      <c r="U649" s="707">
        <v>1</v>
      </c>
      <c r="V649" s="707"/>
      <c r="W649" s="707"/>
      <c r="X649" s="707"/>
      <c r="Y649" s="707"/>
      <c r="Z649" s="707"/>
      <c r="AA649" s="707"/>
      <c r="AB649" s="707"/>
      <c r="AC649" s="707"/>
      <c r="AD649" s="707"/>
      <c r="AE649" s="707"/>
    </row>
    <row r="650" spans="2:31" ht="17.100000000000001" customHeight="1" x14ac:dyDescent="0.25">
      <c r="B650" s="536"/>
      <c r="C650" s="536"/>
      <c r="D650" s="598"/>
      <c r="E650" s="563" t="s">
        <v>530</v>
      </c>
      <c r="F650" s="542">
        <v>5</v>
      </c>
      <c r="G650" s="519" t="s">
        <v>12</v>
      </c>
      <c r="H650" s="519">
        <v>12</v>
      </c>
      <c r="I650" s="520" t="s">
        <v>13</v>
      </c>
      <c r="J650" s="521">
        <f t="shared" si="94"/>
        <v>60</v>
      </c>
      <c r="K650" s="595">
        <v>60</v>
      </c>
      <c r="L650" s="546">
        <f t="shared" si="93"/>
        <v>0</v>
      </c>
      <c r="M650" s="536" t="s">
        <v>1010</v>
      </c>
      <c r="N650" s="547" t="s">
        <v>964</v>
      </c>
      <c r="O650" s="467"/>
      <c r="P650" s="540"/>
      <c r="Q650" s="540"/>
      <c r="R650" s="536"/>
      <c r="T650" s="707"/>
      <c r="U650" s="707">
        <v>1</v>
      </c>
      <c r="V650" s="707"/>
      <c r="W650" s="707"/>
      <c r="X650" s="707"/>
      <c r="Y650" s="707"/>
      <c r="Z650" s="707"/>
      <c r="AA650" s="707"/>
      <c r="AB650" s="707"/>
      <c r="AC650" s="707"/>
      <c r="AD650" s="707"/>
      <c r="AE650" s="707"/>
    </row>
    <row r="651" spans="2:31" ht="17.100000000000001" customHeight="1" x14ac:dyDescent="0.25">
      <c r="B651" s="536"/>
      <c r="C651" s="536"/>
      <c r="D651" s="598"/>
      <c r="E651" s="563" t="s">
        <v>531</v>
      </c>
      <c r="F651" s="542">
        <v>5</v>
      </c>
      <c r="G651" s="519" t="s">
        <v>12</v>
      </c>
      <c r="H651" s="519">
        <v>12</v>
      </c>
      <c r="I651" s="520" t="s">
        <v>13</v>
      </c>
      <c r="J651" s="521">
        <f t="shared" si="94"/>
        <v>60</v>
      </c>
      <c r="K651" s="595">
        <v>60</v>
      </c>
      <c r="L651" s="546">
        <f t="shared" si="93"/>
        <v>0</v>
      </c>
      <c r="M651" s="536" t="s">
        <v>1009</v>
      </c>
      <c r="N651" s="547" t="s">
        <v>964</v>
      </c>
      <c r="O651" s="467"/>
      <c r="P651" s="540"/>
      <c r="Q651" s="540"/>
      <c r="R651" s="536"/>
      <c r="T651" s="707"/>
      <c r="U651" s="707">
        <v>1</v>
      </c>
      <c r="V651" s="707"/>
      <c r="W651" s="707"/>
      <c r="X651" s="707"/>
      <c r="Y651" s="707"/>
      <c r="Z651" s="707"/>
      <c r="AA651" s="707"/>
      <c r="AB651" s="707"/>
      <c r="AC651" s="707"/>
      <c r="AD651" s="707"/>
      <c r="AE651" s="707"/>
    </row>
    <row r="652" spans="2:31" ht="17.100000000000001" customHeight="1" x14ac:dyDescent="0.25">
      <c r="B652" s="536"/>
      <c r="C652" s="536"/>
      <c r="D652" s="598"/>
      <c r="E652" s="563" t="s">
        <v>532</v>
      </c>
      <c r="F652" s="542">
        <v>6</v>
      </c>
      <c r="G652" s="519" t="s">
        <v>12</v>
      </c>
      <c r="H652" s="519">
        <v>12</v>
      </c>
      <c r="I652" s="520" t="s">
        <v>13</v>
      </c>
      <c r="J652" s="521">
        <f t="shared" si="94"/>
        <v>72</v>
      </c>
      <c r="K652" s="595">
        <v>72</v>
      </c>
      <c r="L652" s="546">
        <f t="shared" si="93"/>
        <v>0</v>
      </c>
      <c r="M652" s="536" t="s">
        <v>1007</v>
      </c>
      <c r="N652" s="547" t="s">
        <v>964</v>
      </c>
      <c r="O652" s="467"/>
      <c r="P652" s="540"/>
      <c r="Q652" s="540"/>
      <c r="R652" s="536"/>
      <c r="T652" s="707"/>
      <c r="U652" s="707">
        <v>1</v>
      </c>
      <c r="V652" s="707"/>
      <c r="W652" s="707"/>
      <c r="X652" s="707"/>
      <c r="Y652" s="707"/>
      <c r="Z652" s="707"/>
      <c r="AA652" s="707"/>
      <c r="AB652" s="707"/>
      <c r="AC652" s="707"/>
      <c r="AD652" s="707"/>
      <c r="AE652" s="707"/>
    </row>
    <row r="653" spans="2:31" ht="17.100000000000001" customHeight="1" x14ac:dyDescent="0.25">
      <c r="B653" s="536"/>
      <c r="C653" s="536"/>
      <c r="D653" s="598"/>
      <c r="E653" s="563" t="s">
        <v>533</v>
      </c>
      <c r="F653" s="542">
        <v>6</v>
      </c>
      <c r="G653" s="519" t="s">
        <v>12</v>
      </c>
      <c r="H653" s="519">
        <v>12</v>
      </c>
      <c r="I653" s="520" t="s">
        <v>13</v>
      </c>
      <c r="J653" s="521">
        <f t="shared" si="94"/>
        <v>72</v>
      </c>
      <c r="K653" s="595">
        <v>72</v>
      </c>
      <c r="L653" s="546">
        <f t="shared" si="93"/>
        <v>0</v>
      </c>
      <c r="M653" s="536" t="s">
        <v>1005</v>
      </c>
      <c r="N653" s="547" t="s">
        <v>964</v>
      </c>
      <c r="O653" s="467"/>
      <c r="P653" s="540"/>
      <c r="Q653" s="540"/>
      <c r="R653" s="536"/>
      <c r="T653" s="707"/>
      <c r="U653" s="707">
        <v>1</v>
      </c>
      <c r="V653" s="707"/>
      <c r="W653" s="707"/>
      <c r="X653" s="707"/>
      <c r="Y653" s="707"/>
      <c r="Z653" s="707"/>
      <c r="AA653" s="707"/>
      <c r="AB653" s="707"/>
      <c r="AC653" s="707"/>
      <c r="AD653" s="707"/>
      <c r="AE653" s="707"/>
    </row>
    <row r="654" spans="2:31" ht="17.100000000000001" customHeight="1" x14ac:dyDescent="0.25">
      <c r="B654" s="536"/>
      <c r="C654" s="536"/>
      <c r="D654" s="598"/>
      <c r="E654" s="563" t="s">
        <v>534</v>
      </c>
      <c r="F654" s="542">
        <v>6</v>
      </c>
      <c r="G654" s="519" t="s">
        <v>12</v>
      </c>
      <c r="H654" s="519">
        <v>12</v>
      </c>
      <c r="I654" s="520" t="s">
        <v>13</v>
      </c>
      <c r="J654" s="521">
        <f t="shared" si="94"/>
        <v>72</v>
      </c>
      <c r="K654" s="595">
        <v>72</v>
      </c>
      <c r="L654" s="546">
        <f t="shared" si="93"/>
        <v>0</v>
      </c>
      <c r="M654" s="536" t="s">
        <v>1003</v>
      </c>
      <c r="N654" s="547" t="s">
        <v>964</v>
      </c>
      <c r="O654" s="467"/>
      <c r="P654" s="540"/>
      <c r="Q654" s="540"/>
      <c r="R654" s="536"/>
      <c r="T654" s="707"/>
      <c r="U654" s="707">
        <v>1</v>
      </c>
      <c r="V654" s="707"/>
      <c r="W654" s="707"/>
      <c r="X654" s="707"/>
      <c r="Y654" s="707"/>
      <c r="Z654" s="707"/>
      <c r="AA654" s="707"/>
      <c r="AB654" s="707"/>
      <c r="AC654" s="707"/>
      <c r="AD654" s="707"/>
      <c r="AE654" s="707"/>
    </row>
    <row r="655" spans="2:31" ht="17.100000000000001" customHeight="1" x14ac:dyDescent="0.25">
      <c r="B655" s="536"/>
      <c r="C655" s="536"/>
      <c r="D655" s="598"/>
      <c r="E655" s="563" t="s">
        <v>535</v>
      </c>
      <c r="F655" s="542">
        <v>6</v>
      </c>
      <c r="G655" s="519" t="s">
        <v>12</v>
      </c>
      <c r="H655" s="519">
        <v>12</v>
      </c>
      <c r="I655" s="520" t="s">
        <v>13</v>
      </c>
      <c r="J655" s="521">
        <f t="shared" si="94"/>
        <v>72</v>
      </c>
      <c r="K655" s="595">
        <v>72</v>
      </c>
      <c r="L655" s="546">
        <f t="shared" si="93"/>
        <v>0</v>
      </c>
      <c r="M655" s="536" t="s">
        <v>1001</v>
      </c>
      <c r="N655" s="547" t="s">
        <v>964</v>
      </c>
      <c r="O655" s="467"/>
      <c r="P655" s="540"/>
      <c r="Q655" s="540"/>
      <c r="R655" s="536"/>
      <c r="T655" s="707"/>
      <c r="U655" s="707">
        <v>1</v>
      </c>
      <c r="V655" s="707"/>
      <c r="W655" s="707"/>
      <c r="X655" s="707"/>
      <c r="Y655" s="707"/>
      <c r="Z655" s="707"/>
      <c r="AA655" s="707"/>
      <c r="AB655" s="707"/>
      <c r="AC655" s="707"/>
      <c r="AD655" s="707"/>
      <c r="AE655" s="707"/>
    </row>
    <row r="656" spans="2:31" ht="17.100000000000001" customHeight="1" x14ac:dyDescent="0.25">
      <c r="B656" s="536"/>
      <c r="C656" s="536"/>
      <c r="D656" s="598"/>
      <c r="E656" s="563" t="s">
        <v>228</v>
      </c>
      <c r="F656" s="542"/>
      <c r="G656" s="519" t="s">
        <v>12</v>
      </c>
      <c r="H656" s="519"/>
      <c r="I656" s="520" t="s">
        <v>13</v>
      </c>
      <c r="J656" s="521">
        <v>45</v>
      </c>
      <c r="K656" s="696">
        <v>45</v>
      </c>
      <c r="L656" s="546">
        <f t="shared" si="93"/>
        <v>0</v>
      </c>
      <c r="M656" s="536" t="s">
        <v>1024</v>
      </c>
      <c r="N656" s="547" t="s">
        <v>964</v>
      </c>
      <c r="O656" s="467"/>
      <c r="P656" s="540"/>
      <c r="Q656" s="540"/>
      <c r="R656" s="536"/>
      <c r="T656" s="707"/>
      <c r="U656" s="707">
        <v>1</v>
      </c>
      <c r="V656" s="707"/>
      <c r="W656" s="707"/>
      <c r="X656" s="707"/>
      <c r="Y656" s="707"/>
      <c r="Z656" s="707"/>
      <c r="AA656" s="707"/>
      <c r="AB656" s="707"/>
      <c r="AC656" s="707"/>
      <c r="AD656" s="707"/>
      <c r="AE656" s="707"/>
    </row>
    <row r="657" spans="2:31" ht="17.100000000000001" customHeight="1" x14ac:dyDescent="0.25">
      <c r="B657" s="536"/>
      <c r="C657" s="536"/>
      <c r="D657" s="598"/>
      <c r="E657" s="563" t="s">
        <v>229</v>
      </c>
      <c r="F657" s="542"/>
      <c r="G657" s="519" t="s">
        <v>12</v>
      </c>
      <c r="H657" s="519"/>
      <c r="I657" s="520" t="s">
        <v>13</v>
      </c>
      <c r="J657" s="521">
        <v>34</v>
      </c>
      <c r="K657" s="696">
        <v>34</v>
      </c>
      <c r="L657" s="546">
        <f t="shared" si="93"/>
        <v>0</v>
      </c>
      <c r="M657" s="536" t="s">
        <v>1023</v>
      </c>
      <c r="N657" s="547" t="s">
        <v>964</v>
      </c>
      <c r="O657" s="467"/>
      <c r="P657" s="540"/>
      <c r="Q657" s="540"/>
      <c r="R657" s="536"/>
      <c r="T657" s="707"/>
      <c r="U657" s="707">
        <v>1</v>
      </c>
      <c r="V657" s="707"/>
      <c r="W657" s="707"/>
      <c r="X657" s="707"/>
      <c r="Y657" s="707"/>
      <c r="Z657" s="707"/>
      <c r="AA657" s="707"/>
      <c r="AB657" s="707"/>
      <c r="AC657" s="707"/>
      <c r="AD657" s="707"/>
      <c r="AE657" s="707"/>
    </row>
    <row r="658" spans="2:31" ht="17.100000000000001" customHeight="1" x14ac:dyDescent="0.25">
      <c r="B658" s="536"/>
      <c r="C658" s="536"/>
      <c r="D658" s="598"/>
      <c r="E658" s="563" t="s">
        <v>230</v>
      </c>
      <c r="F658" s="542"/>
      <c r="G658" s="519" t="s">
        <v>12</v>
      </c>
      <c r="H658" s="519"/>
      <c r="I658" s="520" t="s">
        <v>13</v>
      </c>
      <c r="J658" s="521">
        <v>34</v>
      </c>
      <c r="K658" s="696">
        <v>34</v>
      </c>
      <c r="L658" s="546">
        <f t="shared" si="93"/>
        <v>0</v>
      </c>
      <c r="M658" s="536" t="s">
        <v>1022</v>
      </c>
      <c r="N658" s="547" t="s">
        <v>964</v>
      </c>
      <c r="O658" s="467"/>
      <c r="P658" s="540"/>
      <c r="Q658" s="540"/>
      <c r="R658" s="536"/>
      <c r="T658" s="707"/>
      <c r="U658" s="707">
        <v>1</v>
      </c>
      <c r="V658" s="707"/>
      <c r="W658" s="707"/>
      <c r="X658" s="707"/>
      <c r="Y658" s="707"/>
      <c r="Z658" s="707"/>
      <c r="AA658" s="707"/>
      <c r="AB658" s="707"/>
      <c r="AC658" s="707"/>
      <c r="AD658" s="707"/>
      <c r="AE658" s="707"/>
    </row>
    <row r="659" spans="2:31" ht="17.100000000000001" customHeight="1" x14ac:dyDescent="0.25">
      <c r="B659" s="536"/>
      <c r="C659" s="536"/>
      <c r="D659" s="598"/>
      <c r="E659" s="563" t="s">
        <v>231</v>
      </c>
      <c r="F659" s="542"/>
      <c r="G659" s="519" t="s">
        <v>12</v>
      </c>
      <c r="H659" s="519"/>
      <c r="I659" s="520" t="s">
        <v>13</v>
      </c>
      <c r="J659" s="521">
        <v>35</v>
      </c>
      <c r="K659" s="696">
        <v>35</v>
      </c>
      <c r="L659" s="546">
        <f t="shared" si="93"/>
        <v>0</v>
      </c>
      <c r="M659" s="536" t="s">
        <v>1021</v>
      </c>
      <c r="N659" s="547" t="s">
        <v>964</v>
      </c>
      <c r="O659" s="467"/>
      <c r="P659" s="540"/>
      <c r="Q659" s="540"/>
      <c r="R659" s="536"/>
      <c r="T659" s="707"/>
      <c r="U659" s="707">
        <v>1</v>
      </c>
      <c r="V659" s="707"/>
      <c r="W659" s="707"/>
      <c r="X659" s="707"/>
      <c r="Y659" s="707"/>
      <c r="Z659" s="707"/>
      <c r="AA659" s="707"/>
      <c r="AB659" s="707"/>
      <c r="AC659" s="707"/>
      <c r="AD659" s="707"/>
      <c r="AE659" s="707"/>
    </row>
    <row r="660" spans="2:31" ht="17.100000000000001" customHeight="1" x14ac:dyDescent="0.25">
      <c r="B660" s="536"/>
      <c r="C660" s="536"/>
      <c r="D660" s="598"/>
      <c r="E660" s="563" t="s">
        <v>233</v>
      </c>
      <c r="F660" s="542"/>
      <c r="G660" s="519" t="s">
        <v>12</v>
      </c>
      <c r="H660" s="519"/>
      <c r="I660" s="520" t="s">
        <v>13</v>
      </c>
      <c r="J660" s="521">
        <v>37</v>
      </c>
      <c r="K660" s="696">
        <v>37</v>
      </c>
      <c r="L660" s="546">
        <f t="shared" si="93"/>
        <v>0</v>
      </c>
      <c r="M660" s="695" t="s">
        <v>1020</v>
      </c>
      <c r="N660" s="547" t="s">
        <v>964</v>
      </c>
      <c r="O660" s="467"/>
      <c r="P660" s="540"/>
      <c r="Q660" s="540"/>
      <c r="R660" s="536"/>
      <c r="T660" s="707"/>
      <c r="U660" s="707">
        <v>1</v>
      </c>
      <c r="V660" s="707"/>
      <c r="W660" s="707"/>
      <c r="X660" s="707"/>
      <c r="Y660" s="707"/>
      <c r="Z660" s="707"/>
      <c r="AA660" s="707"/>
      <c r="AB660" s="707"/>
      <c r="AC660" s="707"/>
      <c r="AD660" s="707"/>
      <c r="AE660" s="707"/>
    </row>
    <row r="661" spans="2:31" ht="17.100000000000001" customHeight="1" x14ac:dyDescent="0.25">
      <c r="B661" s="536"/>
      <c r="C661" s="536"/>
      <c r="D661" s="598"/>
      <c r="E661" s="563" t="s">
        <v>234</v>
      </c>
      <c r="F661" s="542"/>
      <c r="G661" s="519" t="s">
        <v>12</v>
      </c>
      <c r="H661" s="519"/>
      <c r="I661" s="520" t="s">
        <v>13</v>
      </c>
      <c r="J661" s="521">
        <v>47</v>
      </c>
      <c r="K661" s="696">
        <v>47</v>
      </c>
      <c r="L661" s="546">
        <f t="shared" si="93"/>
        <v>0</v>
      </c>
      <c r="M661" s="695" t="s">
        <v>1019</v>
      </c>
      <c r="N661" s="547" t="s">
        <v>964</v>
      </c>
      <c r="O661" s="467"/>
      <c r="P661" s="540"/>
      <c r="Q661" s="540"/>
      <c r="R661" s="536"/>
      <c r="T661" s="707"/>
      <c r="U661" s="707">
        <v>1</v>
      </c>
      <c r="V661" s="707"/>
      <c r="W661" s="707"/>
      <c r="X661" s="707"/>
      <c r="Y661" s="707"/>
      <c r="Z661" s="707"/>
      <c r="AA661" s="707"/>
      <c r="AB661" s="707"/>
      <c r="AC661" s="707"/>
      <c r="AD661" s="707"/>
      <c r="AE661" s="707"/>
    </row>
    <row r="662" spans="2:31" ht="17.100000000000001" customHeight="1" x14ac:dyDescent="0.25">
      <c r="B662" s="536"/>
      <c r="C662" s="536"/>
      <c r="D662" s="598"/>
      <c r="E662" s="563" t="s">
        <v>235</v>
      </c>
      <c r="F662" s="542"/>
      <c r="G662" s="519" t="s">
        <v>12</v>
      </c>
      <c r="H662" s="519"/>
      <c r="I662" s="520" t="s">
        <v>13</v>
      </c>
      <c r="J662" s="521">
        <v>50</v>
      </c>
      <c r="K662" s="696">
        <v>50</v>
      </c>
      <c r="L662" s="546">
        <f t="shared" si="93"/>
        <v>0</v>
      </c>
      <c r="M662" s="695" t="s">
        <v>1018</v>
      </c>
      <c r="N662" s="547" t="s">
        <v>964</v>
      </c>
      <c r="O662" s="467"/>
      <c r="P662" s="540"/>
      <c r="Q662" s="540"/>
      <c r="R662" s="536"/>
      <c r="T662" s="707"/>
      <c r="U662" s="707">
        <v>1</v>
      </c>
      <c r="V662" s="707"/>
      <c r="W662" s="707"/>
      <c r="X662" s="707"/>
      <c r="Y662" s="707"/>
      <c r="Z662" s="707"/>
      <c r="AA662" s="707"/>
      <c r="AB662" s="707"/>
      <c r="AC662" s="707"/>
      <c r="AD662" s="707"/>
      <c r="AE662" s="707"/>
    </row>
    <row r="663" spans="2:31" ht="17.100000000000001" customHeight="1" x14ac:dyDescent="0.25">
      <c r="B663" s="536"/>
      <c r="C663" s="536"/>
      <c r="D663" s="598"/>
      <c r="E663" s="563" t="s">
        <v>236</v>
      </c>
      <c r="F663" s="542"/>
      <c r="G663" s="519" t="s">
        <v>12</v>
      </c>
      <c r="H663" s="519"/>
      <c r="I663" s="520" t="s">
        <v>13</v>
      </c>
      <c r="J663" s="521">
        <v>53</v>
      </c>
      <c r="K663" s="696">
        <v>53</v>
      </c>
      <c r="L663" s="546">
        <f t="shared" si="93"/>
        <v>0</v>
      </c>
      <c r="M663" s="695" t="s">
        <v>1017</v>
      </c>
      <c r="N663" s="547" t="s">
        <v>964</v>
      </c>
      <c r="O663" s="467"/>
      <c r="P663" s="540"/>
      <c r="Q663" s="540"/>
      <c r="R663" s="536"/>
      <c r="T663" s="707"/>
      <c r="U663" s="707">
        <v>1</v>
      </c>
      <c r="V663" s="707"/>
      <c r="W663" s="707"/>
      <c r="X663" s="707"/>
      <c r="Y663" s="707"/>
      <c r="Z663" s="707"/>
      <c r="AA663" s="707"/>
      <c r="AB663" s="707"/>
      <c r="AC663" s="707"/>
      <c r="AD663" s="707"/>
      <c r="AE663" s="707"/>
    </row>
    <row r="664" spans="2:31" ht="17.100000000000001" customHeight="1" x14ac:dyDescent="0.25">
      <c r="B664" s="536"/>
      <c r="C664" s="536"/>
      <c r="D664" s="598"/>
      <c r="E664" s="563" t="s">
        <v>237</v>
      </c>
      <c r="F664" s="542"/>
      <c r="G664" s="519" t="s">
        <v>12</v>
      </c>
      <c r="H664" s="519"/>
      <c r="I664" s="520" t="s">
        <v>13</v>
      </c>
      <c r="J664" s="521">
        <v>55</v>
      </c>
      <c r="K664" s="696">
        <v>55</v>
      </c>
      <c r="L664" s="546">
        <f t="shared" si="93"/>
        <v>0</v>
      </c>
      <c r="M664" s="536" t="s">
        <v>1016</v>
      </c>
      <c r="N664" s="547" t="s">
        <v>964</v>
      </c>
      <c r="O664" s="467"/>
      <c r="P664" s="540"/>
      <c r="Q664" s="540"/>
      <c r="R664" s="536"/>
      <c r="T664" s="707"/>
      <c r="U664" s="707">
        <v>1</v>
      </c>
      <c r="V664" s="707"/>
      <c r="W664" s="707"/>
      <c r="X664" s="707"/>
      <c r="Y664" s="707"/>
      <c r="Z664" s="707"/>
      <c r="AA664" s="707"/>
      <c r="AB664" s="707"/>
      <c r="AC664" s="707"/>
      <c r="AD664" s="707"/>
      <c r="AE664" s="707"/>
    </row>
    <row r="665" spans="2:31" ht="17.100000000000001" customHeight="1" x14ac:dyDescent="0.25">
      <c r="B665" s="536"/>
      <c r="C665" s="536"/>
      <c r="D665" s="598"/>
      <c r="E665" s="609" t="s">
        <v>238</v>
      </c>
      <c r="F665" s="542"/>
      <c r="G665" s="519" t="s">
        <v>12</v>
      </c>
      <c r="H665" s="519"/>
      <c r="I665" s="520" t="s">
        <v>13</v>
      </c>
      <c r="J665" s="521">
        <v>69</v>
      </c>
      <c r="K665" s="696">
        <v>69</v>
      </c>
      <c r="L665" s="546">
        <f t="shared" si="93"/>
        <v>0</v>
      </c>
      <c r="M665" s="536" t="s">
        <v>1015</v>
      </c>
      <c r="N665" s="547" t="s">
        <v>964</v>
      </c>
      <c r="O665" s="467"/>
      <c r="P665" s="540"/>
      <c r="Q665" s="540"/>
      <c r="R665" s="536"/>
      <c r="T665" s="707"/>
      <c r="U665" s="707">
        <v>1</v>
      </c>
      <c r="V665" s="707"/>
      <c r="W665" s="707"/>
      <c r="X665" s="707"/>
      <c r="Y665" s="707"/>
      <c r="Z665" s="707"/>
      <c r="AA665" s="707"/>
      <c r="AB665" s="707"/>
      <c r="AC665" s="707"/>
      <c r="AD665" s="707"/>
      <c r="AE665" s="707"/>
    </row>
    <row r="666" spans="2:31" ht="17.100000000000001" customHeight="1" x14ac:dyDescent="0.25">
      <c r="B666" s="536"/>
      <c r="C666" s="536"/>
      <c r="D666" s="598"/>
      <c r="E666" s="563" t="s">
        <v>537</v>
      </c>
      <c r="F666" s="542"/>
      <c r="G666" s="519" t="s">
        <v>12</v>
      </c>
      <c r="H666" s="519"/>
      <c r="I666" s="520" t="s">
        <v>13</v>
      </c>
      <c r="J666" s="521">
        <v>47</v>
      </c>
      <c r="K666" s="696">
        <v>47</v>
      </c>
      <c r="L666" s="546">
        <f t="shared" si="93"/>
        <v>0</v>
      </c>
      <c r="M666" s="536" t="s">
        <v>1221</v>
      </c>
      <c r="N666" s="547" t="s">
        <v>964</v>
      </c>
      <c r="O666" s="467"/>
      <c r="P666" s="540"/>
      <c r="Q666" s="540"/>
      <c r="R666" s="536"/>
      <c r="T666" s="707"/>
      <c r="U666" s="707">
        <v>1</v>
      </c>
      <c r="V666" s="707"/>
      <c r="W666" s="707"/>
      <c r="X666" s="707"/>
      <c r="Y666" s="707"/>
      <c r="Z666" s="707"/>
      <c r="AA666" s="707"/>
      <c r="AB666" s="707"/>
      <c r="AC666" s="707"/>
      <c r="AD666" s="707"/>
      <c r="AE666" s="707"/>
    </row>
    <row r="667" spans="2:31" ht="17.100000000000001" customHeight="1" x14ac:dyDescent="0.25">
      <c r="B667" s="536"/>
      <c r="C667" s="536"/>
      <c r="D667" s="598"/>
      <c r="E667" s="563" t="s">
        <v>538</v>
      </c>
      <c r="F667" s="542">
        <v>5</v>
      </c>
      <c r="G667" s="519" t="s">
        <v>12</v>
      </c>
      <c r="H667" s="519">
        <v>12</v>
      </c>
      <c r="I667" s="520" t="s">
        <v>13</v>
      </c>
      <c r="J667" s="521">
        <v>60</v>
      </c>
      <c r="K667" s="595">
        <v>60</v>
      </c>
      <c r="L667" s="546">
        <f t="shared" si="93"/>
        <v>0</v>
      </c>
      <c r="M667" s="536" t="s">
        <v>1222</v>
      </c>
      <c r="N667" s="547" t="s">
        <v>964</v>
      </c>
      <c r="O667" s="467"/>
      <c r="P667" s="540"/>
      <c r="Q667" s="540"/>
      <c r="R667" s="536"/>
      <c r="T667" s="707"/>
      <c r="U667" s="707">
        <v>1</v>
      </c>
      <c r="V667" s="707"/>
      <c r="W667" s="707"/>
      <c r="X667" s="707"/>
      <c r="Y667" s="707"/>
      <c r="Z667" s="707"/>
      <c r="AA667" s="707"/>
      <c r="AB667" s="707"/>
      <c r="AC667" s="707"/>
      <c r="AD667" s="707"/>
      <c r="AE667" s="707"/>
    </row>
    <row r="668" spans="2:31" ht="17.100000000000001" customHeight="1" x14ac:dyDescent="0.25">
      <c r="B668" s="536"/>
      <c r="C668" s="536"/>
      <c r="D668" s="598"/>
      <c r="E668" s="563" t="s">
        <v>539</v>
      </c>
      <c r="F668" s="542">
        <v>5</v>
      </c>
      <c r="G668" s="519" t="s">
        <v>12</v>
      </c>
      <c r="H668" s="519">
        <v>12</v>
      </c>
      <c r="I668" s="520" t="s">
        <v>13</v>
      </c>
      <c r="J668" s="521">
        <f t="shared" ref="J668" si="95">F668*H668</f>
        <v>60</v>
      </c>
      <c r="K668" s="595">
        <v>60</v>
      </c>
      <c r="L668" s="546">
        <f t="shared" si="93"/>
        <v>0</v>
      </c>
      <c r="M668" s="536" t="s">
        <v>1224</v>
      </c>
      <c r="N668" s="547" t="s">
        <v>964</v>
      </c>
      <c r="O668" s="467"/>
      <c r="P668" s="540"/>
      <c r="Q668" s="540"/>
      <c r="R668" s="536"/>
      <c r="T668" s="707"/>
      <c r="U668" s="707">
        <v>1</v>
      </c>
      <c r="V668" s="707"/>
      <c r="W668" s="707"/>
      <c r="X668" s="707"/>
      <c r="Y668" s="707"/>
      <c r="Z668" s="707"/>
      <c r="AA668" s="707"/>
      <c r="AB668" s="707"/>
      <c r="AC668" s="707"/>
      <c r="AD668" s="707"/>
      <c r="AE668" s="707"/>
    </row>
    <row r="669" spans="2:31" ht="17.100000000000001" customHeight="1" x14ac:dyDescent="0.25">
      <c r="B669" s="536"/>
      <c r="C669" s="536"/>
      <c r="D669" s="598"/>
      <c r="E669" s="563" t="s">
        <v>540</v>
      </c>
      <c r="F669" s="542"/>
      <c r="G669" s="519" t="s">
        <v>12</v>
      </c>
      <c r="H669" s="519"/>
      <c r="I669" s="520" t="s">
        <v>13</v>
      </c>
      <c r="J669" s="521">
        <v>99</v>
      </c>
      <c r="K669" s="696">
        <v>99</v>
      </c>
      <c r="L669" s="546">
        <f t="shared" si="93"/>
        <v>0</v>
      </c>
      <c r="M669" s="536" t="s">
        <v>1226</v>
      </c>
      <c r="N669" s="547" t="s">
        <v>964</v>
      </c>
      <c r="O669" s="467"/>
      <c r="P669" s="540"/>
      <c r="Q669" s="540"/>
      <c r="R669" s="536"/>
      <c r="T669" s="707"/>
      <c r="U669" s="707">
        <v>1</v>
      </c>
      <c r="V669" s="707"/>
      <c r="W669" s="707"/>
      <c r="X669" s="707"/>
      <c r="Y669" s="707"/>
      <c r="Z669" s="707"/>
      <c r="AA669" s="707"/>
      <c r="AB669" s="707"/>
      <c r="AC669" s="707"/>
      <c r="AD669" s="707"/>
      <c r="AE669" s="707"/>
    </row>
    <row r="670" spans="2:31" ht="17.100000000000001" customHeight="1" x14ac:dyDescent="0.25">
      <c r="B670" s="536"/>
      <c r="C670" s="536"/>
      <c r="D670" s="598"/>
      <c r="E670" s="563" t="s">
        <v>541</v>
      </c>
      <c r="F670" s="542"/>
      <c r="G670" s="519" t="s">
        <v>12</v>
      </c>
      <c r="H670" s="519"/>
      <c r="I670" s="520" t="s">
        <v>13</v>
      </c>
      <c r="J670" s="521">
        <v>113</v>
      </c>
      <c r="K670" s="595">
        <v>113</v>
      </c>
      <c r="L670" s="546">
        <f t="shared" si="93"/>
        <v>0</v>
      </c>
      <c r="M670" s="694" t="s">
        <v>1228</v>
      </c>
      <c r="N670" s="547" t="s">
        <v>964</v>
      </c>
      <c r="O670" s="467"/>
      <c r="P670" s="540"/>
      <c r="Q670" s="540"/>
      <c r="R670" s="536"/>
      <c r="T670" s="707"/>
      <c r="U670" s="707">
        <v>1</v>
      </c>
      <c r="V670" s="707"/>
      <c r="W670" s="707"/>
      <c r="X670" s="707"/>
      <c r="Y670" s="707"/>
      <c r="Z670" s="707"/>
      <c r="AA670" s="707"/>
      <c r="AB670" s="707"/>
      <c r="AC670" s="707"/>
      <c r="AD670" s="707"/>
      <c r="AE670" s="707"/>
    </row>
    <row r="671" spans="2:31" ht="17.100000000000001" customHeight="1" x14ac:dyDescent="0.25">
      <c r="B671" s="536"/>
      <c r="C671" s="536"/>
      <c r="D671" s="598"/>
      <c r="E671" s="563" t="s">
        <v>542</v>
      </c>
      <c r="F671" s="542"/>
      <c r="G671" s="519" t="s">
        <v>12</v>
      </c>
      <c r="H671" s="519"/>
      <c r="I671" s="520" t="s">
        <v>13</v>
      </c>
      <c r="J671" s="521">
        <v>74</v>
      </c>
      <c r="K671" s="595">
        <v>74</v>
      </c>
      <c r="L671" s="546">
        <f t="shared" si="93"/>
        <v>0</v>
      </c>
      <c r="M671" s="694" t="s">
        <v>1229</v>
      </c>
      <c r="N671" s="547" t="s">
        <v>964</v>
      </c>
      <c r="O671" s="467"/>
      <c r="P671" s="540"/>
      <c r="Q671" s="540"/>
      <c r="R671" s="536"/>
      <c r="T671" s="707"/>
      <c r="U671" s="707">
        <v>1</v>
      </c>
      <c r="V671" s="707"/>
      <c r="W671" s="707"/>
      <c r="X671" s="707"/>
      <c r="Y671" s="707"/>
      <c r="Z671" s="707"/>
      <c r="AA671" s="707"/>
      <c r="AB671" s="707"/>
      <c r="AC671" s="707"/>
      <c r="AD671" s="707"/>
      <c r="AE671" s="707"/>
    </row>
    <row r="672" spans="2:31" ht="17.100000000000001" customHeight="1" x14ac:dyDescent="0.25">
      <c r="B672" s="536"/>
      <c r="C672" s="536"/>
      <c r="D672" s="598"/>
      <c r="E672" s="563" t="s">
        <v>543</v>
      </c>
      <c r="F672" s="542"/>
      <c r="G672" s="519" t="s">
        <v>12</v>
      </c>
      <c r="H672" s="519"/>
      <c r="I672" s="520" t="s">
        <v>13</v>
      </c>
      <c r="J672" s="521">
        <v>74</v>
      </c>
      <c r="K672" s="595">
        <v>74</v>
      </c>
      <c r="L672" s="546">
        <f t="shared" si="93"/>
        <v>0</v>
      </c>
      <c r="M672" s="694" t="s">
        <v>1230</v>
      </c>
      <c r="N672" s="547" t="s">
        <v>964</v>
      </c>
      <c r="O672" s="467"/>
      <c r="P672" s="540"/>
      <c r="Q672" s="540"/>
      <c r="R672" s="536"/>
      <c r="T672" s="707"/>
      <c r="U672" s="707">
        <v>1</v>
      </c>
      <c r="V672" s="707"/>
      <c r="W672" s="707"/>
      <c r="X672" s="707"/>
      <c r="Y672" s="707"/>
      <c r="Z672" s="707"/>
      <c r="AA672" s="707"/>
      <c r="AB672" s="707"/>
      <c r="AC672" s="707"/>
      <c r="AD672" s="707"/>
      <c r="AE672" s="707"/>
    </row>
    <row r="673" spans="2:31" ht="17.100000000000001" customHeight="1" x14ac:dyDescent="0.25">
      <c r="B673" s="536"/>
      <c r="C673" s="536"/>
      <c r="D673" s="598"/>
      <c r="E673" s="563" t="s">
        <v>544</v>
      </c>
      <c r="F673" s="542"/>
      <c r="G673" s="519" t="s">
        <v>12</v>
      </c>
      <c r="H673" s="519"/>
      <c r="I673" s="520" t="s">
        <v>13</v>
      </c>
      <c r="J673" s="521">
        <v>62</v>
      </c>
      <c r="K673" s="595">
        <v>62</v>
      </c>
      <c r="L673" s="546">
        <f t="shared" si="93"/>
        <v>0</v>
      </c>
      <c r="M673" s="694" t="s">
        <v>1231</v>
      </c>
      <c r="N673" s="547" t="s">
        <v>964</v>
      </c>
      <c r="O673" s="467"/>
      <c r="P673" s="540"/>
      <c r="Q673" s="540"/>
      <c r="R673" s="536"/>
      <c r="T673" s="707"/>
      <c r="U673" s="707">
        <v>1</v>
      </c>
      <c r="V673" s="707"/>
      <c r="W673" s="707"/>
      <c r="X673" s="707"/>
      <c r="Y673" s="707"/>
      <c r="Z673" s="707"/>
      <c r="AA673" s="707"/>
      <c r="AB673" s="707"/>
      <c r="AC673" s="707"/>
      <c r="AD673" s="707"/>
      <c r="AE673" s="707"/>
    </row>
    <row r="674" spans="2:31" ht="17.100000000000001" customHeight="1" x14ac:dyDescent="0.25">
      <c r="B674" s="536"/>
      <c r="C674" s="536"/>
      <c r="D674" s="598"/>
      <c r="E674" s="563" t="s">
        <v>545</v>
      </c>
      <c r="F674" s="542"/>
      <c r="G674" s="519" t="s">
        <v>12</v>
      </c>
      <c r="H674" s="519"/>
      <c r="I674" s="520" t="s">
        <v>13</v>
      </c>
      <c r="J674" s="521">
        <v>63</v>
      </c>
      <c r="K674" s="595">
        <v>63</v>
      </c>
      <c r="L674" s="546">
        <f t="shared" si="93"/>
        <v>0</v>
      </c>
      <c r="M674" s="694" t="s">
        <v>1232</v>
      </c>
      <c r="N674" s="547" t="s">
        <v>964</v>
      </c>
      <c r="O674" s="467"/>
      <c r="P674" s="540"/>
      <c r="Q674" s="540"/>
      <c r="R674" s="536"/>
      <c r="T674" s="707"/>
      <c r="U674" s="707">
        <v>1</v>
      </c>
      <c r="V674" s="707"/>
      <c r="W674" s="707"/>
      <c r="X674" s="707"/>
      <c r="Y674" s="707"/>
      <c r="Z674" s="707"/>
      <c r="AA674" s="707"/>
      <c r="AB674" s="707"/>
      <c r="AC674" s="707"/>
      <c r="AD674" s="707"/>
      <c r="AE674" s="707"/>
    </row>
    <row r="675" spans="2:31" ht="17.100000000000001" customHeight="1" x14ac:dyDescent="0.25">
      <c r="B675" s="536"/>
      <c r="C675" s="536"/>
      <c r="D675" s="598"/>
      <c r="E675" s="563" t="s">
        <v>546</v>
      </c>
      <c r="F675" s="542"/>
      <c r="G675" s="519" t="s">
        <v>12</v>
      </c>
      <c r="H675" s="519"/>
      <c r="I675" s="520" t="s">
        <v>13</v>
      </c>
      <c r="J675" s="521">
        <v>63</v>
      </c>
      <c r="K675" s="595">
        <v>63</v>
      </c>
      <c r="L675" s="546">
        <f t="shared" si="93"/>
        <v>0</v>
      </c>
      <c r="M675" s="694" t="s">
        <v>1233</v>
      </c>
      <c r="N675" s="547" t="s">
        <v>964</v>
      </c>
      <c r="O675" s="467"/>
      <c r="P675" s="540"/>
      <c r="Q675" s="540"/>
      <c r="R675" s="536"/>
      <c r="T675" s="707"/>
      <c r="U675" s="707">
        <v>1</v>
      </c>
      <c r="V675" s="707"/>
      <c r="W675" s="707"/>
      <c r="X675" s="707"/>
      <c r="Y675" s="707"/>
      <c r="Z675" s="707"/>
      <c r="AA675" s="707"/>
      <c r="AB675" s="707"/>
      <c r="AC675" s="707"/>
      <c r="AD675" s="707"/>
      <c r="AE675" s="707"/>
    </row>
    <row r="676" spans="2:31" ht="17.100000000000001" customHeight="1" x14ac:dyDescent="0.25">
      <c r="B676" s="536"/>
      <c r="C676" s="536"/>
      <c r="D676" s="598"/>
      <c r="E676" s="563" t="s">
        <v>547</v>
      </c>
      <c r="F676" s="542"/>
      <c r="G676" s="519" t="s">
        <v>12</v>
      </c>
      <c r="H676" s="519"/>
      <c r="I676" s="520" t="s">
        <v>13</v>
      </c>
      <c r="J676" s="521">
        <v>64</v>
      </c>
      <c r="K676" s="595">
        <v>64</v>
      </c>
      <c r="L676" s="546">
        <f t="shared" si="93"/>
        <v>0</v>
      </c>
      <c r="M676" s="694" t="s">
        <v>1234</v>
      </c>
      <c r="N676" s="547" t="s">
        <v>964</v>
      </c>
      <c r="O676" s="467"/>
      <c r="P676" s="540"/>
      <c r="Q676" s="540"/>
      <c r="R676" s="536"/>
      <c r="T676" s="707"/>
      <c r="U676" s="707">
        <v>1</v>
      </c>
      <c r="V676" s="707"/>
      <c r="W676" s="707"/>
      <c r="X676" s="707"/>
      <c r="Y676" s="707"/>
      <c r="Z676" s="707"/>
      <c r="AA676" s="707"/>
      <c r="AB676" s="707"/>
      <c r="AC676" s="707"/>
      <c r="AD676" s="707"/>
      <c r="AE676" s="707"/>
    </row>
    <row r="677" spans="2:31" ht="17.100000000000001" customHeight="1" x14ac:dyDescent="0.25">
      <c r="B677" s="536"/>
      <c r="C677" s="536"/>
      <c r="D677" s="598"/>
      <c r="E677" s="563" t="s">
        <v>548</v>
      </c>
      <c r="F677" s="542"/>
      <c r="G677" s="519" t="s">
        <v>12</v>
      </c>
      <c r="H677" s="519"/>
      <c r="I677" s="520" t="s">
        <v>13</v>
      </c>
      <c r="J677" s="521">
        <v>64</v>
      </c>
      <c r="K677" s="595">
        <v>64</v>
      </c>
      <c r="L677" s="546">
        <f t="shared" si="93"/>
        <v>0</v>
      </c>
      <c r="M677" s="694" t="s">
        <v>1235</v>
      </c>
      <c r="N677" s="547" t="s">
        <v>964</v>
      </c>
      <c r="O677" s="467"/>
      <c r="P677" s="540"/>
      <c r="Q677" s="540"/>
      <c r="R677" s="536"/>
      <c r="T677" s="707"/>
      <c r="U677" s="707">
        <v>1</v>
      </c>
      <c r="V677" s="707"/>
      <c r="W677" s="707"/>
      <c r="X677" s="707"/>
      <c r="Y677" s="707"/>
      <c r="Z677" s="707"/>
      <c r="AA677" s="707"/>
      <c r="AB677" s="707"/>
      <c r="AC677" s="707"/>
      <c r="AD677" s="707"/>
      <c r="AE677" s="707"/>
    </row>
    <row r="678" spans="2:31" ht="17.100000000000001" customHeight="1" x14ac:dyDescent="0.25">
      <c r="B678" s="536"/>
      <c r="C678" s="536"/>
      <c r="D678" s="598"/>
      <c r="E678" s="563" t="s">
        <v>549</v>
      </c>
      <c r="F678" s="542"/>
      <c r="G678" s="519" t="s">
        <v>12</v>
      </c>
      <c r="H678" s="519"/>
      <c r="I678" s="520" t="s">
        <v>13</v>
      </c>
      <c r="J678" s="521">
        <v>65</v>
      </c>
      <c r="K678" s="595">
        <v>65</v>
      </c>
      <c r="L678" s="546">
        <f t="shared" si="93"/>
        <v>0</v>
      </c>
      <c r="M678" s="694" t="s">
        <v>1236</v>
      </c>
      <c r="N678" s="547" t="s">
        <v>964</v>
      </c>
      <c r="O678" s="467"/>
      <c r="P678" s="540"/>
      <c r="Q678" s="540"/>
      <c r="R678" s="536"/>
      <c r="T678" s="707"/>
      <c r="U678" s="707">
        <v>1</v>
      </c>
      <c r="V678" s="707"/>
      <c r="W678" s="707"/>
      <c r="X678" s="707"/>
      <c r="Y678" s="707"/>
      <c r="Z678" s="707"/>
      <c r="AA678" s="707"/>
      <c r="AB678" s="707"/>
      <c r="AC678" s="707"/>
      <c r="AD678" s="707"/>
      <c r="AE678" s="707"/>
    </row>
    <row r="679" spans="2:31" ht="17.100000000000001" customHeight="1" x14ac:dyDescent="0.25">
      <c r="B679" s="536"/>
      <c r="C679" s="536"/>
      <c r="D679" s="598"/>
      <c r="E679" s="563" t="s">
        <v>550</v>
      </c>
      <c r="F679" s="542"/>
      <c r="G679" s="519" t="s">
        <v>12</v>
      </c>
      <c r="H679" s="519"/>
      <c r="I679" s="520" t="s">
        <v>13</v>
      </c>
      <c r="J679" s="521">
        <v>65</v>
      </c>
      <c r="K679" s="595">
        <v>65</v>
      </c>
      <c r="L679" s="546">
        <f t="shared" si="93"/>
        <v>0</v>
      </c>
      <c r="M679" s="694" t="s">
        <v>1237</v>
      </c>
      <c r="N679" s="547" t="s">
        <v>964</v>
      </c>
      <c r="O679" s="467"/>
      <c r="P679" s="540"/>
      <c r="Q679" s="540"/>
      <c r="R679" s="536"/>
      <c r="T679" s="707"/>
      <c r="U679" s="707">
        <v>1</v>
      </c>
      <c r="V679" s="707"/>
      <c r="W679" s="707"/>
      <c r="X679" s="707"/>
      <c r="Y679" s="707"/>
      <c r="Z679" s="707"/>
      <c r="AA679" s="707"/>
      <c r="AB679" s="707"/>
      <c r="AC679" s="707"/>
      <c r="AD679" s="707"/>
      <c r="AE679" s="707"/>
    </row>
    <row r="680" spans="2:31" ht="17.100000000000001" customHeight="1" x14ac:dyDescent="0.25">
      <c r="B680" s="536"/>
      <c r="C680" s="536"/>
      <c r="D680" s="598"/>
      <c r="E680" s="563" t="s">
        <v>551</v>
      </c>
      <c r="F680" s="542"/>
      <c r="G680" s="519" t="s">
        <v>12</v>
      </c>
      <c r="H680" s="519"/>
      <c r="I680" s="520" t="s">
        <v>13</v>
      </c>
      <c r="J680" s="521">
        <v>54</v>
      </c>
      <c r="K680" s="696">
        <v>54</v>
      </c>
      <c r="L680" s="546">
        <f t="shared" si="93"/>
        <v>0</v>
      </c>
      <c r="M680" s="694" t="s">
        <v>1238</v>
      </c>
      <c r="N680" s="547" t="s">
        <v>964</v>
      </c>
      <c r="O680" s="467"/>
      <c r="P680" s="540"/>
      <c r="Q680" s="540"/>
      <c r="R680" s="536"/>
      <c r="T680" s="707"/>
      <c r="U680" s="707">
        <v>1</v>
      </c>
      <c r="V680" s="707"/>
      <c r="W680" s="707"/>
      <c r="X680" s="707"/>
      <c r="Y680" s="707"/>
      <c r="Z680" s="707"/>
      <c r="AA680" s="707"/>
      <c r="AB680" s="707"/>
      <c r="AC680" s="707"/>
      <c r="AD680" s="707"/>
      <c r="AE680" s="707"/>
    </row>
    <row r="681" spans="2:31" ht="17.100000000000001" customHeight="1" x14ac:dyDescent="0.25">
      <c r="B681" s="536"/>
      <c r="C681" s="536"/>
      <c r="D681" s="598"/>
      <c r="E681" s="612" t="s">
        <v>552</v>
      </c>
      <c r="F681" s="542"/>
      <c r="G681" s="519" t="s">
        <v>12</v>
      </c>
      <c r="H681" s="519"/>
      <c r="I681" s="520" t="s">
        <v>13</v>
      </c>
      <c r="J681" s="521">
        <v>104</v>
      </c>
      <c r="K681" s="696">
        <v>104</v>
      </c>
      <c r="L681" s="546">
        <f t="shared" si="93"/>
        <v>0</v>
      </c>
      <c r="M681" s="694" t="s">
        <v>1227</v>
      </c>
      <c r="N681" s="547" t="s">
        <v>964</v>
      </c>
      <c r="O681" s="467"/>
      <c r="P681" s="540"/>
      <c r="Q681" s="540"/>
      <c r="R681" s="536"/>
      <c r="T681" s="707"/>
      <c r="U681" s="707">
        <v>1</v>
      </c>
      <c r="V681" s="707"/>
      <c r="W681" s="707"/>
      <c r="X681" s="707"/>
      <c r="Y681" s="707"/>
      <c r="Z681" s="707"/>
      <c r="AA681" s="707"/>
      <c r="AB681" s="707"/>
      <c r="AC681" s="707"/>
      <c r="AD681" s="707"/>
      <c r="AE681" s="707"/>
    </row>
    <row r="682" spans="2:31" ht="17.100000000000001" customHeight="1" x14ac:dyDescent="0.25">
      <c r="B682" s="536"/>
      <c r="C682" s="536"/>
      <c r="D682" s="598"/>
      <c r="E682" s="563" t="s">
        <v>553</v>
      </c>
      <c r="F682" s="542">
        <v>5</v>
      </c>
      <c r="G682" s="519" t="s">
        <v>12</v>
      </c>
      <c r="H682" s="519">
        <v>12</v>
      </c>
      <c r="I682" s="520" t="s">
        <v>13</v>
      </c>
      <c r="J682" s="521">
        <v>60</v>
      </c>
      <c r="K682" s="595">
        <v>60</v>
      </c>
      <c r="L682" s="546">
        <f t="shared" si="93"/>
        <v>0</v>
      </c>
      <c r="M682" s="695" t="s">
        <v>1225</v>
      </c>
      <c r="N682" s="547" t="s">
        <v>964</v>
      </c>
      <c r="O682" s="467"/>
      <c r="P682" s="540"/>
      <c r="Q682" s="540"/>
      <c r="R682" s="536"/>
      <c r="T682" s="707"/>
      <c r="U682" s="707">
        <v>1</v>
      </c>
      <c r="V682" s="707"/>
      <c r="W682" s="707"/>
      <c r="X682" s="707"/>
      <c r="Y682" s="707"/>
      <c r="Z682" s="707"/>
      <c r="AA682" s="707"/>
      <c r="AB682" s="707"/>
      <c r="AC682" s="707"/>
      <c r="AD682" s="707"/>
      <c r="AE682" s="707"/>
    </row>
    <row r="683" spans="2:31" ht="17.100000000000001" customHeight="1" x14ac:dyDescent="0.25">
      <c r="B683" s="536"/>
      <c r="C683" s="536"/>
      <c r="D683" s="598"/>
      <c r="E683" s="563" t="s">
        <v>554</v>
      </c>
      <c r="F683" s="542"/>
      <c r="G683" s="519" t="s">
        <v>12</v>
      </c>
      <c r="H683" s="519"/>
      <c r="I683" s="520" t="s">
        <v>13</v>
      </c>
      <c r="J683" s="521">
        <v>30</v>
      </c>
      <c r="K683" s="696">
        <v>30</v>
      </c>
      <c r="L683" s="546">
        <f t="shared" si="93"/>
        <v>0</v>
      </c>
      <c r="M683" s="536" t="s">
        <v>1223</v>
      </c>
      <c r="N683" s="547" t="s">
        <v>964</v>
      </c>
      <c r="O683" s="467"/>
      <c r="P683" s="540"/>
      <c r="Q683" s="540"/>
      <c r="R683" s="536"/>
      <c r="T683" s="707"/>
      <c r="U683" s="707">
        <v>1</v>
      </c>
      <c r="V683" s="707"/>
      <c r="W683" s="707"/>
      <c r="X683" s="707"/>
      <c r="Y683" s="707"/>
      <c r="Z683" s="707"/>
      <c r="AA683" s="707"/>
      <c r="AB683" s="707"/>
      <c r="AC683" s="707"/>
      <c r="AD683" s="707"/>
      <c r="AE683" s="707"/>
    </row>
    <row r="684" spans="2:31" ht="17.100000000000001" customHeight="1" x14ac:dyDescent="0.25">
      <c r="B684" s="536"/>
      <c r="C684" s="536"/>
      <c r="D684" s="598"/>
      <c r="E684" s="563" t="s">
        <v>555</v>
      </c>
      <c r="F684" s="542">
        <v>7</v>
      </c>
      <c r="G684" s="519" t="s">
        <v>12</v>
      </c>
      <c r="H684" s="519">
        <v>12</v>
      </c>
      <c r="I684" s="520" t="s">
        <v>13</v>
      </c>
      <c r="J684" s="521">
        <f t="shared" ref="J684" si="96">F684*H684</f>
        <v>84</v>
      </c>
      <c r="K684" s="595">
        <v>84</v>
      </c>
      <c r="L684" s="546">
        <f t="shared" si="93"/>
        <v>0</v>
      </c>
      <c r="M684" s="536" t="s">
        <v>1244</v>
      </c>
      <c r="N684" s="547" t="s">
        <v>964</v>
      </c>
      <c r="O684" s="467"/>
      <c r="P684" s="540"/>
      <c r="Q684" s="540"/>
      <c r="R684" s="536"/>
      <c r="T684" s="707"/>
      <c r="U684" s="707">
        <v>1</v>
      </c>
      <c r="V684" s="707"/>
      <c r="W684" s="707"/>
      <c r="X684" s="707"/>
      <c r="Y684" s="707"/>
      <c r="Z684" s="707"/>
      <c r="AA684" s="707"/>
      <c r="AB684" s="707"/>
      <c r="AC684" s="707"/>
      <c r="AD684" s="707"/>
      <c r="AE684" s="707"/>
    </row>
    <row r="685" spans="2:31" ht="17.100000000000001" customHeight="1" x14ac:dyDescent="0.25">
      <c r="B685" s="536"/>
      <c r="C685" s="536"/>
      <c r="D685" s="598"/>
      <c r="E685" s="609" t="s">
        <v>556</v>
      </c>
      <c r="F685" s="542">
        <v>5</v>
      </c>
      <c r="G685" s="519" t="s">
        <v>12</v>
      </c>
      <c r="H685" s="519">
        <v>12</v>
      </c>
      <c r="I685" s="520" t="s">
        <v>13</v>
      </c>
      <c r="J685" s="521">
        <v>60</v>
      </c>
      <c r="K685" s="595">
        <v>60</v>
      </c>
      <c r="L685" s="546">
        <f t="shared" si="93"/>
        <v>0</v>
      </c>
      <c r="M685" s="694" t="s">
        <v>1242</v>
      </c>
      <c r="N685" s="547" t="s">
        <v>964</v>
      </c>
      <c r="O685" s="467"/>
      <c r="P685" s="540"/>
      <c r="Q685" s="540"/>
      <c r="R685" s="536"/>
      <c r="T685" s="707"/>
      <c r="U685" s="707">
        <v>1</v>
      </c>
      <c r="V685" s="707"/>
      <c r="W685" s="707"/>
      <c r="X685" s="707"/>
      <c r="Y685" s="707"/>
      <c r="Z685" s="707"/>
      <c r="AA685" s="707"/>
      <c r="AB685" s="707"/>
      <c r="AC685" s="707"/>
      <c r="AD685" s="707"/>
      <c r="AE685" s="707"/>
    </row>
    <row r="686" spans="2:31" ht="17.100000000000001" customHeight="1" x14ac:dyDescent="0.25">
      <c r="B686" s="536"/>
      <c r="C686" s="536"/>
      <c r="D686" s="598"/>
      <c r="E686" s="563" t="s">
        <v>557</v>
      </c>
      <c r="F686" s="542"/>
      <c r="G686" s="519" t="s">
        <v>12</v>
      </c>
      <c r="H686" s="519"/>
      <c r="I686" s="520" t="s">
        <v>13</v>
      </c>
      <c r="J686" s="521">
        <v>36</v>
      </c>
      <c r="K686" s="696">
        <v>36</v>
      </c>
      <c r="L686" s="546">
        <f t="shared" si="93"/>
        <v>0</v>
      </c>
      <c r="M686" s="536" t="s">
        <v>1240</v>
      </c>
      <c r="N686" s="547" t="s">
        <v>964</v>
      </c>
      <c r="O686" s="467"/>
      <c r="P686" s="540"/>
      <c r="Q686" s="540"/>
      <c r="R686" s="536"/>
      <c r="T686" s="707"/>
      <c r="U686" s="707">
        <v>1</v>
      </c>
      <c r="V686" s="707"/>
      <c r="W686" s="707"/>
      <c r="X686" s="707"/>
      <c r="Y686" s="707"/>
      <c r="Z686" s="707"/>
      <c r="AA686" s="707"/>
      <c r="AB686" s="707"/>
      <c r="AC686" s="707"/>
      <c r="AD686" s="707"/>
      <c r="AE686" s="707"/>
    </row>
    <row r="687" spans="2:31" ht="17.100000000000001" customHeight="1" x14ac:dyDescent="0.25">
      <c r="B687" s="536"/>
      <c r="C687" s="536"/>
      <c r="D687" s="598"/>
      <c r="E687" s="563" t="s">
        <v>558</v>
      </c>
      <c r="F687" s="542"/>
      <c r="G687" s="519" t="s">
        <v>12</v>
      </c>
      <c r="H687" s="519"/>
      <c r="I687" s="520" t="s">
        <v>13</v>
      </c>
      <c r="J687" s="521">
        <v>94</v>
      </c>
      <c r="K687" s="696">
        <v>94</v>
      </c>
      <c r="L687" s="546">
        <f t="shared" si="93"/>
        <v>0</v>
      </c>
      <c r="M687" s="536" t="s">
        <v>1245</v>
      </c>
      <c r="N687" s="547" t="s">
        <v>964</v>
      </c>
      <c r="O687" s="467"/>
      <c r="P687" s="540"/>
      <c r="Q687" s="540"/>
      <c r="R687" s="536"/>
      <c r="T687" s="707"/>
      <c r="U687" s="707">
        <v>1</v>
      </c>
      <c r="V687" s="707"/>
      <c r="W687" s="707"/>
      <c r="X687" s="707"/>
      <c r="Y687" s="707"/>
      <c r="Z687" s="707"/>
      <c r="AA687" s="707"/>
      <c r="AB687" s="707"/>
      <c r="AC687" s="707"/>
      <c r="AD687" s="707"/>
      <c r="AE687" s="707"/>
    </row>
    <row r="688" spans="2:31" ht="17.100000000000001" customHeight="1" x14ac:dyDescent="0.25">
      <c r="B688" s="536"/>
      <c r="C688" s="536"/>
      <c r="D688" s="598"/>
      <c r="E688" s="563" t="s">
        <v>559</v>
      </c>
      <c r="F688" s="542">
        <v>5</v>
      </c>
      <c r="G688" s="519" t="s">
        <v>12</v>
      </c>
      <c r="H688" s="519">
        <v>12</v>
      </c>
      <c r="I688" s="520" t="s">
        <v>13</v>
      </c>
      <c r="J688" s="521">
        <v>60</v>
      </c>
      <c r="K688" s="595">
        <v>60</v>
      </c>
      <c r="L688" s="546">
        <f t="shared" si="93"/>
        <v>0</v>
      </c>
      <c r="M688" s="536" t="s">
        <v>1243</v>
      </c>
      <c r="N688" s="547" t="s">
        <v>964</v>
      </c>
      <c r="O688" s="467"/>
      <c r="P688" s="540"/>
      <c r="Q688" s="540"/>
      <c r="R688" s="536"/>
      <c r="T688" s="707"/>
      <c r="U688" s="707">
        <v>1</v>
      </c>
      <c r="V688" s="707"/>
      <c r="W688" s="707"/>
      <c r="X688" s="707"/>
      <c r="Y688" s="707"/>
      <c r="Z688" s="707"/>
      <c r="AA688" s="707"/>
      <c r="AB688" s="707"/>
      <c r="AC688" s="707"/>
      <c r="AD688" s="707"/>
      <c r="AE688" s="707"/>
    </row>
    <row r="689" spans="2:31" ht="17.100000000000001" customHeight="1" x14ac:dyDescent="0.25">
      <c r="B689" s="536"/>
      <c r="C689" s="536"/>
      <c r="D689" s="598"/>
      <c r="E689" s="563" t="s">
        <v>560</v>
      </c>
      <c r="F689" s="542"/>
      <c r="G689" s="519" t="s">
        <v>12</v>
      </c>
      <c r="H689" s="519"/>
      <c r="I689" s="520" t="s">
        <v>13</v>
      </c>
      <c r="J689" s="521">
        <v>28</v>
      </c>
      <c r="K689" s="696">
        <v>28</v>
      </c>
      <c r="L689" s="546">
        <f t="shared" si="93"/>
        <v>0</v>
      </c>
      <c r="M689" s="536" t="s">
        <v>1241</v>
      </c>
      <c r="N689" s="547" t="s">
        <v>964</v>
      </c>
      <c r="O689" s="467"/>
      <c r="P689" s="540"/>
      <c r="Q689" s="540"/>
      <c r="R689" s="536"/>
      <c r="T689" s="707"/>
      <c r="U689" s="707">
        <v>1</v>
      </c>
      <c r="V689" s="707"/>
      <c r="W689" s="707"/>
      <c r="X689" s="707"/>
      <c r="Y689" s="707"/>
      <c r="Z689" s="707"/>
      <c r="AA689" s="707"/>
      <c r="AB689" s="707"/>
      <c r="AC689" s="707"/>
      <c r="AD689" s="707"/>
      <c r="AE689" s="707"/>
    </row>
    <row r="690" spans="2:31" ht="17.100000000000001" customHeight="1" x14ac:dyDescent="0.25">
      <c r="B690" s="536"/>
      <c r="C690" s="536"/>
      <c r="D690" s="598"/>
      <c r="E690" s="563" t="s">
        <v>561</v>
      </c>
      <c r="F690" s="542"/>
      <c r="G690" s="519" t="s">
        <v>12</v>
      </c>
      <c r="H690" s="519"/>
      <c r="I690" s="520" t="s">
        <v>13</v>
      </c>
      <c r="J690" s="521">
        <v>25</v>
      </c>
      <c r="K690" s="696">
        <v>25</v>
      </c>
      <c r="L690" s="546">
        <f t="shared" si="93"/>
        <v>0</v>
      </c>
      <c r="M690" s="536" t="s">
        <v>1248</v>
      </c>
      <c r="N690" s="547" t="s">
        <v>964</v>
      </c>
      <c r="O690" s="467"/>
      <c r="P690" s="540"/>
      <c r="Q690" s="540"/>
      <c r="R690" s="536"/>
      <c r="T690" s="707"/>
      <c r="U690" s="707">
        <v>1</v>
      </c>
      <c r="V690" s="707"/>
      <c r="W690" s="707"/>
      <c r="X690" s="707"/>
      <c r="Y690" s="707"/>
      <c r="Z690" s="707"/>
      <c r="AA690" s="707"/>
      <c r="AB690" s="707"/>
      <c r="AC690" s="707"/>
      <c r="AD690" s="707"/>
      <c r="AE690" s="707"/>
    </row>
    <row r="691" spans="2:31" ht="17.100000000000001" customHeight="1" x14ac:dyDescent="0.25">
      <c r="B691" s="536"/>
      <c r="C691" s="536"/>
      <c r="D691" s="598"/>
      <c r="E691" s="563" t="s">
        <v>562</v>
      </c>
      <c r="F691" s="542"/>
      <c r="G691" s="519" t="s">
        <v>12</v>
      </c>
      <c r="H691" s="519"/>
      <c r="I691" s="520" t="s">
        <v>13</v>
      </c>
      <c r="J691" s="521">
        <v>10</v>
      </c>
      <c r="K691" s="696">
        <v>10</v>
      </c>
      <c r="L691" s="546">
        <f t="shared" si="93"/>
        <v>0</v>
      </c>
      <c r="M691" s="694" t="s">
        <v>1247</v>
      </c>
      <c r="N691" s="547" t="s">
        <v>964</v>
      </c>
      <c r="O691" s="467"/>
      <c r="P691" s="540"/>
      <c r="Q691" s="540"/>
      <c r="R691" s="536"/>
      <c r="T691" s="707"/>
      <c r="U691" s="707">
        <v>1</v>
      </c>
      <c r="V691" s="707"/>
      <c r="W691" s="707"/>
      <c r="X691" s="707"/>
      <c r="Y691" s="707"/>
      <c r="Z691" s="707"/>
      <c r="AA691" s="707"/>
      <c r="AB691" s="707"/>
      <c r="AC691" s="707"/>
      <c r="AD691" s="707"/>
      <c r="AE691" s="707"/>
    </row>
    <row r="692" spans="2:31" ht="17.100000000000001" customHeight="1" x14ac:dyDescent="0.25">
      <c r="B692" s="536"/>
      <c r="C692" s="536"/>
      <c r="D692" s="598"/>
      <c r="E692" s="563" t="s">
        <v>563</v>
      </c>
      <c r="F692" s="542"/>
      <c r="G692" s="519" t="s">
        <v>12</v>
      </c>
      <c r="H692" s="519"/>
      <c r="I692" s="520" t="s">
        <v>13</v>
      </c>
      <c r="J692" s="521">
        <v>3</v>
      </c>
      <c r="K692" s="696">
        <v>3</v>
      </c>
      <c r="L692" s="546">
        <f t="shared" si="93"/>
        <v>0</v>
      </c>
      <c r="M692" s="536" t="s">
        <v>1246</v>
      </c>
      <c r="N692" s="547" t="s">
        <v>964</v>
      </c>
      <c r="O692" s="467"/>
      <c r="P692" s="540"/>
      <c r="Q692" s="540"/>
      <c r="R692" s="536"/>
      <c r="T692" s="707"/>
      <c r="U692" s="707">
        <v>1</v>
      </c>
      <c r="V692" s="707"/>
      <c r="W692" s="707"/>
      <c r="X692" s="707"/>
      <c r="Y692" s="707"/>
      <c r="Z692" s="707"/>
      <c r="AA692" s="707"/>
      <c r="AB692" s="707"/>
      <c r="AC692" s="707"/>
      <c r="AD692" s="707"/>
      <c r="AE692" s="707"/>
    </row>
    <row r="693" spans="2:31" ht="17.100000000000001" customHeight="1" x14ac:dyDescent="0.25">
      <c r="B693" s="536"/>
      <c r="C693" s="536"/>
      <c r="D693" s="598"/>
      <c r="E693" s="563" t="s">
        <v>84</v>
      </c>
      <c r="F693" s="542"/>
      <c r="G693" s="519" t="s">
        <v>12</v>
      </c>
      <c r="H693" s="519"/>
      <c r="I693" s="520" t="s">
        <v>13</v>
      </c>
      <c r="J693" s="521">
        <v>160</v>
      </c>
      <c r="K693" s="696">
        <v>160</v>
      </c>
      <c r="L693" s="546">
        <f t="shared" ref="L693:L703" si="97">K693-J693</f>
        <v>0</v>
      </c>
      <c r="M693" s="536" t="s">
        <v>1213</v>
      </c>
      <c r="N693" s="547" t="s">
        <v>964</v>
      </c>
      <c r="O693" s="467"/>
      <c r="P693" s="540"/>
      <c r="Q693" s="540"/>
      <c r="R693" s="536"/>
      <c r="T693" s="707"/>
      <c r="U693" s="707">
        <v>1</v>
      </c>
      <c r="V693" s="707"/>
      <c r="W693" s="707"/>
      <c r="X693" s="707"/>
      <c r="Y693" s="707"/>
      <c r="Z693" s="707"/>
      <c r="AA693" s="707"/>
      <c r="AB693" s="707"/>
      <c r="AC693" s="707"/>
      <c r="AD693" s="707"/>
      <c r="AE693" s="707"/>
    </row>
    <row r="694" spans="2:31" ht="17.100000000000001" customHeight="1" x14ac:dyDescent="0.25">
      <c r="B694" s="536"/>
      <c r="C694" s="536"/>
      <c r="D694" s="598"/>
      <c r="E694" s="563" t="s">
        <v>85</v>
      </c>
      <c r="F694" s="542"/>
      <c r="G694" s="519" t="s">
        <v>12</v>
      </c>
      <c r="H694" s="519"/>
      <c r="I694" s="520" t="s">
        <v>13</v>
      </c>
      <c r="J694" s="521">
        <v>480</v>
      </c>
      <c r="K694" s="696">
        <v>480</v>
      </c>
      <c r="L694" s="546">
        <f t="shared" si="97"/>
        <v>0</v>
      </c>
      <c r="M694" s="536" t="s">
        <v>1214</v>
      </c>
      <c r="N694" s="547" t="s">
        <v>964</v>
      </c>
      <c r="O694" s="467"/>
      <c r="P694" s="540"/>
      <c r="Q694" s="540"/>
      <c r="R694" s="536"/>
      <c r="T694" s="707"/>
      <c r="U694" s="707">
        <v>1</v>
      </c>
      <c r="V694" s="707"/>
      <c r="W694" s="707"/>
      <c r="X694" s="707"/>
      <c r="Y694" s="707"/>
      <c r="Z694" s="707"/>
      <c r="AA694" s="707"/>
      <c r="AB694" s="707"/>
      <c r="AC694" s="707"/>
      <c r="AD694" s="707"/>
      <c r="AE694" s="707"/>
    </row>
    <row r="695" spans="2:31" ht="17.100000000000001" customHeight="1" x14ac:dyDescent="0.25">
      <c r="B695" s="536"/>
      <c r="C695" s="536"/>
      <c r="D695" s="598"/>
      <c r="E695" s="563" t="s">
        <v>564</v>
      </c>
      <c r="F695" s="542"/>
      <c r="G695" s="519" t="s">
        <v>12</v>
      </c>
      <c r="H695" s="519"/>
      <c r="I695" s="520" t="s">
        <v>13</v>
      </c>
      <c r="J695" s="521">
        <v>19568</v>
      </c>
      <c r="K695" s="696">
        <v>19568</v>
      </c>
      <c r="L695" s="546">
        <f t="shared" si="97"/>
        <v>0</v>
      </c>
      <c r="M695" s="536" t="s">
        <v>1212</v>
      </c>
      <c r="N695" s="547" t="s">
        <v>964</v>
      </c>
      <c r="O695" s="467"/>
      <c r="P695" s="540"/>
      <c r="Q695" s="540"/>
      <c r="R695" s="536"/>
      <c r="T695" s="707"/>
      <c r="U695" s="707">
        <v>1</v>
      </c>
      <c r="V695" s="707"/>
      <c r="W695" s="707"/>
      <c r="X695" s="707"/>
      <c r="Y695" s="707"/>
      <c r="Z695" s="707"/>
      <c r="AA695" s="707"/>
      <c r="AB695" s="707"/>
      <c r="AC695" s="707"/>
      <c r="AD695" s="707"/>
      <c r="AE695" s="707"/>
    </row>
    <row r="696" spans="2:31" ht="17.100000000000001" customHeight="1" x14ac:dyDescent="0.25">
      <c r="B696" s="536"/>
      <c r="C696" s="536"/>
      <c r="D696" s="598"/>
      <c r="E696" s="563" t="s">
        <v>565</v>
      </c>
      <c r="F696" s="542"/>
      <c r="G696" s="519" t="s">
        <v>12</v>
      </c>
      <c r="H696" s="519"/>
      <c r="I696" s="520" t="s">
        <v>13</v>
      </c>
      <c r="J696" s="521">
        <v>640</v>
      </c>
      <c r="K696" s="696">
        <v>640</v>
      </c>
      <c r="L696" s="546">
        <f t="shared" si="97"/>
        <v>0</v>
      </c>
      <c r="M696" s="536" t="s">
        <v>1215</v>
      </c>
      <c r="N696" s="547" t="s">
        <v>964</v>
      </c>
      <c r="O696" s="467"/>
      <c r="P696" s="540"/>
      <c r="Q696" s="540"/>
      <c r="R696" s="536"/>
      <c r="T696" s="707"/>
      <c r="U696" s="707">
        <v>1</v>
      </c>
      <c r="V696" s="707"/>
      <c r="W696" s="707"/>
      <c r="X696" s="707"/>
      <c r="Y696" s="707"/>
      <c r="Z696" s="707"/>
      <c r="AA696" s="707"/>
      <c r="AB696" s="707"/>
      <c r="AC696" s="707"/>
      <c r="AD696" s="707"/>
      <c r="AE696" s="707"/>
    </row>
    <row r="697" spans="2:31" ht="17.100000000000001" customHeight="1" x14ac:dyDescent="0.25">
      <c r="B697" s="536"/>
      <c r="C697" s="536"/>
      <c r="D697" s="598"/>
      <c r="E697" s="563" t="s">
        <v>734</v>
      </c>
      <c r="F697" s="542"/>
      <c r="G697" s="519" t="s">
        <v>12</v>
      </c>
      <c r="H697" s="519"/>
      <c r="I697" s="520" t="s">
        <v>13</v>
      </c>
      <c r="J697" s="521">
        <v>96</v>
      </c>
      <c r="K697" s="595">
        <v>96</v>
      </c>
      <c r="L697" s="546">
        <f t="shared" si="97"/>
        <v>0</v>
      </c>
      <c r="M697" s="698" t="s">
        <v>1175</v>
      </c>
      <c r="N697" s="547" t="s">
        <v>964</v>
      </c>
      <c r="O697" s="467"/>
      <c r="P697" s="540"/>
      <c r="Q697" s="540"/>
      <c r="R697" s="544" t="s">
        <v>739</v>
      </c>
      <c r="T697" s="707"/>
      <c r="U697" s="707">
        <v>1</v>
      </c>
      <c r="V697" s="707"/>
      <c r="W697" s="707"/>
      <c r="X697" s="707"/>
      <c r="Y697" s="707"/>
      <c r="Z697" s="707"/>
      <c r="AA697" s="707"/>
      <c r="AB697" s="707"/>
      <c r="AC697" s="707"/>
      <c r="AD697" s="707"/>
      <c r="AE697" s="707"/>
    </row>
    <row r="698" spans="2:31" ht="17.100000000000001" customHeight="1" x14ac:dyDescent="0.25">
      <c r="B698" s="536"/>
      <c r="C698" s="536"/>
      <c r="D698" s="598"/>
      <c r="E698" s="563" t="s">
        <v>735</v>
      </c>
      <c r="F698" s="542"/>
      <c r="G698" s="519" t="s">
        <v>12</v>
      </c>
      <c r="H698" s="519"/>
      <c r="I698" s="520" t="s">
        <v>13</v>
      </c>
      <c r="J698" s="521">
        <v>120</v>
      </c>
      <c r="K698" s="595">
        <v>120</v>
      </c>
      <c r="L698" s="546">
        <f t="shared" si="97"/>
        <v>0</v>
      </c>
      <c r="M698" s="536" t="s">
        <v>1182</v>
      </c>
      <c r="N698" s="547" t="s">
        <v>964</v>
      </c>
      <c r="O698" s="467"/>
      <c r="P698" s="540"/>
      <c r="Q698" s="540"/>
      <c r="R698" s="544" t="s">
        <v>739</v>
      </c>
      <c r="T698" s="707"/>
      <c r="U698" s="707">
        <v>1</v>
      </c>
      <c r="V698" s="707"/>
      <c r="W698" s="707"/>
      <c r="X698" s="707"/>
      <c r="Y698" s="707"/>
      <c r="Z698" s="707"/>
      <c r="AA698" s="707"/>
      <c r="AB698" s="707"/>
      <c r="AC698" s="707"/>
      <c r="AD698" s="707"/>
      <c r="AE698" s="707"/>
    </row>
    <row r="699" spans="2:31" ht="17.100000000000001" customHeight="1" x14ac:dyDescent="0.25">
      <c r="B699" s="536"/>
      <c r="C699" s="536"/>
      <c r="D699" s="598"/>
      <c r="E699" s="563" t="s">
        <v>736</v>
      </c>
      <c r="F699" s="542"/>
      <c r="G699" s="519" t="s">
        <v>12</v>
      </c>
      <c r="H699" s="519"/>
      <c r="I699" s="520" t="s">
        <v>13</v>
      </c>
      <c r="J699" s="521">
        <v>60</v>
      </c>
      <c r="K699" s="595">
        <v>60</v>
      </c>
      <c r="L699" s="546">
        <f t="shared" si="97"/>
        <v>0</v>
      </c>
      <c r="M699" s="536" t="s">
        <v>993</v>
      </c>
      <c r="N699" s="547" t="s">
        <v>964</v>
      </c>
      <c r="O699" s="467"/>
      <c r="P699" s="540"/>
      <c r="Q699" s="540"/>
      <c r="R699" s="544" t="s">
        <v>739</v>
      </c>
      <c r="T699" s="707"/>
      <c r="U699" s="707">
        <v>1</v>
      </c>
      <c r="V699" s="707"/>
      <c r="W699" s="707"/>
      <c r="X699" s="707"/>
      <c r="Y699" s="707"/>
      <c r="Z699" s="707"/>
      <c r="AA699" s="707"/>
      <c r="AB699" s="707"/>
      <c r="AC699" s="707"/>
      <c r="AD699" s="707"/>
      <c r="AE699" s="707"/>
    </row>
    <row r="700" spans="2:31" ht="17.100000000000001" customHeight="1" x14ac:dyDescent="0.25">
      <c r="B700" s="536"/>
      <c r="C700" s="536"/>
      <c r="D700" s="598"/>
      <c r="E700" s="563" t="s">
        <v>737</v>
      </c>
      <c r="F700" s="542"/>
      <c r="G700" s="519" t="s">
        <v>12</v>
      </c>
      <c r="H700" s="519"/>
      <c r="I700" s="520" t="s">
        <v>13</v>
      </c>
      <c r="J700" s="521">
        <v>3</v>
      </c>
      <c r="K700" s="595">
        <v>3</v>
      </c>
      <c r="L700" s="546">
        <f t="shared" si="97"/>
        <v>0</v>
      </c>
      <c r="M700" s="536" t="s">
        <v>1086</v>
      </c>
      <c r="N700" s="547" t="s">
        <v>964</v>
      </c>
      <c r="O700" s="467"/>
      <c r="P700" s="540"/>
      <c r="Q700" s="540"/>
      <c r="R700" s="544" t="s">
        <v>739</v>
      </c>
      <c r="T700" s="707"/>
      <c r="U700" s="707">
        <v>1</v>
      </c>
      <c r="V700" s="707"/>
      <c r="W700" s="707"/>
      <c r="X700" s="707"/>
      <c r="Y700" s="707"/>
      <c r="Z700" s="707"/>
      <c r="AA700" s="707"/>
      <c r="AB700" s="707"/>
      <c r="AC700" s="707"/>
      <c r="AD700" s="707"/>
      <c r="AE700" s="707"/>
    </row>
    <row r="701" spans="2:31" ht="17.100000000000001" customHeight="1" x14ac:dyDescent="0.25">
      <c r="B701" s="536"/>
      <c r="C701" s="536"/>
      <c r="D701" s="598"/>
      <c r="E701" s="563" t="s">
        <v>738</v>
      </c>
      <c r="F701" s="542"/>
      <c r="G701" s="519" t="s">
        <v>12</v>
      </c>
      <c r="H701" s="519"/>
      <c r="I701" s="520" t="s">
        <v>13</v>
      </c>
      <c r="J701" s="521">
        <v>7</v>
      </c>
      <c r="K701" s="696">
        <v>7</v>
      </c>
      <c r="L701" s="546">
        <f t="shared" si="97"/>
        <v>0</v>
      </c>
      <c r="M701" s="536" t="s">
        <v>1239</v>
      </c>
      <c r="N701" s="547" t="s">
        <v>964</v>
      </c>
      <c r="O701" s="467"/>
      <c r="P701" s="540"/>
      <c r="Q701" s="540"/>
      <c r="R701" s="544" t="s">
        <v>739</v>
      </c>
      <c r="T701" s="707"/>
      <c r="U701" s="707">
        <v>1</v>
      </c>
      <c r="V701" s="707"/>
      <c r="W701" s="707"/>
      <c r="X701" s="707"/>
      <c r="Y701" s="707"/>
      <c r="Z701" s="707"/>
      <c r="AA701" s="707"/>
      <c r="AB701" s="707"/>
      <c r="AC701" s="707"/>
      <c r="AD701" s="707"/>
      <c r="AE701" s="707"/>
    </row>
    <row r="702" spans="2:31" ht="17.100000000000001" customHeight="1" x14ac:dyDescent="0.25">
      <c r="B702" s="536"/>
      <c r="C702" s="536"/>
      <c r="D702" s="598"/>
      <c r="E702" s="563" t="s">
        <v>742</v>
      </c>
      <c r="F702" s="542"/>
      <c r="G702" s="519" t="s">
        <v>12</v>
      </c>
      <c r="H702" s="519"/>
      <c r="I702" s="520" t="s">
        <v>13</v>
      </c>
      <c r="J702" s="521">
        <v>4</v>
      </c>
      <c r="K702" s="696">
        <v>4</v>
      </c>
      <c r="L702" s="546">
        <f t="shared" si="97"/>
        <v>0</v>
      </c>
      <c r="M702" s="536" t="s">
        <v>1069</v>
      </c>
      <c r="N702" s="547" t="s">
        <v>964</v>
      </c>
      <c r="O702" s="467"/>
      <c r="P702" s="540"/>
      <c r="Q702" s="540"/>
      <c r="R702" s="544" t="s">
        <v>739</v>
      </c>
      <c r="S702" s="610"/>
      <c r="T702" s="707"/>
      <c r="U702" s="707">
        <v>1</v>
      </c>
      <c r="V702" s="707"/>
      <c r="W702" s="707"/>
      <c r="X702" s="707"/>
      <c r="Y702" s="707"/>
      <c r="Z702" s="707"/>
      <c r="AA702" s="707"/>
      <c r="AB702" s="707"/>
      <c r="AC702" s="707"/>
      <c r="AD702" s="707"/>
      <c r="AE702" s="707"/>
    </row>
    <row r="703" spans="2:31" ht="17.100000000000001" customHeight="1" x14ac:dyDescent="0.25">
      <c r="B703" s="536"/>
      <c r="C703" s="536"/>
      <c r="D703" s="598"/>
      <c r="E703" s="563" t="s">
        <v>261</v>
      </c>
      <c r="F703" s="542"/>
      <c r="G703" s="519" t="s">
        <v>12</v>
      </c>
      <c r="H703" s="519"/>
      <c r="I703" s="520" t="s">
        <v>13</v>
      </c>
      <c r="J703" s="521">
        <v>20</v>
      </c>
      <c r="K703" s="686">
        <v>20</v>
      </c>
      <c r="L703" s="546">
        <f t="shared" si="97"/>
        <v>0</v>
      </c>
      <c r="M703" s="536" t="s">
        <v>1211</v>
      </c>
      <c r="N703" s="547" t="s">
        <v>964</v>
      </c>
      <c r="O703" s="467"/>
      <c r="P703" s="540"/>
      <c r="Q703" s="540"/>
      <c r="R703" s="536" t="s">
        <v>739</v>
      </c>
      <c r="S703" s="610"/>
      <c r="T703" s="707"/>
      <c r="U703" s="707">
        <v>1</v>
      </c>
      <c r="V703" s="707"/>
      <c r="W703" s="707"/>
      <c r="X703" s="707"/>
      <c r="Y703" s="707"/>
      <c r="Z703" s="707"/>
      <c r="AA703" s="707"/>
      <c r="AB703" s="707"/>
      <c r="AC703" s="707"/>
      <c r="AD703" s="707"/>
      <c r="AE703" s="707"/>
    </row>
    <row r="704" spans="2:31" ht="17.100000000000001" customHeight="1" x14ac:dyDescent="0.25">
      <c r="B704" s="536"/>
      <c r="C704" s="536"/>
      <c r="D704" s="606"/>
      <c r="E704" s="609" t="s">
        <v>1268</v>
      </c>
      <c r="F704" s="542"/>
      <c r="G704" s="519" t="s">
        <v>12</v>
      </c>
      <c r="H704" s="519"/>
      <c r="I704" s="520" t="s">
        <v>13</v>
      </c>
      <c r="J704" s="521">
        <v>244</v>
      </c>
      <c r="K704" s="538">
        <v>244</v>
      </c>
      <c r="L704" s="546">
        <f t="shared" ref="L704:L720" si="98">K704-J704</f>
        <v>0</v>
      </c>
      <c r="M704" s="536" t="s">
        <v>1267</v>
      </c>
      <c r="N704" s="547" t="s">
        <v>964</v>
      </c>
      <c r="O704" s="564"/>
      <c r="P704" s="547"/>
      <c r="Q704" s="547" t="s">
        <v>1288</v>
      </c>
      <c r="R704" s="536" t="s">
        <v>223</v>
      </c>
      <c r="S704" s="536" t="s">
        <v>96</v>
      </c>
      <c r="T704" s="540"/>
      <c r="U704" s="707">
        <v>1</v>
      </c>
      <c r="V704" s="540"/>
      <c r="W704" s="540"/>
      <c r="X704" s="540"/>
      <c r="Y704" s="540"/>
      <c r="Z704" s="540"/>
      <c r="AA704" s="540"/>
      <c r="AB704" s="540"/>
      <c r="AC704" s="540"/>
      <c r="AD704" s="540"/>
      <c r="AE704" s="540"/>
    </row>
    <row r="705" spans="2:31" ht="17.100000000000001" customHeight="1" x14ac:dyDescent="0.25">
      <c r="B705" s="536"/>
      <c r="C705" s="536"/>
      <c r="D705" s="598"/>
      <c r="E705" s="609" t="s">
        <v>732</v>
      </c>
      <c r="F705" s="542"/>
      <c r="G705" s="519" t="s">
        <v>12</v>
      </c>
      <c r="H705" s="519"/>
      <c r="I705" s="520" t="s">
        <v>13</v>
      </c>
      <c r="J705" s="521">
        <v>113</v>
      </c>
      <c r="K705" s="538">
        <v>113</v>
      </c>
      <c r="L705" s="546">
        <f t="shared" si="98"/>
        <v>0</v>
      </c>
      <c r="M705" s="536" t="s">
        <v>1271</v>
      </c>
      <c r="N705" s="547" t="s">
        <v>964</v>
      </c>
      <c r="O705" s="467"/>
      <c r="P705" s="540"/>
      <c r="Q705" s="540"/>
      <c r="R705" s="536" t="s">
        <v>223</v>
      </c>
      <c r="T705" s="540"/>
      <c r="U705" s="707">
        <v>1</v>
      </c>
      <c r="V705" s="540"/>
      <c r="W705" s="540"/>
      <c r="X705" s="540"/>
      <c r="Y705" s="540"/>
      <c r="Z705" s="540"/>
      <c r="AA705" s="540"/>
      <c r="AB705" s="540"/>
      <c r="AC705" s="540"/>
      <c r="AD705" s="540"/>
      <c r="AE705" s="540"/>
    </row>
    <row r="706" spans="2:31" ht="17.100000000000001" customHeight="1" x14ac:dyDescent="0.25">
      <c r="B706" s="536"/>
      <c r="C706" s="536"/>
      <c r="D706" s="598"/>
      <c r="E706" s="609" t="s">
        <v>321</v>
      </c>
      <c r="F706" s="542">
        <v>8</v>
      </c>
      <c r="G706" s="519" t="s">
        <v>12</v>
      </c>
      <c r="H706" s="519">
        <v>12</v>
      </c>
      <c r="I706" s="520" t="s">
        <v>13</v>
      </c>
      <c r="J706" s="521">
        <f>F706*H706</f>
        <v>96</v>
      </c>
      <c r="K706" s="538">
        <v>96</v>
      </c>
      <c r="L706" s="546">
        <f t="shared" si="98"/>
        <v>0</v>
      </c>
      <c r="M706" s="536" t="s">
        <v>1270</v>
      </c>
      <c r="N706" s="547" t="s">
        <v>964</v>
      </c>
      <c r="O706" s="467"/>
      <c r="P706" s="540"/>
      <c r="Q706" s="540"/>
      <c r="R706" s="536"/>
      <c r="T706" s="540"/>
      <c r="U706" s="707">
        <v>1</v>
      </c>
      <c r="V706" s="540"/>
      <c r="W706" s="540"/>
      <c r="X706" s="540"/>
      <c r="Y706" s="540"/>
      <c r="Z706" s="540"/>
      <c r="AA706" s="540"/>
      <c r="AB706" s="540"/>
      <c r="AC706" s="540"/>
      <c r="AD706" s="540"/>
      <c r="AE706" s="540"/>
    </row>
    <row r="707" spans="2:31" ht="17.100000000000001" customHeight="1" x14ac:dyDescent="0.25">
      <c r="B707" s="536"/>
      <c r="C707" s="536"/>
      <c r="D707" s="598"/>
      <c r="E707" s="609" t="s">
        <v>397</v>
      </c>
      <c r="F707" s="542">
        <v>8</v>
      </c>
      <c r="G707" s="519" t="s">
        <v>12</v>
      </c>
      <c r="H707" s="519">
        <v>12</v>
      </c>
      <c r="I707" s="520" t="s">
        <v>13</v>
      </c>
      <c r="J707" s="521">
        <f t="shared" ref="J707:J711" si="99">F707*H707</f>
        <v>96</v>
      </c>
      <c r="K707" s="538">
        <v>96</v>
      </c>
      <c r="L707" s="546">
        <f t="shared" si="98"/>
        <v>0</v>
      </c>
      <c r="M707" s="536" t="s">
        <v>1282</v>
      </c>
      <c r="N707" s="547" t="s">
        <v>964</v>
      </c>
      <c r="O707" s="467"/>
      <c r="P707" s="540"/>
      <c r="Q707" s="540"/>
      <c r="R707" s="536"/>
      <c r="T707" s="540"/>
      <c r="U707" s="707">
        <v>1</v>
      </c>
      <c r="V707" s="540"/>
      <c r="W707" s="540"/>
      <c r="X707" s="540"/>
      <c r="Y707" s="540"/>
      <c r="Z707" s="540"/>
      <c r="AA707" s="540"/>
      <c r="AB707" s="540"/>
      <c r="AC707" s="540"/>
      <c r="AD707" s="540"/>
      <c r="AE707" s="540"/>
    </row>
    <row r="708" spans="2:31" ht="17.100000000000001" customHeight="1" x14ac:dyDescent="0.25">
      <c r="B708" s="536"/>
      <c r="C708" s="536"/>
      <c r="D708" s="598"/>
      <c r="E708" s="609" t="s">
        <v>398</v>
      </c>
      <c r="F708" s="542">
        <v>6</v>
      </c>
      <c r="G708" s="519" t="s">
        <v>12</v>
      </c>
      <c r="H708" s="519">
        <v>12</v>
      </c>
      <c r="I708" s="520" t="s">
        <v>13</v>
      </c>
      <c r="J708" s="521">
        <f t="shared" si="99"/>
        <v>72</v>
      </c>
      <c r="K708" s="538">
        <v>72</v>
      </c>
      <c r="L708" s="546">
        <f t="shared" si="98"/>
        <v>0</v>
      </c>
      <c r="M708" s="536" t="s">
        <v>1283</v>
      </c>
      <c r="N708" s="547" t="s">
        <v>964</v>
      </c>
      <c r="O708" s="467"/>
      <c r="P708" s="540"/>
      <c r="Q708" s="540"/>
      <c r="R708" s="536"/>
      <c r="T708" s="540"/>
      <c r="U708" s="707">
        <v>1</v>
      </c>
      <c r="V708" s="540"/>
      <c r="W708" s="540"/>
      <c r="X708" s="540"/>
      <c r="Y708" s="540"/>
      <c r="Z708" s="540"/>
      <c r="AA708" s="540"/>
      <c r="AB708" s="540"/>
      <c r="AC708" s="540"/>
      <c r="AD708" s="540"/>
      <c r="AE708" s="540"/>
    </row>
    <row r="709" spans="2:31" ht="17.100000000000001" customHeight="1" x14ac:dyDescent="0.25">
      <c r="B709" s="536"/>
      <c r="C709" s="536"/>
      <c r="D709" s="598"/>
      <c r="E709" s="609" t="s">
        <v>399</v>
      </c>
      <c r="F709" s="542">
        <v>6</v>
      </c>
      <c r="G709" s="519" t="s">
        <v>12</v>
      </c>
      <c r="H709" s="519">
        <v>12</v>
      </c>
      <c r="I709" s="520" t="s">
        <v>13</v>
      </c>
      <c r="J709" s="521">
        <f t="shared" si="99"/>
        <v>72</v>
      </c>
      <c r="K709" s="538">
        <v>72</v>
      </c>
      <c r="L709" s="546">
        <f t="shared" si="98"/>
        <v>0</v>
      </c>
      <c r="M709" s="536" t="s">
        <v>1280</v>
      </c>
      <c r="N709" s="547" t="s">
        <v>964</v>
      </c>
      <c r="O709" s="467"/>
      <c r="P709" s="540"/>
      <c r="Q709" s="540"/>
      <c r="R709" s="536"/>
      <c r="T709" s="540"/>
      <c r="U709" s="707">
        <v>1</v>
      </c>
      <c r="V709" s="540"/>
      <c r="W709" s="540"/>
      <c r="X709" s="540"/>
      <c r="Y709" s="540"/>
      <c r="Z709" s="540"/>
      <c r="AA709" s="540"/>
      <c r="AB709" s="540"/>
      <c r="AC709" s="540"/>
      <c r="AD709" s="540"/>
      <c r="AE709" s="540"/>
    </row>
    <row r="710" spans="2:31" ht="17.100000000000001" customHeight="1" x14ac:dyDescent="0.25">
      <c r="B710" s="536"/>
      <c r="C710" s="536"/>
      <c r="D710" s="598"/>
      <c r="E710" s="609" t="s">
        <v>400</v>
      </c>
      <c r="F710" s="542">
        <v>5</v>
      </c>
      <c r="G710" s="519" t="s">
        <v>12</v>
      </c>
      <c r="H710" s="519">
        <v>12</v>
      </c>
      <c r="I710" s="520" t="s">
        <v>13</v>
      </c>
      <c r="J710" s="521">
        <f t="shared" si="99"/>
        <v>60</v>
      </c>
      <c r="K710" s="538">
        <v>60</v>
      </c>
      <c r="L710" s="546">
        <f t="shared" si="98"/>
        <v>0</v>
      </c>
      <c r="M710" s="536" t="s">
        <v>1281</v>
      </c>
      <c r="N710" s="547" t="s">
        <v>964</v>
      </c>
      <c r="O710" s="467"/>
      <c r="P710" s="540"/>
      <c r="Q710" s="540"/>
      <c r="R710" s="536"/>
      <c r="T710" s="540"/>
      <c r="U710" s="707">
        <v>1</v>
      </c>
      <c r="V710" s="540"/>
      <c r="W710" s="540"/>
      <c r="X710" s="540"/>
      <c r="Y710" s="540"/>
      <c r="Z710" s="540"/>
      <c r="AA710" s="540"/>
      <c r="AB710" s="540"/>
      <c r="AC710" s="540"/>
      <c r="AD710" s="540"/>
      <c r="AE710" s="540"/>
    </row>
    <row r="711" spans="2:31" ht="17.100000000000001" customHeight="1" x14ac:dyDescent="0.25">
      <c r="B711" s="536"/>
      <c r="C711" s="536"/>
      <c r="D711" s="598"/>
      <c r="E711" s="609" t="s">
        <v>424</v>
      </c>
      <c r="F711" s="542">
        <v>6</v>
      </c>
      <c r="G711" s="519" t="s">
        <v>12</v>
      </c>
      <c r="H711" s="519">
        <v>12</v>
      </c>
      <c r="I711" s="520" t="s">
        <v>13</v>
      </c>
      <c r="J711" s="521">
        <f t="shared" si="99"/>
        <v>72</v>
      </c>
      <c r="K711" s="538">
        <v>72</v>
      </c>
      <c r="L711" s="546">
        <f t="shared" si="98"/>
        <v>0</v>
      </c>
      <c r="M711" s="536" t="s">
        <v>1284</v>
      </c>
      <c r="N711" s="547" t="s">
        <v>964</v>
      </c>
      <c r="O711" s="467"/>
      <c r="P711" s="540"/>
      <c r="Q711" s="540"/>
      <c r="R711" s="536"/>
      <c r="T711" s="540"/>
      <c r="U711" s="707">
        <v>1</v>
      </c>
      <c r="V711" s="540"/>
      <c r="W711" s="540"/>
      <c r="X711" s="540"/>
      <c r="Y711" s="540"/>
      <c r="Z711" s="540"/>
      <c r="AA711" s="540"/>
      <c r="AB711" s="540"/>
      <c r="AC711" s="540"/>
      <c r="AD711" s="540"/>
      <c r="AE711" s="540"/>
    </row>
    <row r="712" spans="2:31" ht="17.100000000000001" customHeight="1" x14ac:dyDescent="0.25">
      <c r="B712" s="536"/>
      <c r="C712" s="536"/>
      <c r="D712" s="598"/>
      <c r="E712" s="609" t="s">
        <v>448</v>
      </c>
      <c r="F712" s="542"/>
      <c r="G712" s="519" t="s">
        <v>12</v>
      </c>
      <c r="H712" s="519"/>
      <c r="I712" s="520" t="s">
        <v>13</v>
      </c>
      <c r="J712" s="521">
        <v>60</v>
      </c>
      <c r="K712" s="538">
        <v>60</v>
      </c>
      <c r="L712" s="546">
        <f t="shared" si="98"/>
        <v>0</v>
      </c>
      <c r="M712" s="536" t="s">
        <v>1278</v>
      </c>
      <c r="N712" s="547" t="s">
        <v>964</v>
      </c>
      <c r="O712" s="467"/>
      <c r="P712" s="540"/>
      <c r="Q712" s="540"/>
      <c r="R712" s="536"/>
      <c r="T712" s="540"/>
      <c r="U712" s="707">
        <v>1</v>
      </c>
      <c r="V712" s="540"/>
      <c r="W712" s="540"/>
      <c r="X712" s="540"/>
      <c r="Y712" s="540"/>
      <c r="Z712" s="540"/>
      <c r="AA712" s="540"/>
      <c r="AB712" s="540"/>
      <c r="AC712" s="540"/>
      <c r="AD712" s="540"/>
      <c r="AE712" s="540"/>
    </row>
    <row r="713" spans="2:31" ht="17.100000000000001" customHeight="1" x14ac:dyDescent="0.25">
      <c r="B713" s="536"/>
      <c r="C713" s="536"/>
      <c r="D713" s="598"/>
      <c r="E713" s="609" t="s">
        <v>449</v>
      </c>
      <c r="F713" s="542"/>
      <c r="G713" s="519" t="s">
        <v>12</v>
      </c>
      <c r="H713" s="519"/>
      <c r="I713" s="520" t="s">
        <v>13</v>
      </c>
      <c r="J713" s="521">
        <v>60</v>
      </c>
      <c r="K713" s="538">
        <v>60</v>
      </c>
      <c r="L713" s="546">
        <f t="shared" si="98"/>
        <v>0</v>
      </c>
      <c r="M713" s="536" t="s">
        <v>1277</v>
      </c>
      <c r="N713" s="547" t="s">
        <v>964</v>
      </c>
      <c r="O713" s="467"/>
      <c r="P713" s="540"/>
      <c r="Q713" s="540"/>
      <c r="R713" s="536"/>
      <c r="T713" s="540"/>
      <c r="U713" s="707">
        <v>1</v>
      </c>
      <c r="V713" s="540"/>
      <c r="W713" s="540"/>
      <c r="X713" s="540"/>
      <c r="Y713" s="540"/>
      <c r="Z713" s="540"/>
      <c r="AA713" s="540"/>
      <c r="AB713" s="540"/>
      <c r="AC713" s="540"/>
      <c r="AD713" s="540"/>
      <c r="AE713" s="540"/>
    </row>
    <row r="714" spans="2:31" ht="17.100000000000001" customHeight="1" x14ac:dyDescent="0.25">
      <c r="B714" s="536"/>
      <c r="C714" s="536"/>
      <c r="D714" s="598"/>
      <c r="E714" s="609" t="s">
        <v>1285</v>
      </c>
      <c r="F714" s="542"/>
      <c r="G714" s="519" t="s">
        <v>12</v>
      </c>
      <c r="H714" s="519"/>
      <c r="I714" s="520" t="s">
        <v>13</v>
      </c>
      <c r="J714" s="521">
        <v>459</v>
      </c>
      <c r="K714" s="567">
        <v>459</v>
      </c>
      <c r="L714" s="546">
        <f t="shared" si="98"/>
        <v>0</v>
      </c>
      <c r="M714" s="536" t="s">
        <v>1276</v>
      </c>
      <c r="N714" s="547" t="s">
        <v>964</v>
      </c>
      <c r="O714" s="467"/>
      <c r="P714" s="540"/>
      <c r="Q714" s="540"/>
      <c r="R714" s="609" t="s">
        <v>1274</v>
      </c>
      <c r="T714" s="540"/>
      <c r="U714" s="707">
        <v>1</v>
      </c>
      <c r="V714" s="540"/>
      <c r="W714" s="540"/>
      <c r="X714" s="540"/>
      <c r="Y714" s="540"/>
      <c r="Z714" s="540"/>
      <c r="AA714" s="540"/>
      <c r="AB714" s="540"/>
      <c r="AC714" s="540"/>
      <c r="AD714" s="540"/>
      <c r="AE714" s="540"/>
    </row>
    <row r="715" spans="2:31" ht="17.100000000000001" customHeight="1" x14ac:dyDescent="0.25">
      <c r="B715" s="536"/>
      <c r="C715" s="536"/>
      <c r="D715" s="598"/>
      <c r="E715" s="609" t="s">
        <v>1287</v>
      </c>
      <c r="F715" s="542"/>
      <c r="G715" s="519" t="s">
        <v>12</v>
      </c>
      <c r="H715" s="519"/>
      <c r="I715" s="520" t="s">
        <v>13</v>
      </c>
      <c r="J715" s="521">
        <v>189</v>
      </c>
      <c r="K715" s="567">
        <v>189</v>
      </c>
      <c r="L715" s="546">
        <f t="shared" si="98"/>
        <v>0</v>
      </c>
      <c r="M715" s="536" t="s">
        <v>1275</v>
      </c>
      <c r="N715" s="547" t="s">
        <v>964</v>
      </c>
      <c r="O715" s="467"/>
      <c r="P715" s="540"/>
      <c r="Q715" s="540"/>
      <c r="R715" s="609" t="s">
        <v>1286</v>
      </c>
      <c r="T715" s="540"/>
      <c r="U715" s="707">
        <v>1</v>
      </c>
      <c r="V715" s="540"/>
      <c r="W715" s="540"/>
      <c r="X715" s="540"/>
      <c r="Y715" s="540"/>
      <c r="Z715" s="540"/>
      <c r="AA715" s="540"/>
      <c r="AB715" s="540"/>
      <c r="AC715" s="540"/>
      <c r="AD715" s="540"/>
      <c r="AE715" s="540"/>
    </row>
    <row r="716" spans="2:31" ht="17.100000000000001" customHeight="1" x14ac:dyDescent="0.25">
      <c r="B716" s="536"/>
      <c r="C716" s="536"/>
      <c r="D716" s="598"/>
      <c r="E716" s="609" t="s">
        <v>483</v>
      </c>
      <c r="F716" s="542">
        <v>5</v>
      </c>
      <c r="G716" s="519" t="s">
        <v>12</v>
      </c>
      <c r="H716" s="519">
        <v>13</v>
      </c>
      <c r="I716" s="520" t="s">
        <v>13</v>
      </c>
      <c r="J716" s="521">
        <f t="shared" ref="J716" si="100">F716*H716</f>
        <v>65</v>
      </c>
      <c r="K716" s="708">
        <v>65</v>
      </c>
      <c r="L716" s="546">
        <f t="shared" si="98"/>
        <v>0</v>
      </c>
      <c r="M716" s="536" t="s">
        <v>1279</v>
      </c>
      <c r="N716" s="547" t="s">
        <v>964</v>
      </c>
      <c r="O716" s="467"/>
      <c r="P716" s="540"/>
      <c r="Q716" s="540"/>
      <c r="R716" s="536"/>
      <c r="T716" s="540"/>
      <c r="U716" s="707">
        <v>1</v>
      </c>
      <c r="V716" s="540"/>
      <c r="W716" s="540"/>
      <c r="X716" s="540"/>
      <c r="Y716" s="540"/>
      <c r="Z716" s="540"/>
      <c r="AA716" s="540"/>
      <c r="AB716" s="540"/>
      <c r="AC716" s="540"/>
      <c r="AD716" s="540"/>
      <c r="AE716" s="540"/>
    </row>
    <row r="717" spans="2:31" ht="17.100000000000001" customHeight="1" x14ac:dyDescent="0.25">
      <c r="B717" s="536"/>
      <c r="C717" s="536"/>
      <c r="D717" s="598"/>
      <c r="E717" s="609" t="s">
        <v>489</v>
      </c>
      <c r="F717" s="542">
        <v>7.92</v>
      </c>
      <c r="G717" s="519" t="s">
        <v>12</v>
      </c>
      <c r="H717" s="519">
        <v>13</v>
      </c>
      <c r="I717" s="520" t="s">
        <v>13</v>
      </c>
      <c r="J717" s="521">
        <v>103</v>
      </c>
      <c r="K717" s="567">
        <v>103</v>
      </c>
      <c r="L717" s="546">
        <f t="shared" si="98"/>
        <v>0</v>
      </c>
      <c r="M717" s="536" t="s">
        <v>1266</v>
      </c>
      <c r="N717" s="547" t="s">
        <v>964</v>
      </c>
      <c r="O717" s="467"/>
      <c r="P717" s="540"/>
      <c r="Q717" s="540"/>
      <c r="R717" s="536"/>
      <c r="T717" s="540"/>
      <c r="U717" s="707">
        <v>1</v>
      </c>
      <c r="V717" s="540"/>
      <c r="W717" s="540"/>
      <c r="X717" s="540"/>
      <c r="Y717" s="540"/>
      <c r="Z717" s="540"/>
      <c r="AA717" s="540"/>
      <c r="AB717" s="540"/>
      <c r="AC717" s="540"/>
      <c r="AD717" s="540"/>
      <c r="AE717" s="540"/>
    </row>
    <row r="718" spans="2:31" ht="17.100000000000001" customHeight="1" x14ac:dyDescent="0.25">
      <c r="B718" s="536"/>
      <c r="C718" s="536"/>
      <c r="D718" s="598"/>
      <c r="E718" s="609" t="s">
        <v>519</v>
      </c>
      <c r="F718" s="542">
        <v>5</v>
      </c>
      <c r="G718" s="519" t="s">
        <v>12</v>
      </c>
      <c r="H718" s="519">
        <v>12</v>
      </c>
      <c r="I718" s="520" t="s">
        <v>13</v>
      </c>
      <c r="J718" s="521">
        <f t="shared" ref="J718" si="101">F718*H718</f>
        <v>60</v>
      </c>
      <c r="K718" s="567">
        <v>60</v>
      </c>
      <c r="L718" s="546">
        <f t="shared" si="98"/>
        <v>0</v>
      </c>
      <c r="M718" s="536" t="s">
        <v>1272</v>
      </c>
      <c r="N718" s="547" t="s">
        <v>964</v>
      </c>
      <c r="O718" s="467"/>
      <c r="P718" s="540"/>
      <c r="Q718" s="540"/>
      <c r="R718" s="536"/>
      <c r="T718" s="540"/>
      <c r="U718" s="707">
        <v>1</v>
      </c>
      <c r="V718" s="540"/>
      <c r="W718" s="540"/>
      <c r="X718" s="540"/>
      <c r="Y718" s="540"/>
      <c r="Z718" s="540"/>
      <c r="AA718" s="540"/>
      <c r="AB718" s="540"/>
      <c r="AC718" s="540"/>
      <c r="AD718" s="540"/>
      <c r="AE718" s="540"/>
    </row>
    <row r="719" spans="2:31" ht="17.100000000000001" customHeight="1" x14ac:dyDescent="0.25">
      <c r="B719" s="536"/>
      <c r="C719" s="536"/>
      <c r="D719" s="598"/>
      <c r="E719" s="609" t="s">
        <v>232</v>
      </c>
      <c r="F719" s="542"/>
      <c r="G719" s="519" t="s">
        <v>12</v>
      </c>
      <c r="H719" s="519"/>
      <c r="I719" s="520" t="s">
        <v>13</v>
      </c>
      <c r="J719" s="521">
        <v>36</v>
      </c>
      <c r="K719" s="567">
        <v>36</v>
      </c>
      <c r="L719" s="546">
        <f t="shared" si="98"/>
        <v>0</v>
      </c>
      <c r="M719" s="536" t="s">
        <v>1273</v>
      </c>
      <c r="N719" s="547" t="s">
        <v>964</v>
      </c>
      <c r="O719" s="467"/>
      <c r="P719" s="540"/>
      <c r="Q719" s="540"/>
      <c r="R719" s="536"/>
      <c r="T719" s="540"/>
      <c r="U719" s="707">
        <v>1</v>
      </c>
      <c r="V719" s="540"/>
      <c r="W719" s="540"/>
      <c r="X719" s="540"/>
      <c r="Y719" s="540"/>
      <c r="Z719" s="540"/>
      <c r="AA719" s="540"/>
      <c r="AB719" s="540"/>
      <c r="AC719" s="540"/>
      <c r="AD719" s="540"/>
      <c r="AE719" s="540"/>
    </row>
    <row r="720" spans="2:31" ht="17.100000000000001" customHeight="1" x14ac:dyDescent="0.25">
      <c r="B720" s="536"/>
      <c r="C720" s="536"/>
      <c r="D720" s="598"/>
      <c r="E720" s="609" t="s">
        <v>740</v>
      </c>
      <c r="F720" s="542"/>
      <c r="G720" s="519" t="s">
        <v>12</v>
      </c>
      <c r="H720" s="519"/>
      <c r="I720" s="520" t="s">
        <v>13</v>
      </c>
      <c r="J720" s="521">
        <v>60</v>
      </c>
      <c r="K720" s="567">
        <v>60</v>
      </c>
      <c r="L720" s="546">
        <f t="shared" si="98"/>
        <v>0</v>
      </c>
      <c r="M720" s="536" t="s">
        <v>1269</v>
      </c>
      <c r="N720" s="547" t="s">
        <v>964</v>
      </c>
      <c r="O720" s="467"/>
      <c r="P720" s="540"/>
      <c r="Q720" s="540"/>
      <c r="R720" s="544" t="s">
        <v>739</v>
      </c>
      <c r="T720" s="540"/>
      <c r="U720" s="707">
        <v>1</v>
      </c>
      <c r="V720" s="540"/>
      <c r="W720" s="540"/>
      <c r="X720" s="540"/>
      <c r="Y720" s="540"/>
      <c r="Z720" s="540"/>
      <c r="AA720" s="540"/>
      <c r="AB720" s="540"/>
      <c r="AC720" s="540"/>
      <c r="AD720" s="540"/>
      <c r="AE720" s="540"/>
    </row>
    <row r="721" spans="2:31" ht="17.100000000000001" customHeight="1" x14ac:dyDescent="0.25">
      <c r="B721" s="536"/>
      <c r="C721" s="536"/>
      <c r="D721" s="598"/>
      <c r="E721" s="541"/>
      <c r="F721" s="542"/>
      <c r="G721" s="519"/>
      <c r="H721" s="519"/>
      <c r="I721" s="520"/>
      <c r="J721" s="529"/>
      <c r="K721" s="538"/>
      <c r="L721" s="539"/>
      <c r="M721" s="536"/>
      <c r="N721" s="540"/>
      <c r="O721" s="467"/>
      <c r="P721" s="540"/>
      <c r="Q721" s="540"/>
      <c r="R721" s="536"/>
      <c r="T721" s="707"/>
      <c r="U721" s="707"/>
      <c r="V721" s="707"/>
      <c r="W721" s="707"/>
      <c r="X721" s="707"/>
      <c r="Y721" s="707"/>
      <c r="Z721" s="707"/>
      <c r="AA721" s="707"/>
      <c r="AB721" s="707"/>
      <c r="AC721" s="707"/>
      <c r="AD721" s="707"/>
      <c r="AE721" s="707"/>
    </row>
    <row r="722" spans="2:31" ht="17.100000000000001" customHeight="1" outlineLevel="1" x14ac:dyDescent="0.25">
      <c r="B722" s="84"/>
      <c r="C722" s="43" t="s">
        <v>0</v>
      </c>
      <c r="D722" s="619">
        <f>D413</f>
        <v>308</v>
      </c>
      <c r="E722" s="85"/>
      <c r="F722" s="44"/>
      <c r="G722" s="45"/>
      <c r="H722" s="46"/>
      <c r="I722" s="47"/>
      <c r="J722" s="180">
        <f>SUM(J412:J721)</f>
        <v>70920</v>
      </c>
      <c r="K722" s="345">
        <f>SUM(K412:K721)</f>
        <v>70920</v>
      </c>
      <c r="L722" s="180">
        <f>SUM(L412:L721)</f>
        <v>0</v>
      </c>
      <c r="M722" s="159"/>
      <c r="N722" s="159"/>
      <c r="O722" s="266"/>
      <c r="P722" s="86"/>
      <c r="Q722" s="86"/>
      <c r="R722" s="87"/>
      <c r="S722" s="22"/>
      <c r="T722" s="706"/>
      <c r="U722" s="706"/>
      <c r="V722" s="707"/>
      <c r="W722" s="707"/>
      <c r="X722" s="707"/>
      <c r="Y722" s="707"/>
      <c r="Z722" s="707"/>
      <c r="AA722" s="707"/>
      <c r="AB722" s="707"/>
      <c r="AC722" s="707"/>
      <c r="AD722" s="707"/>
      <c r="AE722" s="707"/>
    </row>
    <row r="723" spans="2:31" ht="17.100000000000001" customHeight="1" x14ac:dyDescent="0.25">
      <c r="B723" s="504"/>
      <c r="C723" s="505"/>
      <c r="D723" s="625"/>
      <c r="E723" s="401"/>
      <c r="F723" s="407"/>
      <c r="G723" s="384"/>
      <c r="H723" s="403"/>
      <c r="I723" s="385"/>
      <c r="J723" s="386"/>
      <c r="K723" s="387"/>
      <c r="L723" s="388"/>
      <c r="M723" s="507"/>
      <c r="N723" s="502"/>
      <c r="O723" s="389"/>
      <c r="P723" s="509"/>
      <c r="Q723" s="390"/>
      <c r="R723" s="363"/>
      <c r="T723" s="540"/>
      <c r="U723" s="540"/>
      <c r="V723" s="540"/>
      <c r="W723" s="540"/>
      <c r="X723" s="540"/>
      <c r="Y723" s="540"/>
      <c r="Z723" s="540"/>
      <c r="AA723" s="540"/>
      <c r="AB723" s="540"/>
      <c r="AC723" s="540"/>
      <c r="AD723" s="540"/>
      <c r="AE723" s="540"/>
    </row>
    <row r="724" spans="2:31" s="130" customFormat="1" ht="17.100000000000001" customHeight="1" x14ac:dyDescent="0.25">
      <c r="B724" s="597">
        <v>3</v>
      </c>
      <c r="C724" s="597" t="s">
        <v>744</v>
      </c>
      <c r="D724" s="606">
        <f>COUNTA(E724:E773)</f>
        <v>49</v>
      </c>
      <c r="E724" s="599" t="s">
        <v>450</v>
      </c>
      <c r="F724" s="600"/>
      <c r="G724" s="600" t="s">
        <v>12</v>
      </c>
      <c r="H724" s="601"/>
      <c r="I724" s="600" t="s">
        <v>13</v>
      </c>
      <c r="J724" s="601">
        <v>83</v>
      </c>
      <c r="K724" s="602">
        <v>83</v>
      </c>
      <c r="L724" s="712">
        <f>K724-J724</f>
        <v>0</v>
      </c>
      <c r="M724" s="713" t="s">
        <v>1331</v>
      </c>
      <c r="N724" s="714" t="s">
        <v>1311</v>
      </c>
      <c r="O724" s="607" t="s">
        <v>795</v>
      </c>
      <c r="P724" s="608" t="s">
        <v>745</v>
      </c>
      <c r="Q724" s="608" t="s">
        <v>1312</v>
      </c>
      <c r="R724" s="651" t="s">
        <v>801</v>
      </c>
      <c r="T724" s="540"/>
      <c r="U724" s="540"/>
      <c r="V724" s="707">
        <v>1</v>
      </c>
      <c r="W724" s="540"/>
      <c r="X724" s="540"/>
      <c r="Y724" s="540"/>
      <c r="Z724" s="540"/>
      <c r="AA724" s="540"/>
      <c r="AB724" s="540"/>
      <c r="AC724" s="540"/>
      <c r="AD724" s="540"/>
      <c r="AE724" s="540"/>
    </row>
    <row r="725" spans="2:31" s="130" customFormat="1" ht="17.100000000000001" customHeight="1" x14ac:dyDescent="0.25">
      <c r="B725" s="597"/>
      <c r="C725" s="597"/>
      <c r="D725" s="598"/>
      <c r="E725" s="599" t="s">
        <v>451</v>
      </c>
      <c r="F725" s="600"/>
      <c r="G725" s="600" t="s">
        <v>12</v>
      </c>
      <c r="H725" s="601"/>
      <c r="I725" s="600" t="s">
        <v>13</v>
      </c>
      <c r="J725" s="601">
        <v>54</v>
      </c>
      <c r="K725" s="602">
        <v>54</v>
      </c>
      <c r="L725" s="712">
        <f t="shared" ref="L725:L772" si="102">K725-J725</f>
        <v>0</v>
      </c>
      <c r="M725" s="713" t="s">
        <v>1332</v>
      </c>
      <c r="N725" s="603"/>
      <c r="O725" s="605"/>
      <c r="P725" s="604"/>
      <c r="Q725" s="604"/>
      <c r="R725" s="597"/>
      <c r="T725" s="540"/>
      <c r="U725" s="540"/>
      <c r="V725" s="707">
        <v>1</v>
      </c>
      <c r="W725" s="540"/>
      <c r="X725" s="540"/>
      <c r="Y725" s="540"/>
      <c r="Z725" s="540"/>
      <c r="AA725" s="540"/>
      <c r="AB725" s="540"/>
      <c r="AC725" s="540"/>
      <c r="AD725" s="540"/>
      <c r="AE725" s="540"/>
    </row>
    <row r="726" spans="2:31" s="130" customFormat="1" ht="17.100000000000001" customHeight="1" x14ac:dyDescent="0.25">
      <c r="B726" s="597"/>
      <c r="C726" s="597"/>
      <c r="D726" s="598"/>
      <c r="E726" s="599" t="s">
        <v>452</v>
      </c>
      <c r="F726" s="600"/>
      <c r="G726" s="600" t="s">
        <v>12</v>
      </c>
      <c r="H726" s="601"/>
      <c r="I726" s="600" t="s">
        <v>13</v>
      </c>
      <c r="J726" s="601">
        <v>54</v>
      </c>
      <c r="K726" s="602">
        <v>54</v>
      </c>
      <c r="L726" s="712">
        <f t="shared" si="102"/>
        <v>0</v>
      </c>
      <c r="M726" s="713" t="s">
        <v>1333</v>
      </c>
      <c r="N726" s="603"/>
      <c r="O726" s="605"/>
      <c r="P726" s="604"/>
      <c r="Q726" s="604"/>
      <c r="R726" s="597"/>
      <c r="T726" s="540"/>
      <c r="U726" s="540"/>
      <c r="V726" s="707">
        <v>1</v>
      </c>
      <c r="W726" s="540"/>
      <c r="X726" s="540"/>
      <c r="Y726" s="540"/>
      <c r="Z726" s="540"/>
      <c r="AA726" s="540"/>
      <c r="AB726" s="540"/>
      <c r="AC726" s="540"/>
      <c r="AD726" s="540"/>
      <c r="AE726" s="540"/>
    </row>
    <row r="727" spans="2:31" s="130" customFormat="1" ht="17.100000000000001" customHeight="1" x14ac:dyDescent="0.25">
      <c r="B727" s="597"/>
      <c r="C727" s="597"/>
      <c r="D727" s="598"/>
      <c r="E727" s="599" t="s">
        <v>453</v>
      </c>
      <c r="F727" s="600"/>
      <c r="G727" s="600" t="s">
        <v>12</v>
      </c>
      <c r="H727" s="601"/>
      <c r="I727" s="600" t="s">
        <v>13</v>
      </c>
      <c r="J727" s="601">
        <v>54</v>
      </c>
      <c r="K727" s="602">
        <v>54</v>
      </c>
      <c r="L727" s="712">
        <f t="shared" si="102"/>
        <v>0</v>
      </c>
      <c r="M727" s="713" t="s">
        <v>1334</v>
      </c>
      <c r="N727" s="603"/>
      <c r="O727" s="605"/>
      <c r="P727" s="604"/>
      <c r="Q727" s="604"/>
      <c r="R727" s="597"/>
      <c r="T727" s="540"/>
      <c r="U727" s="540"/>
      <c r="V727" s="707">
        <v>1</v>
      </c>
      <c r="W727" s="540"/>
      <c r="X727" s="540"/>
      <c r="Y727" s="540"/>
      <c r="Z727" s="540"/>
      <c r="AA727" s="540"/>
      <c r="AB727" s="540"/>
      <c r="AC727" s="540"/>
      <c r="AD727" s="540"/>
      <c r="AE727" s="540"/>
    </row>
    <row r="728" spans="2:31" s="130" customFormat="1" ht="17.100000000000001" customHeight="1" x14ac:dyDescent="0.25">
      <c r="B728" s="597"/>
      <c r="C728" s="597"/>
      <c r="D728" s="598"/>
      <c r="E728" s="599" t="s">
        <v>454</v>
      </c>
      <c r="F728" s="600"/>
      <c r="G728" s="600" t="s">
        <v>12</v>
      </c>
      <c r="H728" s="601"/>
      <c r="I728" s="600" t="s">
        <v>13</v>
      </c>
      <c r="J728" s="601">
        <v>55</v>
      </c>
      <c r="K728" s="602">
        <v>55</v>
      </c>
      <c r="L728" s="712">
        <f t="shared" si="102"/>
        <v>0</v>
      </c>
      <c r="M728" s="713" t="s">
        <v>1335</v>
      </c>
      <c r="N728" s="603"/>
      <c r="O728" s="605"/>
      <c r="P728" s="604"/>
      <c r="Q728" s="604"/>
      <c r="R728" s="597"/>
      <c r="T728" s="540"/>
      <c r="U728" s="540"/>
      <c r="V728" s="707">
        <v>1</v>
      </c>
      <c r="W728" s="540"/>
      <c r="X728" s="540"/>
      <c r="Y728" s="540"/>
      <c r="Z728" s="540"/>
      <c r="AA728" s="540"/>
      <c r="AB728" s="540"/>
      <c r="AC728" s="540"/>
      <c r="AD728" s="540"/>
      <c r="AE728" s="540"/>
    </row>
    <row r="729" spans="2:31" s="130" customFormat="1" ht="17.100000000000001" customHeight="1" x14ac:dyDescent="0.25">
      <c r="B729" s="597"/>
      <c r="C729" s="597"/>
      <c r="D729" s="598"/>
      <c r="E729" s="599" t="s">
        <v>455</v>
      </c>
      <c r="F729" s="600"/>
      <c r="G729" s="600" t="s">
        <v>12</v>
      </c>
      <c r="H729" s="601"/>
      <c r="I729" s="600" t="s">
        <v>13</v>
      </c>
      <c r="J729" s="601">
        <v>55</v>
      </c>
      <c r="K729" s="602">
        <v>55</v>
      </c>
      <c r="L729" s="712">
        <f t="shared" si="102"/>
        <v>0</v>
      </c>
      <c r="M729" s="713" t="s">
        <v>1336</v>
      </c>
      <c r="N729" s="603"/>
      <c r="O729" s="605"/>
      <c r="P729" s="604"/>
      <c r="Q729" s="604"/>
      <c r="R729" s="597"/>
      <c r="T729" s="540"/>
      <c r="U729" s="540"/>
      <c r="V729" s="707">
        <v>1</v>
      </c>
      <c r="W729" s="540"/>
      <c r="X729" s="540"/>
      <c r="Y729" s="540"/>
      <c r="Z729" s="540"/>
      <c r="AA729" s="540"/>
      <c r="AB729" s="540"/>
      <c r="AC729" s="540"/>
      <c r="AD729" s="540"/>
      <c r="AE729" s="540"/>
    </row>
    <row r="730" spans="2:31" s="130" customFormat="1" ht="17.100000000000001" customHeight="1" x14ac:dyDescent="0.25">
      <c r="B730" s="597"/>
      <c r="C730" s="597"/>
      <c r="D730" s="598"/>
      <c r="E730" s="599" t="s">
        <v>746</v>
      </c>
      <c r="F730" s="600"/>
      <c r="G730" s="600" t="s">
        <v>12</v>
      </c>
      <c r="H730" s="601"/>
      <c r="I730" s="600" t="s">
        <v>13</v>
      </c>
      <c r="J730" s="601">
        <v>56</v>
      </c>
      <c r="K730" s="602">
        <v>56</v>
      </c>
      <c r="L730" s="712">
        <f t="shared" si="102"/>
        <v>0</v>
      </c>
      <c r="M730" s="713" t="s">
        <v>1337</v>
      </c>
      <c r="N730" s="603"/>
      <c r="O730" s="605"/>
      <c r="P730" s="604"/>
      <c r="Q730" s="604"/>
      <c r="R730" s="597"/>
      <c r="T730" s="540"/>
      <c r="U730" s="540"/>
      <c r="V730" s="707">
        <v>1</v>
      </c>
      <c r="W730" s="540"/>
      <c r="X730" s="540"/>
      <c r="Y730" s="540"/>
      <c r="Z730" s="540"/>
      <c r="AA730" s="540"/>
      <c r="AB730" s="540"/>
      <c r="AC730" s="540"/>
      <c r="AD730" s="540"/>
      <c r="AE730" s="540"/>
    </row>
    <row r="731" spans="2:31" s="130" customFormat="1" ht="17.100000000000001" customHeight="1" x14ac:dyDescent="0.25">
      <c r="B731" s="597"/>
      <c r="C731" s="597"/>
      <c r="D731" s="598"/>
      <c r="E731" s="599" t="s">
        <v>456</v>
      </c>
      <c r="F731" s="600"/>
      <c r="G731" s="600" t="s">
        <v>12</v>
      </c>
      <c r="H731" s="601"/>
      <c r="I731" s="600" t="s">
        <v>13</v>
      </c>
      <c r="J731" s="601">
        <v>56</v>
      </c>
      <c r="K731" s="602">
        <v>56</v>
      </c>
      <c r="L731" s="712">
        <f t="shared" si="102"/>
        <v>0</v>
      </c>
      <c r="M731" s="713" t="s">
        <v>1338</v>
      </c>
      <c r="N731" s="603"/>
      <c r="O731" s="605"/>
      <c r="P731" s="604"/>
      <c r="Q731" s="604"/>
      <c r="R731" s="597"/>
      <c r="T731" s="540"/>
      <c r="U731" s="540"/>
      <c r="V731" s="707">
        <v>1</v>
      </c>
      <c r="W731" s="540"/>
      <c r="X731" s="540"/>
      <c r="Y731" s="540"/>
      <c r="Z731" s="540"/>
      <c r="AA731" s="540"/>
      <c r="AB731" s="540"/>
      <c r="AC731" s="540"/>
      <c r="AD731" s="540"/>
      <c r="AE731" s="540"/>
    </row>
    <row r="732" spans="2:31" s="130" customFormat="1" ht="17.100000000000001" customHeight="1" x14ac:dyDescent="0.25">
      <c r="B732" s="597"/>
      <c r="C732" s="597"/>
      <c r="D732" s="598"/>
      <c r="E732" s="599" t="s">
        <v>747</v>
      </c>
      <c r="F732" s="600">
        <v>8</v>
      </c>
      <c r="G732" s="600" t="s">
        <v>12</v>
      </c>
      <c r="H732" s="601">
        <v>12</v>
      </c>
      <c r="I732" s="600" t="s">
        <v>13</v>
      </c>
      <c r="J732" s="601">
        <f t="shared" ref="J732:J758" si="103">F732*H732</f>
        <v>96</v>
      </c>
      <c r="K732" s="602">
        <v>96</v>
      </c>
      <c r="L732" s="712">
        <f t="shared" si="102"/>
        <v>0</v>
      </c>
      <c r="M732" s="713" t="s">
        <v>1329</v>
      </c>
      <c r="N732" s="603"/>
      <c r="O732" s="605"/>
      <c r="P732" s="604"/>
      <c r="Q732" s="604"/>
      <c r="R732" s="597"/>
      <c r="T732" s="540"/>
      <c r="U732" s="540"/>
      <c r="V732" s="707">
        <v>1</v>
      </c>
      <c r="W732" s="540"/>
      <c r="X732" s="540"/>
      <c r="Y732" s="540"/>
      <c r="Z732" s="540"/>
      <c r="AA732" s="540"/>
      <c r="AB732" s="540"/>
      <c r="AC732" s="540"/>
      <c r="AD732" s="540"/>
      <c r="AE732" s="540"/>
    </row>
    <row r="733" spans="2:31" s="130" customFormat="1" ht="17.100000000000001" customHeight="1" x14ac:dyDescent="0.25">
      <c r="B733" s="597"/>
      <c r="C733" s="597"/>
      <c r="D733" s="598"/>
      <c r="E733" s="599" t="s">
        <v>748</v>
      </c>
      <c r="F733" s="600">
        <v>5</v>
      </c>
      <c r="G733" s="600" t="s">
        <v>12</v>
      </c>
      <c r="H733" s="601">
        <v>12</v>
      </c>
      <c r="I733" s="600" t="s">
        <v>13</v>
      </c>
      <c r="J733" s="601">
        <f t="shared" si="103"/>
        <v>60</v>
      </c>
      <c r="K733" s="602">
        <v>60</v>
      </c>
      <c r="L733" s="712">
        <f t="shared" si="102"/>
        <v>0</v>
      </c>
      <c r="M733" s="713" t="s">
        <v>1330</v>
      </c>
      <c r="N733" s="603"/>
      <c r="O733" s="605"/>
      <c r="P733" s="604"/>
      <c r="Q733" s="604"/>
      <c r="R733" s="597"/>
      <c r="T733" s="540"/>
      <c r="U733" s="540"/>
      <c r="V733" s="707">
        <v>1</v>
      </c>
      <c r="W733" s="540"/>
      <c r="X733" s="540"/>
      <c r="Y733" s="540"/>
      <c r="Z733" s="540"/>
      <c r="AA733" s="540"/>
      <c r="AB733" s="540"/>
      <c r="AC733" s="540"/>
      <c r="AD733" s="540"/>
      <c r="AE733" s="540"/>
    </row>
    <row r="734" spans="2:31" s="130" customFormat="1" ht="17.100000000000001" customHeight="1" x14ac:dyDescent="0.25">
      <c r="B734" s="597"/>
      <c r="C734" s="597"/>
      <c r="D734" s="598"/>
      <c r="E734" s="599" t="s">
        <v>749</v>
      </c>
      <c r="F734" s="600">
        <v>5</v>
      </c>
      <c r="G734" s="600" t="s">
        <v>12</v>
      </c>
      <c r="H734" s="601">
        <v>12</v>
      </c>
      <c r="I734" s="600" t="s">
        <v>13</v>
      </c>
      <c r="J734" s="601">
        <f t="shared" si="103"/>
        <v>60</v>
      </c>
      <c r="K734" s="602">
        <v>60</v>
      </c>
      <c r="L734" s="712">
        <f t="shared" si="102"/>
        <v>0</v>
      </c>
      <c r="M734" s="713" t="s">
        <v>1328</v>
      </c>
      <c r="N734" s="603"/>
      <c r="O734" s="605"/>
      <c r="P734" s="604"/>
      <c r="Q734" s="604"/>
      <c r="R734" s="597"/>
      <c r="T734" s="540"/>
      <c r="U734" s="540"/>
      <c r="V734" s="707">
        <v>1</v>
      </c>
      <c r="W734" s="540"/>
      <c r="X734" s="540"/>
      <c r="Y734" s="540"/>
      <c r="Z734" s="540"/>
      <c r="AA734" s="540"/>
      <c r="AB734" s="540"/>
      <c r="AC734" s="540"/>
      <c r="AD734" s="540"/>
      <c r="AE734" s="540"/>
    </row>
    <row r="735" spans="2:31" s="130" customFormat="1" ht="17.100000000000001" customHeight="1" x14ac:dyDescent="0.25">
      <c r="B735" s="597"/>
      <c r="C735" s="597"/>
      <c r="D735" s="598"/>
      <c r="E735" s="599" t="s">
        <v>750</v>
      </c>
      <c r="F735" s="600">
        <v>5</v>
      </c>
      <c r="G735" s="600" t="s">
        <v>12</v>
      </c>
      <c r="H735" s="601">
        <v>12</v>
      </c>
      <c r="I735" s="600" t="s">
        <v>13</v>
      </c>
      <c r="J735" s="601">
        <f t="shared" si="103"/>
        <v>60</v>
      </c>
      <c r="K735" s="602">
        <v>60</v>
      </c>
      <c r="L735" s="712">
        <f t="shared" si="102"/>
        <v>0</v>
      </c>
      <c r="M735" s="713" t="s">
        <v>1323</v>
      </c>
      <c r="N735" s="603"/>
      <c r="O735" s="605"/>
      <c r="P735" s="604"/>
      <c r="Q735" s="604"/>
      <c r="R735" s="597"/>
      <c r="T735" s="540"/>
      <c r="U735" s="540"/>
      <c r="V735" s="707">
        <v>1</v>
      </c>
      <c r="W735" s="540"/>
      <c r="X735" s="540"/>
      <c r="Y735" s="540"/>
      <c r="Z735" s="540"/>
      <c r="AA735" s="540"/>
      <c r="AB735" s="540"/>
      <c r="AC735" s="540"/>
      <c r="AD735" s="540"/>
      <c r="AE735" s="540"/>
    </row>
    <row r="736" spans="2:31" s="130" customFormat="1" ht="17.100000000000001" customHeight="1" x14ac:dyDescent="0.25">
      <c r="B736" s="597"/>
      <c r="C736" s="597"/>
      <c r="D736" s="598"/>
      <c r="E736" s="599" t="s">
        <v>751</v>
      </c>
      <c r="F736" s="600">
        <v>5</v>
      </c>
      <c r="G736" s="600" t="s">
        <v>12</v>
      </c>
      <c r="H736" s="601">
        <v>12</v>
      </c>
      <c r="I736" s="600" t="s">
        <v>13</v>
      </c>
      <c r="J736" s="601">
        <f t="shared" si="103"/>
        <v>60</v>
      </c>
      <c r="K736" s="602">
        <v>60</v>
      </c>
      <c r="L736" s="712">
        <f t="shared" si="102"/>
        <v>0</v>
      </c>
      <c r="M736" s="713" t="s">
        <v>1326</v>
      </c>
      <c r="N736" s="603"/>
      <c r="O736" s="605"/>
      <c r="P736" s="604"/>
      <c r="Q736" s="604"/>
      <c r="R736" s="597"/>
      <c r="T736" s="540"/>
      <c r="U736" s="540"/>
      <c r="V736" s="707">
        <v>1</v>
      </c>
      <c r="W736" s="540"/>
      <c r="X736" s="540"/>
      <c r="Y736" s="540"/>
      <c r="Z736" s="540"/>
      <c r="AA736" s="540"/>
      <c r="AB736" s="540"/>
      <c r="AC736" s="540"/>
      <c r="AD736" s="540"/>
      <c r="AE736" s="540"/>
    </row>
    <row r="737" spans="2:31" s="130" customFormat="1" ht="17.100000000000001" customHeight="1" x14ac:dyDescent="0.25">
      <c r="B737" s="597"/>
      <c r="C737" s="597"/>
      <c r="D737" s="598"/>
      <c r="E737" s="599" t="s">
        <v>752</v>
      </c>
      <c r="F737" s="600">
        <v>5</v>
      </c>
      <c r="G737" s="600" t="s">
        <v>12</v>
      </c>
      <c r="H737" s="601">
        <v>12</v>
      </c>
      <c r="I737" s="600" t="s">
        <v>13</v>
      </c>
      <c r="J737" s="601">
        <f t="shared" si="103"/>
        <v>60</v>
      </c>
      <c r="K737" s="602">
        <v>60</v>
      </c>
      <c r="L737" s="712">
        <f t="shared" si="102"/>
        <v>0</v>
      </c>
      <c r="M737" s="713" t="s">
        <v>1327</v>
      </c>
      <c r="N737" s="603"/>
      <c r="O737" s="605"/>
      <c r="P737" s="604"/>
      <c r="Q737" s="604"/>
      <c r="R737" s="597"/>
      <c r="T737" s="540"/>
      <c r="U737" s="540"/>
      <c r="V737" s="707">
        <v>1</v>
      </c>
      <c r="W737" s="540"/>
      <c r="X737" s="540"/>
      <c r="Y737" s="540"/>
      <c r="Z737" s="540"/>
      <c r="AA737" s="540"/>
      <c r="AB737" s="540"/>
      <c r="AC737" s="540"/>
      <c r="AD737" s="540"/>
      <c r="AE737" s="540"/>
    </row>
    <row r="738" spans="2:31" s="130" customFormat="1" ht="17.100000000000001" customHeight="1" x14ac:dyDescent="0.25">
      <c r="B738" s="597"/>
      <c r="C738" s="597"/>
      <c r="D738" s="598"/>
      <c r="E738" s="599" t="s">
        <v>753</v>
      </c>
      <c r="F738" s="600">
        <v>5</v>
      </c>
      <c r="G738" s="600" t="s">
        <v>12</v>
      </c>
      <c r="H738" s="601">
        <v>12</v>
      </c>
      <c r="I738" s="600" t="s">
        <v>13</v>
      </c>
      <c r="J738" s="601">
        <f t="shared" si="103"/>
        <v>60</v>
      </c>
      <c r="K738" s="602">
        <v>60</v>
      </c>
      <c r="L738" s="712">
        <f t="shared" si="102"/>
        <v>0</v>
      </c>
      <c r="M738" s="713" t="s">
        <v>1325</v>
      </c>
      <c r="N738" s="603"/>
      <c r="O738" s="605"/>
      <c r="P738" s="604"/>
      <c r="Q738" s="604"/>
      <c r="R738" s="597"/>
      <c r="T738" s="540"/>
      <c r="U738" s="540"/>
      <c r="V738" s="707">
        <v>1</v>
      </c>
      <c r="W738" s="540"/>
      <c r="X738" s="540"/>
      <c r="Y738" s="540"/>
      <c r="Z738" s="540"/>
      <c r="AA738" s="540"/>
      <c r="AB738" s="540"/>
      <c r="AC738" s="540"/>
      <c r="AD738" s="540"/>
      <c r="AE738" s="540"/>
    </row>
    <row r="739" spans="2:31" s="130" customFormat="1" ht="17.100000000000001" customHeight="1" x14ac:dyDescent="0.25">
      <c r="B739" s="597"/>
      <c r="C739" s="597"/>
      <c r="D739" s="598"/>
      <c r="E739" s="599" t="s">
        <v>754</v>
      </c>
      <c r="F739" s="600">
        <v>5</v>
      </c>
      <c r="G739" s="600" t="s">
        <v>12</v>
      </c>
      <c r="H739" s="601">
        <v>12</v>
      </c>
      <c r="I739" s="600" t="s">
        <v>13</v>
      </c>
      <c r="J739" s="601">
        <f t="shared" si="103"/>
        <v>60</v>
      </c>
      <c r="K739" s="602">
        <v>60</v>
      </c>
      <c r="L739" s="712">
        <f t="shared" si="102"/>
        <v>0</v>
      </c>
      <c r="M739" s="713" t="s">
        <v>1324</v>
      </c>
      <c r="N739" s="603"/>
      <c r="O739" s="605"/>
      <c r="P739" s="604"/>
      <c r="Q739" s="604"/>
      <c r="R739" s="597"/>
      <c r="T739" s="540"/>
      <c r="U739" s="540"/>
      <c r="V739" s="707">
        <v>1</v>
      </c>
      <c r="W739" s="540"/>
      <c r="X739" s="540"/>
      <c r="Y739" s="540"/>
      <c r="Z739" s="540"/>
      <c r="AA739" s="540"/>
      <c r="AB739" s="540"/>
      <c r="AC739" s="540"/>
      <c r="AD739" s="540"/>
      <c r="AE739" s="540"/>
    </row>
    <row r="740" spans="2:31" s="130" customFormat="1" ht="17.100000000000001" customHeight="1" x14ac:dyDescent="0.25">
      <c r="B740" s="597"/>
      <c r="C740" s="597"/>
      <c r="D740" s="598"/>
      <c r="E740" s="599" t="s">
        <v>755</v>
      </c>
      <c r="F740" s="600">
        <v>8</v>
      </c>
      <c r="G740" s="600" t="s">
        <v>12</v>
      </c>
      <c r="H740" s="601">
        <v>12</v>
      </c>
      <c r="I740" s="600" t="s">
        <v>13</v>
      </c>
      <c r="J740" s="601">
        <f t="shared" si="103"/>
        <v>96</v>
      </c>
      <c r="K740" s="602">
        <v>96</v>
      </c>
      <c r="L740" s="712">
        <f t="shared" si="102"/>
        <v>0</v>
      </c>
      <c r="M740" s="713" t="s">
        <v>1310</v>
      </c>
      <c r="N740" s="714"/>
      <c r="O740" s="605"/>
      <c r="P740" s="604"/>
      <c r="Q740" s="608"/>
      <c r="R740" s="597"/>
      <c r="T740" s="540"/>
      <c r="U740" s="540"/>
      <c r="V740" s="707">
        <v>1</v>
      </c>
      <c r="W740" s="540"/>
      <c r="X740" s="540"/>
      <c r="Y740" s="540"/>
      <c r="Z740" s="540"/>
      <c r="AA740" s="540"/>
      <c r="AB740" s="540"/>
      <c r="AC740" s="540"/>
      <c r="AD740" s="540"/>
      <c r="AE740" s="540"/>
    </row>
    <row r="741" spans="2:31" s="130" customFormat="1" ht="17.100000000000001" customHeight="1" x14ac:dyDescent="0.25">
      <c r="B741" s="597"/>
      <c r="C741" s="597"/>
      <c r="D741" s="598"/>
      <c r="E741" s="599" t="s">
        <v>756</v>
      </c>
      <c r="F741" s="600">
        <v>6</v>
      </c>
      <c r="G741" s="600" t="s">
        <v>12</v>
      </c>
      <c r="H741" s="601">
        <v>12</v>
      </c>
      <c r="I741" s="600" t="s">
        <v>13</v>
      </c>
      <c r="J741" s="601">
        <f t="shared" si="103"/>
        <v>72</v>
      </c>
      <c r="K741" s="602">
        <v>72</v>
      </c>
      <c r="L741" s="712">
        <f t="shared" si="102"/>
        <v>0</v>
      </c>
      <c r="M741" s="713" t="s">
        <v>1313</v>
      </c>
      <c r="N741" s="603"/>
      <c r="O741" s="605"/>
      <c r="P741" s="604"/>
      <c r="Q741" s="604"/>
      <c r="R741" s="597"/>
      <c r="T741" s="540"/>
      <c r="U741" s="540"/>
      <c r="V741" s="707">
        <v>1</v>
      </c>
      <c r="W741" s="540"/>
      <c r="X741" s="540"/>
      <c r="Y741" s="540"/>
      <c r="Z741" s="540"/>
      <c r="AA741" s="540"/>
      <c r="AB741" s="540"/>
      <c r="AC741" s="540"/>
      <c r="AD741" s="540"/>
      <c r="AE741" s="540"/>
    </row>
    <row r="742" spans="2:31" s="130" customFormat="1" ht="17.100000000000001" customHeight="1" x14ac:dyDescent="0.25">
      <c r="B742" s="597"/>
      <c r="C742" s="597"/>
      <c r="D742" s="598"/>
      <c r="E742" s="599" t="s">
        <v>757</v>
      </c>
      <c r="F742" s="600">
        <v>6</v>
      </c>
      <c r="G742" s="600" t="s">
        <v>12</v>
      </c>
      <c r="H742" s="601">
        <v>12</v>
      </c>
      <c r="I742" s="600" t="s">
        <v>13</v>
      </c>
      <c r="J742" s="601">
        <f t="shared" si="103"/>
        <v>72</v>
      </c>
      <c r="K742" s="602">
        <v>72</v>
      </c>
      <c r="L742" s="712">
        <f t="shared" si="102"/>
        <v>0</v>
      </c>
      <c r="M742" s="713" t="s">
        <v>1314</v>
      </c>
      <c r="N742" s="603"/>
      <c r="O742" s="605"/>
      <c r="P742" s="604"/>
      <c r="Q742" s="604"/>
      <c r="R742" s="597"/>
      <c r="T742" s="540"/>
      <c r="U742" s="540"/>
      <c r="V742" s="707">
        <v>1</v>
      </c>
      <c r="W742" s="540"/>
      <c r="X742" s="540"/>
      <c r="Y742" s="540"/>
      <c r="Z742" s="540"/>
      <c r="AA742" s="540"/>
      <c r="AB742" s="540"/>
      <c r="AC742" s="540"/>
      <c r="AD742" s="540"/>
      <c r="AE742" s="540"/>
    </row>
    <row r="743" spans="2:31" s="130" customFormat="1" ht="17.100000000000001" customHeight="1" x14ac:dyDescent="0.25">
      <c r="B743" s="597"/>
      <c r="C743" s="597"/>
      <c r="D743" s="598"/>
      <c r="E743" s="599" t="s">
        <v>758</v>
      </c>
      <c r="F743" s="600">
        <v>5</v>
      </c>
      <c r="G743" s="600" t="s">
        <v>12</v>
      </c>
      <c r="H743" s="601">
        <v>12</v>
      </c>
      <c r="I743" s="600" t="s">
        <v>13</v>
      </c>
      <c r="J743" s="601">
        <f t="shared" si="103"/>
        <v>60</v>
      </c>
      <c r="K743" s="602">
        <v>60</v>
      </c>
      <c r="L743" s="712">
        <f t="shared" si="102"/>
        <v>0</v>
      </c>
      <c r="M743" s="713" t="s">
        <v>1315</v>
      </c>
      <c r="N743" s="603"/>
      <c r="O743" s="605"/>
      <c r="P743" s="604"/>
      <c r="Q743" s="604"/>
      <c r="R743" s="597"/>
      <c r="T743" s="540"/>
      <c r="U743" s="540"/>
      <c r="V743" s="707">
        <v>1</v>
      </c>
      <c r="W743" s="540"/>
      <c r="X743" s="540"/>
      <c r="Y743" s="540"/>
      <c r="Z743" s="540"/>
      <c r="AA743" s="540"/>
      <c r="AB743" s="540"/>
      <c r="AC743" s="540"/>
      <c r="AD743" s="540"/>
      <c r="AE743" s="540"/>
    </row>
    <row r="744" spans="2:31" s="130" customFormat="1" ht="17.100000000000001" customHeight="1" x14ac:dyDescent="0.25">
      <c r="B744" s="597"/>
      <c r="C744" s="597"/>
      <c r="D744" s="598"/>
      <c r="E744" s="599" t="s">
        <v>759</v>
      </c>
      <c r="F744" s="600">
        <v>5</v>
      </c>
      <c r="G744" s="600" t="s">
        <v>12</v>
      </c>
      <c r="H744" s="601">
        <v>12</v>
      </c>
      <c r="I744" s="600" t="s">
        <v>13</v>
      </c>
      <c r="J744" s="601">
        <f t="shared" si="103"/>
        <v>60</v>
      </c>
      <c r="K744" s="602">
        <v>60</v>
      </c>
      <c r="L744" s="712">
        <f t="shared" si="102"/>
        <v>0</v>
      </c>
      <c r="M744" s="713" t="s">
        <v>1316</v>
      </c>
      <c r="N744" s="603"/>
      <c r="O744" s="605"/>
      <c r="P744" s="604"/>
      <c r="Q744" s="604"/>
      <c r="R744" s="597"/>
      <c r="T744" s="540"/>
      <c r="U744" s="540"/>
      <c r="V744" s="707">
        <v>1</v>
      </c>
      <c r="W744" s="540"/>
      <c r="X744" s="540"/>
      <c r="Y744" s="540"/>
      <c r="Z744" s="540"/>
      <c r="AA744" s="540"/>
      <c r="AB744" s="540"/>
      <c r="AC744" s="540"/>
      <c r="AD744" s="540"/>
      <c r="AE744" s="540"/>
    </row>
    <row r="745" spans="2:31" s="130" customFormat="1" ht="17.100000000000001" customHeight="1" x14ac:dyDescent="0.25">
      <c r="B745" s="597"/>
      <c r="C745" s="597"/>
      <c r="D745" s="598"/>
      <c r="E745" s="599" t="s">
        <v>760</v>
      </c>
      <c r="F745" s="600">
        <v>5</v>
      </c>
      <c r="G745" s="600" t="s">
        <v>12</v>
      </c>
      <c r="H745" s="601">
        <v>12</v>
      </c>
      <c r="I745" s="600" t="s">
        <v>13</v>
      </c>
      <c r="J745" s="601">
        <f t="shared" si="103"/>
        <v>60</v>
      </c>
      <c r="K745" s="602">
        <v>60</v>
      </c>
      <c r="L745" s="712">
        <f t="shared" si="102"/>
        <v>0</v>
      </c>
      <c r="M745" s="713" t="s">
        <v>1317</v>
      </c>
      <c r="N745" s="603"/>
      <c r="O745" s="605"/>
      <c r="P745" s="604"/>
      <c r="Q745" s="604"/>
      <c r="R745" s="597"/>
      <c r="T745" s="540"/>
      <c r="U745" s="540"/>
      <c r="V745" s="707">
        <v>1</v>
      </c>
      <c r="W745" s="540"/>
      <c r="X745" s="540"/>
      <c r="Y745" s="540"/>
      <c r="Z745" s="540"/>
      <c r="AA745" s="540"/>
      <c r="AB745" s="540"/>
      <c r="AC745" s="540"/>
      <c r="AD745" s="540"/>
      <c r="AE745" s="540"/>
    </row>
    <row r="746" spans="2:31" s="130" customFormat="1" ht="17.100000000000001" customHeight="1" x14ac:dyDescent="0.25">
      <c r="B746" s="597"/>
      <c r="C746" s="597"/>
      <c r="D746" s="598"/>
      <c r="E746" s="599" t="s">
        <v>761</v>
      </c>
      <c r="F746" s="600">
        <v>5</v>
      </c>
      <c r="G746" s="600" t="s">
        <v>12</v>
      </c>
      <c r="H746" s="601">
        <v>12</v>
      </c>
      <c r="I746" s="600" t="s">
        <v>13</v>
      </c>
      <c r="J746" s="601">
        <f t="shared" si="103"/>
        <v>60</v>
      </c>
      <c r="K746" s="602">
        <v>60</v>
      </c>
      <c r="L746" s="712">
        <f t="shared" si="102"/>
        <v>0</v>
      </c>
      <c r="M746" s="713" t="s">
        <v>1318</v>
      </c>
      <c r="N746" s="603"/>
      <c r="O746" s="605"/>
      <c r="P746" s="604"/>
      <c r="Q746" s="604"/>
      <c r="R746" s="597"/>
      <c r="T746" s="540"/>
      <c r="U746" s="540"/>
      <c r="V746" s="707">
        <v>1</v>
      </c>
      <c r="W746" s="540"/>
      <c r="X746" s="540"/>
      <c r="Y746" s="540"/>
      <c r="Z746" s="540"/>
      <c r="AA746" s="540"/>
      <c r="AB746" s="540"/>
      <c r="AC746" s="540"/>
      <c r="AD746" s="540"/>
      <c r="AE746" s="540"/>
    </row>
    <row r="747" spans="2:31" s="130" customFormat="1" ht="17.100000000000001" customHeight="1" x14ac:dyDescent="0.25">
      <c r="B747" s="597"/>
      <c r="C747" s="597"/>
      <c r="D747" s="598"/>
      <c r="E747" s="599" t="s">
        <v>762</v>
      </c>
      <c r="F747" s="600">
        <v>5</v>
      </c>
      <c r="G747" s="600" t="s">
        <v>12</v>
      </c>
      <c r="H747" s="601">
        <v>12</v>
      </c>
      <c r="I747" s="600" t="s">
        <v>13</v>
      </c>
      <c r="J747" s="601">
        <f t="shared" si="103"/>
        <v>60</v>
      </c>
      <c r="K747" s="602">
        <v>60</v>
      </c>
      <c r="L747" s="712">
        <f t="shared" si="102"/>
        <v>0</v>
      </c>
      <c r="M747" s="713" t="s">
        <v>1319</v>
      </c>
      <c r="N747" s="603"/>
      <c r="O747" s="605"/>
      <c r="P747" s="604"/>
      <c r="Q747" s="604"/>
      <c r="R747" s="597"/>
      <c r="T747" s="540"/>
      <c r="U747" s="540"/>
      <c r="V747" s="707">
        <v>1</v>
      </c>
      <c r="W747" s="540"/>
      <c r="X747" s="540"/>
      <c r="Y747" s="540"/>
      <c r="Z747" s="540"/>
      <c r="AA747" s="540"/>
      <c r="AB747" s="540"/>
      <c r="AC747" s="540"/>
      <c r="AD747" s="540"/>
      <c r="AE747" s="540"/>
    </row>
    <row r="748" spans="2:31" s="130" customFormat="1" ht="17.100000000000001" customHeight="1" x14ac:dyDescent="0.25">
      <c r="B748" s="597"/>
      <c r="C748" s="597"/>
      <c r="D748" s="598"/>
      <c r="E748" s="599" t="s">
        <v>763</v>
      </c>
      <c r="F748" s="600">
        <v>5</v>
      </c>
      <c r="G748" s="600" t="s">
        <v>12</v>
      </c>
      <c r="H748" s="601">
        <v>12</v>
      </c>
      <c r="I748" s="600" t="s">
        <v>13</v>
      </c>
      <c r="J748" s="601">
        <f t="shared" si="103"/>
        <v>60</v>
      </c>
      <c r="K748" s="602">
        <v>60</v>
      </c>
      <c r="L748" s="712">
        <f t="shared" si="102"/>
        <v>0</v>
      </c>
      <c r="M748" s="713" t="s">
        <v>1320</v>
      </c>
      <c r="N748" s="603"/>
      <c r="O748" s="605"/>
      <c r="P748" s="604"/>
      <c r="Q748" s="604"/>
      <c r="R748" s="597"/>
      <c r="T748" s="540"/>
      <c r="U748" s="540"/>
      <c r="V748" s="707">
        <v>1</v>
      </c>
      <c r="W748" s="540"/>
      <c r="X748" s="540"/>
      <c r="Y748" s="540"/>
      <c r="Z748" s="540"/>
      <c r="AA748" s="540"/>
      <c r="AB748" s="540"/>
      <c r="AC748" s="540"/>
      <c r="AD748" s="540"/>
      <c r="AE748" s="540"/>
    </row>
    <row r="749" spans="2:31" s="130" customFormat="1" ht="17.100000000000001" customHeight="1" x14ac:dyDescent="0.25">
      <c r="B749" s="597"/>
      <c r="C749" s="597"/>
      <c r="D749" s="598"/>
      <c r="E749" s="599" t="s">
        <v>764</v>
      </c>
      <c r="F749" s="600">
        <v>8</v>
      </c>
      <c r="G749" s="600" t="s">
        <v>12</v>
      </c>
      <c r="H749" s="601">
        <v>12</v>
      </c>
      <c r="I749" s="600" t="s">
        <v>13</v>
      </c>
      <c r="J749" s="601">
        <f t="shared" si="103"/>
        <v>96</v>
      </c>
      <c r="K749" s="602">
        <v>96</v>
      </c>
      <c r="L749" s="712">
        <f t="shared" si="102"/>
        <v>0</v>
      </c>
      <c r="M749" s="713" t="s">
        <v>1348</v>
      </c>
      <c r="N749" s="603"/>
      <c r="O749" s="605"/>
      <c r="P749" s="604"/>
      <c r="Q749" s="604"/>
      <c r="R749" s="597"/>
      <c r="T749" s="540"/>
      <c r="U749" s="540"/>
      <c r="V749" s="707">
        <v>1</v>
      </c>
      <c r="W749" s="540"/>
      <c r="X749" s="540"/>
      <c r="Y749" s="540"/>
      <c r="Z749" s="540"/>
      <c r="AA749" s="540"/>
      <c r="AB749" s="540"/>
      <c r="AC749" s="540"/>
      <c r="AD749" s="540"/>
      <c r="AE749" s="540"/>
    </row>
    <row r="750" spans="2:31" s="130" customFormat="1" ht="17.100000000000001" customHeight="1" x14ac:dyDescent="0.25">
      <c r="B750" s="597"/>
      <c r="C750" s="597"/>
      <c r="D750" s="598"/>
      <c r="E750" s="599" t="s">
        <v>765</v>
      </c>
      <c r="F750" s="600">
        <v>5</v>
      </c>
      <c r="G750" s="600" t="s">
        <v>12</v>
      </c>
      <c r="H750" s="601">
        <v>12</v>
      </c>
      <c r="I750" s="600" t="s">
        <v>13</v>
      </c>
      <c r="J750" s="601">
        <f t="shared" si="103"/>
        <v>60</v>
      </c>
      <c r="K750" s="602">
        <v>60</v>
      </c>
      <c r="L750" s="712">
        <f t="shared" si="102"/>
        <v>0</v>
      </c>
      <c r="M750" s="713" t="s">
        <v>1349</v>
      </c>
      <c r="N750" s="603"/>
      <c r="O750" s="605"/>
      <c r="P750" s="604"/>
      <c r="Q750" s="604"/>
      <c r="R750" s="597"/>
      <c r="T750" s="540"/>
      <c r="U750" s="540"/>
      <c r="V750" s="707">
        <v>1</v>
      </c>
      <c r="W750" s="540"/>
      <c r="X750" s="540"/>
      <c r="Y750" s="540"/>
      <c r="Z750" s="540"/>
      <c r="AA750" s="540"/>
      <c r="AB750" s="540"/>
      <c r="AC750" s="540"/>
      <c r="AD750" s="540"/>
      <c r="AE750" s="540"/>
    </row>
    <row r="751" spans="2:31" s="130" customFormat="1" ht="17.100000000000001" customHeight="1" x14ac:dyDescent="0.25">
      <c r="B751" s="597"/>
      <c r="C751" s="597"/>
      <c r="D751" s="598"/>
      <c r="E751" s="599" t="s">
        <v>766</v>
      </c>
      <c r="F751" s="600">
        <v>5</v>
      </c>
      <c r="G751" s="600" t="s">
        <v>12</v>
      </c>
      <c r="H751" s="601">
        <v>12</v>
      </c>
      <c r="I751" s="600" t="s">
        <v>13</v>
      </c>
      <c r="J751" s="601">
        <f t="shared" si="103"/>
        <v>60</v>
      </c>
      <c r="K751" s="602">
        <v>60</v>
      </c>
      <c r="L751" s="712">
        <f t="shared" si="102"/>
        <v>0</v>
      </c>
      <c r="M751" s="713" t="s">
        <v>1350</v>
      </c>
      <c r="N751" s="603"/>
      <c r="O751" s="605"/>
      <c r="P751" s="604"/>
      <c r="Q751" s="604"/>
      <c r="R751" s="597"/>
      <c r="T751" s="540"/>
      <c r="U751" s="540"/>
      <c r="V751" s="707">
        <v>1</v>
      </c>
      <c r="W751" s="540"/>
      <c r="X751" s="540"/>
      <c r="Y751" s="540"/>
      <c r="Z751" s="540"/>
      <c r="AA751" s="540"/>
      <c r="AB751" s="540"/>
      <c r="AC751" s="540"/>
      <c r="AD751" s="540"/>
      <c r="AE751" s="540"/>
    </row>
    <row r="752" spans="2:31" s="130" customFormat="1" ht="17.100000000000001" customHeight="1" x14ac:dyDescent="0.25">
      <c r="B752" s="597"/>
      <c r="C752" s="597"/>
      <c r="D752" s="598"/>
      <c r="E752" s="599" t="s">
        <v>767</v>
      </c>
      <c r="F752" s="600">
        <v>5</v>
      </c>
      <c r="G752" s="600" t="s">
        <v>12</v>
      </c>
      <c r="H752" s="601">
        <v>12</v>
      </c>
      <c r="I752" s="600" t="s">
        <v>13</v>
      </c>
      <c r="J752" s="601">
        <f t="shared" si="103"/>
        <v>60</v>
      </c>
      <c r="K752" s="602">
        <v>60</v>
      </c>
      <c r="L752" s="712">
        <f t="shared" si="102"/>
        <v>0</v>
      </c>
      <c r="M752" s="713" t="s">
        <v>1351</v>
      </c>
      <c r="N752" s="603"/>
      <c r="O752" s="605"/>
      <c r="P752" s="604"/>
      <c r="Q752" s="604"/>
      <c r="R752" s="597"/>
      <c r="T752" s="540"/>
      <c r="U752" s="540"/>
      <c r="V752" s="707">
        <v>1</v>
      </c>
      <c r="W752" s="540"/>
      <c r="X752" s="540"/>
      <c r="Y752" s="540"/>
      <c r="Z752" s="540"/>
      <c r="AA752" s="540"/>
      <c r="AB752" s="540"/>
      <c r="AC752" s="540"/>
      <c r="AD752" s="540"/>
      <c r="AE752" s="540"/>
    </row>
    <row r="753" spans="2:31" s="130" customFormat="1" ht="17.100000000000001" customHeight="1" x14ac:dyDescent="0.25">
      <c r="B753" s="597"/>
      <c r="C753" s="597"/>
      <c r="D753" s="598"/>
      <c r="E753" s="599" t="s">
        <v>768</v>
      </c>
      <c r="F753" s="600">
        <v>5</v>
      </c>
      <c r="G753" s="600" t="s">
        <v>12</v>
      </c>
      <c r="H753" s="601">
        <v>12</v>
      </c>
      <c r="I753" s="600" t="s">
        <v>13</v>
      </c>
      <c r="J753" s="601">
        <f t="shared" si="103"/>
        <v>60</v>
      </c>
      <c r="K753" s="602">
        <v>60</v>
      </c>
      <c r="L753" s="712">
        <f t="shared" si="102"/>
        <v>0</v>
      </c>
      <c r="M753" s="713" t="s">
        <v>1352</v>
      </c>
      <c r="N753" s="603"/>
      <c r="O753" s="605"/>
      <c r="P753" s="604"/>
      <c r="Q753" s="604"/>
      <c r="R753" s="597"/>
      <c r="T753" s="540"/>
      <c r="U753" s="540"/>
      <c r="V753" s="707">
        <v>1</v>
      </c>
      <c r="W753" s="540"/>
      <c r="X753" s="540"/>
      <c r="Y753" s="540"/>
      <c r="Z753" s="540"/>
      <c r="AA753" s="540"/>
      <c r="AB753" s="540"/>
      <c r="AC753" s="540"/>
      <c r="AD753" s="540"/>
      <c r="AE753" s="540"/>
    </row>
    <row r="754" spans="2:31" s="130" customFormat="1" ht="17.100000000000001" customHeight="1" x14ac:dyDescent="0.25">
      <c r="B754" s="597"/>
      <c r="C754" s="597"/>
      <c r="D754" s="598"/>
      <c r="E754" s="599" t="s">
        <v>769</v>
      </c>
      <c r="F754" s="600">
        <v>5</v>
      </c>
      <c r="G754" s="600" t="s">
        <v>12</v>
      </c>
      <c r="H754" s="601">
        <v>12</v>
      </c>
      <c r="I754" s="600" t="s">
        <v>13</v>
      </c>
      <c r="J754" s="601">
        <f t="shared" si="103"/>
        <v>60</v>
      </c>
      <c r="K754" s="602">
        <v>60</v>
      </c>
      <c r="L754" s="712">
        <f t="shared" si="102"/>
        <v>0</v>
      </c>
      <c r="M754" s="713" t="s">
        <v>1353</v>
      </c>
      <c r="N754" s="603"/>
      <c r="O754" s="605"/>
      <c r="P754" s="604"/>
      <c r="Q754" s="604"/>
      <c r="R754" s="597"/>
      <c r="T754" s="540"/>
      <c r="U754" s="540"/>
      <c r="V754" s="707">
        <v>1</v>
      </c>
      <c r="W754" s="540"/>
      <c r="X754" s="540"/>
      <c r="Y754" s="540"/>
      <c r="Z754" s="540"/>
      <c r="AA754" s="540"/>
      <c r="AB754" s="540"/>
      <c r="AC754" s="540"/>
      <c r="AD754" s="540"/>
      <c r="AE754" s="540"/>
    </row>
    <row r="755" spans="2:31" s="130" customFormat="1" ht="17.100000000000001" customHeight="1" x14ac:dyDescent="0.25">
      <c r="B755" s="597"/>
      <c r="C755" s="597"/>
      <c r="D755" s="598"/>
      <c r="E755" s="599" t="s">
        <v>770</v>
      </c>
      <c r="F755" s="600">
        <v>5</v>
      </c>
      <c r="G755" s="600" t="s">
        <v>12</v>
      </c>
      <c r="H755" s="601">
        <v>12</v>
      </c>
      <c r="I755" s="600" t="s">
        <v>13</v>
      </c>
      <c r="J755" s="601">
        <f t="shared" si="103"/>
        <v>60</v>
      </c>
      <c r="K755" s="602">
        <v>60</v>
      </c>
      <c r="L755" s="712">
        <f t="shared" si="102"/>
        <v>0</v>
      </c>
      <c r="M755" s="713" t="s">
        <v>1354</v>
      </c>
      <c r="N755" s="603"/>
      <c r="O755" s="605"/>
      <c r="P755" s="604"/>
      <c r="Q755" s="604"/>
      <c r="R755" s="597"/>
      <c r="T755" s="540"/>
      <c r="U755" s="540"/>
      <c r="V755" s="707">
        <v>1</v>
      </c>
      <c r="W755" s="540"/>
      <c r="X755" s="540"/>
      <c r="Y755" s="540"/>
      <c r="Z755" s="540"/>
      <c r="AA755" s="540"/>
      <c r="AB755" s="540"/>
      <c r="AC755" s="540"/>
      <c r="AD755" s="540"/>
      <c r="AE755" s="540"/>
    </row>
    <row r="756" spans="2:31" s="130" customFormat="1" ht="17.100000000000001" customHeight="1" x14ac:dyDescent="0.25">
      <c r="B756" s="597"/>
      <c r="C756" s="597"/>
      <c r="D756" s="598"/>
      <c r="E756" s="599" t="s">
        <v>771</v>
      </c>
      <c r="F756" s="600">
        <v>5</v>
      </c>
      <c r="G756" s="600" t="s">
        <v>12</v>
      </c>
      <c r="H756" s="601">
        <v>12</v>
      </c>
      <c r="I756" s="600" t="s">
        <v>13</v>
      </c>
      <c r="J756" s="601">
        <f t="shared" si="103"/>
        <v>60</v>
      </c>
      <c r="K756" s="602">
        <v>60</v>
      </c>
      <c r="L756" s="712">
        <f t="shared" si="102"/>
        <v>0</v>
      </c>
      <c r="M756" s="713" t="s">
        <v>1355</v>
      </c>
      <c r="N756" s="603"/>
      <c r="O756" s="605"/>
      <c r="P756" s="604"/>
      <c r="Q756" s="604"/>
      <c r="R756" s="597"/>
      <c r="T756" s="540"/>
      <c r="U756" s="540"/>
      <c r="V756" s="707">
        <v>1</v>
      </c>
      <c r="W756" s="540"/>
      <c r="X756" s="540"/>
      <c r="Y756" s="540"/>
      <c r="Z756" s="540"/>
      <c r="AA756" s="540"/>
      <c r="AB756" s="540"/>
      <c r="AC756" s="540"/>
      <c r="AD756" s="540"/>
      <c r="AE756" s="540"/>
    </row>
    <row r="757" spans="2:31" s="130" customFormat="1" ht="17.100000000000001" customHeight="1" x14ac:dyDescent="0.25">
      <c r="B757" s="597"/>
      <c r="C757" s="597"/>
      <c r="D757" s="598"/>
      <c r="E757" s="599" t="s">
        <v>772</v>
      </c>
      <c r="F757" s="600">
        <v>5</v>
      </c>
      <c r="G757" s="600" t="s">
        <v>12</v>
      </c>
      <c r="H757" s="601">
        <v>12</v>
      </c>
      <c r="I757" s="600" t="s">
        <v>13</v>
      </c>
      <c r="J757" s="601">
        <f t="shared" si="103"/>
        <v>60</v>
      </c>
      <c r="K757" s="602">
        <v>60</v>
      </c>
      <c r="L757" s="712">
        <f t="shared" si="102"/>
        <v>0</v>
      </c>
      <c r="M757" s="713" t="s">
        <v>1356</v>
      </c>
      <c r="N757" s="603"/>
      <c r="O757" s="605"/>
      <c r="P757" s="604"/>
      <c r="Q757" s="604"/>
      <c r="R757" s="597"/>
      <c r="T757" s="540"/>
      <c r="U757" s="540"/>
      <c r="V757" s="707">
        <v>1</v>
      </c>
      <c r="W757" s="540"/>
      <c r="X757" s="540"/>
      <c r="Y757" s="540"/>
      <c r="Z757" s="540"/>
      <c r="AA757" s="540"/>
      <c r="AB757" s="540"/>
      <c r="AC757" s="540"/>
      <c r="AD757" s="540"/>
      <c r="AE757" s="540"/>
    </row>
    <row r="758" spans="2:31" s="130" customFormat="1" ht="17.100000000000001" customHeight="1" x14ac:dyDescent="0.25">
      <c r="B758" s="597"/>
      <c r="C758" s="597"/>
      <c r="D758" s="598"/>
      <c r="E758" s="599" t="s">
        <v>773</v>
      </c>
      <c r="F758" s="600">
        <v>5</v>
      </c>
      <c r="G758" s="600" t="s">
        <v>12</v>
      </c>
      <c r="H758" s="601">
        <v>12</v>
      </c>
      <c r="I758" s="600" t="s">
        <v>13</v>
      </c>
      <c r="J758" s="601">
        <f t="shared" si="103"/>
        <v>60</v>
      </c>
      <c r="K758" s="602">
        <v>60</v>
      </c>
      <c r="L758" s="712">
        <f t="shared" si="102"/>
        <v>0</v>
      </c>
      <c r="M758" s="713" t="s">
        <v>1357</v>
      </c>
      <c r="N758" s="603"/>
      <c r="O758" s="605"/>
      <c r="P758" s="604"/>
      <c r="Q758" s="604"/>
      <c r="R758" s="597"/>
      <c r="T758" s="540"/>
      <c r="U758" s="540"/>
      <c r="V758" s="707">
        <v>1</v>
      </c>
      <c r="W758" s="540"/>
      <c r="X758" s="540"/>
      <c r="Y758" s="540"/>
      <c r="Z758" s="540"/>
      <c r="AA758" s="540"/>
      <c r="AB758" s="540"/>
      <c r="AC758" s="540"/>
      <c r="AD758" s="540"/>
      <c r="AE758" s="540"/>
    </row>
    <row r="759" spans="2:31" s="614" customFormat="1" ht="17.100000000000001" customHeight="1" x14ac:dyDescent="0.25">
      <c r="B759" s="715"/>
      <c r="C759" s="715"/>
      <c r="D759" s="716"/>
      <c r="E759" s="717" t="s">
        <v>799</v>
      </c>
      <c r="F759" s="718">
        <v>5</v>
      </c>
      <c r="G759" s="718" t="s">
        <v>12</v>
      </c>
      <c r="H759" s="719">
        <v>12</v>
      </c>
      <c r="I759" s="718" t="s">
        <v>13</v>
      </c>
      <c r="J759" s="719">
        <v>60</v>
      </c>
      <c r="K759" s="704">
        <v>60</v>
      </c>
      <c r="L759" s="720">
        <f t="shared" si="102"/>
        <v>0</v>
      </c>
      <c r="M759" s="721" t="s">
        <v>1321</v>
      </c>
      <c r="N759" s="722"/>
      <c r="O759" s="723"/>
      <c r="P759" s="724"/>
      <c r="Q759" s="724"/>
      <c r="R759" s="715"/>
      <c r="T759" s="668"/>
      <c r="U759" s="668"/>
      <c r="V759" s="725">
        <v>1</v>
      </c>
      <c r="W759" s="668"/>
      <c r="X759" s="668"/>
      <c r="Y759" s="668"/>
      <c r="Z759" s="668"/>
      <c r="AA759" s="668"/>
      <c r="AB759" s="668"/>
      <c r="AC759" s="668"/>
      <c r="AD759" s="668"/>
      <c r="AE759" s="668"/>
    </row>
    <row r="760" spans="2:31" s="130" customFormat="1" ht="17.100000000000001" customHeight="1" x14ac:dyDescent="0.25">
      <c r="B760" s="597"/>
      <c r="C760" s="597"/>
      <c r="D760" s="598"/>
      <c r="E760" s="599" t="s">
        <v>774</v>
      </c>
      <c r="F760" s="600"/>
      <c r="G760" s="600" t="s">
        <v>12</v>
      </c>
      <c r="H760" s="601"/>
      <c r="I760" s="600" t="s">
        <v>13</v>
      </c>
      <c r="J760" s="601">
        <v>64</v>
      </c>
      <c r="K760" s="652">
        <v>64</v>
      </c>
      <c r="L760" s="712">
        <f t="shared" si="102"/>
        <v>0</v>
      </c>
      <c r="M760" s="713" t="s">
        <v>1339</v>
      </c>
      <c r="N760" s="603"/>
      <c r="O760" s="605"/>
      <c r="P760" s="604"/>
      <c r="Q760" s="604"/>
      <c r="R760" s="597"/>
      <c r="T760" s="540"/>
      <c r="U760" s="540"/>
      <c r="V760" s="707">
        <v>1</v>
      </c>
      <c r="W760" s="540"/>
      <c r="X760" s="540"/>
      <c r="Y760" s="540"/>
      <c r="Z760" s="540"/>
      <c r="AA760" s="540"/>
      <c r="AB760" s="540"/>
      <c r="AC760" s="540"/>
      <c r="AD760" s="540"/>
      <c r="AE760" s="540"/>
    </row>
    <row r="761" spans="2:31" s="130" customFormat="1" ht="17.100000000000001" customHeight="1" x14ac:dyDescent="0.25">
      <c r="B761" s="597"/>
      <c r="C761" s="597"/>
      <c r="D761" s="598"/>
      <c r="E761" s="599" t="s">
        <v>775</v>
      </c>
      <c r="F761" s="600"/>
      <c r="G761" s="600" t="s">
        <v>12</v>
      </c>
      <c r="H761" s="601"/>
      <c r="I761" s="600" t="s">
        <v>13</v>
      </c>
      <c r="J761" s="601">
        <v>46</v>
      </c>
      <c r="K761" s="652">
        <v>46</v>
      </c>
      <c r="L761" s="712">
        <f t="shared" si="102"/>
        <v>0</v>
      </c>
      <c r="M761" s="713" t="s">
        <v>1340</v>
      </c>
      <c r="N761" s="603"/>
      <c r="O761" s="605"/>
      <c r="P761" s="604"/>
      <c r="Q761" s="604"/>
      <c r="R761" s="597"/>
      <c r="T761" s="540"/>
      <c r="U761" s="540"/>
      <c r="V761" s="707">
        <v>1</v>
      </c>
      <c r="W761" s="540"/>
      <c r="X761" s="540"/>
      <c r="Y761" s="540"/>
      <c r="Z761" s="540"/>
      <c r="AA761" s="540"/>
      <c r="AB761" s="540"/>
      <c r="AC761" s="540"/>
      <c r="AD761" s="540"/>
      <c r="AE761" s="540"/>
    </row>
    <row r="762" spans="2:31" s="130" customFormat="1" ht="17.100000000000001" customHeight="1" x14ac:dyDescent="0.25">
      <c r="B762" s="597"/>
      <c r="C762" s="597"/>
      <c r="D762" s="598"/>
      <c r="E762" s="599" t="s">
        <v>776</v>
      </c>
      <c r="F762" s="600"/>
      <c r="G762" s="600" t="s">
        <v>12</v>
      </c>
      <c r="H762" s="601"/>
      <c r="I762" s="600" t="s">
        <v>13</v>
      </c>
      <c r="J762" s="601">
        <v>45</v>
      </c>
      <c r="K762" s="652">
        <v>45</v>
      </c>
      <c r="L762" s="712">
        <f t="shared" si="102"/>
        <v>0</v>
      </c>
      <c r="M762" s="713" t="s">
        <v>1341</v>
      </c>
      <c r="N762" s="603"/>
      <c r="O762" s="605"/>
      <c r="P762" s="604"/>
      <c r="Q762" s="604"/>
      <c r="R762" s="597"/>
      <c r="T762" s="540"/>
      <c r="U762" s="540"/>
      <c r="V762" s="707">
        <v>1</v>
      </c>
      <c r="W762" s="540"/>
      <c r="X762" s="540"/>
      <c r="Y762" s="540"/>
      <c r="Z762" s="540"/>
      <c r="AA762" s="540"/>
      <c r="AB762" s="540"/>
      <c r="AC762" s="540"/>
      <c r="AD762" s="540"/>
      <c r="AE762" s="540"/>
    </row>
    <row r="763" spans="2:31" s="130" customFormat="1" ht="17.100000000000001" customHeight="1" x14ac:dyDescent="0.25">
      <c r="B763" s="597"/>
      <c r="C763" s="597"/>
      <c r="D763" s="598"/>
      <c r="E763" s="599" t="s">
        <v>777</v>
      </c>
      <c r="F763" s="600"/>
      <c r="G763" s="600" t="s">
        <v>12</v>
      </c>
      <c r="H763" s="601"/>
      <c r="I763" s="600" t="s">
        <v>13</v>
      </c>
      <c r="J763" s="601">
        <v>37</v>
      </c>
      <c r="K763" s="652">
        <v>37</v>
      </c>
      <c r="L763" s="712">
        <f t="shared" si="102"/>
        <v>0</v>
      </c>
      <c r="M763" s="713" t="s">
        <v>1342</v>
      </c>
      <c r="N763" s="603"/>
      <c r="O763" s="605"/>
      <c r="P763" s="604"/>
      <c r="Q763" s="604"/>
      <c r="R763" s="597"/>
      <c r="T763" s="540"/>
      <c r="U763" s="540"/>
      <c r="V763" s="707">
        <v>1</v>
      </c>
      <c r="W763" s="540"/>
      <c r="X763" s="540"/>
      <c r="Y763" s="540"/>
      <c r="Z763" s="540"/>
      <c r="AA763" s="540"/>
      <c r="AB763" s="540"/>
      <c r="AC763" s="540"/>
      <c r="AD763" s="540"/>
      <c r="AE763" s="540"/>
    </row>
    <row r="764" spans="2:31" s="130" customFormat="1" ht="17.100000000000001" customHeight="1" x14ac:dyDescent="0.25">
      <c r="B764" s="597"/>
      <c r="C764" s="597"/>
      <c r="D764" s="598"/>
      <c r="E764" s="599" t="s">
        <v>778</v>
      </c>
      <c r="F764" s="600"/>
      <c r="G764" s="600" t="s">
        <v>12</v>
      </c>
      <c r="H764" s="601"/>
      <c r="I764" s="600" t="s">
        <v>13</v>
      </c>
      <c r="J764" s="601">
        <v>36</v>
      </c>
      <c r="K764" s="652">
        <v>36</v>
      </c>
      <c r="L764" s="712">
        <f t="shared" si="102"/>
        <v>0</v>
      </c>
      <c r="M764" s="713" t="s">
        <v>1343</v>
      </c>
      <c r="N764" s="603"/>
      <c r="O764" s="605"/>
      <c r="P764" s="604"/>
      <c r="Q764" s="604"/>
      <c r="R764" s="597"/>
      <c r="T764" s="540"/>
      <c r="U764" s="540"/>
      <c r="V764" s="707">
        <v>1</v>
      </c>
      <c r="W764" s="540"/>
      <c r="X764" s="540"/>
      <c r="Y764" s="540"/>
      <c r="Z764" s="540"/>
      <c r="AA764" s="540"/>
      <c r="AB764" s="540"/>
      <c r="AC764" s="540"/>
      <c r="AD764" s="540"/>
      <c r="AE764" s="540"/>
    </row>
    <row r="765" spans="2:31" s="130" customFormat="1" ht="17.100000000000001" customHeight="1" x14ac:dyDescent="0.25">
      <c r="B765" s="597"/>
      <c r="C765" s="597"/>
      <c r="D765" s="598"/>
      <c r="E765" s="599" t="s">
        <v>779</v>
      </c>
      <c r="F765" s="600"/>
      <c r="G765" s="600" t="s">
        <v>12</v>
      </c>
      <c r="H765" s="601"/>
      <c r="I765" s="600" t="s">
        <v>13</v>
      </c>
      <c r="J765" s="601">
        <v>35</v>
      </c>
      <c r="K765" s="652">
        <v>35</v>
      </c>
      <c r="L765" s="712">
        <f t="shared" si="102"/>
        <v>0</v>
      </c>
      <c r="M765" s="713" t="s">
        <v>1344</v>
      </c>
      <c r="N765" s="603"/>
      <c r="O765" s="605"/>
      <c r="P765" s="604"/>
      <c r="Q765" s="604"/>
      <c r="R765" s="597"/>
      <c r="T765" s="540"/>
      <c r="U765" s="540"/>
      <c r="V765" s="707">
        <v>1</v>
      </c>
      <c r="W765" s="540"/>
      <c r="X765" s="540"/>
      <c r="Y765" s="540"/>
      <c r="Z765" s="540"/>
      <c r="AA765" s="540"/>
      <c r="AB765" s="540"/>
      <c r="AC765" s="540"/>
      <c r="AD765" s="540"/>
      <c r="AE765" s="540"/>
    </row>
    <row r="766" spans="2:31" s="130" customFormat="1" ht="17.100000000000001" customHeight="1" x14ac:dyDescent="0.25">
      <c r="B766" s="597"/>
      <c r="C766" s="597"/>
      <c r="D766" s="598"/>
      <c r="E766" s="599" t="s">
        <v>780</v>
      </c>
      <c r="F766" s="600"/>
      <c r="G766" s="600" t="s">
        <v>12</v>
      </c>
      <c r="H766" s="601"/>
      <c r="I766" s="600" t="s">
        <v>13</v>
      </c>
      <c r="J766" s="601">
        <v>34</v>
      </c>
      <c r="K766" s="652">
        <v>34</v>
      </c>
      <c r="L766" s="712">
        <f t="shared" si="102"/>
        <v>0</v>
      </c>
      <c r="M766" s="713" t="s">
        <v>1345</v>
      </c>
      <c r="N766" s="603"/>
      <c r="O766" s="605"/>
      <c r="P766" s="604"/>
      <c r="Q766" s="604"/>
      <c r="R766" s="597"/>
      <c r="T766" s="540"/>
      <c r="U766" s="540"/>
      <c r="V766" s="707">
        <v>1</v>
      </c>
      <c r="W766" s="540"/>
      <c r="X766" s="540"/>
      <c r="Y766" s="540"/>
      <c r="Z766" s="540"/>
      <c r="AA766" s="540"/>
      <c r="AB766" s="540"/>
      <c r="AC766" s="540"/>
      <c r="AD766" s="540"/>
      <c r="AE766" s="540"/>
    </row>
    <row r="767" spans="2:31" s="130" customFormat="1" ht="17.100000000000001" customHeight="1" x14ac:dyDescent="0.25">
      <c r="B767" s="597"/>
      <c r="C767" s="597"/>
      <c r="D767" s="598"/>
      <c r="E767" s="599" t="s">
        <v>781</v>
      </c>
      <c r="F767" s="600"/>
      <c r="G767" s="600" t="s">
        <v>12</v>
      </c>
      <c r="H767" s="601"/>
      <c r="I767" s="600" t="s">
        <v>13</v>
      </c>
      <c r="J767" s="601">
        <v>34</v>
      </c>
      <c r="K767" s="652">
        <v>34</v>
      </c>
      <c r="L767" s="712">
        <f t="shared" si="102"/>
        <v>0</v>
      </c>
      <c r="M767" s="713" t="s">
        <v>1346</v>
      </c>
      <c r="N767" s="603"/>
      <c r="O767" s="605"/>
      <c r="P767" s="604"/>
      <c r="Q767" s="604"/>
      <c r="R767" s="597"/>
      <c r="T767" s="540"/>
      <c r="U767" s="540"/>
      <c r="V767" s="707">
        <v>1</v>
      </c>
      <c r="W767" s="540"/>
      <c r="X767" s="540"/>
      <c r="Y767" s="540"/>
      <c r="Z767" s="540"/>
      <c r="AA767" s="540"/>
      <c r="AB767" s="540"/>
      <c r="AC767" s="540"/>
      <c r="AD767" s="540"/>
      <c r="AE767" s="540"/>
    </row>
    <row r="768" spans="2:31" s="130" customFormat="1" ht="17.100000000000001" customHeight="1" x14ac:dyDescent="0.25">
      <c r="B768" s="597"/>
      <c r="C768" s="597"/>
      <c r="D768" s="598"/>
      <c r="E768" s="599" t="s">
        <v>782</v>
      </c>
      <c r="F768" s="600"/>
      <c r="G768" s="600" t="s">
        <v>12</v>
      </c>
      <c r="H768" s="601"/>
      <c r="I768" s="600" t="s">
        <v>13</v>
      </c>
      <c r="J768" s="601">
        <v>33</v>
      </c>
      <c r="K768" s="652">
        <v>33</v>
      </c>
      <c r="L768" s="712">
        <f t="shared" si="102"/>
        <v>0</v>
      </c>
      <c r="M768" s="713" t="s">
        <v>1347</v>
      </c>
      <c r="N768" s="603"/>
      <c r="O768" s="605"/>
      <c r="P768" s="604"/>
      <c r="Q768" s="604"/>
      <c r="R768" s="597"/>
      <c r="T768" s="540"/>
      <c r="U768" s="540"/>
      <c r="V768" s="707">
        <v>1</v>
      </c>
      <c r="W768" s="540"/>
      <c r="X768" s="540"/>
      <c r="Y768" s="540"/>
      <c r="Z768" s="540"/>
      <c r="AA768" s="540"/>
      <c r="AB768" s="540"/>
      <c r="AC768" s="540"/>
      <c r="AD768" s="540"/>
      <c r="AE768" s="540"/>
    </row>
    <row r="769" spans="1:31" s="614" customFormat="1" ht="17.100000000000001" customHeight="1" x14ac:dyDescent="0.25">
      <c r="B769" s="715"/>
      <c r="C769" s="715"/>
      <c r="D769" s="716"/>
      <c r="E769" s="717" t="s">
        <v>783</v>
      </c>
      <c r="F769" s="718"/>
      <c r="G769" s="718" t="s">
        <v>12</v>
      </c>
      <c r="H769" s="719"/>
      <c r="I769" s="718" t="s">
        <v>13</v>
      </c>
      <c r="J769" s="719">
        <v>11</v>
      </c>
      <c r="K769" s="704">
        <v>11</v>
      </c>
      <c r="L769" s="720">
        <f t="shared" si="102"/>
        <v>0</v>
      </c>
      <c r="M769" s="721" t="s">
        <v>1322</v>
      </c>
      <c r="N769" s="722"/>
      <c r="O769" s="723"/>
      <c r="P769" s="724"/>
      <c r="Q769" s="724"/>
      <c r="R769" s="715" t="s">
        <v>800</v>
      </c>
      <c r="T769" s="668"/>
      <c r="U769" s="668"/>
      <c r="V769" s="725">
        <v>1</v>
      </c>
      <c r="W769" s="668"/>
      <c r="X769" s="668"/>
      <c r="Y769" s="668"/>
      <c r="Z769" s="668"/>
      <c r="AA769" s="668"/>
      <c r="AB769" s="668"/>
      <c r="AC769" s="668"/>
      <c r="AD769" s="668"/>
      <c r="AE769" s="668"/>
    </row>
    <row r="770" spans="1:31" s="130" customFormat="1" ht="17.100000000000001" customHeight="1" x14ac:dyDescent="0.25">
      <c r="B770" s="597"/>
      <c r="C770" s="597"/>
      <c r="D770" s="598"/>
      <c r="E770" s="599" t="s">
        <v>784</v>
      </c>
      <c r="F770" s="600"/>
      <c r="G770" s="600" t="s">
        <v>12</v>
      </c>
      <c r="H770" s="601"/>
      <c r="I770" s="600" t="s">
        <v>13</v>
      </c>
      <c r="J770" s="601">
        <v>74</v>
      </c>
      <c r="K770" s="652">
        <v>74</v>
      </c>
      <c r="L770" s="712">
        <f t="shared" si="102"/>
        <v>0</v>
      </c>
      <c r="M770" s="713" t="s">
        <v>1358</v>
      </c>
      <c r="N770" s="603"/>
      <c r="O770" s="605"/>
      <c r="P770" s="604"/>
      <c r="Q770" s="604"/>
      <c r="R770" s="597"/>
      <c r="T770" s="540"/>
      <c r="U770" s="540"/>
      <c r="V770" s="707">
        <v>1</v>
      </c>
      <c r="W770" s="540"/>
      <c r="X770" s="540"/>
      <c r="Y770" s="540"/>
      <c r="Z770" s="540"/>
      <c r="AA770" s="540"/>
      <c r="AB770" s="540"/>
      <c r="AC770" s="540"/>
      <c r="AD770" s="540"/>
      <c r="AE770" s="540"/>
    </row>
    <row r="771" spans="1:31" s="130" customFormat="1" ht="17.100000000000001" customHeight="1" x14ac:dyDescent="0.25">
      <c r="B771" s="597"/>
      <c r="C771" s="597"/>
      <c r="D771" s="598"/>
      <c r="E771" s="599" t="s">
        <v>785</v>
      </c>
      <c r="F771" s="600"/>
      <c r="G771" s="600" t="s">
        <v>12</v>
      </c>
      <c r="H771" s="601"/>
      <c r="I771" s="600" t="s">
        <v>13</v>
      </c>
      <c r="J771" s="601">
        <v>4477</v>
      </c>
      <c r="K771" s="652">
        <v>4477</v>
      </c>
      <c r="L771" s="712">
        <f t="shared" si="102"/>
        <v>0</v>
      </c>
      <c r="M771" s="713" t="s">
        <v>1359</v>
      </c>
      <c r="N771" s="603"/>
      <c r="O771" s="605"/>
      <c r="P771" s="604"/>
      <c r="Q771" s="604"/>
      <c r="R771" s="597"/>
      <c r="T771" s="540"/>
      <c r="U771" s="540"/>
      <c r="V771" s="707">
        <v>1</v>
      </c>
      <c r="W771" s="540"/>
      <c r="X771" s="540"/>
      <c r="Y771" s="540"/>
      <c r="Z771" s="540"/>
      <c r="AA771" s="540"/>
      <c r="AB771" s="540"/>
      <c r="AC771" s="540"/>
      <c r="AD771" s="540"/>
      <c r="AE771" s="540"/>
    </row>
    <row r="772" spans="1:31" s="130" customFormat="1" ht="17.100000000000001" customHeight="1" x14ac:dyDescent="0.25">
      <c r="B772" s="597"/>
      <c r="C772" s="597"/>
      <c r="D772" s="598"/>
      <c r="E772" s="599" t="s">
        <v>786</v>
      </c>
      <c r="F772" s="600"/>
      <c r="G772" s="600" t="s">
        <v>12</v>
      </c>
      <c r="H772" s="601"/>
      <c r="I772" s="600" t="s">
        <v>13</v>
      </c>
      <c r="J772" s="601">
        <v>2103</v>
      </c>
      <c r="K772" s="652">
        <v>2103</v>
      </c>
      <c r="L772" s="712">
        <f t="shared" si="102"/>
        <v>0</v>
      </c>
      <c r="M772" s="713" t="s">
        <v>1360</v>
      </c>
      <c r="N772" s="603"/>
      <c r="O772" s="605"/>
      <c r="P772" s="604"/>
      <c r="Q772" s="604"/>
      <c r="R772" s="597"/>
      <c r="T772" s="540"/>
      <c r="U772" s="540"/>
      <c r="V772" s="707">
        <v>1</v>
      </c>
      <c r="W772" s="540"/>
      <c r="X772" s="540"/>
      <c r="Y772" s="540"/>
      <c r="Z772" s="540"/>
      <c r="AA772" s="540"/>
      <c r="AB772" s="540"/>
      <c r="AC772" s="540"/>
      <c r="AD772" s="540"/>
      <c r="AE772" s="540"/>
    </row>
    <row r="773" spans="1:31" s="130" customFormat="1" ht="17.100000000000001" customHeight="1" x14ac:dyDescent="0.25">
      <c r="B773" s="597"/>
      <c r="C773" s="597"/>
      <c r="D773" s="598"/>
      <c r="E773" s="599"/>
      <c r="F773" s="600"/>
      <c r="G773" s="600"/>
      <c r="H773" s="601"/>
      <c r="I773" s="600"/>
      <c r="J773" s="601"/>
      <c r="K773" s="602"/>
      <c r="L773" s="603"/>
      <c r="M773" s="604"/>
      <c r="N773" s="603"/>
      <c r="O773" s="605"/>
      <c r="P773" s="604"/>
      <c r="Q773" s="604"/>
      <c r="R773" s="597"/>
      <c r="T773" s="540"/>
      <c r="U773" s="540"/>
      <c r="V773" s="540"/>
      <c r="W773" s="540"/>
      <c r="X773" s="540"/>
      <c r="Y773" s="540"/>
      <c r="Z773" s="540"/>
      <c r="AA773" s="540"/>
      <c r="AB773" s="540"/>
      <c r="AC773" s="540"/>
      <c r="AD773" s="540"/>
      <c r="AE773" s="540"/>
    </row>
    <row r="774" spans="1:31" ht="17.100000000000001" customHeight="1" outlineLevel="1" x14ac:dyDescent="0.25">
      <c r="B774" s="84"/>
      <c r="C774" s="43" t="s">
        <v>0</v>
      </c>
      <c r="D774" s="619">
        <f>D724</f>
        <v>49</v>
      </c>
      <c r="E774" s="85"/>
      <c r="F774" s="44"/>
      <c r="G774" s="45"/>
      <c r="H774" s="46"/>
      <c r="I774" s="47"/>
      <c r="J774" s="180">
        <f>SUM(J724:J773)</f>
        <v>9308</v>
      </c>
      <c r="K774" s="180">
        <f>SUM(K724:K773)</f>
        <v>9308</v>
      </c>
      <c r="L774" s="180">
        <f>SUM(L724:L773)</f>
        <v>0</v>
      </c>
      <c r="M774" s="159"/>
      <c r="N774" s="159"/>
      <c r="O774" s="266"/>
      <c r="P774" s="86"/>
      <c r="Q774" s="86"/>
      <c r="R774" s="87"/>
      <c r="S774" s="22"/>
      <c r="T774" s="540"/>
      <c r="U774" s="540"/>
      <c r="V774" s="540"/>
      <c r="W774" s="540"/>
      <c r="X774" s="540"/>
      <c r="Y774" s="540"/>
      <c r="Z774" s="540"/>
      <c r="AA774" s="540"/>
      <c r="AB774" s="540"/>
      <c r="AC774" s="540"/>
      <c r="AD774" s="540"/>
      <c r="AE774" s="540"/>
    </row>
    <row r="775" spans="1:31" s="310" customFormat="1" ht="17.100000000000001" customHeight="1" x14ac:dyDescent="0.25">
      <c r="A775" s="614"/>
      <c r="B775" s="506"/>
      <c r="C775" s="363"/>
      <c r="D775" s="399"/>
      <c r="E775" s="422"/>
      <c r="F775" s="407"/>
      <c r="G775" s="384"/>
      <c r="H775" s="403"/>
      <c r="I775" s="385"/>
      <c r="J775" s="386"/>
      <c r="K775" s="387"/>
      <c r="L775" s="388"/>
      <c r="M775" s="507"/>
      <c r="N775" s="502"/>
      <c r="O775" s="389"/>
      <c r="P775" s="408"/>
      <c r="Q775" s="390"/>
      <c r="R775" s="363"/>
      <c r="T775" s="540"/>
      <c r="U775" s="540"/>
      <c r="V775" s="540"/>
      <c r="W775" s="540"/>
      <c r="X775" s="540"/>
      <c r="Y775" s="540"/>
      <c r="Z775" s="540"/>
      <c r="AA775" s="540"/>
      <c r="AB775" s="540"/>
      <c r="AC775" s="540"/>
      <c r="AD775" s="540"/>
      <c r="AE775" s="540"/>
    </row>
    <row r="776" spans="1:31" s="310" customFormat="1" ht="17.100000000000001" customHeight="1" x14ac:dyDescent="0.25">
      <c r="A776" s="614"/>
      <c r="B776" s="532"/>
      <c r="C776" s="505"/>
      <c r="D776" s="626"/>
      <c r="E776" s="716"/>
      <c r="F776" s="733"/>
      <c r="G776" s="669"/>
      <c r="H776" s="734"/>
      <c r="I776" s="670"/>
      <c r="J776" s="735"/>
      <c r="K776" s="736"/>
      <c r="L776" s="737"/>
      <c r="M776" s="738"/>
      <c r="N776" s="671"/>
      <c r="O776" s="739"/>
      <c r="P776" s="740"/>
      <c r="Q776" s="741"/>
      <c r="R776" s="584"/>
      <c r="T776" s="540"/>
      <c r="U776" s="540"/>
      <c r="V776" s="540"/>
      <c r="W776" s="540"/>
      <c r="X776" s="540"/>
      <c r="Y776" s="540"/>
      <c r="Z776" s="540"/>
      <c r="AA776" s="540"/>
      <c r="AB776" s="540"/>
      <c r="AC776" s="540"/>
      <c r="AD776" s="540"/>
      <c r="AE776" s="540"/>
    </row>
    <row r="777" spans="1:31" s="310" customFormat="1" ht="17.100000000000001" customHeight="1" x14ac:dyDescent="0.25">
      <c r="A777" s="614"/>
      <c r="B777" s="532"/>
      <c r="C777" s="505"/>
      <c r="D777" s="626"/>
      <c r="E777" s="716"/>
      <c r="F777" s="733"/>
      <c r="G777" s="669"/>
      <c r="H777" s="734"/>
      <c r="I777" s="670"/>
      <c r="J777" s="735"/>
      <c r="K777" s="736"/>
      <c r="L777" s="737"/>
      <c r="M777" s="738"/>
      <c r="N777" s="671"/>
      <c r="O777" s="739"/>
      <c r="P777" s="740"/>
      <c r="Q777" s="741"/>
      <c r="R777" s="584"/>
      <c r="T777" s="540"/>
      <c r="U777" s="540"/>
      <c r="V777" s="540"/>
      <c r="W777" s="540"/>
      <c r="X777" s="540"/>
      <c r="Y777" s="540"/>
      <c r="Z777" s="540"/>
      <c r="AA777" s="540"/>
      <c r="AB777" s="540"/>
      <c r="AC777" s="540"/>
      <c r="AD777" s="540"/>
      <c r="AE777" s="540"/>
    </row>
    <row r="778" spans="1:31" s="310" customFormat="1" ht="17.100000000000001" customHeight="1" x14ac:dyDescent="0.25">
      <c r="A778" s="614"/>
      <c r="B778" s="532"/>
      <c r="C778" s="505"/>
      <c r="D778" s="626"/>
      <c r="E778" s="422"/>
      <c r="F778" s="402"/>
      <c r="G778" s="384"/>
      <c r="H778" s="403"/>
      <c r="I778" s="385"/>
      <c r="J778" s="386"/>
      <c r="K778" s="387"/>
      <c r="L778" s="388"/>
      <c r="M778" s="507"/>
      <c r="N778" s="502"/>
      <c r="O778" s="389"/>
      <c r="P778" s="408"/>
      <c r="Q778" s="390"/>
      <c r="R778" s="363"/>
      <c r="T778" s="540"/>
      <c r="U778" s="540"/>
      <c r="V778" s="540"/>
      <c r="W778" s="540"/>
      <c r="X778" s="540"/>
      <c r="Y778" s="540"/>
      <c r="Z778" s="540"/>
      <c r="AA778" s="540"/>
      <c r="AB778" s="540"/>
      <c r="AC778" s="540"/>
      <c r="AD778" s="540"/>
      <c r="AE778" s="540"/>
    </row>
    <row r="779" spans="1:31" ht="17.100000000000001" customHeight="1" x14ac:dyDescent="0.25">
      <c r="B779" s="434"/>
      <c r="C779" s="309"/>
      <c r="D779" s="627"/>
      <c r="E779" s="435"/>
      <c r="F779" s="404"/>
      <c r="G779" s="298"/>
      <c r="H779" s="405"/>
      <c r="I779" s="299"/>
      <c r="J779" s="391"/>
      <c r="K779" s="300"/>
      <c r="L779" s="393"/>
      <c r="M779" s="392"/>
      <c r="N779" s="393"/>
      <c r="O779" s="394"/>
      <c r="P779" s="395"/>
      <c r="Q779" s="395"/>
      <c r="R779" s="406"/>
      <c r="T779" s="540"/>
      <c r="U779" s="540"/>
      <c r="V779" s="540"/>
      <c r="W779" s="540"/>
      <c r="X779" s="540"/>
      <c r="Y779" s="540"/>
      <c r="Z779" s="540"/>
      <c r="AA779" s="540"/>
      <c r="AB779" s="540"/>
      <c r="AC779" s="540"/>
      <c r="AD779" s="540"/>
      <c r="AE779" s="540"/>
    </row>
    <row r="780" spans="1:31" ht="17.100000000000001" customHeight="1" x14ac:dyDescent="0.25">
      <c r="B780" s="67"/>
      <c r="C780" s="43" t="s">
        <v>0</v>
      </c>
      <c r="D780" s="619">
        <f>D723</f>
        <v>0</v>
      </c>
      <c r="E780" s="68"/>
      <c r="F780" s="104"/>
      <c r="G780" s="69"/>
      <c r="H780" s="105"/>
      <c r="I780" s="70"/>
      <c r="J780" s="48">
        <f>SUM(J723:J779)</f>
        <v>18616</v>
      </c>
      <c r="K780" s="48">
        <f>SUM(K723:K779)</f>
        <v>18616</v>
      </c>
      <c r="L780" s="48">
        <f>SUM(L723:L779)</f>
        <v>0</v>
      </c>
      <c r="M780" s="159"/>
      <c r="N780" s="159"/>
      <c r="O780" s="256"/>
      <c r="P780" s="49"/>
      <c r="Q780" s="49"/>
      <c r="R780" s="50"/>
      <c r="T780" s="540"/>
      <c r="U780" s="540"/>
      <c r="V780" s="540"/>
      <c r="W780" s="540"/>
      <c r="X780" s="540"/>
      <c r="Y780" s="540"/>
      <c r="Z780" s="540"/>
      <c r="AA780" s="540"/>
      <c r="AB780" s="540"/>
      <c r="AC780" s="540"/>
      <c r="AD780" s="540"/>
      <c r="AE780" s="540"/>
    </row>
    <row r="781" spans="1:31" ht="17.100000000000001" customHeight="1" x14ac:dyDescent="0.25">
      <c r="B781" s="206"/>
      <c r="C781" s="206"/>
      <c r="D781" s="617"/>
      <c r="E781" s="207"/>
      <c r="F781" s="241"/>
      <c r="G781" s="209"/>
      <c r="H781" s="311"/>
      <c r="I781" s="211"/>
      <c r="J781" s="212"/>
      <c r="K781" s="360"/>
      <c r="L781" s="150"/>
      <c r="M781" s="141"/>
      <c r="N781" s="150"/>
      <c r="O781" s="255"/>
      <c r="P781" s="141"/>
      <c r="Q781" s="141"/>
      <c r="R781" s="206"/>
      <c r="T781" s="540"/>
      <c r="U781" s="540"/>
      <c r="V781" s="540"/>
      <c r="W781" s="540"/>
      <c r="X781" s="540"/>
      <c r="Y781" s="540"/>
      <c r="Z781" s="540"/>
      <c r="AA781" s="540"/>
      <c r="AB781" s="540"/>
      <c r="AC781" s="540"/>
      <c r="AD781" s="540"/>
      <c r="AE781" s="540"/>
    </row>
    <row r="782" spans="1:31" ht="17.100000000000001" customHeight="1" x14ac:dyDescent="0.25">
      <c r="B782" s="353"/>
      <c r="C782" s="353"/>
      <c r="D782" s="399"/>
      <c r="E782" s="352"/>
      <c r="F782" s="355"/>
      <c r="G782" s="429"/>
      <c r="H782" s="356"/>
      <c r="I782" s="430"/>
      <c r="J782" s="431"/>
      <c r="K782" s="488"/>
      <c r="L782" s="351"/>
      <c r="M782" s="371"/>
      <c r="N782" s="351"/>
      <c r="O782" s="378"/>
      <c r="P782" s="371"/>
      <c r="Q782" s="371"/>
      <c r="R782" s="353"/>
      <c r="T782" s="540"/>
      <c r="U782" s="540"/>
      <c r="V782" s="540"/>
      <c r="W782" s="540"/>
      <c r="X782" s="540"/>
      <c r="Y782" s="540"/>
      <c r="Z782" s="540"/>
      <c r="AA782" s="540"/>
      <c r="AB782" s="540"/>
      <c r="AC782" s="540"/>
      <c r="AD782" s="540"/>
      <c r="AE782" s="540"/>
    </row>
    <row r="783" spans="1:31" ht="17.100000000000001" customHeight="1" x14ac:dyDescent="0.25">
      <c r="B783" s="536"/>
      <c r="C783" s="536"/>
      <c r="D783" s="598"/>
      <c r="E783" s="596"/>
      <c r="F783" s="658"/>
      <c r="G783" s="659"/>
      <c r="H783" s="660"/>
      <c r="I783" s="661"/>
      <c r="J783" s="466"/>
      <c r="K783" s="538"/>
      <c r="L783" s="539"/>
      <c r="M783" s="540"/>
      <c r="N783" s="539"/>
      <c r="O783" s="463"/>
      <c r="P783" s="540"/>
      <c r="Q783" s="540"/>
      <c r="R783" s="536"/>
      <c r="T783" s="540"/>
      <c r="U783" s="540"/>
      <c r="V783" s="540"/>
      <c r="W783" s="540"/>
      <c r="X783" s="540"/>
      <c r="Y783" s="540"/>
      <c r="Z783" s="540"/>
      <c r="AA783" s="540"/>
      <c r="AB783" s="540"/>
      <c r="AC783" s="540"/>
      <c r="AD783" s="540"/>
      <c r="AE783" s="540"/>
    </row>
    <row r="784" spans="1:31" ht="17.100000000000001" customHeight="1" x14ac:dyDescent="0.25">
      <c r="B784" s="353"/>
      <c r="C784" s="353"/>
      <c r="D784" s="399"/>
      <c r="E784" s="352"/>
      <c r="F784" s="355"/>
      <c r="G784" s="429"/>
      <c r="H784" s="356"/>
      <c r="I784" s="430"/>
      <c r="J784" s="431"/>
      <c r="K784" s="488"/>
      <c r="L784" s="351"/>
      <c r="M784" s="371"/>
      <c r="N784" s="351"/>
      <c r="O784" s="378"/>
      <c r="P784" s="371"/>
      <c r="Q784" s="371"/>
      <c r="R784" s="353"/>
      <c r="T784" s="371"/>
      <c r="U784" s="371"/>
      <c r="V784" s="371"/>
      <c r="W784" s="371"/>
      <c r="X784" s="371"/>
      <c r="Y784" s="371"/>
      <c r="Z784" s="371"/>
      <c r="AA784" s="371"/>
      <c r="AB784" s="371"/>
      <c r="AC784" s="371"/>
      <c r="AD784" s="371"/>
      <c r="AE784" s="371"/>
    </row>
    <row r="785" spans="1:31" ht="17.100000000000001" customHeight="1" x14ac:dyDescent="0.25">
      <c r="B785" s="218"/>
      <c r="C785" s="218"/>
      <c r="D785" s="618"/>
      <c r="E785" s="214"/>
      <c r="F785" s="242"/>
      <c r="G785" s="243"/>
      <c r="H785" s="244"/>
      <c r="I785" s="245"/>
      <c r="J785" s="246"/>
      <c r="K785" s="340"/>
      <c r="L785" s="223"/>
      <c r="M785" s="247"/>
      <c r="N785" s="223"/>
      <c r="O785" s="303"/>
      <c r="P785" s="224"/>
      <c r="Q785" s="224"/>
      <c r="R785" s="226"/>
      <c r="T785" s="367"/>
      <c r="U785" s="367"/>
      <c r="V785" s="367"/>
      <c r="W785" s="367"/>
      <c r="X785" s="368"/>
      <c r="Y785" s="367"/>
      <c r="Z785" s="367"/>
      <c r="AA785" s="367"/>
      <c r="AB785" s="367"/>
      <c r="AC785" s="367"/>
      <c r="AD785" s="367"/>
      <c r="AE785" s="367"/>
    </row>
    <row r="786" spans="1:31" ht="17.100000000000001" customHeight="1" outlineLevel="1" x14ac:dyDescent="0.25">
      <c r="B786" s="84"/>
      <c r="C786" s="43" t="s">
        <v>0</v>
      </c>
      <c r="D786" s="619">
        <f>D782</f>
        <v>0</v>
      </c>
      <c r="E786" s="85"/>
      <c r="F786" s="44"/>
      <c r="G786" s="45"/>
      <c r="H786" s="46"/>
      <c r="I786" s="47"/>
      <c r="J786" s="180">
        <f>SUM(J781:J785)</f>
        <v>0</v>
      </c>
      <c r="K786" s="345">
        <f>SUM(K781:K785)</f>
        <v>0</v>
      </c>
      <c r="L786" s="180">
        <f>SUM(L781:L785)</f>
        <v>0</v>
      </c>
      <c r="M786" s="159"/>
      <c r="N786" s="159"/>
      <c r="O786" s="258"/>
      <c r="P786" s="86"/>
      <c r="Q786" s="86"/>
      <c r="R786" s="87"/>
      <c r="S786" s="22"/>
      <c r="T786" s="369"/>
      <c r="U786" s="369"/>
      <c r="V786" s="369"/>
      <c r="W786" s="369"/>
      <c r="X786" s="369"/>
      <c r="Y786" s="369"/>
      <c r="Z786" s="369"/>
      <c r="AA786" s="369"/>
      <c r="AB786" s="369"/>
      <c r="AC786" s="369"/>
      <c r="AD786" s="369"/>
      <c r="AE786" s="369"/>
    </row>
    <row r="787" spans="1:31" ht="7.5" customHeight="1" x14ac:dyDescent="0.25">
      <c r="B787" s="57"/>
      <c r="C787" s="58"/>
      <c r="D787" s="58"/>
      <c r="E787" s="57"/>
      <c r="F787" s="59"/>
      <c r="G787" s="60"/>
      <c r="H787" s="59"/>
      <c r="I787" s="61"/>
      <c r="J787" s="62"/>
      <c r="K787" s="347"/>
      <c r="L787" s="63"/>
      <c r="M787" s="63"/>
      <c r="N787" s="63"/>
      <c r="O787" s="260"/>
      <c r="P787" s="64"/>
      <c r="Q787" s="64"/>
      <c r="R787" s="65"/>
      <c r="T787" s="297"/>
      <c r="U787" s="297"/>
      <c r="V787" s="297"/>
      <c r="W787" s="297"/>
      <c r="X787" s="297"/>
      <c r="Y787" s="297"/>
      <c r="Z787" s="297"/>
      <c r="AA787" s="297"/>
      <c r="AB787" s="297"/>
      <c r="AC787" s="297"/>
      <c r="AD787" s="297"/>
      <c r="AE787" s="297"/>
    </row>
    <row r="788" spans="1:31" ht="17.100000000000001" customHeight="1" outlineLevel="1" x14ac:dyDescent="0.25">
      <c r="B788" s="657">
        <f>COUNT(B282:B787)</f>
        <v>3</v>
      </c>
      <c r="C788" s="43" t="s">
        <v>59</v>
      </c>
      <c r="D788" s="619">
        <f>D411+D722+D774+D780+D786</f>
        <v>484</v>
      </c>
      <c r="E788" s="68"/>
      <c r="F788" s="104"/>
      <c r="G788" s="69"/>
      <c r="H788" s="105"/>
      <c r="I788" s="70"/>
      <c r="J788" s="193">
        <f>J411+J722+J780+J786</f>
        <v>103271</v>
      </c>
      <c r="K788" s="494">
        <f>K411+K722+K780+K786</f>
        <v>103265</v>
      </c>
      <c r="L788" s="494">
        <f>L411+L722+L780+L786</f>
        <v>-6</v>
      </c>
      <c r="M788" s="159"/>
      <c r="N788" s="159"/>
      <c r="O788" s="261"/>
      <c r="P788" s="49"/>
      <c r="Q788" s="49"/>
      <c r="R788" s="50"/>
      <c r="T788" s="136">
        <f>SUM(T282:T787)</f>
        <v>127</v>
      </c>
      <c r="U788" s="136">
        <f t="shared" ref="U788:AE788" si="104">SUM(U282:U787)</f>
        <v>308</v>
      </c>
      <c r="V788" s="136">
        <f t="shared" si="104"/>
        <v>49</v>
      </c>
      <c r="W788" s="136">
        <f t="shared" si="104"/>
        <v>0</v>
      </c>
      <c r="X788" s="136">
        <f t="shared" si="104"/>
        <v>0</v>
      </c>
      <c r="Y788" s="136">
        <f t="shared" si="104"/>
        <v>0</v>
      </c>
      <c r="Z788" s="136">
        <f t="shared" si="104"/>
        <v>0</v>
      </c>
      <c r="AA788" s="136">
        <f t="shared" si="104"/>
        <v>0</v>
      </c>
      <c r="AB788" s="136">
        <f t="shared" si="104"/>
        <v>0</v>
      </c>
      <c r="AC788" s="136">
        <f t="shared" si="104"/>
        <v>0</v>
      </c>
      <c r="AD788" s="136">
        <f t="shared" si="104"/>
        <v>0</v>
      </c>
      <c r="AE788" s="136">
        <f t="shared" si="104"/>
        <v>0</v>
      </c>
    </row>
    <row r="789" spans="1:31" s="22" customFormat="1" ht="18" customHeight="1" x14ac:dyDescent="0.25">
      <c r="A789" s="128"/>
      <c r="B789" s="186"/>
      <c r="C789" s="186"/>
      <c r="D789" s="628"/>
      <c r="E789" s="106"/>
      <c r="F789" s="107"/>
      <c r="G789" s="108"/>
      <c r="H789" s="107"/>
      <c r="I789" s="108"/>
      <c r="J789" s="122"/>
      <c r="K789" s="122"/>
      <c r="L789" s="109"/>
      <c r="M789" s="134"/>
      <c r="N789" s="143"/>
      <c r="O789" s="262"/>
      <c r="P789" s="108"/>
      <c r="Q789" s="108"/>
      <c r="R789" s="110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 spans="1:31" ht="17.100000000000001" customHeight="1" x14ac:dyDescent="0.25">
      <c r="B790" s="71" t="s">
        <v>26</v>
      </c>
      <c r="C790" s="72" t="s">
        <v>806</v>
      </c>
      <c r="D790" s="168"/>
      <c r="E790" s="168"/>
      <c r="F790" s="74"/>
      <c r="G790" s="73"/>
      <c r="H790" s="74"/>
      <c r="I790" s="73"/>
      <c r="J790" s="73"/>
      <c r="K790" s="491"/>
      <c r="O790" s="263"/>
      <c r="P790" s="73"/>
      <c r="Q790" s="73"/>
      <c r="R790" s="75"/>
    </row>
    <row r="791" spans="1:31" ht="17.100000000000001" customHeight="1" x14ac:dyDescent="0.25">
      <c r="B791" s="776" t="s">
        <v>5</v>
      </c>
      <c r="C791" s="776" t="s">
        <v>7</v>
      </c>
      <c r="D791" s="759" t="s">
        <v>15</v>
      </c>
      <c r="E791" s="764" t="s">
        <v>6</v>
      </c>
      <c r="F791" s="766" t="s">
        <v>71</v>
      </c>
      <c r="G791" s="767"/>
      <c r="H791" s="767"/>
      <c r="I791" s="767"/>
      <c r="J791" s="768"/>
      <c r="K791" s="778" t="s">
        <v>17</v>
      </c>
      <c r="L791" s="756" t="s">
        <v>20</v>
      </c>
      <c r="M791" s="758" t="s">
        <v>54</v>
      </c>
      <c r="N791" s="758" t="s">
        <v>55</v>
      </c>
      <c r="O791" s="772" t="s">
        <v>8</v>
      </c>
      <c r="P791" s="759" t="s">
        <v>9</v>
      </c>
      <c r="Q791" s="759" t="s">
        <v>61</v>
      </c>
      <c r="R791" s="759" t="s">
        <v>10</v>
      </c>
      <c r="T791" s="775" t="s">
        <v>807</v>
      </c>
      <c r="U791" s="775"/>
      <c r="V791" s="775"/>
      <c r="W791" s="775"/>
      <c r="X791" s="775"/>
      <c r="Y791" s="775"/>
      <c r="Z791" s="775"/>
      <c r="AA791" s="775"/>
      <c r="AB791" s="775"/>
      <c r="AC791" s="775"/>
      <c r="AD791" s="775"/>
      <c r="AE791" s="775"/>
    </row>
    <row r="792" spans="1:31" ht="17.100000000000001" customHeight="1" x14ac:dyDescent="0.25">
      <c r="B792" s="760"/>
      <c r="C792" s="760"/>
      <c r="D792" s="760"/>
      <c r="E792" s="765"/>
      <c r="F792" s="769"/>
      <c r="G792" s="770"/>
      <c r="H792" s="770"/>
      <c r="I792" s="770"/>
      <c r="J792" s="771"/>
      <c r="K792" s="779"/>
      <c r="L792" s="757"/>
      <c r="M792" s="757"/>
      <c r="N792" s="757"/>
      <c r="O792" s="773"/>
      <c r="P792" s="760"/>
      <c r="Q792" s="760"/>
      <c r="R792" s="760"/>
      <c r="T792" s="554" t="s">
        <v>43</v>
      </c>
      <c r="U792" s="554" t="s">
        <v>44</v>
      </c>
      <c r="V792" s="554" t="s">
        <v>45</v>
      </c>
      <c r="W792" s="554" t="s">
        <v>46</v>
      </c>
      <c r="X792" s="554" t="s">
        <v>41</v>
      </c>
      <c r="Y792" s="554" t="s">
        <v>47</v>
      </c>
      <c r="Z792" s="554" t="s">
        <v>48</v>
      </c>
      <c r="AA792" s="554" t="s">
        <v>49</v>
      </c>
      <c r="AB792" s="554" t="s">
        <v>50</v>
      </c>
      <c r="AC792" s="554" t="s">
        <v>51</v>
      </c>
      <c r="AD792" s="554" t="s">
        <v>52</v>
      </c>
      <c r="AE792" s="554" t="s">
        <v>53</v>
      </c>
    </row>
    <row r="793" spans="1:31" ht="17.100000000000001" customHeight="1" outlineLevel="1" x14ac:dyDescent="0.25">
      <c r="B793" s="172"/>
      <c r="C793" s="172"/>
      <c r="D793" s="621"/>
      <c r="E793" s="155"/>
      <c r="F793" s="194"/>
      <c r="G793" s="138"/>
      <c r="H793" s="197"/>
      <c r="I793" s="139"/>
      <c r="J793" s="187"/>
      <c r="K793" s="495"/>
      <c r="L793" s="205"/>
      <c r="M793" s="166"/>
      <c r="N793" s="165"/>
      <c r="O793" s="270"/>
      <c r="P793" s="166"/>
      <c r="Q793" s="166"/>
      <c r="R793" s="172"/>
      <c r="S793" s="22"/>
      <c r="T793" s="169"/>
      <c r="U793" s="169"/>
      <c r="V793" s="169"/>
      <c r="W793" s="169"/>
      <c r="X793" s="170"/>
      <c r="Y793" s="169"/>
      <c r="Z793" s="169"/>
      <c r="AA793" s="169"/>
      <c r="AB793" s="169"/>
      <c r="AC793" s="169"/>
      <c r="AD793" s="169"/>
      <c r="AE793" s="169"/>
    </row>
    <row r="794" spans="1:31" ht="17.100000000000001" customHeight="1" outlineLevel="1" x14ac:dyDescent="0.25">
      <c r="B794" s="536"/>
      <c r="C794" s="584"/>
      <c r="D794" s="629"/>
      <c r="E794" s="563"/>
      <c r="F794" s="542"/>
      <c r="G794" s="519"/>
      <c r="H794" s="519"/>
      <c r="I794" s="520"/>
      <c r="J794" s="521"/>
      <c r="K794" s="565"/>
      <c r="L794" s="582"/>
      <c r="M794" s="471"/>
      <c r="N794" s="522"/>
      <c r="O794" s="535"/>
      <c r="P794" s="522"/>
      <c r="Q794" s="522"/>
      <c r="R794" s="396"/>
      <c r="S794" s="22"/>
      <c r="T794" s="317"/>
      <c r="U794" s="317"/>
      <c r="V794" s="317"/>
      <c r="W794" s="317"/>
      <c r="X794" s="318"/>
      <c r="Y794" s="317"/>
      <c r="Z794" s="317"/>
      <c r="AA794" s="317"/>
      <c r="AB794" s="317"/>
      <c r="AC794" s="317"/>
      <c r="AD794" s="317"/>
      <c r="AE794" s="317"/>
    </row>
    <row r="795" spans="1:31" ht="17.100000000000001" customHeight="1" x14ac:dyDescent="0.25">
      <c r="B795" s="306"/>
      <c r="C795" s="536"/>
      <c r="D795" s="598"/>
      <c r="E795" s="563"/>
      <c r="F795" s="542"/>
      <c r="G795" s="519"/>
      <c r="H795" s="519"/>
      <c r="I795" s="520"/>
      <c r="J795" s="521"/>
      <c r="K795" s="538"/>
      <c r="L795" s="582"/>
      <c r="M795" s="471"/>
      <c r="N795" s="522"/>
      <c r="O795" s="535"/>
      <c r="P795" s="522"/>
      <c r="Q795" s="522"/>
      <c r="R795" s="396"/>
      <c r="T795" s="569"/>
      <c r="U795" s="569"/>
      <c r="V795" s="569"/>
      <c r="W795" s="569"/>
      <c r="X795" s="570"/>
      <c r="Y795" s="569"/>
      <c r="Z795" s="569"/>
      <c r="AA795" s="569"/>
      <c r="AB795" s="569"/>
      <c r="AC795" s="569"/>
      <c r="AD795" s="317"/>
      <c r="AE795" s="569"/>
    </row>
    <row r="796" spans="1:31" ht="17.100000000000001" customHeight="1" x14ac:dyDescent="0.25">
      <c r="B796" s="306"/>
      <c r="C796" s="536"/>
      <c r="D796" s="598"/>
      <c r="E796" s="563"/>
      <c r="F796" s="542"/>
      <c r="G796" s="519"/>
      <c r="H796" s="519"/>
      <c r="I796" s="520"/>
      <c r="J796" s="521"/>
      <c r="K796" s="538"/>
      <c r="L796" s="582"/>
      <c r="M796" s="471"/>
      <c r="N796" s="522"/>
      <c r="O796" s="535"/>
      <c r="P796" s="522"/>
      <c r="Q796" s="522"/>
      <c r="R796" s="396"/>
      <c r="T796" s="569"/>
      <c r="U796" s="569"/>
      <c r="V796" s="569"/>
      <c r="W796" s="569"/>
      <c r="X796" s="570"/>
      <c r="Y796" s="569"/>
      <c r="Z796" s="569"/>
      <c r="AA796" s="569"/>
      <c r="AB796" s="569"/>
      <c r="AC796" s="569"/>
      <c r="AD796" s="317"/>
      <c r="AE796" s="569"/>
    </row>
    <row r="797" spans="1:31" ht="17.100000000000001" customHeight="1" x14ac:dyDescent="0.25">
      <c r="B797" s="114"/>
      <c r="C797" s="114"/>
      <c r="D797" s="630"/>
      <c r="E797" s="173"/>
      <c r="F797" s="195"/>
      <c r="G797" s="188"/>
      <c r="H797" s="198"/>
      <c r="I797" s="189"/>
      <c r="J797" s="201"/>
      <c r="K797" s="346"/>
      <c r="L797" s="204"/>
      <c r="M797" s="115"/>
      <c r="N797" s="190"/>
      <c r="O797" s="271"/>
      <c r="P797" s="191"/>
      <c r="Q797" s="191"/>
      <c r="R797" s="192"/>
      <c r="T797" s="351"/>
      <c r="U797" s="351"/>
      <c r="V797" s="351"/>
      <c r="W797" s="351"/>
      <c r="X797" s="351"/>
      <c r="Y797" s="351"/>
      <c r="Z797" s="351"/>
      <c r="AA797" s="351"/>
      <c r="AB797" s="351"/>
      <c r="AC797" s="351"/>
      <c r="AD797" s="351"/>
      <c r="AE797" s="351"/>
    </row>
    <row r="798" spans="1:31" ht="17.100000000000001" customHeight="1" x14ac:dyDescent="0.25">
      <c r="B798" s="84"/>
      <c r="C798" s="43" t="s">
        <v>0</v>
      </c>
      <c r="D798" s="619">
        <f>D794</f>
        <v>0</v>
      </c>
      <c r="E798" s="85"/>
      <c r="F798" s="44"/>
      <c r="G798" s="45"/>
      <c r="H798" s="46"/>
      <c r="I798" s="47"/>
      <c r="J798" s="180">
        <f>SUM(J793:J797)</f>
        <v>0</v>
      </c>
      <c r="K798" s="345">
        <f>SUM(K793:K797)</f>
        <v>0</v>
      </c>
      <c r="L798" s="180">
        <f>SUM(L793:L797)</f>
        <v>0</v>
      </c>
      <c r="M798" s="266"/>
      <c r="N798" s="86"/>
      <c r="O798" s="266"/>
      <c r="P798" s="86"/>
      <c r="Q798" s="86"/>
      <c r="R798" s="87"/>
      <c r="T798" s="369"/>
      <c r="U798" s="369"/>
      <c r="V798" s="369"/>
      <c r="W798" s="369"/>
      <c r="X798" s="369"/>
      <c r="Y798" s="369"/>
      <c r="Z798" s="369"/>
      <c r="AA798" s="369"/>
      <c r="AB798" s="369"/>
      <c r="AC798" s="369"/>
      <c r="AD798" s="369"/>
      <c r="AE798" s="369"/>
    </row>
    <row r="799" spans="1:31" ht="17.100000000000001" customHeight="1" outlineLevel="1" x14ac:dyDescent="0.25">
      <c r="B799" s="33"/>
      <c r="C799" s="33"/>
      <c r="D799" s="631"/>
      <c r="E799" s="77"/>
      <c r="F799" s="175"/>
      <c r="G799" s="78"/>
      <c r="H799" s="178"/>
      <c r="I799" s="79"/>
      <c r="J799" s="80"/>
      <c r="K799" s="314"/>
      <c r="L799" s="203"/>
      <c r="M799" s="120"/>
      <c r="N799" s="151"/>
      <c r="O799" s="255"/>
      <c r="P799" s="36"/>
      <c r="Q799" s="36"/>
      <c r="R799" s="33"/>
      <c r="T799" s="367"/>
      <c r="U799" s="367"/>
      <c r="V799" s="367"/>
      <c r="W799" s="367"/>
      <c r="X799" s="368"/>
      <c r="Y799" s="367"/>
      <c r="Z799" s="367"/>
      <c r="AA799" s="367"/>
      <c r="AB799" s="367"/>
      <c r="AC799" s="367"/>
      <c r="AD799" s="367"/>
      <c r="AE799" s="367"/>
    </row>
    <row r="800" spans="1:31" s="22" customFormat="1" ht="17.100000000000001" customHeight="1" x14ac:dyDescent="0.25">
      <c r="A800" s="128"/>
      <c r="B800" s="82"/>
      <c r="C800" s="51"/>
      <c r="D800" s="632"/>
      <c r="E800" s="52"/>
      <c r="F800" s="53"/>
      <c r="G800" s="81"/>
      <c r="H800" s="54"/>
      <c r="I800" s="81"/>
      <c r="J800" s="174"/>
      <c r="K800" s="344"/>
      <c r="L800" s="202"/>
      <c r="M800" s="113"/>
      <c r="N800" s="146"/>
      <c r="O800" s="257"/>
      <c r="P800" s="56"/>
      <c r="Q800" s="56"/>
      <c r="R800" s="83"/>
      <c r="S800" s="21"/>
      <c r="T800" s="367"/>
      <c r="U800" s="367"/>
      <c r="V800" s="367"/>
      <c r="W800" s="367"/>
      <c r="X800" s="368"/>
      <c r="Y800" s="367"/>
      <c r="Z800" s="367"/>
      <c r="AA800" s="367"/>
      <c r="AB800" s="367"/>
      <c r="AC800" s="367"/>
      <c r="AD800" s="367"/>
      <c r="AE800" s="367"/>
    </row>
    <row r="801" spans="1:31" s="22" customFormat="1" ht="17.100000000000001" customHeight="1" x14ac:dyDescent="0.25">
      <c r="A801" s="128"/>
      <c r="B801" s="667"/>
      <c r="C801" s="536"/>
      <c r="D801" s="598"/>
      <c r="E801" s="537"/>
      <c r="F801" s="663"/>
      <c r="G801" s="666"/>
      <c r="H801" s="664"/>
      <c r="I801" s="666"/>
      <c r="J801" s="469"/>
      <c r="K801" s="665"/>
      <c r="L801" s="662"/>
      <c r="M801" s="551"/>
      <c r="N801" s="433"/>
      <c r="O801" s="463"/>
      <c r="P801" s="547"/>
      <c r="Q801" s="547"/>
      <c r="R801" s="465"/>
      <c r="S801" s="21"/>
      <c r="T801" s="569"/>
      <c r="U801" s="569"/>
      <c r="V801" s="569"/>
      <c r="W801" s="569"/>
      <c r="X801" s="570"/>
      <c r="Y801" s="569"/>
      <c r="Z801" s="569"/>
      <c r="AA801" s="569"/>
      <c r="AB801" s="569"/>
      <c r="AC801" s="569"/>
      <c r="AD801" s="569"/>
      <c r="AE801" s="569"/>
    </row>
    <row r="802" spans="1:31" s="22" customFormat="1" ht="17.100000000000001" customHeight="1" x14ac:dyDescent="0.25">
      <c r="A802" s="128"/>
      <c r="B802" s="362"/>
      <c r="C802" s="353"/>
      <c r="D802" s="399"/>
      <c r="E802" s="354"/>
      <c r="F802" s="373"/>
      <c r="G802" s="381"/>
      <c r="H802" s="374"/>
      <c r="I802" s="381"/>
      <c r="J802" s="382"/>
      <c r="K802" s="370"/>
      <c r="L802" s="432"/>
      <c r="M802" s="400"/>
      <c r="N802" s="433"/>
      <c r="O802" s="378"/>
      <c r="P802" s="359"/>
      <c r="Q802" s="359"/>
      <c r="R802" s="380"/>
      <c r="S802" s="21"/>
      <c r="T802" s="367"/>
      <c r="U802" s="367"/>
      <c r="V802" s="367"/>
      <c r="W802" s="367"/>
      <c r="X802" s="368"/>
      <c r="Y802" s="367"/>
      <c r="Z802" s="367"/>
      <c r="AA802" s="367"/>
      <c r="AB802" s="367"/>
      <c r="AC802" s="367"/>
      <c r="AD802" s="367"/>
      <c r="AE802" s="367"/>
    </row>
    <row r="803" spans="1:31" ht="17.100000000000001" customHeight="1" x14ac:dyDescent="0.25">
      <c r="B803" s="82"/>
      <c r="C803" s="51"/>
      <c r="D803" s="632"/>
      <c r="E803" s="52"/>
      <c r="F803" s="53"/>
      <c r="G803" s="81"/>
      <c r="H803" s="54"/>
      <c r="I803" s="81"/>
      <c r="J803" s="174"/>
      <c r="K803" s="344"/>
      <c r="L803" s="202"/>
      <c r="M803" s="113"/>
      <c r="N803" s="171"/>
      <c r="O803" s="257"/>
      <c r="P803" s="56"/>
      <c r="Q803" s="56"/>
      <c r="R803" s="83"/>
      <c r="S803" s="1"/>
      <c r="T803" s="367"/>
      <c r="U803" s="367"/>
      <c r="V803" s="367"/>
      <c r="W803" s="367"/>
      <c r="X803" s="368"/>
      <c r="Y803" s="367"/>
      <c r="Z803" s="367"/>
      <c r="AA803" s="367"/>
      <c r="AB803" s="367"/>
      <c r="AC803" s="367"/>
      <c r="AD803" s="367"/>
      <c r="AE803" s="367"/>
    </row>
    <row r="804" spans="1:31" ht="17.100000000000001" customHeight="1" x14ac:dyDescent="0.25">
      <c r="B804" s="84"/>
      <c r="C804" s="43" t="s">
        <v>0</v>
      </c>
      <c r="D804" s="619">
        <f>D800</f>
        <v>0</v>
      </c>
      <c r="E804" s="85"/>
      <c r="F804" s="44"/>
      <c r="G804" s="45"/>
      <c r="H804" s="46"/>
      <c r="I804" s="47"/>
      <c r="J804" s="180">
        <f>SUM(J799:J803)</f>
        <v>0</v>
      </c>
      <c r="K804" s="345">
        <f>SUM(K799:K803)</f>
        <v>0</v>
      </c>
      <c r="L804" s="180">
        <f>SUM(L799:L803)</f>
        <v>0</v>
      </c>
      <c r="M804" s="266"/>
      <c r="N804" s="86"/>
      <c r="O804" s="258"/>
      <c r="P804" s="86"/>
      <c r="Q804" s="86"/>
      <c r="R804" s="87"/>
      <c r="S804" s="22"/>
      <c r="T804" s="369"/>
      <c r="U804" s="369"/>
      <c r="V804" s="369"/>
      <c r="W804" s="369"/>
      <c r="X804" s="369"/>
      <c r="Y804" s="369"/>
      <c r="Z804" s="369"/>
      <c r="AA804" s="369"/>
      <c r="AB804" s="369"/>
      <c r="AC804" s="369"/>
      <c r="AD804" s="369"/>
      <c r="AE804" s="369"/>
    </row>
    <row r="805" spans="1:31" ht="7.5" customHeight="1" x14ac:dyDescent="0.25">
      <c r="F805" s="196"/>
      <c r="H805" s="196"/>
      <c r="J805" s="196"/>
      <c r="L805" s="200"/>
      <c r="T805" s="223"/>
      <c r="U805" s="223"/>
      <c r="V805" s="223"/>
      <c r="W805" s="223"/>
      <c r="X805" s="223"/>
      <c r="Y805" s="223"/>
      <c r="Z805" s="223"/>
      <c r="AA805" s="223"/>
      <c r="AB805" s="223"/>
      <c r="AC805" s="223"/>
      <c r="AD805" s="223"/>
      <c r="AE805" s="223"/>
    </row>
    <row r="806" spans="1:31" ht="17.100000000000001" customHeight="1" x14ac:dyDescent="0.25">
      <c r="B806" s="657">
        <f>COUNT(B793:B805)</f>
        <v>0</v>
      </c>
      <c r="C806" s="43" t="s">
        <v>60</v>
      </c>
      <c r="D806" s="619">
        <f>D798+D804</f>
        <v>0</v>
      </c>
      <c r="E806" s="68"/>
      <c r="F806" s="104"/>
      <c r="G806" s="69"/>
      <c r="H806" s="105"/>
      <c r="I806" s="70"/>
      <c r="J806" s="193">
        <f>J804+J798</f>
        <v>0</v>
      </c>
      <c r="K806" s="494">
        <f>K804+K798</f>
        <v>0</v>
      </c>
      <c r="L806" s="193">
        <f>L804+L798</f>
        <v>0</v>
      </c>
      <c r="M806" s="266"/>
      <c r="N806" s="86"/>
      <c r="O806" s="261"/>
      <c r="P806" s="49"/>
      <c r="Q806" s="49"/>
      <c r="R806" s="50"/>
      <c r="T806" s="136">
        <f t="shared" ref="T806:AE806" si="105">SUM(T793:T805)</f>
        <v>0</v>
      </c>
      <c r="U806" s="136">
        <f t="shared" si="105"/>
        <v>0</v>
      </c>
      <c r="V806" s="136">
        <f t="shared" si="105"/>
        <v>0</v>
      </c>
      <c r="W806" s="136">
        <f t="shared" si="105"/>
        <v>0</v>
      </c>
      <c r="X806" s="136">
        <f t="shared" si="105"/>
        <v>0</v>
      </c>
      <c r="Y806" s="136">
        <f t="shared" si="105"/>
        <v>0</v>
      </c>
      <c r="Z806" s="136">
        <f t="shared" si="105"/>
        <v>0</v>
      </c>
      <c r="AA806" s="136">
        <f t="shared" si="105"/>
        <v>0</v>
      </c>
      <c r="AB806" s="136">
        <f t="shared" si="105"/>
        <v>0</v>
      </c>
      <c r="AC806" s="136">
        <f t="shared" si="105"/>
        <v>0</v>
      </c>
      <c r="AD806" s="136">
        <f t="shared" si="105"/>
        <v>0</v>
      </c>
      <c r="AE806" s="136">
        <f t="shared" si="105"/>
        <v>0</v>
      </c>
    </row>
    <row r="807" spans="1:31" ht="7.5" customHeight="1" x14ac:dyDescent="0.25">
      <c r="B807" s="88"/>
      <c r="C807" s="88"/>
      <c r="D807" s="623"/>
      <c r="E807" s="88"/>
      <c r="F807" s="183"/>
      <c r="G807" s="88"/>
      <c r="H807" s="183"/>
      <c r="I807" s="88"/>
      <c r="J807" s="183"/>
      <c r="K807" s="492"/>
      <c r="L807" s="183"/>
      <c r="M807" s="135"/>
      <c r="N807" s="144"/>
      <c r="O807" s="272"/>
      <c r="P807" s="88"/>
      <c r="Q807" s="88"/>
      <c r="R807" s="88"/>
    </row>
    <row r="808" spans="1:31" ht="17.100000000000001" customHeight="1" thickBot="1" x14ac:dyDescent="0.3">
      <c r="B808" s="89">
        <f>B806+B788</f>
        <v>3</v>
      </c>
      <c r="C808" s="89" t="s">
        <v>11</v>
      </c>
      <c r="D808" s="624">
        <f>D806+D788</f>
        <v>484</v>
      </c>
      <c r="E808" s="91"/>
      <c r="F808" s="92"/>
      <c r="G808" s="93"/>
      <c r="H808" s="92"/>
      <c r="I808" s="93"/>
      <c r="J808" s="199">
        <f>J806+J788</f>
        <v>103271</v>
      </c>
      <c r="K808" s="496">
        <f>K788+K806</f>
        <v>103265</v>
      </c>
      <c r="L808" s="199">
        <f>L788+L806</f>
        <v>-6</v>
      </c>
      <c r="M808" s="677"/>
      <c r="N808" s="678"/>
      <c r="O808" s="273"/>
      <c r="P808" s="95"/>
      <c r="Q808" s="95"/>
      <c r="R808" s="96"/>
      <c r="T808" s="136">
        <f t="shared" ref="T808:AE808" si="106">T806+T788</f>
        <v>127</v>
      </c>
      <c r="U808" s="136">
        <f t="shared" si="106"/>
        <v>308</v>
      </c>
      <c r="V808" s="136">
        <f t="shared" si="106"/>
        <v>49</v>
      </c>
      <c r="W808" s="136">
        <f t="shared" si="106"/>
        <v>0</v>
      </c>
      <c r="X808" s="136">
        <f t="shared" si="106"/>
        <v>0</v>
      </c>
      <c r="Y808" s="136">
        <f t="shared" si="106"/>
        <v>0</v>
      </c>
      <c r="Z808" s="136">
        <f t="shared" si="106"/>
        <v>0</v>
      </c>
      <c r="AA808" s="136">
        <f t="shared" si="106"/>
        <v>0</v>
      </c>
      <c r="AB808" s="136">
        <f t="shared" si="106"/>
        <v>0</v>
      </c>
      <c r="AC808" s="136">
        <f t="shared" si="106"/>
        <v>0</v>
      </c>
      <c r="AD808" s="136">
        <f t="shared" si="106"/>
        <v>0</v>
      </c>
      <c r="AE808" s="136">
        <f t="shared" si="106"/>
        <v>0</v>
      </c>
    </row>
    <row r="809" spans="1:31" ht="17.100000000000001" customHeight="1" thickTop="1" x14ac:dyDescent="0.25"/>
    <row r="810" spans="1:31" ht="17.100000000000001" customHeight="1" x14ac:dyDescent="0.25">
      <c r="B810" s="98" t="str">
        <f>Rekap!B18</f>
        <v>Jember, 31 Maret 2020</v>
      </c>
    </row>
    <row r="811" spans="1:31" ht="17.100000000000001" customHeight="1" x14ac:dyDescent="0.25">
      <c r="B811" s="99" t="s">
        <v>4</v>
      </c>
    </row>
    <row r="812" spans="1:31" ht="17.100000000000001" customHeight="1" x14ac:dyDescent="0.25">
      <c r="B812" s="99"/>
    </row>
    <row r="813" spans="1:31" ht="17.100000000000001" customHeight="1" x14ac:dyDescent="0.25">
      <c r="B813" s="99"/>
    </row>
    <row r="814" spans="1:31" ht="17.100000000000001" customHeight="1" x14ac:dyDescent="0.25"/>
    <row r="816" spans="1:31" s="157" customFormat="1" ht="21" customHeight="1" x14ac:dyDescent="0.2">
      <c r="A816" s="615"/>
      <c r="D816" s="615"/>
      <c r="K816" s="497"/>
      <c r="O816" s="274"/>
    </row>
  </sheetData>
  <mergeCells count="63">
    <mergeCell ref="O791:O792"/>
    <mergeCell ref="P791:P792"/>
    <mergeCell ref="Q791:Q792"/>
    <mergeCell ref="R791:R792"/>
    <mergeCell ref="T791:AE791"/>
    <mergeCell ref="T280:AE280"/>
    <mergeCell ref="B791:B792"/>
    <mergeCell ref="C791:C792"/>
    <mergeCell ref="D791:D792"/>
    <mergeCell ref="E791:E792"/>
    <mergeCell ref="F791:J792"/>
    <mergeCell ref="K791:K792"/>
    <mergeCell ref="L791:L792"/>
    <mergeCell ref="M791:M792"/>
    <mergeCell ref="N791:N792"/>
    <mergeCell ref="M280:M281"/>
    <mergeCell ref="N280:N281"/>
    <mergeCell ref="O280:O281"/>
    <mergeCell ref="P280:P281"/>
    <mergeCell ref="Q280:Q281"/>
    <mergeCell ref="R280:R281"/>
    <mergeCell ref="B274:R274"/>
    <mergeCell ref="B275:R275"/>
    <mergeCell ref="B276:P276"/>
    <mergeCell ref="B280:B281"/>
    <mergeCell ref="C280:C281"/>
    <mergeCell ref="D280:D281"/>
    <mergeCell ref="E280:E281"/>
    <mergeCell ref="F280:J281"/>
    <mergeCell ref="K280:K281"/>
    <mergeCell ref="L280:L281"/>
    <mergeCell ref="O253:O254"/>
    <mergeCell ref="P253:P254"/>
    <mergeCell ref="Q253:Q254"/>
    <mergeCell ref="R253:R254"/>
    <mergeCell ref="B271:M271"/>
    <mergeCell ref="B273:R273"/>
    <mergeCell ref="R8:R9"/>
    <mergeCell ref="B253:B254"/>
    <mergeCell ref="C253:C254"/>
    <mergeCell ref="D253:D254"/>
    <mergeCell ref="E253:E254"/>
    <mergeCell ref="F253:J254"/>
    <mergeCell ref="K253:K254"/>
    <mergeCell ref="L253:L254"/>
    <mergeCell ref="M253:M254"/>
    <mergeCell ref="N253:N254"/>
    <mergeCell ref="L8:L9"/>
    <mergeCell ref="M8:M9"/>
    <mergeCell ref="N8:N9"/>
    <mergeCell ref="O8:O9"/>
    <mergeCell ref="P8:P9"/>
    <mergeCell ref="Q8:Q9"/>
    <mergeCell ref="B2:R2"/>
    <mergeCell ref="B3:R3"/>
    <mergeCell ref="B4:R4"/>
    <mergeCell ref="B5:M5"/>
    <mergeCell ref="B8:B9"/>
    <mergeCell ref="C8:C9"/>
    <mergeCell ref="D8:D9"/>
    <mergeCell ref="E8:E9"/>
    <mergeCell ref="F8:J9"/>
    <mergeCell ref="K8:K9"/>
  </mergeCells>
  <printOptions horizontalCentered="1"/>
  <pageMargins left="0.39370078740157483" right="0" top="0.51181102362204722" bottom="0.11811023622047245" header="0" footer="0"/>
  <pageSetup paperSize="256" scale="50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Rekap</vt:lpstr>
      <vt:lpstr>BTB 1, 2, 3</vt:lpstr>
      <vt:lpstr>BTB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2020-03-27T08:32:06Z</cp:lastPrinted>
  <dcterms:created xsi:type="dcterms:W3CDTF">2014-08-12T03:57:27Z</dcterms:created>
  <dcterms:modified xsi:type="dcterms:W3CDTF">2020-06-19T05:04:26Z</dcterms:modified>
</cp:coreProperties>
</file>