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5480" windowHeight="7875" tabRatio="715" activeTab="1"/>
  </bookViews>
  <sheets>
    <sheet name="REKAP BLM ORDER" sheetId="69" r:id="rId1"/>
    <sheet name="REKAP" sheetId="34" r:id="rId2"/>
    <sheet name="BTB" sheetId="51" r:id="rId3"/>
  </sheets>
  <definedNames>
    <definedName name="_xlnm._FilterDatabase" localSheetId="2" hidden="1">BTB!$B$7:$AH$101</definedName>
  </definedNames>
  <calcPr calcId="145621"/>
</workbook>
</file>

<file path=xl/calcChain.xml><?xml version="1.0" encoding="utf-8"?>
<calcChain xmlns="http://schemas.openxmlformats.org/spreadsheetml/2006/main">
  <c r="B10" i="51" l="1"/>
  <c r="B11" i="51" s="1"/>
  <c r="B12" i="51" s="1"/>
  <c r="B13" i="51" s="1"/>
  <c r="B14" i="51" s="1"/>
  <c r="B15" i="51" s="1"/>
  <c r="B16" i="51" s="1"/>
  <c r="B17" i="51" s="1"/>
  <c r="B18" i="51" s="1"/>
  <c r="B19" i="51" s="1"/>
  <c r="B20" i="51" s="1"/>
  <c r="B21" i="51" s="1"/>
  <c r="B22" i="51" s="1"/>
  <c r="B23" i="51" s="1"/>
  <c r="B24" i="51" s="1"/>
  <c r="B25" i="51" s="1"/>
  <c r="I9" i="51"/>
  <c r="N9" i="51"/>
  <c r="O9" i="51"/>
  <c r="I10" i="51"/>
  <c r="N10" i="51"/>
  <c r="O10" i="51"/>
  <c r="I11" i="51"/>
  <c r="N11" i="51"/>
  <c r="O11" i="51"/>
  <c r="I12" i="51"/>
  <c r="G13" i="51" s="1"/>
  <c r="I13" i="51" s="1"/>
  <c r="N12" i="51"/>
  <c r="O12" i="51"/>
  <c r="N13" i="51"/>
  <c r="I14" i="51"/>
  <c r="N14" i="51"/>
  <c r="O14" i="51"/>
  <c r="I15" i="51"/>
  <c r="G16" i="51" s="1"/>
  <c r="I16" i="51" s="1"/>
  <c r="N15" i="51"/>
  <c r="O15" i="51"/>
  <c r="N16" i="51"/>
  <c r="I17" i="51"/>
  <c r="N17" i="51"/>
  <c r="O17" i="51"/>
  <c r="I18" i="51"/>
  <c r="G19" i="51" s="1"/>
  <c r="I19" i="51" s="1"/>
  <c r="N18" i="51"/>
  <c r="O18" i="51"/>
  <c r="N19" i="51"/>
  <c r="I20" i="51"/>
  <c r="N20" i="51"/>
  <c r="O20" i="51"/>
  <c r="I21" i="51"/>
  <c r="N21" i="51"/>
  <c r="O21" i="51"/>
  <c r="I22" i="51"/>
  <c r="N22" i="51"/>
  <c r="O22" i="51"/>
  <c r="B12" i="34"/>
  <c r="F97" i="51" l="1"/>
  <c r="I95" i="51"/>
  <c r="I94" i="51"/>
  <c r="I93" i="51"/>
  <c r="I92" i="51"/>
  <c r="AG97" i="51" l="1"/>
  <c r="AF97" i="51"/>
  <c r="AE97" i="51"/>
  <c r="AD97" i="51"/>
  <c r="AC97" i="51"/>
  <c r="AB97" i="51"/>
  <c r="AA97" i="51"/>
  <c r="Z97" i="51"/>
  <c r="Y97" i="51"/>
  <c r="X97" i="51"/>
  <c r="W97" i="51"/>
  <c r="V97" i="51"/>
  <c r="U97" i="51"/>
  <c r="T97" i="51"/>
  <c r="S97" i="51"/>
  <c r="R97" i="51"/>
  <c r="Q97" i="51"/>
  <c r="P97" i="51"/>
  <c r="H97" i="51" l="1"/>
  <c r="G97" i="51"/>
  <c r="I83" i="51" l="1"/>
  <c r="I78" i="51"/>
  <c r="B61" i="51" l="1"/>
  <c r="B62" i="51" s="1"/>
  <c r="I60" i="51"/>
  <c r="I97" i="51" s="1"/>
  <c r="AG57" i="51"/>
  <c r="AG99" i="51" s="1"/>
  <c r="AF57" i="51"/>
  <c r="AE57" i="51"/>
  <c r="AD57" i="51"/>
  <c r="AC57" i="51"/>
  <c r="AB57" i="51"/>
  <c r="AA57" i="51"/>
  <c r="Z57" i="51"/>
  <c r="Y57" i="51"/>
  <c r="X57" i="51"/>
  <c r="W57" i="51"/>
  <c r="V57" i="51"/>
  <c r="V99" i="51" s="1"/>
  <c r="U57" i="51"/>
  <c r="U99" i="51" s="1"/>
  <c r="T57" i="51"/>
  <c r="T99" i="51" s="1"/>
  <c r="S99" i="51" s="1"/>
  <c r="R57" i="51"/>
  <c r="Q57" i="51"/>
  <c r="P57" i="51"/>
  <c r="AF99" i="51" l="1"/>
  <c r="AE99" i="51"/>
  <c r="AD99" i="51" s="1"/>
  <c r="AC99" i="51" s="1"/>
  <c r="AB99" i="51" s="1"/>
  <c r="AA99" i="51" s="1"/>
  <c r="Z99" i="51" s="1"/>
  <c r="Y99" i="51" s="1"/>
  <c r="X99" i="51" s="1"/>
  <c r="W99" i="51" s="1"/>
  <c r="R99" i="51"/>
  <c r="Q99" i="51" s="1"/>
  <c r="P99" i="51" s="1"/>
  <c r="H57" i="51"/>
  <c r="F57" i="51"/>
  <c r="F99" i="51" s="1"/>
  <c r="I55" i="51" l="1"/>
  <c r="I53" i="51"/>
  <c r="I51" i="51"/>
  <c r="I49" i="51"/>
  <c r="B50" i="51" l="1"/>
  <c r="B51" i="51" s="1"/>
  <c r="B52" i="51" s="1"/>
  <c r="B53" i="51" s="1"/>
  <c r="B54" i="51" s="1"/>
  <c r="B55" i="51" s="1"/>
  <c r="J44" i="51"/>
  <c r="AG40" i="51"/>
  <c r="AF40" i="51"/>
  <c r="AE40" i="51"/>
  <c r="AD40" i="51"/>
  <c r="AC40" i="51"/>
  <c r="AB40" i="51"/>
  <c r="AA40" i="51"/>
  <c r="Z40" i="51"/>
  <c r="Y40" i="51"/>
  <c r="X40" i="51"/>
  <c r="W40" i="51"/>
  <c r="V40" i="51"/>
  <c r="U40" i="51" l="1"/>
  <c r="T40" i="51"/>
  <c r="R40" i="51"/>
  <c r="Q40" i="51"/>
  <c r="P40" i="51"/>
  <c r="H40" i="51" l="1"/>
  <c r="F40" i="51" l="1"/>
  <c r="O38" i="51" l="1"/>
  <c r="N38" i="51"/>
  <c r="I38" i="51"/>
  <c r="O37" i="51"/>
  <c r="N37" i="51"/>
  <c r="I37" i="51"/>
  <c r="O36" i="51"/>
  <c r="N36" i="51"/>
  <c r="I36" i="51"/>
  <c r="O35" i="51"/>
  <c r="N35" i="51"/>
  <c r="I35" i="51"/>
  <c r="O34" i="51" l="1"/>
  <c r="N34" i="51"/>
  <c r="I34" i="51"/>
  <c r="N33" i="51"/>
  <c r="O32" i="51"/>
  <c r="N32" i="51"/>
  <c r="I32" i="51"/>
  <c r="O31" i="51"/>
  <c r="N31" i="51"/>
  <c r="I31" i="51"/>
  <c r="O30" i="51"/>
  <c r="N30" i="51"/>
  <c r="I30" i="51"/>
  <c r="AG27" i="51" l="1"/>
  <c r="AG42" i="51" s="1"/>
  <c r="AF27" i="51"/>
  <c r="AF42" i="51" s="1"/>
  <c r="AE27" i="51"/>
  <c r="AE42" i="51" s="1"/>
  <c r="AD27" i="51"/>
  <c r="AD42" i="51" s="1"/>
  <c r="AC27" i="51"/>
  <c r="AC42" i="51" s="1"/>
  <c r="AB27" i="51"/>
  <c r="AB42" i="51" s="1"/>
  <c r="AA27" i="51"/>
  <c r="AA42" i="51" s="1"/>
  <c r="Z27" i="51"/>
  <c r="Z42" i="51" s="1"/>
  <c r="Y27" i="51"/>
  <c r="Y42" i="51" s="1"/>
  <c r="X27" i="51"/>
  <c r="W27" i="51"/>
  <c r="W42" i="51" s="1"/>
  <c r="V27" i="51"/>
  <c r="V42" i="51" s="1"/>
  <c r="X42" i="51" l="1"/>
  <c r="B31" i="51"/>
  <c r="B32" i="51" s="1"/>
  <c r="U27" i="51"/>
  <c r="U42" i="51" s="1"/>
  <c r="T27" i="51"/>
  <c r="T42" i="51" s="1"/>
  <c r="R27" i="51" l="1"/>
  <c r="R42" i="51" s="1"/>
  <c r="Q27" i="51" l="1"/>
  <c r="Q42" i="51" s="1"/>
  <c r="P27" i="51"/>
  <c r="P42" i="51" s="1"/>
  <c r="H27" i="51"/>
  <c r="H42" i="51" s="1"/>
  <c r="F27" i="51"/>
  <c r="F42" i="51" s="1"/>
  <c r="O25" i="51"/>
  <c r="N25" i="51"/>
  <c r="I25" i="51"/>
  <c r="O24" i="51"/>
  <c r="N24" i="51"/>
  <c r="O23" i="51"/>
  <c r="N23" i="51"/>
  <c r="I23" i="51"/>
  <c r="E13" i="34" l="1"/>
  <c r="D13" i="34" s="1"/>
  <c r="F13" i="34" l="1"/>
  <c r="AP10" i="34" l="1"/>
  <c r="X10" i="34" l="1"/>
  <c r="W10" i="34" s="1"/>
  <c r="V10" i="34"/>
  <c r="U10" i="34" s="1"/>
  <c r="N10" i="34"/>
  <c r="M10" i="34" s="1"/>
  <c r="L10" i="34" s="1"/>
  <c r="K10" i="34" s="1"/>
  <c r="J10" i="34" s="1"/>
  <c r="I10" i="34"/>
  <c r="H10" i="34" s="1"/>
  <c r="G10" i="34" s="1"/>
  <c r="Z10" i="34" l="1"/>
  <c r="AP11" i="34" l="1"/>
  <c r="G10" i="69" l="1"/>
  <c r="E10" i="69" l="1"/>
  <c r="I10" i="69" s="1"/>
  <c r="E12" i="69" l="1"/>
  <c r="I12" i="69" l="1"/>
  <c r="G12" i="69"/>
  <c r="O10" i="34"/>
  <c r="P10" i="34"/>
  <c r="Q10" i="34"/>
  <c r="R10" i="34"/>
  <c r="N12" i="34"/>
  <c r="U12" i="34"/>
  <c r="W12" i="34"/>
  <c r="V12" i="34"/>
  <c r="M12" i="34" l="1"/>
  <c r="K12" i="34"/>
  <c r="G12" i="34"/>
  <c r="J12" i="34"/>
  <c r="I12" i="34"/>
  <c r="L12" i="34"/>
  <c r="S10" i="34"/>
  <c r="Q12" i="34"/>
  <c r="X12" i="34"/>
  <c r="Z12" i="34" s="1"/>
  <c r="H12" i="34"/>
  <c r="R12" i="34"/>
  <c r="O12" i="34"/>
  <c r="P12" i="34"/>
  <c r="S12" i="34" l="1"/>
  <c r="B63" i="51" l="1"/>
  <c r="B64" i="51" l="1"/>
  <c r="B65" i="51" s="1"/>
  <c r="B66" i="51" l="1"/>
  <c r="B67" i="51" s="1"/>
  <c r="B68" i="51" s="1"/>
  <c r="B69" i="51" s="1"/>
  <c r="B70" i="51" s="1"/>
  <c r="B71" i="51" s="1"/>
  <c r="B72" i="51" s="1"/>
  <c r="B73" i="51" s="1"/>
  <c r="B74" i="51" s="1"/>
  <c r="B75" i="51" s="1"/>
  <c r="B76" i="51" s="1"/>
  <c r="B77" i="51" s="1"/>
  <c r="B78" i="51" s="1"/>
  <c r="B79" i="51" s="1"/>
  <c r="B80" i="51" s="1"/>
  <c r="B81" i="51" s="1"/>
  <c r="B82" i="51" s="1"/>
  <c r="B83" i="51" s="1"/>
  <c r="B84" i="51" s="1"/>
  <c r="B85" i="51" s="1"/>
  <c r="B86" i="51" s="1"/>
  <c r="B87" i="51" s="1"/>
  <c r="B88" i="51" s="1"/>
  <c r="B89" i="51" s="1"/>
  <c r="B90" i="51" s="1"/>
  <c r="B91" i="51" s="1"/>
  <c r="B92" i="51" s="1"/>
  <c r="B93" i="51" s="1"/>
  <c r="B94" i="51" s="1"/>
  <c r="B95" i="51" s="1"/>
  <c r="B97" i="51" l="1"/>
  <c r="F10" i="69" l="1"/>
  <c r="F12" i="69" l="1"/>
  <c r="B33" i="51" l="1"/>
  <c r="B34" i="51" s="1"/>
  <c r="G27" i="51"/>
  <c r="G33" i="51"/>
  <c r="I33" i="51" s="1"/>
  <c r="G50" i="51"/>
  <c r="I50" i="51" s="1"/>
  <c r="G52" i="51"/>
  <c r="I52" i="51" s="1"/>
  <c r="G54" i="51"/>
  <c r="I54" i="51" s="1"/>
  <c r="H99" i="51"/>
  <c r="G57" i="51" l="1"/>
  <c r="G99" i="51" s="1"/>
  <c r="I40" i="51"/>
  <c r="B35" i="51"/>
  <c r="B36" i="51" s="1"/>
  <c r="B37" i="51" s="1"/>
  <c r="B38" i="51" s="1"/>
  <c r="I57" i="51"/>
  <c r="I99" i="51" s="1"/>
  <c r="I27" i="51"/>
  <c r="G40" i="51"/>
  <c r="G42" i="51" s="1"/>
  <c r="I42" i="51" l="1"/>
  <c r="B57" i="51"/>
  <c r="B40" i="51"/>
  <c r="E10" i="34" s="1"/>
  <c r="E12" i="34" s="1"/>
  <c r="B27" i="51"/>
  <c r="B99" i="51" l="1"/>
  <c r="D10" i="69"/>
  <c r="B42" i="51"/>
  <c r="D10" i="34"/>
  <c r="H10" i="69" l="1"/>
  <c r="D12" i="34"/>
  <c r="F10" i="34"/>
  <c r="AQ10" i="34" l="1"/>
  <c r="AQ11" i="34" s="1"/>
  <c r="T10" i="34"/>
  <c r="T12" i="34" s="1"/>
  <c r="F12" i="34"/>
  <c r="H12" i="69" l="1"/>
  <c r="D12" i="69"/>
</calcChain>
</file>

<file path=xl/comments1.xml><?xml version="1.0" encoding="utf-8"?>
<comments xmlns="http://schemas.openxmlformats.org/spreadsheetml/2006/main">
  <authors>
    <author>Pertanahan2</author>
  </authors>
  <commentList>
    <comment ref="X12" authorId="0">
      <text>
        <r>
          <rPr>
            <b/>
            <sz val="9"/>
            <color indexed="81"/>
            <rFont val="Tahoma"/>
            <family val="2"/>
          </rPr>
          <t xml:space="preserve">proses BN di BPN dan dicatatan selisih 2 unit dikarenakan diurus konsumen sendiri
</t>
        </r>
      </text>
    </comment>
  </commentList>
</comments>
</file>

<file path=xl/sharedStrings.xml><?xml version="1.0" encoding="utf-8"?>
<sst xmlns="http://schemas.openxmlformats.org/spreadsheetml/2006/main" count="496" uniqueCount="334">
  <si>
    <t>No.</t>
  </si>
  <si>
    <t xml:space="preserve">Nama </t>
  </si>
  <si>
    <t>Blok</t>
  </si>
  <si>
    <t>L. Tanah</t>
  </si>
  <si>
    <t>Proses</t>
  </si>
  <si>
    <t>Keterangan</t>
  </si>
  <si>
    <t>Sert.</t>
  </si>
  <si>
    <t>Selisih</t>
  </si>
  <si>
    <t>Terbit</t>
  </si>
  <si>
    <t>Bumi Tegal Besar</t>
  </si>
  <si>
    <t>EH.02</t>
  </si>
  <si>
    <t>JUMLAH</t>
  </si>
  <si>
    <t>CG.10</t>
  </si>
  <si>
    <t>EI.23</t>
  </si>
  <si>
    <t>BELUM PROSES</t>
  </si>
  <si>
    <t>NO.</t>
  </si>
  <si>
    <t>PERUMAHAN</t>
  </si>
  <si>
    <t>PROSES AJB</t>
  </si>
  <si>
    <t>PROSES BN</t>
  </si>
  <si>
    <t xml:space="preserve"> </t>
  </si>
  <si>
    <t>No.   Sert.</t>
  </si>
  <si>
    <t>TOTAL</t>
  </si>
  <si>
    <t>Belum</t>
  </si>
  <si>
    <t>(diisi tanggal)</t>
  </si>
  <si>
    <t>PROYEK BUMI TEGAL BESAR</t>
  </si>
  <si>
    <t>TERBIT AJB</t>
  </si>
  <si>
    <t>EVALUASI AJB DAN BALIK NAMA</t>
  </si>
  <si>
    <t>E.12A</t>
  </si>
  <si>
    <t>ORDER MARKETING</t>
  </si>
  <si>
    <t>EVALUASI BELUM TERBIT BN</t>
  </si>
  <si>
    <t>BELUM TERBIT  BN</t>
  </si>
  <si>
    <t>Tanggal Order</t>
  </si>
  <si>
    <t>AJB</t>
  </si>
  <si>
    <t>Notaris</t>
  </si>
  <si>
    <t>Harga AJB</t>
  </si>
  <si>
    <t>No. AJB</t>
  </si>
  <si>
    <t>Balik Nama</t>
  </si>
  <si>
    <t>Pajak-Pajak</t>
  </si>
  <si>
    <t>SSP</t>
  </si>
  <si>
    <t>BPHTB</t>
  </si>
  <si>
    <t>Sistem Bayar</t>
  </si>
  <si>
    <t>I.</t>
  </si>
  <si>
    <t>II.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</si>
  <si>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</si>
  <si>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</si>
  <si>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</si>
  <si>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</si>
  <si>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</si>
  <si>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</si>
  <si>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</si>
  <si>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</si>
  <si>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</si>
  <si>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</si>
  <si>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</si>
  <si>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</si>
  <si>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Rincian Terbit BN per Bulan</t>
  </si>
  <si>
    <t>Farida</t>
  </si>
  <si>
    <t>Jumlah Unit</t>
  </si>
  <si>
    <t>E.35</t>
  </si>
  <si>
    <t>E.38</t>
  </si>
  <si>
    <t>E.40</t>
  </si>
  <si>
    <t>E.39</t>
  </si>
  <si>
    <t>BELUM ORDER BUMI TEGAL BESAR</t>
  </si>
  <si>
    <t>Hermanto</t>
  </si>
  <si>
    <t>Departemen Land Acquisition</t>
  </si>
  <si>
    <t>EVALUASI SERTIPIKAT BALIK NAMA</t>
  </si>
  <si>
    <t>Mengetahui,</t>
  </si>
  <si>
    <t>Menyetujui,</t>
  </si>
  <si>
    <t>Yunita Widyaningtyas, SH.</t>
  </si>
  <si>
    <t>Indriastuti Rahayu, SH.</t>
  </si>
  <si>
    <t>Manager</t>
  </si>
  <si>
    <t>Kadiv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</si>
  <si>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</si>
  <si>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</si>
  <si>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</si>
  <si>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</si>
  <si>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</si>
  <si>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</si>
  <si>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</si>
  <si>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</si>
  <si>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</si>
  <si>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</si>
  <si>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</si>
  <si>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</si>
  <si>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Jml Kav</t>
  </si>
  <si>
    <t>Budi</t>
  </si>
  <si>
    <t>PROYEK</t>
  </si>
  <si>
    <t>Andrew Nugroho A. S.Kom</t>
  </si>
  <si>
    <t>EVALUASI PENJUALAN BELUM ORDER AJB</t>
  </si>
  <si>
    <t>PENJUALAN</t>
  </si>
  <si>
    <t>Kav</t>
  </si>
  <si>
    <t>Sert</t>
  </si>
  <si>
    <t>KPR-S</t>
  </si>
  <si>
    <t>Irma Bunga</t>
  </si>
  <si>
    <t>KPR - S</t>
  </si>
  <si>
    <t>KPR-K</t>
  </si>
  <si>
    <t>Jual</t>
  </si>
  <si>
    <t>Kadiv Adminstration</t>
  </si>
  <si>
    <t>DE.30</t>
  </si>
  <si>
    <t>B.12913</t>
  </si>
  <si>
    <t xml:space="preserve">Fendi midiako </t>
  </si>
  <si>
    <t>EA.12</t>
  </si>
  <si>
    <t>B.12401</t>
  </si>
  <si>
    <t>B.11915</t>
  </si>
  <si>
    <t xml:space="preserve">Imam Safi'i </t>
  </si>
  <si>
    <t>EH.23E</t>
  </si>
  <si>
    <t>B.9374</t>
  </si>
  <si>
    <t xml:space="preserve">Sanapon </t>
  </si>
  <si>
    <t>GD.23</t>
  </si>
  <si>
    <t>B.9902</t>
  </si>
  <si>
    <t>CI.22</t>
  </si>
  <si>
    <t>B.9912</t>
  </si>
  <si>
    <t xml:space="preserve">Onki Nur Indrianto </t>
  </si>
  <si>
    <t>DC.10</t>
  </si>
  <si>
    <t>B.12848</t>
  </si>
  <si>
    <t>B.13219</t>
  </si>
  <si>
    <t xml:space="preserve">Dio Febriansyah </t>
  </si>
  <si>
    <t>B.12370</t>
  </si>
  <si>
    <t xml:space="preserve">Mada Surya A </t>
  </si>
  <si>
    <t>DC.06</t>
  </si>
  <si>
    <t>B.12844</t>
  </si>
  <si>
    <t>B.13215</t>
  </si>
  <si>
    <t>EJ.12A</t>
  </si>
  <si>
    <t>B.10114</t>
  </si>
  <si>
    <t xml:space="preserve">Hilda Dwi Saputra </t>
  </si>
  <si>
    <t>DF.20</t>
  </si>
  <si>
    <t>B.9589</t>
  </si>
  <si>
    <t>B.11992</t>
  </si>
  <si>
    <t xml:space="preserve">Ria Esti Mumpuni </t>
  </si>
  <si>
    <t>DO.38</t>
  </si>
  <si>
    <t>B.12485</t>
  </si>
  <si>
    <t>B.12473</t>
  </si>
  <si>
    <t xml:space="preserve">Moh. Asrori Rampuji </t>
  </si>
  <si>
    <t>KPR - K</t>
  </si>
  <si>
    <t>CJ.04</t>
  </si>
  <si>
    <t>CJ.09</t>
  </si>
  <si>
    <t xml:space="preserve">Rudi Yanto </t>
  </si>
  <si>
    <t>E.10B</t>
  </si>
  <si>
    <t>B.14108</t>
  </si>
  <si>
    <t xml:space="preserve">Febri Ramadhani </t>
  </si>
  <si>
    <t>DN.09A</t>
  </si>
  <si>
    <t>B.14129</t>
  </si>
  <si>
    <t xml:space="preserve">Supainah </t>
  </si>
  <si>
    <t>FF.16A</t>
  </si>
  <si>
    <t>B.14167</t>
  </si>
  <si>
    <t>Aditiya Yanuar Utama</t>
  </si>
  <si>
    <t>B.14094</t>
  </si>
  <si>
    <t xml:space="preserve">Rahmat Awan Kariyanto </t>
  </si>
  <si>
    <t>B.14089</t>
  </si>
  <si>
    <t xml:space="preserve">Nanang Hariyanto </t>
  </si>
  <si>
    <t xml:space="preserve">Yayan puji Isnanto </t>
  </si>
  <si>
    <t>E.26D</t>
  </si>
  <si>
    <t>E.26E</t>
  </si>
  <si>
    <t>B.14077</t>
  </si>
  <si>
    <t>B.14078</t>
  </si>
  <si>
    <t xml:space="preserve">Mohammad Reza Ardi Winata </t>
  </si>
  <si>
    <t>CJ.07</t>
  </si>
  <si>
    <t>B.14091</t>
  </si>
  <si>
    <t xml:space="preserve">Rahmanul Arzaq </t>
  </si>
  <si>
    <t>DM.03</t>
  </si>
  <si>
    <t>B.14148</t>
  </si>
  <si>
    <t xml:space="preserve">Dian Aris Widyawan </t>
  </si>
  <si>
    <t>DE.18</t>
  </si>
  <si>
    <t>B.11955</t>
  </si>
  <si>
    <t>06-12-19</t>
  </si>
  <si>
    <t>09-12-19</t>
  </si>
  <si>
    <t>12-12-19</t>
  </si>
  <si>
    <t>Cahyadita Arif Ramadani</t>
  </si>
  <si>
    <t>Purnama Hadianto</t>
  </si>
  <si>
    <t>DL.42</t>
  </si>
  <si>
    <t>B.14640</t>
  </si>
  <si>
    <t>20-12-19</t>
  </si>
  <si>
    <t>414/16-12-2019</t>
  </si>
  <si>
    <t>415/16-12-2019</t>
  </si>
  <si>
    <t>391/13-12-2019</t>
  </si>
  <si>
    <t>387/13-12-2019</t>
  </si>
  <si>
    <t>407/13-12-2019</t>
  </si>
  <si>
    <t>403/13-12-2019</t>
  </si>
  <si>
    <t>409/16-12-2019</t>
  </si>
  <si>
    <t>411/16-12-2019</t>
  </si>
  <si>
    <t>412/16-12-2019</t>
  </si>
  <si>
    <t>393/13-12-2019</t>
  </si>
  <si>
    <t>394/13-12-2019</t>
  </si>
  <si>
    <t>Ali Sadikin</t>
  </si>
  <si>
    <t>BU.07</t>
  </si>
  <si>
    <t>B.11216</t>
  </si>
  <si>
    <t>B.11261</t>
  </si>
  <si>
    <t>Layli Putri Apriliani</t>
  </si>
  <si>
    <t>BV.54</t>
  </si>
  <si>
    <t>B.11223</t>
  </si>
  <si>
    <t>B.11258</t>
  </si>
  <si>
    <t>Fresky Panisa</t>
  </si>
  <si>
    <t>EB.11</t>
  </si>
  <si>
    <t>B.11969</t>
  </si>
  <si>
    <t>B.14012</t>
  </si>
  <si>
    <t>389/13-12-2019</t>
  </si>
  <si>
    <t>398/13-12-2019</t>
  </si>
  <si>
    <t>372/13-12-2019</t>
  </si>
  <si>
    <t>B.14549</t>
  </si>
  <si>
    <t>SISA              sd. 2019</t>
  </si>
  <si>
    <t>TAHUN 2020</t>
  </si>
  <si>
    <t>TERBIT BALIK NAMA TH. 2020</t>
  </si>
  <si>
    <t>sd. Tahun 2019</t>
  </si>
  <si>
    <t>Tahun 2020</t>
  </si>
  <si>
    <t>sd. 2019</t>
  </si>
  <si>
    <t>366/12-12-2020</t>
  </si>
  <si>
    <t>360/12-12-2019</t>
  </si>
  <si>
    <t>DM.19</t>
  </si>
  <si>
    <t>B.14171</t>
  </si>
  <si>
    <t>Kusmanto</t>
  </si>
  <si>
    <t>E.35A</t>
  </si>
  <si>
    <t>B.15097</t>
  </si>
  <si>
    <t>Nur Asiyah Jamil</t>
  </si>
  <si>
    <t>Andrik Prasetyo</t>
  </si>
  <si>
    <t>Hendi Dwi Nugroho</t>
  </si>
  <si>
    <t>Dian Tri Wahyuni</t>
  </si>
  <si>
    <t>Anik Ikawati</t>
  </si>
  <si>
    <t>Niluh Putu Laras Mahasari</t>
  </si>
  <si>
    <t>E.09A</t>
  </si>
  <si>
    <t>B.14117</t>
  </si>
  <si>
    <t>B.10128</t>
  </si>
  <si>
    <t>FF.12A</t>
  </si>
  <si>
    <t>B.14163</t>
  </si>
  <si>
    <t>B.14030</t>
  </si>
  <si>
    <t>EH.08</t>
  </si>
  <si>
    <t>B.12376</t>
  </si>
  <si>
    <t>E.36A</t>
  </si>
  <si>
    <t>B.15103</t>
  </si>
  <si>
    <t>27-01-20</t>
  </si>
  <si>
    <t>Ahmad Mas'udi Kamil</t>
  </si>
  <si>
    <t>EA.18</t>
  </si>
  <si>
    <t>B.11914</t>
  </si>
  <si>
    <t>B.14011</t>
  </si>
  <si>
    <t>E.10A</t>
  </si>
  <si>
    <t>B.14116</t>
  </si>
  <si>
    <t>Anis Desy Chandrawati</t>
  </si>
  <si>
    <t>Addenan Wijiyono</t>
  </si>
  <si>
    <t>DD.39</t>
  </si>
  <si>
    <t>B.12232</t>
  </si>
  <si>
    <t>01-02-20</t>
  </si>
  <si>
    <t xml:space="preserve">Novia Susianti </t>
  </si>
  <si>
    <t>12-02-2020</t>
  </si>
  <si>
    <t>04-02-20</t>
  </si>
  <si>
    <t>05-02-2020</t>
  </si>
  <si>
    <t>M. Saleh R. (Nur Rohman)</t>
  </si>
  <si>
    <t>Agus Sutiono</t>
  </si>
  <si>
    <t>Drs. Teguh Hadi S.</t>
  </si>
  <si>
    <t>Agustina P.D.</t>
  </si>
  <si>
    <t>Titin Wandansari</t>
  </si>
  <si>
    <t>Imelda Eva Santi</t>
  </si>
  <si>
    <t>CE.24</t>
  </si>
  <si>
    <t>AD.07</t>
  </si>
  <si>
    <t>CD.29</t>
  </si>
  <si>
    <t>AD.08</t>
  </si>
  <si>
    <t>CD.28</t>
  </si>
  <si>
    <t>CD.26</t>
  </si>
  <si>
    <t>B.15416</t>
  </si>
  <si>
    <t>B.15420</t>
  </si>
  <si>
    <t>B.15419</t>
  </si>
  <si>
    <t>B.15421</t>
  </si>
  <si>
    <t>B.15418</t>
  </si>
  <si>
    <t>B.15417</t>
  </si>
  <si>
    <t>13-02-20</t>
  </si>
  <si>
    <t>Suryanto</t>
  </si>
  <si>
    <t>DG.01O</t>
  </si>
  <si>
    <t>B.15414</t>
  </si>
  <si>
    <t>Elsa Sarifa</t>
  </si>
  <si>
    <t>E.29A</t>
  </si>
  <si>
    <t>B.14083</t>
  </si>
  <si>
    <t>8/10-02-2020</t>
  </si>
  <si>
    <t>14/11-02-2020</t>
  </si>
  <si>
    <t>13/11-02-2020</t>
  </si>
  <si>
    <t>10/10-02-2020</t>
  </si>
  <si>
    <t>9/10-02-2020</t>
  </si>
  <si>
    <t>7/10-02-2020</t>
  </si>
  <si>
    <t>B.14034</t>
  </si>
  <si>
    <t>Moch. Syaifuddin</t>
  </si>
  <si>
    <t>Rahmat Hadi S.</t>
  </si>
  <si>
    <t>DM.21</t>
  </si>
  <si>
    <t>B.14173</t>
  </si>
  <si>
    <t>B.14033</t>
  </si>
  <si>
    <t>Nurahmat Sujono Putra</t>
  </si>
  <si>
    <t>Erna Wahyu Lestari</t>
  </si>
  <si>
    <t>DD.01</t>
  </si>
  <si>
    <t>B.12251</t>
  </si>
  <si>
    <t>Zainal Abidin Al Ma'rip</t>
  </si>
  <si>
    <t>BULAN MARET 2020</t>
  </si>
  <si>
    <t>Jember, 31 Maret 2020</t>
  </si>
  <si>
    <t>SD. MARET 2020</t>
  </si>
  <si>
    <t>998/27-12-2019</t>
  </si>
  <si>
    <t>12-03-2020</t>
  </si>
  <si>
    <t>B.15102</t>
  </si>
  <si>
    <t>E.37A</t>
  </si>
  <si>
    <t>B.14035</t>
  </si>
  <si>
    <t>E.38A</t>
  </si>
  <si>
    <t>B.15101</t>
  </si>
  <si>
    <t>Ahmad Afandi</t>
  </si>
  <si>
    <t>Moh. Afton Nadir</t>
  </si>
  <si>
    <t>Alberto Dhuan Bessy Priyono</t>
  </si>
  <si>
    <t>13-03-2020</t>
  </si>
  <si>
    <t>07-03-2020</t>
  </si>
  <si>
    <t>23/19-02-2020</t>
  </si>
  <si>
    <t>24/19-02-2020</t>
  </si>
  <si>
    <t>21/30-01-2020</t>
  </si>
  <si>
    <t>16-03-20</t>
  </si>
  <si>
    <t>17-03-20</t>
  </si>
  <si>
    <t>19-03-20</t>
  </si>
  <si>
    <t>19-03-2020</t>
  </si>
  <si>
    <t>E.40C</t>
  </si>
  <si>
    <t>Hardi Dwi Yulianto</t>
  </si>
  <si>
    <t>B.15098</t>
  </si>
  <si>
    <t>E.27B</t>
  </si>
  <si>
    <t>B.14080</t>
  </si>
  <si>
    <t>Anis Surya Winata</t>
  </si>
  <si>
    <t>E.28B</t>
  </si>
  <si>
    <t>B.14082</t>
  </si>
  <si>
    <t>Iswatul Hasanah</t>
  </si>
  <si>
    <t>DM.07</t>
  </si>
  <si>
    <t>B.14152</t>
  </si>
  <si>
    <t>Kunti Mardiyana</t>
  </si>
  <si>
    <t>27-03-2020</t>
  </si>
  <si>
    <t>27-03-20</t>
  </si>
  <si>
    <t>Dita Novelia Putri</t>
  </si>
  <si>
    <t>E.40A</t>
  </si>
  <si>
    <t>B.15099</t>
  </si>
  <si>
    <t>DN.07</t>
  </si>
  <si>
    <t>B.14126</t>
  </si>
  <si>
    <t>Sujito</t>
  </si>
  <si>
    <t>D.03</t>
  </si>
  <si>
    <t>B.12901</t>
  </si>
  <si>
    <t>Eddy Taruna Hidayat</t>
  </si>
  <si>
    <t>DD.29</t>
  </si>
  <si>
    <t>B.12801</t>
  </si>
  <si>
    <t>Sandi Susdaryanto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</si>
</sst>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d/mm/yyyy;@"/>
    <numFmt numFmtId="165" formatCode="_(* #,##0_);_(* \(#,##0\);_(* &quot;-&quot;??_);_(@_)"/>
    <numFmt numFmtId="167" formatCode="_(* #,##0.0_);_(* \(#,##0.0\);_(* &quot;-&quot;_);_(@_)"/>
    <numFmt numFmtId="168" formatCode="_(* #,##0.0_);_(* \(#,##0.0\);_(* &quot;-&quot;?_);_(@_)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0"/>
      <name val="Arial"/>
      <family val="2"/>
    </font>
    <font>
      <sz val="8"/>
      <name val="Arial"/>
      <family val="2"/>
    </font>
    <font>
      <b/>
      <sz val="10.5"/>
      <color theme="1"/>
      <name val="Cambria"/>
      <family val="1"/>
      <scheme val="major"/>
    </font>
    <font>
      <sz val="10.5"/>
      <color theme="1"/>
      <name val="Cambria"/>
      <family val="1"/>
      <scheme val="major"/>
    </font>
    <font>
      <sz val="10.5"/>
      <color rgb="FF0000FF"/>
      <name val="Cambria"/>
      <family val="1"/>
      <scheme val="major"/>
    </font>
    <font>
      <sz val="10.5"/>
      <name val="Cambria"/>
      <family val="1"/>
      <scheme val="major"/>
    </font>
    <font>
      <b/>
      <sz val="11"/>
      <color rgb="FFFF0000"/>
      <name val="Cambria"/>
      <family val="1"/>
      <scheme val="major"/>
    </font>
    <font>
      <sz val="10"/>
      <name val="Cambria"/>
      <family val="1"/>
      <scheme val="major"/>
    </font>
    <font>
      <b/>
      <sz val="10.5"/>
      <name val="Cambria"/>
      <family val="1"/>
      <scheme val="major"/>
    </font>
    <font>
      <u/>
      <sz val="10.5"/>
      <name val="Cambria"/>
      <family val="1"/>
      <scheme val="major"/>
    </font>
    <font>
      <b/>
      <i/>
      <sz val="10"/>
      <name val="Cambria"/>
      <family val="1"/>
      <scheme val="major"/>
    </font>
    <font>
      <sz val="12"/>
      <color indexed="8"/>
      <name val="Cambria"/>
      <family val="1"/>
      <scheme val="major"/>
    </font>
    <font>
      <sz val="10"/>
      <color theme="1"/>
      <name val="Cambria"/>
      <family val="1"/>
      <scheme val="major"/>
    </font>
    <font>
      <i/>
      <sz val="10"/>
      <name val="Cambria"/>
      <family val="1"/>
      <scheme val="major"/>
    </font>
    <font>
      <b/>
      <u/>
      <sz val="10.5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indexed="8"/>
      <name val="Cambria"/>
      <family val="1"/>
      <scheme val="major"/>
    </font>
    <font>
      <b/>
      <sz val="16"/>
      <name val="Cambria"/>
      <family val="1"/>
      <scheme val="major"/>
    </font>
    <font>
      <b/>
      <sz val="9.5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20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9"/>
      <color indexed="81"/>
      <name val="Tahoma"/>
      <family val="2"/>
    </font>
    <font>
      <i/>
      <sz val="11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11"/>
      <color rgb="FFFF0000"/>
      <name val="Calibri"/>
      <family val="2"/>
      <scheme val="minor"/>
    </font>
    <font>
      <sz val="10"/>
      <name val="AvantGarde Md BT"/>
      <family val="2"/>
    </font>
    <font>
      <b/>
      <sz val="10.5"/>
      <color rgb="FFFF0000"/>
      <name val="Cambria"/>
      <family val="1"/>
      <scheme val="major"/>
    </font>
    <font>
      <b/>
      <sz val="10"/>
      <color rgb="FF0000FF"/>
      <name val="Cambria"/>
      <family val="1"/>
      <scheme val="major"/>
    </font>
    <font>
      <sz val="10"/>
      <color rgb="FF0000FF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</patternFill>
    </fill>
    <fill>
      <patternFill patternType="gray06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</borders>
  <cellStyleXfs count="1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9" fillId="0" borderId="0"/>
    <xf numFmtId="0" fontId="10" fillId="4" borderId="0"/>
    <xf numFmtId="0" fontId="2" fillId="0" borderId="0"/>
    <xf numFmtId="0" fontId="9" fillId="0" borderId="0"/>
    <xf numFmtId="41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9" fillId="0" borderId="0"/>
    <xf numFmtId="43" fontId="3" fillId="0" borderId="0" applyFont="0" applyFill="0" applyBorder="0" applyAlignment="0" applyProtection="0"/>
    <xf numFmtId="43" fontId="37" fillId="0" borderId="0" applyFont="0" applyFill="0" applyBorder="0" applyAlignment="0" applyProtection="0"/>
  </cellStyleXfs>
  <cellXfs count="627">
    <xf numFmtId="0" fontId="0" fillId="0" borderId="0" xfId="0"/>
    <xf numFmtId="0" fontId="12" fillId="0" borderId="0" xfId="0" applyFont="1" applyAlignment="1">
      <alignment vertical="center"/>
    </xf>
    <xf numFmtId="165" fontId="12" fillId="0" borderId="0" xfId="1" applyNumberFormat="1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/>
    <xf numFmtId="165" fontId="4" fillId="0" borderId="0" xfId="1" applyNumberFormat="1" applyFont="1" applyBorder="1" applyAlignment="1">
      <alignment horizontal="center" vertical="center"/>
    </xf>
    <xf numFmtId="165" fontId="11" fillId="0" borderId="0" xfId="1" applyNumberFormat="1" applyFont="1" applyBorder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5" fontId="0" fillId="0" borderId="0" xfId="1" applyNumberFormat="1" applyFont="1"/>
    <xf numFmtId="0" fontId="7" fillId="0" borderId="0" xfId="0" applyFont="1" applyAlignment="1">
      <alignment horizontal="center"/>
    </xf>
    <xf numFmtId="41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5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/>
    <xf numFmtId="0" fontId="15" fillId="0" borderId="0" xfId="0" applyFont="1" applyFill="1"/>
    <xf numFmtId="0" fontId="15" fillId="0" borderId="0" xfId="0" applyFont="1" applyAlignment="1">
      <alignment vertical="center"/>
    </xf>
    <xf numFmtId="41" fontId="15" fillId="0" borderId="0" xfId="0" applyNumberFormat="1" applyFont="1" applyAlignment="1">
      <alignment vertical="center"/>
    </xf>
    <xf numFmtId="165" fontId="15" fillId="0" borderId="0" xfId="1" applyNumberFormat="1" applyFont="1" applyAlignment="1">
      <alignment vertical="center"/>
    </xf>
    <xf numFmtId="0" fontId="15" fillId="0" borderId="0" xfId="0" applyFont="1"/>
    <xf numFmtId="41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41" fontId="7" fillId="0" borderId="0" xfId="0" applyNumberFormat="1" applyFont="1" applyFill="1" applyAlignment="1">
      <alignment horizontal="center" vertical="center"/>
    </xf>
    <xf numFmtId="43" fontId="5" fillId="0" borderId="0" xfId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3" fontId="7" fillId="0" borderId="11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41" fontId="5" fillId="0" borderId="0" xfId="0" applyNumberFormat="1" applyFont="1" applyFill="1" applyBorder="1" applyAlignment="1">
      <alignment vertical="center"/>
    </xf>
    <xf numFmtId="41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41" fontId="5" fillId="0" borderId="0" xfId="0" applyNumberFormat="1" applyFont="1" applyFill="1"/>
    <xf numFmtId="41" fontId="7" fillId="0" borderId="0" xfId="0" applyNumberFormat="1" applyFont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14" fillId="0" borderId="0" xfId="3" applyNumberFormat="1" applyFont="1"/>
    <xf numFmtId="0" fontId="17" fillId="0" borderId="0" xfId="3" applyNumberFormat="1" applyFont="1"/>
    <xf numFmtId="0" fontId="11" fillId="4" borderId="0" xfId="4" applyNumberFormat="1" applyFont="1" applyAlignment="1">
      <alignment vertical="center"/>
    </xf>
    <xf numFmtId="0" fontId="18" fillId="0" borderId="0" xfId="3" applyNumberFormat="1" applyFont="1"/>
    <xf numFmtId="0" fontId="19" fillId="0" borderId="0" xfId="3" applyNumberFormat="1" applyFont="1" applyAlignment="1">
      <alignment horizontal="left"/>
    </xf>
    <xf numFmtId="0" fontId="9" fillId="0" borderId="0" xfId="3" applyNumberFormat="1"/>
    <xf numFmtId="0" fontId="8" fillId="0" borderId="0" xfId="0" applyFont="1" applyFill="1"/>
    <xf numFmtId="0" fontId="8" fillId="0" borderId="0" xfId="0" applyFont="1"/>
    <xf numFmtId="165" fontId="8" fillId="0" borderId="0" xfId="1" applyNumberFormat="1" applyFont="1"/>
    <xf numFmtId="0" fontId="22" fillId="0" borderId="0" xfId="3" applyNumberFormat="1" applyFont="1" applyAlignment="1">
      <alignment horizontal="left"/>
    </xf>
    <xf numFmtId="0" fontId="23" fillId="0" borderId="0" xfId="3" applyNumberFormat="1" applyFont="1"/>
    <xf numFmtId="41" fontId="16" fillId="2" borderId="4" xfId="0" quotePrefix="1" applyNumberFormat="1" applyFont="1" applyFill="1" applyBorder="1" applyAlignment="1">
      <alignment horizontal="center" vertical="center"/>
    </xf>
    <xf numFmtId="41" fontId="16" fillId="0" borderId="4" xfId="0" applyNumberFormat="1" applyFont="1" applyFill="1" applyBorder="1" applyAlignment="1">
      <alignment horizontal="center" vertical="center"/>
    </xf>
    <xf numFmtId="41" fontId="5" fillId="2" borderId="0" xfId="0" applyNumberFormat="1" applyFont="1" applyFill="1" applyAlignment="1">
      <alignment vertical="center"/>
    </xf>
    <xf numFmtId="41" fontId="5" fillId="0" borderId="0" xfId="0" applyNumberFormat="1" applyFont="1" applyAlignment="1">
      <alignment vertical="center"/>
    </xf>
    <xf numFmtId="41" fontId="21" fillId="0" borderId="3" xfId="0" quotePrefix="1" applyNumberFormat="1" applyFont="1" applyFill="1" applyBorder="1" applyAlignment="1">
      <alignment horizontal="center" vertical="center"/>
    </xf>
    <xf numFmtId="41" fontId="21" fillId="0" borderId="19" xfId="0" quotePrefix="1" applyNumberFormat="1" applyFont="1" applyFill="1" applyBorder="1" applyAlignment="1">
      <alignment horizontal="center" vertical="center"/>
    </xf>
    <xf numFmtId="41" fontId="21" fillId="0" borderId="19" xfId="0" quotePrefix="1" applyNumberFormat="1" applyFont="1" applyFill="1" applyBorder="1" applyAlignment="1">
      <alignment horizontal="right" vertical="center"/>
    </xf>
    <xf numFmtId="41" fontId="24" fillId="0" borderId="5" xfId="0" applyNumberFormat="1" applyFont="1" applyFill="1" applyBorder="1" applyAlignment="1">
      <alignment horizontal="center" vertical="center"/>
    </xf>
    <xf numFmtId="41" fontId="24" fillId="2" borderId="5" xfId="0" applyNumberFormat="1" applyFont="1" applyFill="1" applyBorder="1" applyAlignment="1">
      <alignment horizontal="center" vertical="center"/>
    </xf>
    <xf numFmtId="41" fontId="21" fillId="2" borderId="2" xfId="0" quotePrefix="1" applyNumberFormat="1" applyFont="1" applyFill="1" applyBorder="1" applyAlignment="1">
      <alignment horizontal="center" vertical="center"/>
    </xf>
    <xf numFmtId="41" fontId="21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165" fontId="5" fillId="0" borderId="0" xfId="1" applyNumberFormat="1" applyFont="1"/>
    <xf numFmtId="0" fontId="26" fillId="0" borderId="0" xfId="0" applyFont="1" applyBorder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165" fontId="5" fillId="0" borderId="0" xfId="1" applyNumberFormat="1" applyFont="1" applyAlignment="1">
      <alignment vertical="center"/>
    </xf>
    <xf numFmtId="0" fontId="16" fillId="0" borderId="0" xfId="3" applyNumberFormat="1" applyFont="1"/>
    <xf numFmtId="41" fontId="24" fillId="0" borderId="15" xfId="0" applyNumberFormat="1" applyFont="1" applyFill="1" applyBorder="1" applyAlignment="1">
      <alignment horizontal="right" vertical="center"/>
    </xf>
    <xf numFmtId="41" fontId="24" fillId="0" borderId="15" xfId="0" applyNumberFormat="1" applyFont="1" applyFill="1" applyBorder="1" applyAlignment="1">
      <alignment vertical="center"/>
    </xf>
    <xf numFmtId="41" fontId="21" fillId="0" borderId="15" xfId="0" applyNumberFormat="1" applyFont="1" applyFill="1" applyBorder="1" applyAlignment="1">
      <alignment vertical="center"/>
    </xf>
    <xf numFmtId="41" fontId="21" fillId="0" borderId="15" xfId="0" applyNumberFormat="1" applyFont="1" applyFill="1" applyBorder="1" applyAlignment="1">
      <alignment horizontal="center" vertical="center"/>
    </xf>
    <xf numFmtId="167" fontId="21" fillId="0" borderId="15" xfId="1" applyNumberFormat="1" applyFont="1" applyFill="1" applyBorder="1" applyAlignment="1">
      <alignment horizontal="right" vertical="center"/>
    </xf>
    <xf numFmtId="41" fontId="21" fillId="0" borderId="15" xfId="0" quotePrefix="1" applyNumberFormat="1" applyFont="1" applyFill="1" applyBorder="1" applyAlignment="1">
      <alignment horizontal="center" vertical="center"/>
    </xf>
    <xf numFmtId="41" fontId="21" fillId="0" borderId="15" xfId="0" quotePrefix="1" applyNumberFormat="1" applyFont="1" applyFill="1" applyBorder="1" applyAlignment="1">
      <alignment horizontal="right" vertical="center"/>
    </xf>
    <xf numFmtId="41" fontId="21" fillId="0" borderId="15" xfId="0" quotePrefix="1" applyNumberFormat="1" applyFont="1" applyFill="1" applyBorder="1" applyAlignment="1">
      <alignment horizontal="left" vertical="center"/>
    </xf>
    <xf numFmtId="41" fontId="24" fillId="0" borderId="2" xfId="0" applyNumberFormat="1" applyFont="1" applyFill="1" applyBorder="1" applyAlignment="1">
      <alignment horizontal="right" vertical="center"/>
    </xf>
    <xf numFmtId="41" fontId="24" fillId="0" borderId="2" xfId="0" applyNumberFormat="1" applyFont="1" applyFill="1" applyBorder="1" applyAlignment="1">
      <alignment vertical="center"/>
    </xf>
    <xf numFmtId="41" fontId="21" fillId="0" borderId="2" xfId="0" applyNumberFormat="1" applyFont="1" applyFill="1" applyBorder="1" applyAlignment="1">
      <alignment vertical="center"/>
    </xf>
    <xf numFmtId="41" fontId="21" fillId="0" borderId="2" xfId="0" applyNumberFormat="1" applyFont="1" applyFill="1" applyBorder="1" applyAlignment="1">
      <alignment horizontal="center" vertical="center"/>
    </xf>
    <xf numFmtId="167" fontId="21" fillId="0" borderId="2" xfId="1" applyNumberFormat="1" applyFont="1" applyFill="1" applyBorder="1" applyAlignment="1">
      <alignment horizontal="right" vertical="center"/>
    </xf>
    <xf numFmtId="41" fontId="21" fillId="0" borderId="2" xfId="0" quotePrefix="1" applyNumberFormat="1" applyFont="1" applyFill="1" applyBorder="1" applyAlignment="1">
      <alignment horizontal="right" vertical="center"/>
    </xf>
    <xf numFmtId="41" fontId="21" fillId="0" borderId="2" xfId="0" quotePrefix="1" applyNumberFormat="1" applyFont="1" applyFill="1" applyBorder="1" applyAlignment="1">
      <alignment horizontal="left" vertical="center"/>
    </xf>
    <xf numFmtId="41" fontId="21" fillId="0" borderId="19" xfId="0" applyNumberFormat="1" applyFont="1" applyFill="1" applyBorder="1" applyAlignment="1">
      <alignment horizontal="center" vertical="center"/>
    </xf>
    <xf numFmtId="41" fontId="21" fillId="0" borderId="19" xfId="0" applyNumberFormat="1" applyFont="1" applyFill="1" applyBorder="1" applyAlignment="1">
      <alignment horizontal="left" vertical="center"/>
    </xf>
    <xf numFmtId="41" fontId="21" fillId="0" borderId="22" xfId="0" quotePrefix="1" applyNumberFormat="1" applyFont="1" applyFill="1" applyBorder="1" applyAlignment="1">
      <alignment horizontal="center" vertical="center"/>
    </xf>
    <xf numFmtId="41" fontId="24" fillId="0" borderId="12" xfId="0" applyNumberFormat="1" applyFont="1" applyFill="1" applyBorder="1" applyAlignment="1">
      <alignment horizontal="center" vertical="center"/>
    </xf>
    <xf numFmtId="168" fontId="24" fillId="0" borderId="5" xfId="1" applyNumberFormat="1" applyFont="1" applyFill="1" applyBorder="1" applyAlignment="1">
      <alignment horizontal="right" vertical="center"/>
    </xf>
    <xf numFmtId="41" fontId="21" fillId="0" borderId="5" xfId="0" applyNumberFormat="1" applyFont="1" applyFill="1" applyBorder="1" applyAlignment="1">
      <alignment horizontal="center" vertical="center"/>
    </xf>
    <xf numFmtId="41" fontId="21" fillId="0" borderId="3" xfId="0" applyNumberFormat="1" applyFont="1" applyFill="1" applyBorder="1" applyAlignment="1">
      <alignment horizontal="center" vertical="center"/>
    </xf>
    <xf numFmtId="41" fontId="21" fillId="0" borderId="3" xfId="0" applyNumberFormat="1" applyFont="1" applyFill="1" applyBorder="1" applyAlignment="1">
      <alignment vertical="center"/>
    </xf>
    <xf numFmtId="41" fontId="21" fillId="0" borderId="3" xfId="2" applyNumberFormat="1" applyFont="1" applyFill="1" applyBorder="1" applyAlignment="1">
      <alignment horizontal="left" vertical="center"/>
    </xf>
    <xf numFmtId="168" fontId="21" fillId="0" borderId="3" xfId="1" applyNumberFormat="1" applyFont="1" applyFill="1" applyBorder="1" applyAlignment="1">
      <alignment horizontal="right" vertical="center"/>
    </xf>
    <xf numFmtId="41" fontId="21" fillId="0" borderId="3" xfId="0" applyNumberFormat="1" applyFont="1" applyFill="1" applyBorder="1" applyAlignment="1">
      <alignment horizontal="left" vertical="center"/>
    </xf>
    <xf numFmtId="0" fontId="21" fillId="0" borderId="0" xfId="0" applyFont="1" applyFill="1" applyAlignment="1">
      <alignment vertical="center"/>
    </xf>
    <xf numFmtId="43" fontId="21" fillId="0" borderId="0" xfId="1" applyFont="1" applyFill="1" applyAlignment="1">
      <alignment vertical="center"/>
    </xf>
    <xf numFmtId="0" fontId="21" fillId="0" borderId="0" xfId="0" applyFont="1" applyFill="1" applyAlignment="1">
      <alignment horizontal="center" vertical="center"/>
    </xf>
    <xf numFmtId="41" fontId="21" fillId="0" borderId="19" xfId="0" quotePrefix="1" applyNumberFormat="1" applyFont="1" applyFill="1" applyBorder="1" applyAlignment="1">
      <alignment horizontal="left" vertical="center"/>
    </xf>
    <xf numFmtId="41" fontId="24" fillId="0" borderId="5" xfId="0" applyNumberFormat="1" applyFont="1" applyFill="1" applyBorder="1" applyAlignment="1">
      <alignment horizontal="left" vertical="center"/>
    </xf>
    <xf numFmtId="41" fontId="21" fillId="0" borderId="23" xfId="0" quotePrefix="1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41" fontId="24" fillId="0" borderId="5" xfId="1" applyNumberFormat="1" applyFont="1" applyFill="1" applyBorder="1" applyAlignment="1">
      <alignment horizontal="right" vertical="center"/>
    </xf>
    <xf numFmtId="41" fontId="24" fillId="0" borderId="5" xfId="1" applyNumberFormat="1" applyFont="1" applyFill="1" applyBorder="1" applyAlignment="1">
      <alignment horizontal="left" vertical="center"/>
    </xf>
    <xf numFmtId="41" fontId="21" fillId="2" borderId="15" xfId="0" quotePrefix="1" applyNumberFormat="1" applyFont="1" applyFill="1" applyBorder="1" applyAlignment="1">
      <alignment horizontal="center" vertical="center"/>
    </xf>
    <xf numFmtId="41" fontId="21" fillId="2" borderId="19" xfId="0" quotePrefix="1" applyNumberFormat="1" applyFont="1" applyFill="1" applyBorder="1" applyAlignment="1">
      <alignment horizontal="center" vertical="center"/>
    </xf>
    <xf numFmtId="41" fontId="21" fillId="2" borderId="22" xfId="0" quotePrefix="1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vertical="center"/>
    </xf>
    <xf numFmtId="168" fontId="21" fillId="0" borderId="15" xfId="1" applyNumberFormat="1" applyFont="1" applyFill="1" applyBorder="1" applyAlignment="1">
      <alignment vertical="center"/>
    </xf>
    <xf numFmtId="168" fontId="21" fillId="0" borderId="2" xfId="1" applyNumberFormat="1" applyFont="1" applyFill="1" applyBorder="1" applyAlignment="1">
      <alignment vertical="center"/>
    </xf>
    <xf numFmtId="41" fontId="21" fillId="2" borderId="2" xfId="0" quotePrefix="1" applyNumberFormat="1" applyFont="1" applyFill="1" applyBorder="1" applyAlignment="1">
      <alignment horizontal="right" vertical="center"/>
    </xf>
    <xf numFmtId="41" fontId="21" fillId="2" borderId="23" xfId="0" quotePrefix="1" applyNumberFormat="1" applyFont="1" applyFill="1" applyBorder="1" applyAlignment="1">
      <alignment horizontal="right" vertical="center"/>
    </xf>
    <xf numFmtId="41" fontId="21" fillId="0" borderId="25" xfId="0" applyNumberFormat="1" applyFont="1" applyFill="1" applyBorder="1" applyAlignment="1">
      <alignment vertical="center"/>
    </xf>
    <xf numFmtId="168" fontId="21" fillId="0" borderId="3" xfId="1" applyNumberFormat="1" applyFont="1" applyFill="1" applyBorder="1" applyAlignment="1">
      <alignment vertical="center"/>
    </xf>
    <xf numFmtId="41" fontId="21" fillId="0" borderId="0" xfId="0" applyNumberFormat="1" applyFont="1" applyFill="1" applyBorder="1" applyAlignment="1">
      <alignment vertical="center"/>
    </xf>
    <xf numFmtId="41" fontId="21" fillId="0" borderId="0" xfId="0" applyNumberFormat="1" applyFont="1" applyFill="1" applyAlignment="1">
      <alignment vertical="center"/>
    </xf>
    <xf numFmtId="41" fontId="21" fillId="0" borderId="15" xfId="0" applyNumberFormat="1" applyFont="1" applyFill="1" applyBorder="1" applyAlignment="1">
      <alignment horizontal="left" vertical="center"/>
    </xf>
    <xf numFmtId="167" fontId="21" fillId="0" borderId="0" xfId="1" applyNumberFormat="1" applyFont="1" applyFill="1" applyBorder="1" applyAlignment="1">
      <alignment horizontal="right" vertical="center"/>
    </xf>
    <xf numFmtId="41" fontId="21" fillId="0" borderId="0" xfId="0" applyNumberFormat="1" applyFont="1" applyFill="1" applyBorder="1" applyAlignment="1">
      <alignment horizontal="center" vertical="center"/>
    </xf>
    <xf numFmtId="167" fontId="24" fillId="0" borderId="5" xfId="0" applyNumberFormat="1" applyFont="1" applyFill="1" applyBorder="1" applyAlignment="1">
      <alignment horizontal="center" vertical="center"/>
    </xf>
    <xf numFmtId="41" fontId="24" fillId="0" borderId="5" xfId="0" applyNumberFormat="1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167" fontId="24" fillId="0" borderId="5" xfId="0" applyNumberFormat="1" applyFont="1" applyFill="1" applyBorder="1" applyAlignment="1">
      <alignment vertical="center"/>
    </xf>
    <xf numFmtId="0" fontId="21" fillId="0" borderId="5" xfId="0" applyFont="1" applyFill="1" applyBorder="1" applyAlignment="1">
      <alignment horizontal="center" vertical="center"/>
    </xf>
    <xf numFmtId="41" fontId="21" fillId="0" borderId="0" xfId="0" applyNumberFormat="1" applyFont="1" applyFill="1" applyAlignment="1">
      <alignment horizontal="left" vertical="center"/>
    </xf>
    <xf numFmtId="0" fontId="29" fillId="0" borderId="0" xfId="0" applyFont="1" applyBorder="1" applyAlignment="1">
      <alignment vertical="center"/>
    </xf>
    <xf numFmtId="41" fontId="5" fillId="0" borderId="0" xfId="0" applyNumberFormat="1" applyFont="1"/>
    <xf numFmtId="41" fontId="21" fillId="2" borderId="2" xfId="0" applyNumberFormat="1" applyFont="1" applyFill="1" applyBorder="1" applyAlignment="1">
      <alignment vertical="center"/>
    </xf>
    <xf numFmtId="41" fontId="21" fillId="2" borderId="5" xfId="0" applyNumberFormat="1" applyFont="1" applyFill="1" applyBorder="1" applyAlignment="1">
      <alignment horizontal="left" vertical="center"/>
    </xf>
    <xf numFmtId="165" fontId="21" fillId="2" borderId="1" xfId="1" applyNumberFormat="1" applyFont="1" applyFill="1" applyBorder="1" applyAlignment="1">
      <alignment vertical="center"/>
    </xf>
    <xf numFmtId="165" fontId="21" fillId="2" borderId="5" xfId="1" applyNumberFormat="1" applyFont="1" applyFill="1" applyBorder="1" applyAlignment="1">
      <alignment vertical="center"/>
    </xf>
    <xf numFmtId="41" fontId="21" fillId="2" borderId="26" xfId="0" quotePrefix="1" applyNumberFormat="1" applyFont="1" applyFill="1" applyBorder="1" applyAlignment="1">
      <alignment horizontal="center" vertical="center"/>
    </xf>
    <xf numFmtId="0" fontId="30" fillId="0" borderId="5" xfId="1" applyNumberFormat="1" applyFont="1" applyBorder="1" applyAlignment="1">
      <alignment horizontal="center" vertical="center"/>
    </xf>
    <xf numFmtId="0" fontId="8" fillId="0" borderId="5" xfId="0" applyFont="1" applyBorder="1"/>
    <xf numFmtId="165" fontId="30" fillId="0" borderId="5" xfId="1" applyNumberFormat="1" applyFont="1" applyBorder="1" applyAlignment="1">
      <alignment vertical="center"/>
    </xf>
    <xf numFmtId="41" fontId="16" fillId="0" borderId="31" xfId="0" applyNumberFormat="1" applyFont="1" applyFill="1" applyBorder="1" applyAlignment="1">
      <alignment horizontal="center" vertical="center"/>
    </xf>
    <xf numFmtId="41" fontId="16" fillId="0" borderId="31" xfId="0" applyNumberFormat="1" applyFont="1" applyFill="1" applyBorder="1" applyAlignment="1">
      <alignment horizontal="left" vertical="center"/>
    </xf>
    <xf numFmtId="41" fontId="16" fillId="0" borderId="31" xfId="0" quotePrefix="1" applyNumberFormat="1" applyFont="1" applyFill="1" applyBorder="1" applyAlignment="1">
      <alignment horizontal="right" vertical="center"/>
    </xf>
    <xf numFmtId="41" fontId="16" fillId="0" borderId="31" xfId="0" quotePrefix="1" applyNumberFormat="1" applyFont="1" applyFill="1" applyBorder="1" applyAlignment="1">
      <alignment horizontal="left" vertical="center"/>
    </xf>
    <xf numFmtId="41" fontId="21" fillId="0" borderId="9" xfId="0" applyNumberFormat="1" applyFont="1" applyBorder="1" applyAlignment="1">
      <alignment horizontal="center" vertical="center"/>
    </xf>
    <xf numFmtId="41" fontId="25" fillId="0" borderId="9" xfId="3" applyNumberFormat="1" applyFont="1" applyBorder="1" applyAlignment="1">
      <alignment vertical="center"/>
    </xf>
    <xf numFmtId="41" fontId="21" fillId="0" borderId="9" xfId="1" applyNumberFormat="1" applyFont="1" applyBorder="1" applyAlignment="1">
      <alignment vertical="center"/>
    </xf>
    <xf numFmtId="41" fontId="21" fillId="0" borderId="9" xfId="1" applyNumberFormat="1" applyFont="1" applyFill="1" applyBorder="1" applyAlignment="1">
      <alignment vertical="center"/>
    </xf>
    <xf numFmtId="41" fontId="21" fillId="0" borderId="4" xfId="0" applyNumberFormat="1" applyFont="1" applyBorder="1" applyAlignment="1">
      <alignment horizontal="center" vertical="center"/>
    </xf>
    <xf numFmtId="41" fontId="25" fillId="0" borderId="4" xfId="3" applyNumberFormat="1" applyFont="1" applyBorder="1" applyAlignment="1">
      <alignment vertical="center"/>
    </xf>
    <xf numFmtId="41" fontId="21" fillId="0" borderId="18" xfId="1" applyNumberFormat="1" applyFont="1" applyBorder="1" applyAlignment="1">
      <alignment vertical="center"/>
    </xf>
    <xf numFmtId="41" fontId="21" fillId="0" borderId="21" xfId="1" applyNumberFormat="1" applyFont="1" applyBorder="1" applyAlignment="1">
      <alignment vertical="center"/>
    </xf>
    <xf numFmtId="41" fontId="21" fillId="0" borderId="25" xfId="1" applyNumberFormat="1" applyFont="1" applyBorder="1" applyAlignment="1">
      <alignment vertical="center"/>
    </xf>
    <xf numFmtId="41" fontId="21" fillId="0" borderId="19" xfId="0" applyNumberFormat="1" applyFont="1" applyBorder="1" applyAlignment="1">
      <alignment horizontal="center" vertical="center"/>
    </xf>
    <xf numFmtId="41" fontId="25" fillId="0" borderId="19" xfId="3" applyNumberFormat="1" applyFont="1" applyBorder="1" applyAlignment="1">
      <alignment vertical="center"/>
    </xf>
    <xf numFmtId="41" fontId="21" fillId="0" borderId="19" xfId="1" applyNumberFormat="1" applyFont="1" applyBorder="1" applyAlignment="1">
      <alignment vertical="center"/>
    </xf>
    <xf numFmtId="41" fontId="21" fillId="0" borderId="22" xfId="1" applyNumberFormat="1" applyFont="1" applyBorder="1" applyAlignment="1">
      <alignment vertical="center"/>
    </xf>
    <xf numFmtId="41" fontId="21" fillId="0" borderId="19" xfId="1" applyNumberFormat="1" applyFont="1" applyFill="1" applyBorder="1" applyAlignment="1">
      <alignment vertical="center"/>
    </xf>
    <xf numFmtId="41" fontId="24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41" fontId="24" fillId="0" borderId="10" xfId="1" applyNumberFormat="1" applyFont="1" applyBorder="1" applyAlignment="1">
      <alignment horizontal="center" vertical="center"/>
    </xf>
    <xf numFmtId="41" fontId="21" fillId="0" borderId="31" xfId="0" applyNumberFormat="1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 wrapText="1"/>
    </xf>
    <xf numFmtId="41" fontId="21" fillId="0" borderId="2" xfId="0" quotePrefix="1" applyNumberFormat="1" applyFont="1" applyFill="1" applyBorder="1" applyAlignment="1">
      <alignment horizontal="center" vertical="center"/>
    </xf>
    <xf numFmtId="41" fontId="5" fillId="6" borderId="0" xfId="0" applyNumberFormat="1" applyFont="1" applyFill="1" applyBorder="1" applyAlignment="1">
      <alignment vertical="center"/>
    </xf>
    <xf numFmtId="0" fontId="32" fillId="0" borderId="16" xfId="0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41" fontId="24" fillId="0" borderId="0" xfId="0" applyNumberFormat="1" applyFont="1" applyFill="1" applyBorder="1" applyAlignment="1">
      <alignment horizontal="center" vertical="center"/>
    </xf>
    <xf numFmtId="168" fontId="21" fillId="0" borderId="15" xfId="1" applyNumberFormat="1" applyFont="1" applyFill="1" applyBorder="1" applyAlignment="1">
      <alignment horizontal="left" vertical="center"/>
    </xf>
    <xf numFmtId="168" fontId="21" fillId="0" borderId="2" xfId="1" applyNumberFormat="1" applyFont="1" applyFill="1" applyBorder="1" applyAlignment="1">
      <alignment horizontal="left" vertical="center"/>
    </xf>
    <xf numFmtId="41" fontId="21" fillId="2" borderId="23" xfId="0" quotePrefix="1" applyNumberFormat="1" applyFont="1" applyFill="1" applyBorder="1" applyAlignment="1">
      <alignment horizontal="center" vertical="center"/>
    </xf>
    <xf numFmtId="168" fontId="21" fillId="0" borderId="3" xfId="1" applyNumberFormat="1" applyFont="1" applyFill="1" applyBorder="1" applyAlignment="1">
      <alignment horizontal="left" vertical="center"/>
    </xf>
    <xf numFmtId="41" fontId="21" fillId="0" borderId="3" xfId="0" quotePrefix="1" applyNumberFormat="1" applyFont="1" applyFill="1" applyBorder="1" applyAlignment="1">
      <alignment horizontal="left" vertical="center"/>
    </xf>
    <xf numFmtId="41" fontId="21" fillId="2" borderId="17" xfId="0" quotePrefix="1" applyNumberFormat="1" applyFont="1" applyFill="1" applyBorder="1" applyAlignment="1">
      <alignment horizontal="center" vertical="center"/>
    </xf>
    <xf numFmtId="41" fontId="24" fillId="0" borderId="0" xfId="0" applyNumberFormat="1" applyFont="1" applyFill="1" applyBorder="1" applyAlignment="1">
      <alignment vertical="center"/>
    </xf>
    <xf numFmtId="168" fontId="21" fillId="0" borderId="2" xfId="1" applyNumberFormat="1" applyFont="1" applyFill="1" applyBorder="1" applyAlignment="1">
      <alignment horizontal="right" vertical="center"/>
    </xf>
    <xf numFmtId="41" fontId="21" fillId="0" borderId="26" xfId="0" quotePrefix="1" applyNumberFormat="1" applyFont="1" applyFill="1" applyBorder="1" applyAlignment="1">
      <alignment horizontal="center" vertical="center"/>
    </xf>
    <xf numFmtId="41" fontId="21" fillId="0" borderId="26" xfId="0" quotePrefix="1" applyNumberFormat="1" applyFont="1" applyFill="1" applyBorder="1" applyAlignment="1">
      <alignment horizontal="right" vertical="center"/>
    </xf>
    <xf numFmtId="41" fontId="21" fillId="0" borderId="26" xfId="0" quotePrefix="1" applyNumberFormat="1" applyFont="1" applyFill="1" applyBorder="1" applyAlignment="1">
      <alignment horizontal="left" vertical="center"/>
    </xf>
    <xf numFmtId="41" fontId="21" fillId="0" borderId="26" xfId="0" applyNumberFormat="1" applyFont="1" applyFill="1" applyBorder="1" applyAlignment="1">
      <alignment horizontal="center" vertical="center"/>
    </xf>
    <xf numFmtId="41" fontId="21" fillId="0" borderId="31" xfId="0" quotePrefix="1" applyNumberFormat="1" applyFont="1" applyFill="1" applyBorder="1" applyAlignment="1">
      <alignment horizontal="right" vertical="center"/>
    </xf>
    <xf numFmtId="41" fontId="21" fillId="0" borderId="31" xfId="0" quotePrefix="1" applyNumberFormat="1" applyFont="1" applyFill="1" applyBorder="1" applyAlignment="1">
      <alignment horizontal="left" vertical="center"/>
    </xf>
    <xf numFmtId="41" fontId="21" fillId="0" borderId="29" xfId="0" quotePrefix="1" applyNumberFormat="1" applyFont="1" applyFill="1" applyBorder="1" applyAlignment="1">
      <alignment vertical="center"/>
    </xf>
    <xf numFmtId="168" fontId="21" fillId="0" borderId="0" xfId="1" applyNumberFormat="1" applyFont="1" applyFill="1" applyAlignment="1">
      <alignment vertical="center"/>
    </xf>
    <xf numFmtId="41" fontId="24" fillId="2" borderId="5" xfId="1" applyNumberFormat="1" applyFont="1" applyFill="1" applyBorder="1" applyAlignment="1">
      <alignment horizontal="right" vertical="center"/>
    </xf>
    <xf numFmtId="43" fontId="5" fillId="0" borderId="0" xfId="0" applyNumberFormat="1" applyFont="1" applyFill="1" applyAlignment="1">
      <alignment vertical="center"/>
    </xf>
    <xf numFmtId="168" fontId="21" fillId="0" borderId="15" xfId="1" applyNumberFormat="1" applyFont="1" applyFill="1" applyBorder="1" applyAlignment="1">
      <alignment horizontal="right" vertical="center"/>
    </xf>
    <xf numFmtId="41" fontId="21" fillId="0" borderId="31" xfId="0" applyNumberFormat="1" applyFont="1" applyFill="1" applyBorder="1" applyAlignment="1">
      <alignment horizontal="left" vertical="center"/>
    </xf>
    <xf numFmtId="41" fontId="24" fillId="2" borderId="5" xfId="0" applyNumberFormat="1" applyFont="1" applyFill="1" applyBorder="1" applyAlignment="1">
      <alignment vertical="center"/>
    </xf>
    <xf numFmtId="0" fontId="13" fillId="0" borderId="0" xfId="0" applyFont="1" applyFill="1" applyAlignment="1">
      <alignment horizontal="center" vertical="center"/>
    </xf>
    <xf numFmtId="41" fontId="7" fillId="0" borderId="0" xfId="0" applyNumberFormat="1" applyFont="1" applyFill="1" applyAlignment="1">
      <alignment horizontal="center"/>
    </xf>
    <xf numFmtId="0" fontId="33" fillId="0" borderId="0" xfId="0" applyFont="1"/>
    <xf numFmtId="41" fontId="21" fillId="2" borderId="9" xfId="1" applyNumberFormat="1" applyFont="1" applyFill="1" applyBorder="1" applyAlignment="1">
      <alignment vertical="center"/>
    </xf>
    <xf numFmtId="41" fontId="21" fillId="2" borderId="18" xfId="1" applyNumberFormat="1" applyFont="1" applyFill="1" applyBorder="1" applyAlignment="1">
      <alignment vertical="center"/>
    </xf>
    <xf numFmtId="41" fontId="21" fillId="2" borderId="19" xfId="1" applyNumberFormat="1" applyFont="1" applyFill="1" applyBorder="1" applyAlignment="1">
      <alignment vertical="center"/>
    </xf>
    <xf numFmtId="41" fontId="21" fillId="2" borderId="31" xfId="0" quotePrefix="1" applyNumberFormat="1" applyFont="1" applyFill="1" applyBorder="1" applyAlignment="1">
      <alignment horizontal="right" vertical="center"/>
    </xf>
    <xf numFmtId="41" fontId="16" fillId="2" borderId="31" xfId="0" quotePrefix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0" fillId="0" borderId="5" xfId="0" applyFont="1" applyBorder="1" applyAlignment="1">
      <alignment horizontal="center" vertical="center"/>
    </xf>
    <xf numFmtId="41" fontId="14" fillId="0" borderId="0" xfId="3" applyNumberFormat="1" applyFont="1"/>
    <xf numFmtId="0" fontId="7" fillId="0" borderId="1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wrapText="1"/>
    </xf>
    <xf numFmtId="0" fontId="32" fillId="0" borderId="16" xfId="0" applyFont="1" applyFill="1" applyBorder="1" applyAlignment="1">
      <alignment horizontal="left" vertical="center"/>
    </xf>
    <xf numFmtId="41" fontId="16" fillId="0" borderId="37" xfId="0" applyNumberFormat="1" applyFont="1" applyFill="1" applyBorder="1" applyAlignment="1">
      <alignment horizontal="center" vertical="center"/>
    </xf>
    <xf numFmtId="41" fontId="25" fillId="0" borderId="37" xfId="3" applyNumberFormat="1" applyFont="1" applyBorder="1" applyAlignment="1">
      <alignment vertical="center"/>
    </xf>
    <xf numFmtId="41" fontId="21" fillId="0" borderId="37" xfId="0" quotePrefix="1" applyNumberFormat="1" applyFont="1" applyFill="1" applyBorder="1" applyAlignment="1">
      <alignment horizontal="right" vertical="center"/>
    </xf>
    <xf numFmtId="41" fontId="21" fillId="2" borderId="37" xfId="0" quotePrefix="1" applyNumberFormat="1" applyFont="1" applyFill="1" applyBorder="1" applyAlignment="1">
      <alignment horizontal="right" vertical="center"/>
    </xf>
    <xf numFmtId="41" fontId="21" fillId="0" borderId="35" xfId="0" quotePrefix="1" applyNumberFormat="1" applyFont="1" applyFill="1" applyBorder="1" applyAlignment="1">
      <alignment horizontal="left" vertical="center"/>
    </xf>
    <xf numFmtId="41" fontId="21" fillId="2" borderId="37" xfId="0" applyNumberFormat="1" applyFont="1" applyFill="1" applyBorder="1" applyAlignment="1">
      <alignment vertical="center"/>
    </xf>
    <xf numFmtId="41" fontId="21" fillId="0" borderId="32" xfId="0" applyNumberFormat="1" applyFont="1" applyFill="1" applyBorder="1" applyAlignment="1">
      <alignment horizontal="center" vertical="center"/>
    </xf>
    <xf numFmtId="41" fontId="21" fillId="0" borderId="32" xfId="0" applyNumberFormat="1" applyFont="1" applyFill="1" applyBorder="1" applyAlignment="1">
      <alignment vertical="center"/>
    </xf>
    <xf numFmtId="41" fontId="16" fillId="0" borderId="37" xfId="0" quotePrefix="1" applyNumberFormat="1" applyFont="1" applyFill="1" applyBorder="1" applyAlignment="1">
      <alignment horizontal="right" vertical="center"/>
    </xf>
    <xf numFmtId="41" fontId="16" fillId="2" borderId="37" xfId="0" quotePrefix="1" applyNumberFormat="1" applyFont="1" applyFill="1" applyBorder="1" applyAlignment="1">
      <alignment horizontal="center" vertical="center"/>
    </xf>
    <xf numFmtId="41" fontId="21" fillId="0" borderId="18" xfId="1" applyNumberFormat="1" applyFont="1" applyFill="1" applyBorder="1" applyAlignment="1">
      <alignment vertical="center"/>
    </xf>
    <xf numFmtId="0" fontId="5" fillId="0" borderId="29" xfId="0" applyFont="1" applyFill="1" applyBorder="1" applyAlignment="1">
      <alignment horizontal="center" vertical="center"/>
    </xf>
    <xf numFmtId="41" fontId="21" fillId="0" borderId="37" xfId="0" applyNumberFormat="1" applyFont="1" applyFill="1" applyBorder="1" applyAlignment="1">
      <alignment horizontal="center" vertical="center"/>
    </xf>
    <xf numFmtId="168" fontId="16" fillId="0" borderId="37" xfId="1" applyNumberFormat="1" applyFont="1" applyFill="1" applyBorder="1" applyAlignment="1">
      <alignment vertical="center"/>
    </xf>
    <xf numFmtId="41" fontId="16" fillId="2" borderId="37" xfId="0" quotePrefix="1" applyNumberFormat="1" applyFont="1" applyFill="1" applyBorder="1" applyAlignment="1">
      <alignment horizontal="right" vertical="center"/>
    </xf>
    <xf numFmtId="41" fontId="16" fillId="2" borderId="31" xfId="0" quotePrefix="1" applyNumberFormat="1" applyFont="1" applyFill="1" applyBorder="1" applyAlignment="1">
      <alignment horizontal="right" vertical="center"/>
    </xf>
    <xf numFmtId="41" fontId="21" fillId="0" borderId="39" xfId="0" quotePrefix="1" applyNumberFormat="1" applyFont="1" applyFill="1" applyBorder="1" applyAlignment="1">
      <alignment horizontal="center" vertical="center"/>
    </xf>
    <xf numFmtId="41" fontId="21" fillId="0" borderId="39" xfId="0" quotePrefix="1" applyNumberFormat="1" applyFont="1" applyFill="1" applyBorder="1" applyAlignment="1">
      <alignment horizontal="left" vertical="center"/>
    </xf>
    <xf numFmtId="41" fontId="16" fillId="2" borderId="32" xfId="0" applyNumberFormat="1" applyFont="1" applyFill="1" applyBorder="1" applyAlignment="1">
      <alignment vertical="center"/>
    </xf>
    <xf numFmtId="168" fontId="21" fillId="0" borderId="32" xfId="1" applyNumberFormat="1" applyFont="1" applyFill="1" applyBorder="1" applyAlignment="1">
      <alignment horizontal="center" vertical="center"/>
    </xf>
    <xf numFmtId="168" fontId="21" fillId="0" borderId="32" xfId="1" applyNumberFormat="1" applyFont="1" applyFill="1" applyBorder="1" applyAlignment="1">
      <alignment vertical="center"/>
    </xf>
    <xf numFmtId="41" fontId="21" fillId="2" borderId="32" xfId="0" applyNumberFormat="1" applyFont="1" applyFill="1" applyBorder="1" applyAlignment="1">
      <alignment horizontal="left" vertical="center"/>
    </xf>
    <xf numFmtId="41" fontId="21" fillId="0" borderId="32" xfId="0" quotePrefix="1" applyNumberFormat="1" applyFont="1" applyFill="1" applyBorder="1" applyAlignment="1">
      <alignment horizontal="left" vertical="center"/>
    </xf>
    <xf numFmtId="41" fontId="21" fillId="0" borderId="39" xfId="0" applyNumberFormat="1" applyFont="1" applyFill="1" applyBorder="1" applyAlignment="1">
      <alignment vertical="center"/>
    </xf>
    <xf numFmtId="41" fontId="30" fillId="0" borderId="5" xfId="1" applyNumberFormat="1" applyFont="1" applyBorder="1" applyAlignment="1">
      <alignment horizontal="right" vertical="center"/>
    </xf>
    <xf numFmtId="41" fontId="21" fillId="0" borderId="30" xfId="0" applyNumberFormat="1" applyFont="1" applyFill="1" applyBorder="1" applyAlignment="1">
      <alignment horizontal="center" vertical="center"/>
    </xf>
    <xf numFmtId="41" fontId="21" fillId="0" borderId="30" xfId="0" applyNumberFormat="1" applyFont="1" applyFill="1" applyBorder="1" applyAlignment="1">
      <alignment vertical="center"/>
    </xf>
    <xf numFmtId="41" fontId="21" fillId="0" borderId="30" xfId="2" applyNumberFormat="1" applyFont="1" applyFill="1" applyBorder="1" applyAlignment="1">
      <alignment horizontal="left" vertical="center"/>
    </xf>
    <xf numFmtId="41" fontId="21" fillId="0" borderId="30" xfId="0" applyNumberFormat="1" applyFont="1" applyFill="1" applyBorder="1" applyAlignment="1">
      <alignment horizontal="left" vertical="center"/>
    </xf>
    <xf numFmtId="41" fontId="21" fillId="0" borderId="30" xfId="1" applyNumberFormat="1" applyFont="1" applyFill="1" applyBorder="1" applyAlignment="1">
      <alignment horizontal="right" vertical="center"/>
    </xf>
    <xf numFmtId="41" fontId="21" fillId="0" borderId="30" xfId="0" quotePrefix="1" applyNumberFormat="1" applyFont="1" applyFill="1" applyBorder="1" applyAlignment="1">
      <alignment horizontal="left" vertical="center"/>
    </xf>
    <xf numFmtId="0" fontId="36" fillId="0" borderId="0" xfId="0" applyFont="1"/>
    <xf numFmtId="41" fontId="5" fillId="0" borderId="0" xfId="1" applyNumberFormat="1" applyFont="1"/>
    <xf numFmtId="41" fontId="26" fillId="0" borderId="0" xfId="0" applyNumberFormat="1" applyFont="1" applyBorder="1" applyAlignment="1">
      <alignment vertical="center"/>
    </xf>
    <xf numFmtId="41" fontId="4" fillId="0" borderId="0" xfId="1" applyNumberFormat="1" applyFont="1" applyBorder="1" applyAlignment="1">
      <alignment horizontal="center" vertical="center"/>
    </xf>
    <xf numFmtId="41" fontId="11" fillId="0" borderId="0" xfId="1" applyNumberFormat="1" applyFont="1" applyBorder="1" applyAlignment="1">
      <alignment horizontal="center" vertical="center"/>
    </xf>
    <xf numFmtId="41" fontId="15" fillId="0" borderId="0" xfId="1" applyNumberFormat="1" applyFont="1" applyAlignment="1">
      <alignment vertical="center"/>
    </xf>
    <xf numFmtId="41" fontId="5" fillId="0" borderId="0" xfId="1" applyNumberFormat="1" applyFont="1" applyAlignment="1">
      <alignment vertical="center"/>
    </xf>
    <xf numFmtId="41" fontId="0" fillId="0" borderId="0" xfId="1" applyNumberFormat="1" applyFont="1"/>
    <xf numFmtId="41" fontId="19" fillId="0" borderId="0" xfId="3" applyNumberFormat="1" applyFont="1" applyAlignment="1">
      <alignment horizontal="left"/>
    </xf>
    <xf numFmtId="41" fontId="38" fillId="0" borderId="0" xfId="3" applyNumberFormat="1" applyFont="1"/>
    <xf numFmtId="41" fontId="16" fillId="2" borderId="37" xfId="0" applyNumberFormat="1" applyFont="1" applyFill="1" applyBorder="1" applyAlignment="1">
      <alignment vertical="center"/>
    </xf>
    <xf numFmtId="41" fontId="21" fillId="0" borderId="37" xfId="0" applyNumberFormat="1" applyFont="1" applyFill="1" applyBorder="1" applyAlignment="1">
      <alignment vertical="center"/>
    </xf>
    <xf numFmtId="41" fontId="25" fillId="2" borderId="44" xfId="3" applyNumberFormat="1" applyFont="1" applyFill="1" applyBorder="1" applyAlignment="1">
      <alignment vertical="center"/>
    </xf>
    <xf numFmtId="41" fontId="16" fillId="2" borderId="44" xfId="0" applyNumberFormat="1" applyFont="1" applyFill="1" applyBorder="1" applyAlignment="1">
      <alignment horizontal="left" vertical="center"/>
    </xf>
    <xf numFmtId="168" fontId="16" fillId="2" borderId="44" xfId="1" applyNumberFormat="1" applyFont="1" applyFill="1" applyBorder="1" applyAlignment="1">
      <alignment horizontal="left" vertical="center"/>
    </xf>
    <xf numFmtId="168" fontId="21" fillId="0" borderId="44" xfId="1" applyNumberFormat="1" applyFont="1" applyBorder="1" applyAlignment="1">
      <alignment horizontal="left" vertical="center"/>
    </xf>
    <xf numFmtId="168" fontId="21" fillId="3" borderId="44" xfId="0" applyNumberFormat="1" applyFont="1" applyFill="1" applyBorder="1" applyAlignment="1">
      <alignment vertical="center"/>
    </xf>
    <xf numFmtId="168" fontId="16" fillId="2" borderId="44" xfId="1" applyNumberFormat="1" applyFont="1" applyFill="1" applyBorder="1" applyAlignment="1">
      <alignment vertical="center"/>
    </xf>
    <xf numFmtId="168" fontId="16" fillId="2" borderId="44" xfId="0" applyNumberFormat="1" applyFont="1" applyFill="1" applyBorder="1" applyAlignment="1">
      <alignment vertical="center"/>
    </xf>
    <xf numFmtId="41" fontId="21" fillId="0" borderId="44" xfId="0" applyNumberFormat="1" applyFont="1" applyBorder="1" applyAlignment="1">
      <alignment horizontal="left" vertical="center"/>
    </xf>
    <xf numFmtId="41" fontId="16" fillId="0" borderId="44" xfId="0" applyNumberFormat="1" applyFont="1" applyBorder="1" applyAlignment="1">
      <alignment horizontal="left" vertical="center"/>
    </xf>
    <xf numFmtId="41" fontId="16" fillId="2" borderId="44" xfId="0" applyNumberFormat="1" applyFont="1" applyFill="1" applyBorder="1" applyAlignment="1">
      <alignment vertical="center"/>
    </xf>
    <xf numFmtId="41" fontId="21" fillId="0" borderId="44" xfId="0" applyNumberFormat="1" applyFont="1" applyFill="1" applyBorder="1" applyAlignment="1">
      <alignment vertical="center"/>
    </xf>
    <xf numFmtId="41" fontId="21" fillId="0" borderId="44" xfId="0" applyNumberFormat="1" applyFont="1" applyFill="1" applyBorder="1" applyAlignment="1">
      <alignment horizontal="left" vertical="center"/>
    </xf>
    <xf numFmtId="168" fontId="16" fillId="0" borderId="44" xfId="1" applyNumberFormat="1" applyFont="1" applyFill="1" applyBorder="1" applyAlignment="1">
      <alignment horizontal="left" vertical="center"/>
    </xf>
    <xf numFmtId="168" fontId="21" fillId="0" borderId="44" xfId="1" applyNumberFormat="1" applyFont="1" applyFill="1" applyBorder="1" applyAlignment="1">
      <alignment horizontal="left" vertical="center"/>
    </xf>
    <xf numFmtId="41" fontId="21" fillId="2" borderId="44" xfId="0" applyNumberFormat="1" applyFont="1" applyFill="1" applyBorder="1" applyAlignment="1">
      <alignment vertical="center"/>
    </xf>
    <xf numFmtId="168" fontId="16" fillId="0" borderId="44" xfId="1" applyNumberFormat="1" applyFont="1" applyBorder="1" applyAlignment="1">
      <alignment horizontal="left" vertical="center"/>
    </xf>
    <xf numFmtId="41" fontId="21" fillId="0" borderId="44" xfId="0" applyNumberFormat="1" applyFont="1" applyFill="1" applyBorder="1" applyAlignment="1">
      <alignment horizontal="center" vertical="center"/>
    </xf>
    <xf numFmtId="41" fontId="21" fillId="0" borderId="44" xfId="0" quotePrefix="1" applyNumberFormat="1" applyFont="1" applyFill="1" applyBorder="1" applyAlignment="1">
      <alignment horizontal="left" vertical="center"/>
    </xf>
    <xf numFmtId="41" fontId="21" fillId="0" borderId="44" xfId="0" quotePrefix="1" applyNumberFormat="1" applyFont="1" applyFill="1" applyBorder="1" applyAlignment="1">
      <alignment horizontal="right" vertical="center"/>
    </xf>
    <xf numFmtId="41" fontId="21" fillId="2" borderId="44" xfId="0" quotePrefix="1" applyNumberFormat="1" applyFont="1" applyFill="1" applyBorder="1" applyAlignment="1">
      <alignment horizontal="right" vertical="center"/>
    </xf>
    <xf numFmtId="41" fontId="21" fillId="2" borderId="44" xfId="0" quotePrefix="1" applyNumberFormat="1" applyFont="1" applyFill="1" applyBorder="1" applyAlignment="1">
      <alignment horizontal="center" vertical="center"/>
    </xf>
    <xf numFmtId="168" fontId="16" fillId="0" borderId="37" xfId="0" applyNumberFormat="1" applyFont="1" applyBorder="1" applyAlignment="1">
      <alignment horizontal="right" vertical="center"/>
    </xf>
    <xf numFmtId="168" fontId="25" fillId="0" borderId="44" xfId="0" applyNumberFormat="1" applyFont="1" applyFill="1" applyBorder="1" applyAlignment="1">
      <alignment horizontal="right" vertical="center"/>
    </xf>
    <xf numFmtId="41" fontId="16" fillId="2" borderId="37" xfId="0" applyNumberFormat="1" applyFont="1" applyFill="1" applyBorder="1" applyAlignment="1">
      <alignment horizontal="left" vertical="center"/>
    </xf>
    <xf numFmtId="41" fontId="25" fillId="0" borderId="44" xfId="3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41" fontId="21" fillId="2" borderId="40" xfId="2" applyNumberFormat="1" applyFont="1" applyFill="1" applyBorder="1" applyAlignment="1">
      <alignment horizontal="left" vertical="center"/>
    </xf>
    <xf numFmtId="41" fontId="21" fillId="2" borderId="40" xfId="0" applyNumberFormat="1" applyFont="1" applyFill="1" applyBorder="1" applyAlignment="1">
      <alignment vertical="center"/>
    </xf>
    <xf numFmtId="168" fontId="16" fillId="2" borderId="40" xfId="2" applyNumberFormat="1" applyFont="1" applyFill="1" applyBorder="1" applyAlignment="1">
      <alignment horizontal="left" vertical="center"/>
    </xf>
    <xf numFmtId="0" fontId="38" fillId="0" borderId="0" xfId="3" applyNumberFormat="1" applyFont="1"/>
    <xf numFmtId="41" fontId="25" fillId="2" borderId="0" xfId="3" applyNumberFormat="1" applyFont="1" applyFill="1" applyBorder="1" applyAlignment="1">
      <alignment vertical="center"/>
    </xf>
    <xf numFmtId="41" fontId="21" fillId="0" borderId="45" xfId="0" applyNumberFormat="1" applyFont="1" applyFill="1" applyBorder="1" applyAlignment="1">
      <alignment vertical="center"/>
    </xf>
    <xf numFmtId="41" fontId="21" fillId="0" borderId="43" xfId="0" quotePrefix="1" applyNumberFormat="1" applyFont="1" applyFill="1" applyBorder="1" applyAlignment="1">
      <alignment horizontal="center" vertical="center"/>
    </xf>
    <xf numFmtId="41" fontId="21" fillId="0" borderId="44" xfId="0" quotePrefix="1" applyNumberFormat="1" applyFont="1" applyFill="1" applyBorder="1" applyAlignment="1">
      <alignment horizontal="center" vertical="center"/>
    </xf>
    <xf numFmtId="41" fontId="21" fillId="0" borderId="45" xfId="0" applyNumberFormat="1" applyFont="1" applyFill="1" applyBorder="1" applyAlignment="1">
      <alignment horizontal="center" vertical="center"/>
    </xf>
    <xf numFmtId="41" fontId="21" fillId="0" borderId="45" xfId="0" quotePrefix="1" applyNumberFormat="1" applyFont="1" applyFill="1" applyBorder="1" applyAlignment="1">
      <alignment horizontal="left" vertical="center"/>
    </xf>
    <xf numFmtId="41" fontId="21" fillId="0" borderId="45" xfId="0" quotePrefix="1" applyNumberFormat="1" applyFont="1" applyFill="1" applyBorder="1" applyAlignment="1">
      <alignment horizontal="right" vertical="center"/>
    </xf>
    <xf numFmtId="0" fontId="5" fillId="0" borderId="42" xfId="0" applyFont="1" applyFill="1" applyBorder="1" applyAlignment="1">
      <alignment vertical="center"/>
    </xf>
    <xf numFmtId="41" fontId="21" fillId="0" borderId="45" xfId="0" applyNumberFormat="1" applyFont="1" applyFill="1" applyBorder="1" applyAlignment="1">
      <alignment horizontal="left" vertical="center"/>
    </xf>
    <xf numFmtId="41" fontId="21" fillId="2" borderId="48" xfId="3" applyNumberFormat="1" applyFont="1" applyFill="1" applyBorder="1" applyAlignment="1">
      <alignment vertical="center"/>
    </xf>
    <xf numFmtId="41" fontId="21" fillId="0" borderId="48" xfId="0" applyNumberFormat="1" applyFont="1" applyFill="1" applyBorder="1" applyAlignment="1">
      <alignment horizontal="center" vertical="center"/>
    </xf>
    <xf numFmtId="41" fontId="21" fillId="2" borderId="48" xfId="0" applyNumberFormat="1" applyFont="1" applyFill="1" applyBorder="1" applyAlignment="1">
      <alignment vertical="center"/>
    </xf>
    <xf numFmtId="41" fontId="21" fillId="0" borderId="48" xfId="0" quotePrefix="1" applyNumberFormat="1" applyFont="1" applyFill="1" applyBorder="1" applyAlignment="1">
      <alignment horizontal="left" vertical="center"/>
    </xf>
    <xf numFmtId="41" fontId="21" fillId="0" borderId="48" xfId="0" quotePrefix="1" applyNumberFormat="1" applyFont="1" applyFill="1" applyBorder="1" applyAlignment="1">
      <alignment horizontal="center" vertical="center"/>
    </xf>
    <xf numFmtId="41" fontId="21" fillId="0" borderId="48" xfId="0" quotePrefix="1" applyNumberFormat="1" applyFont="1" applyFill="1" applyBorder="1" applyAlignment="1">
      <alignment horizontal="right" vertical="center"/>
    </xf>
    <xf numFmtId="41" fontId="21" fillId="2" borderId="48" xfId="0" quotePrefix="1" applyNumberFormat="1" applyFont="1" applyFill="1" applyBorder="1" applyAlignment="1">
      <alignment horizontal="right" vertical="center"/>
    </xf>
    <xf numFmtId="41" fontId="21" fillId="2" borderId="48" xfId="0" quotePrefix="1" applyNumberFormat="1" applyFont="1" applyFill="1" applyBorder="1" applyAlignment="1">
      <alignment horizontal="center" vertical="center"/>
    </xf>
    <xf numFmtId="168" fontId="16" fillId="0" borderId="48" xfId="8" applyNumberFormat="1" applyFont="1" applyFill="1" applyBorder="1" applyAlignment="1">
      <alignment vertical="center"/>
    </xf>
    <xf numFmtId="168" fontId="16" fillId="0" borderId="48" xfId="0" applyNumberFormat="1" applyFont="1" applyFill="1" applyBorder="1" applyAlignment="1">
      <alignment vertical="center"/>
    </xf>
    <xf numFmtId="41" fontId="16" fillId="2" borderId="48" xfId="0" applyNumberFormat="1" applyFont="1" applyFill="1" applyBorder="1" applyAlignment="1">
      <alignment horizontal="left" vertical="center"/>
    </xf>
    <xf numFmtId="41" fontId="16" fillId="0" borderId="48" xfId="0" applyNumberFormat="1" applyFont="1" applyFill="1" applyBorder="1" applyAlignment="1">
      <alignment horizontal="left" vertical="center"/>
    </xf>
    <xf numFmtId="41" fontId="21" fillId="2" borderId="0" xfId="0" applyNumberFormat="1" applyFont="1" applyFill="1" applyBorder="1" applyAlignment="1">
      <alignment vertical="center"/>
    </xf>
    <xf numFmtId="168" fontId="16" fillId="0" borderId="48" xfId="8" applyNumberFormat="1" applyFont="1" applyFill="1" applyBorder="1" applyAlignment="1">
      <alignment horizontal="left" vertical="center"/>
    </xf>
    <xf numFmtId="41" fontId="16" fillId="2" borderId="48" xfId="0" applyNumberFormat="1" applyFont="1" applyFill="1" applyBorder="1" applyAlignment="1">
      <alignment vertical="center"/>
    </xf>
    <xf numFmtId="41" fontId="21" fillId="2" borderId="31" xfId="0" quotePrefix="1" applyNumberFormat="1" applyFont="1" applyFill="1" applyBorder="1" applyAlignment="1">
      <alignment horizontal="center" vertical="center"/>
    </xf>
    <xf numFmtId="168" fontId="16" fillId="2" borderId="48" xfId="8" applyNumberFormat="1" applyFont="1" applyFill="1" applyBorder="1" applyAlignment="1">
      <alignment vertical="center"/>
    </xf>
    <xf numFmtId="168" fontId="16" fillId="2" borderId="48" xfId="0" applyNumberFormat="1" applyFont="1" applyFill="1" applyBorder="1" applyAlignment="1">
      <alignment vertical="center"/>
    </xf>
    <xf numFmtId="168" fontId="16" fillId="2" borderId="48" xfId="0" applyNumberFormat="1" applyFont="1" applyFill="1" applyBorder="1" applyAlignment="1">
      <alignment horizontal="right" vertical="center"/>
    </xf>
    <xf numFmtId="168" fontId="16" fillId="2" borderId="48" xfId="8" applyNumberFormat="1" applyFont="1" applyFill="1" applyBorder="1" applyAlignment="1">
      <alignment horizontal="left" vertical="center"/>
    </xf>
    <xf numFmtId="41" fontId="21" fillId="0" borderId="48" xfId="0" applyNumberFormat="1" applyFont="1" applyBorder="1" applyAlignment="1">
      <alignment horizontal="left" vertical="center"/>
    </xf>
    <xf numFmtId="41" fontId="25" fillId="2" borderId="48" xfId="3" applyNumberFormat="1" applyFont="1" applyFill="1" applyBorder="1" applyAlignment="1">
      <alignment vertical="center"/>
    </xf>
    <xf numFmtId="41" fontId="21" fillId="0" borderId="40" xfId="0" applyNumberFormat="1" applyFont="1" applyFill="1" applyBorder="1" applyAlignment="1">
      <alignment horizontal="center" vertical="center"/>
    </xf>
    <xf numFmtId="168" fontId="16" fillId="2" borderId="48" xfId="8" applyNumberFormat="1" applyFont="1" applyFill="1" applyBorder="1" applyAlignment="1">
      <alignment horizontal="right" vertical="center"/>
    </xf>
    <xf numFmtId="41" fontId="21" fillId="2" borderId="50" xfId="3" applyNumberFormat="1" applyFont="1" applyFill="1" applyBorder="1" applyAlignment="1">
      <alignment vertical="center"/>
    </xf>
    <xf numFmtId="168" fontId="16" fillId="2" borderId="50" xfId="8" applyNumberFormat="1" applyFont="1" applyFill="1" applyBorder="1" applyAlignment="1">
      <alignment vertical="center"/>
    </xf>
    <xf numFmtId="168" fontId="16" fillId="2" borderId="50" xfId="0" applyNumberFormat="1" applyFont="1" applyFill="1" applyBorder="1" applyAlignment="1">
      <alignment vertical="center"/>
    </xf>
    <xf numFmtId="41" fontId="21" fillId="0" borderId="50" xfId="0" applyNumberFormat="1" applyFont="1" applyBorder="1" applyAlignment="1">
      <alignment horizontal="left" vertical="center"/>
    </xf>
    <xf numFmtId="41" fontId="21" fillId="0" borderId="50" xfId="0" applyNumberFormat="1" applyFont="1" applyFill="1" applyBorder="1" applyAlignment="1">
      <alignment horizontal="center" vertical="center"/>
    </xf>
    <xf numFmtId="41" fontId="16" fillId="2" borderId="50" xfId="0" applyNumberFormat="1" applyFont="1" applyFill="1" applyBorder="1" applyAlignment="1">
      <alignment horizontal="left" vertical="center"/>
    </xf>
    <xf numFmtId="41" fontId="21" fillId="0" borderId="50" xfId="0" quotePrefix="1" applyNumberFormat="1" applyFont="1" applyFill="1" applyBorder="1" applyAlignment="1">
      <alignment horizontal="left" vertical="center"/>
    </xf>
    <xf numFmtId="41" fontId="21" fillId="0" borderId="50" xfId="0" quotePrefix="1" applyNumberFormat="1" applyFont="1" applyFill="1" applyBorder="1" applyAlignment="1">
      <alignment horizontal="center" vertical="center"/>
    </xf>
    <xf numFmtId="41" fontId="21" fillId="0" borderId="50" xfId="0" quotePrefix="1" applyNumberFormat="1" applyFont="1" applyFill="1" applyBorder="1" applyAlignment="1">
      <alignment horizontal="right" vertical="center"/>
    </xf>
    <xf numFmtId="41" fontId="21" fillId="2" borderId="50" xfId="0" quotePrefix="1" applyNumberFormat="1" applyFont="1" applyFill="1" applyBorder="1" applyAlignment="1">
      <alignment horizontal="right" vertical="center"/>
    </xf>
    <xf numFmtId="41" fontId="21" fillId="2" borderId="50" xfId="0" quotePrefix="1" applyNumberFormat="1" applyFont="1" applyFill="1" applyBorder="1" applyAlignment="1">
      <alignment horizontal="center" vertical="center"/>
    </xf>
    <xf numFmtId="41" fontId="25" fillId="2" borderId="50" xfId="3" applyNumberFormat="1" applyFont="1" applyFill="1" applyBorder="1" applyAlignment="1">
      <alignment vertical="center"/>
    </xf>
    <xf numFmtId="41" fontId="21" fillId="2" borderId="40" xfId="0" quotePrefix="1" applyNumberFormat="1" applyFont="1" applyFill="1" applyBorder="1" applyAlignment="1">
      <alignment horizontal="center" vertical="center"/>
    </xf>
    <xf numFmtId="41" fontId="21" fillId="0" borderId="40" xfId="0" quotePrefix="1" applyNumberFormat="1" applyFont="1" applyFill="1" applyBorder="1" applyAlignment="1">
      <alignment horizontal="right" vertical="center"/>
    </xf>
    <xf numFmtId="41" fontId="21" fillId="2" borderId="40" xfId="0" quotePrefix="1" applyNumberFormat="1" applyFont="1" applyFill="1" applyBorder="1" applyAlignment="1">
      <alignment horizontal="right" vertical="center"/>
    </xf>
    <xf numFmtId="41" fontId="21" fillId="2" borderId="51" xfId="3" applyNumberFormat="1" applyFont="1" applyFill="1" applyBorder="1" applyAlignment="1">
      <alignment vertical="center"/>
    </xf>
    <xf numFmtId="41" fontId="16" fillId="2" borderId="51" xfId="0" applyNumberFormat="1" applyFont="1" applyFill="1" applyBorder="1" applyAlignment="1">
      <alignment horizontal="left" vertical="center"/>
    </xf>
    <xf numFmtId="168" fontId="16" fillId="2" borderId="51" xfId="0" applyNumberFormat="1" applyFont="1" applyFill="1" applyBorder="1" applyAlignment="1">
      <alignment vertical="center"/>
    </xf>
    <xf numFmtId="41" fontId="16" fillId="0" borderId="51" xfId="0" applyNumberFormat="1" applyFont="1" applyBorder="1" applyAlignment="1">
      <alignment horizontal="left" vertical="center"/>
    </xf>
    <xf numFmtId="168" fontId="16" fillId="2" borderId="52" xfId="1" applyNumberFormat="1" applyFont="1" applyFill="1" applyBorder="1" applyAlignment="1">
      <alignment vertical="center"/>
    </xf>
    <xf numFmtId="168" fontId="16" fillId="2" borderId="51" xfId="1" applyNumberFormat="1" applyFont="1" applyFill="1" applyBorder="1" applyAlignment="1">
      <alignment vertical="center"/>
    </xf>
    <xf numFmtId="168" fontId="16" fillId="0" borderId="51" xfId="1" applyNumberFormat="1" applyFont="1" applyFill="1" applyBorder="1" applyAlignment="1">
      <alignment horizontal="right" vertical="center"/>
    </xf>
    <xf numFmtId="168" fontId="16" fillId="0" borderId="51" xfId="0" applyNumberFormat="1" applyFont="1" applyFill="1" applyBorder="1" applyAlignment="1">
      <alignment vertical="center"/>
    </xf>
    <xf numFmtId="0" fontId="35" fillId="0" borderId="0" xfId="0" quotePrefix="1" applyFont="1"/>
    <xf numFmtId="41" fontId="6" fillId="6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41" fontId="21" fillId="0" borderId="40" xfId="0" applyNumberFormat="1" applyFont="1" applyFill="1" applyBorder="1" applyAlignment="1">
      <alignment horizontal="left" vertical="center"/>
    </xf>
    <xf numFmtId="41" fontId="16" fillId="0" borderId="44" xfId="0" applyNumberFormat="1" applyFont="1" applyFill="1" applyBorder="1" applyAlignment="1">
      <alignment horizontal="left" vertical="center"/>
    </xf>
    <xf numFmtId="41" fontId="16" fillId="2" borderId="54" xfId="0" applyNumberFormat="1" applyFont="1" applyFill="1" applyBorder="1" applyAlignment="1">
      <alignment horizontal="left" vertical="center"/>
    </xf>
    <xf numFmtId="168" fontId="21" fillId="3" borderId="54" xfId="0" applyNumberFormat="1" applyFont="1" applyFill="1" applyBorder="1" applyAlignment="1">
      <alignment vertical="center"/>
    </xf>
    <xf numFmtId="41" fontId="16" fillId="0" borderId="31" xfId="0" quotePrefix="1" applyNumberFormat="1" applyFont="1" applyFill="1" applyBorder="1" applyAlignment="1">
      <alignment horizontal="center" vertical="center"/>
    </xf>
    <xf numFmtId="41" fontId="21" fillId="0" borderId="53" xfId="0" quotePrefix="1" applyNumberFormat="1" applyFont="1" applyFill="1" applyBorder="1" applyAlignment="1">
      <alignment horizontal="center" vertical="center"/>
    </xf>
    <xf numFmtId="41" fontId="21" fillId="0" borderId="47" xfId="0" quotePrefix="1" applyNumberFormat="1" applyFont="1" applyFill="1" applyBorder="1" applyAlignment="1">
      <alignment horizontal="center" vertical="center"/>
    </xf>
    <xf numFmtId="41" fontId="16" fillId="2" borderId="55" xfId="0" applyNumberFormat="1" applyFont="1" applyFill="1" applyBorder="1" applyAlignment="1">
      <alignment vertical="center"/>
    </xf>
    <xf numFmtId="41" fontId="16" fillId="0" borderId="55" xfId="0" applyNumberFormat="1" applyFont="1" applyFill="1" applyBorder="1" applyAlignment="1">
      <alignment vertical="center"/>
    </xf>
    <xf numFmtId="168" fontId="16" fillId="0" borderId="55" xfId="0" applyNumberFormat="1" applyFont="1" applyFill="1" applyBorder="1" applyAlignment="1">
      <alignment vertical="center"/>
    </xf>
    <xf numFmtId="41" fontId="21" fillId="0" borderId="51" xfId="3" applyNumberFormat="1" applyFont="1" applyFill="1" applyBorder="1" applyAlignment="1">
      <alignment vertical="center"/>
    </xf>
    <xf numFmtId="41" fontId="21" fillId="0" borderId="51" xfId="0" applyNumberFormat="1" applyFont="1" applyFill="1" applyBorder="1" applyAlignment="1">
      <alignment vertical="center"/>
    </xf>
    <xf numFmtId="168" fontId="16" fillId="0" borderId="52" xfId="0" applyNumberFormat="1" applyFont="1" applyFill="1" applyBorder="1" applyAlignment="1">
      <alignment horizontal="right" vertical="center"/>
    </xf>
    <xf numFmtId="168" fontId="21" fillId="0" borderId="52" xfId="0" applyNumberFormat="1" applyFont="1" applyFill="1" applyBorder="1" applyAlignment="1">
      <alignment horizontal="right" vertical="center"/>
    </xf>
    <xf numFmtId="168" fontId="21" fillId="0" borderId="51" xfId="0" applyNumberFormat="1" applyFont="1" applyFill="1" applyBorder="1" applyAlignment="1">
      <alignment vertical="center"/>
    </xf>
    <xf numFmtId="43" fontId="21" fillId="0" borderId="51" xfId="1" applyNumberFormat="1" applyFont="1" applyFill="1" applyBorder="1" applyAlignment="1">
      <alignment horizontal="left" vertical="center"/>
    </xf>
    <xf numFmtId="168" fontId="16" fillId="0" borderId="44" xfId="1" applyNumberFormat="1" applyFont="1" applyFill="1" applyBorder="1" applyAlignment="1">
      <alignment vertical="center"/>
    </xf>
    <xf numFmtId="168" fontId="21" fillId="0" borderId="44" xfId="0" applyNumberFormat="1" applyFont="1" applyFill="1" applyBorder="1" applyAlignment="1">
      <alignment vertical="center"/>
    </xf>
    <xf numFmtId="164" fontId="16" fillId="0" borderId="38" xfId="0" quotePrefix="1" applyNumberFormat="1" applyFont="1" applyFill="1" applyBorder="1" applyAlignment="1">
      <alignment horizontal="left" vertical="center"/>
    </xf>
    <xf numFmtId="41" fontId="16" fillId="0" borderId="51" xfId="0" applyNumberFormat="1" applyFont="1" applyFill="1" applyBorder="1" applyAlignment="1">
      <alignment horizontal="left" vertical="center"/>
    </xf>
    <xf numFmtId="168" fontId="21" fillId="0" borderId="44" xfId="1" applyNumberFormat="1" applyFont="1" applyFill="1" applyBorder="1" applyAlignment="1">
      <alignment vertical="center"/>
    </xf>
    <xf numFmtId="41" fontId="25" fillId="0" borderId="48" xfId="3" applyNumberFormat="1" applyFont="1" applyFill="1" applyBorder="1" applyAlignment="1">
      <alignment vertical="center"/>
    </xf>
    <xf numFmtId="41" fontId="21" fillId="0" borderId="48" xfId="0" applyNumberFormat="1" applyFont="1" applyFill="1" applyBorder="1" applyAlignment="1">
      <alignment horizontal="left" vertical="center"/>
    </xf>
    <xf numFmtId="168" fontId="16" fillId="0" borderId="44" xfId="0" applyNumberFormat="1" applyFont="1" applyFill="1" applyBorder="1" applyAlignment="1">
      <alignment vertical="center"/>
    </xf>
    <xf numFmtId="168" fontId="16" fillId="0" borderId="41" xfId="1" applyNumberFormat="1" applyFont="1" applyFill="1" applyBorder="1" applyAlignment="1">
      <alignment vertical="center"/>
    </xf>
    <xf numFmtId="168" fontId="21" fillId="0" borderId="41" xfId="1" applyNumberFormat="1" applyFont="1" applyFill="1" applyBorder="1" applyAlignment="1">
      <alignment horizontal="left" vertical="center"/>
    </xf>
    <xf numFmtId="41" fontId="25" fillId="0" borderId="45" xfId="3" applyNumberFormat="1" applyFont="1" applyFill="1" applyBorder="1" applyAlignment="1">
      <alignment vertical="center"/>
    </xf>
    <xf numFmtId="168" fontId="16" fillId="0" borderId="45" xfId="1" applyNumberFormat="1" applyFont="1" applyFill="1" applyBorder="1" applyAlignment="1">
      <alignment horizontal="left" vertical="center"/>
    </xf>
    <xf numFmtId="168" fontId="21" fillId="0" borderId="45" xfId="1" applyNumberFormat="1" applyFont="1" applyFill="1" applyBorder="1" applyAlignment="1">
      <alignment vertical="center"/>
    </xf>
    <xf numFmtId="168" fontId="21" fillId="0" borderId="45" xfId="0" applyNumberFormat="1" applyFont="1" applyFill="1" applyBorder="1" applyAlignment="1">
      <alignment vertical="center"/>
    </xf>
    <xf numFmtId="41" fontId="21" fillId="0" borderId="46" xfId="0" applyNumberFormat="1" applyFont="1" applyFill="1" applyBorder="1" applyAlignment="1">
      <alignment vertical="center"/>
    </xf>
    <xf numFmtId="41" fontId="21" fillId="0" borderId="45" xfId="0" quotePrefix="1" applyNumberFormat="1" applyFont="1" applyFill="1" applyBorder="1" applyAlignment="1">
      <alignment horizontal="center" vertical="center"/>
    </xf>
    <xf numFmtId="168" fontId="16" fillId="0" borderId="45" xfId="0" applyNumberFormat="1" applyFont="1" applyFill="1" applyBorder="1" applyAlignment="1">
      <alignment horizontal="right" vertical="center"/>
    </xf>
    <xf numFmtId="168" fontId="21" fillId="0" borderId="45" xfId="0" applyNumberFormat="1" applyFont="1" applyFill="1" applyBorder="1" applyAlignment="1">
      <alignment horizontal="right" vertical="center"/>
    </xf>
    <xf numFmtId="43" fontId="21" fillId="0" borderId="46" xfId="1" applyNumberFormat="1" applyFont="1" applyFill="1" applyBorder="1" applyAlignment="1">
      <alignment horizontal="left" vertical="center"/>
    </xf>
    <xf numFmtId="168" fontId="21" fillId="0" borderId="45" xfId="1" applyNumberFormat="1" applyFont="1" applyFill="1" applyBorder="1" applyAlignment="1">
      <alignment horizontal="left" vertical="center"/>
    </xf>
    <xf numFmtId="168" fontId="16" fillId="0" borderId="37" xfId="0" applyNumberFormat="1" applyFont="1" applyFill="1" applyBorder="1" applyAlignment="1">
      <alignment horizontal="right" vertical="center"/>
    </xf>
    <xf numFmtId="168" fontId="21" fillId="0" borderId="44" xfId="0" applyNumberFormat="1" applyFont="1" applyFill="1" applyBorder="1" applyAlignment="1">
      <alignment horizontal="right" vertical="center"/>
    </xf>
    <xf numFmtId="168" fontId="16" fillId="0" borderId="37" xfId="1" applyNumberFormat="1" applyFont="1" applyFill="1" applyBorder="1" applyAlignment="1">
      <alignment horizontal="left" vertical="center"/>
    </xf>
    <xf numFmtId="43" fontId="21" fillId="0" borderId="44" xfId="1" applyNumberFormat="1" applyFont="1" applyFill="1" applyBorder="1" applyAlignment="1">
      <alignment horizontal="left" vertical="center"/>
    </xf>
    <xf numFmtId="41" fontId="21" fillId="0" borderId="48" xfId="3" applyNumberFormat="1" applyFont="1" applyFill="1" applyBorder="1" applyAlignment="1">
      <alignment vertical="center"/>
    </xf>
    <xf numFmtId="41" fontId="25" fillId="0" borderId="40" xfId="3" applyNumberFormat="1" applyFont="1" applyFill="1" applyBorder="1" applyAlignment="1">
      <alignment vertical="center"/>
    </xf>
    <xf numFmtId="168" fontId="16" fillId="0" borderId="55" xfId="1" applyNumberFormat="1" applyFont="1" applyFill="1" applyBorder="1" applyAlignment="1">
      <alignment horizontal="left" vertical="center"/>
    </xf>
    <xf numFmtId="42" fontId="16" fillId="0" borderId="56" xfId="0" applyNumberFormat="1" applyFont="1" applyFill="1" applyBorder="1" applyAlignment="1">
      <alignment horizontal="left" vertical="center"/>
    </xf>
    <xf numFmtId="41" fontId="16" fillId="0" borderId="37" xfId="0" quotePrefix="1" applyNumberFormat="1" applyFont="1" applyFill="1" applyBorder="1" applyAlignment="1">
      <alignment horizontal="left" vertical="center"/>
    </xf>
    <xf numFmtId="0" fontId="14" fillId="0" borderId="0" xfId="3" applyNumberFormat="1" applyFont="1" applyFill="1"/>
    <xf numFmtId="0" fontId="17" fillId="0" borderId="0" xfId="3" applyNumberFormat="1" applyFont="1" applyFill="1"/>
    <xf numFmtId="0" fontId="11" fillId="0" borderId="0" xfId="4" applyNumberFormat="1" applyFont="1" applyFill="1" applyAlignment="1">
      <alignment vertical="center"/>
    </xf>
    <xf numFmtId="41" fontId="16" fillId="0" borderId="57" xfId="0" applyNumberFormat="1" applyFont="1" applyFill="1" applyBorder="1" applyAlignment="1">
      <alignment horizontal="center" vertical="center"/>
    </xf>
    <xf numFmtId="41" fontId="16" fillId="2" borderId="0" xfId="0" applyNumberFormat="1" applyFont="1" applyFill="1" applyBorder="1" applyAlignment="1">
      <alignment horizontal="left" vertical="center"/>
    </xf>
    <xf numFmtId="41" fontId="16" fillId="0" borderId="0" xfId="0" applyNumberFormat="1" applyFont="1" applyFill="1" applyBorder="1" applyAlignment="1">
      <alignment horizontal="left" vertical="center"/>
    </xf>
    <xf numFmtId="168" fontId="16" fillId="0" borderId="0" xfId="1" applyNumberFormat="1" applyFont="1" applyFill="1" applyBorder="1" applyAlignment="1">
      <alignment vertical="center"/>
    </xf>
    <xf numFmtId="168" fontId="16" fillId="0" borderId="0" xfId="0" applyNumberFormat="1" applyFont="1" applyFill="1" applyBorder="1" applyAlignment="1">
      <alignment vertical="center"/>
    </xf>
    <xf numFmtId="41" fontId="16" fillId="0" borderId="0" xfId="0" applyNumberFormat="1" applyFont="1" applyFill="1" applyBorder="1" applyAlignment="1">
      <alignment vertical="center"/>
    </xf>
    <xf numFmtId="41" fontId="16" fillId="0" borderId="37" xfId="0" quotePrefix="1" applyNumberFormat="1" applyFont="1" applyFill="1" applyBorder="1" applyAlignment="1">
      <alignment horizontal="center" vertical="center"/>
    </xf>
    <xf numFmtId="41" fontId="16" fillId="0" borderId="37" xfId="0" quotePrefix="1" applyNumberFormat="1" applyFont="1" applyFill="1" applyBorder="1" applyAlignment="1">
      <alignment horizontal="left" vertical="center"/>
    </xf>
    <xf numFmtId="41" fontId="16" fillId="0" borderId="58" xfId="0" applyNumberFormat="1" applyFont="1" applyFill="1" applyBorder="1" applyAlignment="1">
      <alignment horizontal="center" vertical="center"/>
    </xf>
    <xf numFmtId="168" fontId="16" fillId="2" borderId="54" xfId="0" applyNumberFormat="1" applyFont="1" applyFill="1" applyBorder="1" applyAlignment="1">
      <alignment vertical="center"/>
    </xf>
    <xf numFmtId="41" fontId="21" fillId="2" borderId="54" xfId="0" applyNumberFormat="1" applyFont="1" applyFill="1" applyBorder="1" applyAlignment="1">
      <alignment horizontal="left" vertical="center"/>
    </xf>
    <xf numFmtId="168" fontId="16" fillId="2" borderId="54" xfId="1" applyNumberFormat="1" applyFont="1" applyFill="1" applyBorder="1" applyAlignment="1">
      <alignment horizontal="left" vertical="center"/>
    </xf>
    <xf numFmtId="168" fontId="21" fillId="2" borderId="54" xfId="1" applyNumberFormat="1" applyFont="1" applyFill="1" applyBorder="1" applyAlignment="1">
      <alignment horizontal="left" vertical="center"/>
    </xf>
    <xf numFmtId="168" fontId="21" fillId="0" borderId="54" xfId="0" applyNumberFormat="1" applyFont="1" applyBorder="1" applyAlignment="1">
      <alignment horizontal="right" vertical="center"/>
    </xf>
    <xf numFmtId="43" fontId="21" fillId="0" borderId="54" xfId="1" applyNumberFormat="1" applyFont="1" applyBorder="1" applyAlignment="1">
      <alignment horizontal="left" vertical="center"/>
    </xf>
    <xf numFmtId="168" fontId="16" fillId="2" borderId="54" xfId="1" applyNumberFormat="1" applyFont="1" applyFill="1" applyBorder="1" applyAlignment="1">
      <alignment horizontal="right" vertical="center"/>
    </xf>
    <xf numFmtId="41" fontId="21" fillId="0" borderId="37" xfId="0" quotePrefix="1" applyNumberFormat="1" applyFont="1" applyFill="1" applyBorder="1" applyAlignment="1">
      <alignment horizontal="left" vertical="center"/>
    </xf>
    <xf numFmtId="41" fontId="21" fillId="6" borderId="44" xfId="0" applyNumberFormat="1" applyFont="1" applyFill="1" applyBorder="1" applyAlignment="1">
      <alignment horizontal="left" vertical="center"/>
    </xf>
    <xf numFmtId="41" fontId="21" fillId="7" borderId="54" xfId="0" applyNumberFormat="1" applyFont="1" applyFill="1" applyBorder="1" applyAlignment="1">
      <alignment horizontal="left" vertical="center"/>
    </xf>
    <xf numFmtId="41" fontId="21" fillId="7" borderId="37" xfId="2" applyNumberFormat="1" applyFont="1" applyFill="1" applyBorder="1" applyAlignment="1">
      <alignment horizontal="left" vertical="center"/>
    </xf>
    <xf numFmtId="41" fontId="16" fillId="7" borderId="37" xfId="2" applyNumberFormat="1" applyFont="1" applyFill="1" applyBorder="1" applyAlignment="1">
      <alignment horizontal="left" vertical="center"/>
    </xf>
    <xf numFmtId="41" fontId="21" fillId="6" borderId="32" xfId="0" applyNumberFormat="1" applyFont="1" applyFill="1" applyBorder="1" applyAlignment="1">
      <alignment vertical="center"/>
    </xf>
    <xf numFmtId="41" fontId="21" fillId="6" borderId="37" xfId="2" applyNumberFormat="1" applyFont="1" applyFill="1" applyBorder="1" applyAlignment="1">
      <alignment horizontal="left" vertical="center"/>
    </xf>
    <xf numFmtId="41" fontId="21" fillId="6" borderId="37" xfId="0" applyNumberFormat="1" applyFont="1" applyFill="1" applyBorder="1" applyAlignment="1">
      <alignment horizontal="left" vertical="center"/>
    </xf>
    <xf numFmtId="41" fontId="16" fillId="6" borderId="44" xfId="0" applyNumberFormat="1" applyFont="1" applyFill="1" applyBorder="1" applyAlignment="1">
      <alignment horizontal="left" vertical="center"/>
    </xf>
    <xf numFmtId="41" fontId="21" fillId="6" borderId="45" xfId="0" applyNumberFormat="1" applyFont="1" applyFill="1" applyBorder="1" applyAlignment="1">
      <alignment horizontal="left" vertical="center"/>
    </xf>
    <xf numFmtId="41" fontId="21" fillId="6" borderId="45" xfId="2" applyNumberFormat="1" applyFont="1" applyFill="1" applyBorder="1" applyAlignment="1">
      <alignment horizontal="left" vertical="center"/>
    </xf>
    <xf numFmtId="41" fontId="16" fillId="6" borderId="48" xfId="0" applyNumberFormat="1" applyFont="1" applyFill="1" applyBorder="1" applyAlignment="1">
      <alignment horizontal="left" vertical="center"/>
    </xf>
    <xf numFmtId="41" fontId="16" fillId="6" borderId="51" xfId="0" applyNumberFormat="1" applyFont="1" applyFill="1" applyBorder="1" applyAlignment="1">
      <alignment horizontal="left" vertical="center"/>
    </xf>
    <xf numFmtId="41" fontId="21" fillId="6" borderId="51" xfId="2" applyNumberFormat="1" applyFont="1" applyFill="1" applyBorder="1" applyAlignment="1">
      <alignment horizontal="left" vertical="center"/>
    </xf>
    <xf numFmtId="41" fontId="21" fillId="0" borderId="37" xfId="0" quotePrefix="1" applyNumberFormat="1" applyFont="1" applyFill="1" applyBorder="1" applyAlignment="1">
      <alignment horizontal="center" vertical="center"/>
    </xf>
    <xf numFmtId="41" fontId="16" fillId="0" borderId="37" xfId="0" quotePrefix="1" applyNumberFormat="1" applyFont="1" applyFill="1" applyBorder="1" applyAlignment="1">
      <alignment horizontal="center" vertical="center"/>
    </xf>
    <xf numFmtId="41" fontId="21" fillId="0" borderId="2" xfId="0" quotePrefix="1" applyNumberFormat="1" applyFont="1" applyFill="1" applyBorder="1" applyAlignment="1">
      <alignment horizontal="center" vertical="center"/>
    </xf>
    <xf numFmtId="41" fontId="21" fillId="0" borderId="40" xfId="0" quotePrefix="1" applyNumberFormat="1" applyFont="1" applyFill="1" applyBorder="1" applyAlignment="1">
      <alignment horizontal="center" vertical="center"/>
    </xf>
    <xf numFmtId="41" fontId="21" fillId="0" borderId="37" xfId="0" quotePrefix="1" applyNumberFormat="1" applyFont="1" applyFill="1" applyBorder="1" applyAlignment="1">
      <alignment horizontal="left" vertical="center"/>
    </xf>
    <xf numFmtId="41" fontId="16" fillId="0" borderId="37" xfId="0" quotePrefix="1" applyNumberFormat="1" applyFont="1" applyFill="1" applyBorder="1" applyAlignment="1">
      <alignment horizontal="left" vertical="center"/>
    </xf>
    <xf numFmtId="41" fontId="21" fillId="0" borderId="40" xfId="0" quotePrefix="1" applyNumberFormat="1" applyFont="1" applyFill="1" applyBorder="1" applyAlignment="1">
      <alignment horizontal="left" vertical="center"/>
    </xf>
    <xf numFmtId="41" fontId="21" fillId="0" borderId="37" xfId="0" applyNumberFormat="1" applyFont="1" applyFill="1" applyBorder="1" applyAlignment="1">
      <alignment horizontal="left" vertical="center"/>
    </xf>
    <xf numFmtId="41" fontId="28" fillId="0" borderId="5" xfId="0" applyNumberFormat="1" applyFont="1" applyBorder="1" applyAlignment="1">
      <alignment horizontal="right" vertical="center"/>
    </xf>
    <xf numFmtId="41" fontId="21" fillId="0" borderId="39" xfId="0" quotePrefix="1" applyNumberFormat="1" applyFont="1" applyFill="1" applyBorder="1" applyAlignment="1">
      <alignment horizontal="right" vertical="center"/>
    </xf>
    <xf numFmtId="164" fontId="16" fillId="2" borderId="38" xfId="0" applyNumberFormat="1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center" vertical="center" wrapText="1"/>
    </xf>
    <xf numFmtId="41" fontId="21" fillId="0" borderId="37" xfId="0" quotePrefix="1" applyNumberFormat="1" applyFont="1" applyFill="1" applyBorder="1" applyAlignment="1">
      <alignment horizontal="center" vertical="center"/>
    </xf>
    <xf numFmtId="41" fontId="16" fillId="2" borderId="59" xfId="0" applyNumberFormat="1" applyFont="1" applyFill="1" applyBorder="1" applyAlignment="1">
      <alignment horizontal="left" vertical="center"/>
    </xf>
    <xf numFmtId="168" fontId="16" fillId="2" borderId="59" xfId="1" applyNumberFormat="1" applyFont="1" applyFill="1" applyBorder="1" applyAlignment="1">
      <alignment vertical="center"/>
    </xf>
    <xf numFmtId="168" fontId="16" fillId="2" borderId="59" xfId="0" applyNumberFormat="1" applyFont="1" applyFill="1" applyBorder="1" applyAlignment="1">
      <alignment vertical="center"/>
    </xf>
    <xf numFmtId="41" fontId="16" fillId="0" borderId="59" xfId="0" applyNumberFormat="1" applyFont="1" applyBorder="1" applyAlignment="1">
      <alignment horizontal="left" vertical="center"/>
    </xf>
    <xf numFmtId="41" fontId="16" fillId="7" borderId="59" xfId="0" applyNumberFormat="1" applyFont="1" applyFill="1" applyBorder="1" applyAlignment="1">
      <alignment horizontal="left" vertical="center"/>
    </xf>
    <xf numFmtId="41" fontId="24" fillId="0" borderId="5" xfId="1" applyNumberFormat="1" applyFont="1" applyFill="1" applyBorder="1" applyAlignment="1">
      <alignment horizontal="center" vertical="center"/>
    </xf>
    <xf numFmtId="41" fontId="21" fillId="0" borderId="60" xfId="0" quotePrefix="1" applyNumberFormat="1" applyFont="1" applyFill="1" applyBorder="1" applyAlignment="1">
      <alignment horizontal="center" vertical="center"/>
    </xf>
    <xf numFmtId="41" fontId="21" fillId="0" borderId="60" xfId="0" quotePrefix="1" applyNumberFormat="1" applyFont="1" applyFill="1" applyBorder="1" applyAlignment="1">
      <alignment horizontal="right" vertical="center"/>
    </xf>
    <xf numFmtId="41" fontId="21" fillId="0" borderId="60" xfId="0" quotePrefix="1" applyNumberFormat="1" applyFont="1" applyFill="1" applyBorder="1" applyAlignment="1">
      <alignment horizontal="left" vertical="center"/>
    </xf>
    <xf numFmtId="41" fontId="21" fillId="2" borderId="60" xfId="0" quotePrefix="1" applyNumberFormat="1" applyFont="1" applyFill="1" applyBorder="1" applyAlignment="1">
      <alignment horizontal="center" vertical="center"/>
    </xf>
    <xf numFmtId="41" fontId="21" fillId="0" borderId="60" xfId="0" applyNumberFormat="1" applyFont="1" applyFill="1" applyBorder="1" applyAlignment="1">
      <alignment horizontal="center" vertical="center"/>
    </xf>
    <xf numFmtId="41" fontId="24" fillId="0" borderId="59" xfId="0" applyNumberFormat="1" applyFont="1" applyFill="1" applyBorder="1" applyAlignment="1">
      <alignment horizontal="center" vertical="center"/>
    </xf>
    <xf numFmtId="41" fontId="21" fillId="0" borderId="59" xfId="0" applyNumberFormat="1" applyFont="1" applyFill="1" applyBorder="1" applyAlignment="1">
      <alignment horizontal="left" vertical="center"/>
    </xf>
    <xf numFmtId="41" fontId="21" fillId="0" borderId="59" xfId="0" applyNumberFormat="1" applyFont="1" applyFill="1" applyBorder="1" applyAlignment="1">
      <alignment vertical="center"/>
    </xf>
    <xf numFmtId="168" fontId="21" fillId="0" borderId="59" xfId="1" applyNumberFormat="1" applyFont="1" applyFill="1" applyBorder="1" applyAlignment="1">
      <alignment vertical="center"/>
    </xf>
    <xf numFmtId="168" fontId="21" fillId="0" borderId="59" xfId="1" applyNumberFormat="1" applyFont="1" applyFill="1" applyBorder="1" applyAlignment="1">
      <alignment horizontal="right" vertical="center"/>
    </xf>
    <xf numFmtId="168" fontId="16" fillId="0" borderId="60" xfId="8" applyNumberFormat="1" applyFont="1" applyFill="1" applyBorder="1" applyAlignment="1">
      <alignment vertical="center"/>
    </xf>
    <xf numFmtId="168" fontId="16" fillId="0" borderId="59" xfId="8" applyNumberFormat="1" applyFont="1" applyFill="1" applyBorder="1" applyAlignment="1">
      <alignment vertical="center"/>
    </xf>
    <xf numFmtId="41" fontId="21" fillId="0" borderId="59" xfId="0" applyNumberFormat="1" applyFont="1" applyFill="1" applyBorder="1" applyAlignment="1">
      <alignment horizontal="center" vertical="center"/>
    </xf>
    <xf numFmtId="41" fontId="16" fillId="0" borderId="59" xfId="0" applyNumberFormat="1" applyFont="1" applyFill="1" applyBorder="1" applyAlignment="1">
      <alignment vertical="center"/>
    </xf>
    <xf numFmtId="41" fontId="16" fillId="0" borderId="59" xfId="0" applyNumberFormat="1" applyFont="1" applyFill="1" applyBorder="1" applyAlignment="1">
      <alignment horizontal="center" vertical="center"/>
    </xf>
    <xf numFmtId="41" fontId="16" fillId="0" borderId="60" xfId="0" quotePrefix="1" applyNumberFormat="1" applyFont="1" applyFill="1" applyBorder="1" applyAlignment="1">
      <alignment horizontal="left" vertical="center"/>
    </xf>
    <xf numFmtId="41" fontId="16" fillId="0" borderId="60" xfId="0" quotePrefix="1" applyNumberFormat="1" applyFont="1" applyFill="1" applyBorder="1" applyAlignment="1">
      <alignment horizontal="center" vertical="center"/>
    </xf>
    <xf numFmtId="41" fontId="16" fillId="2" borderId="60" xfId="0" quotePrefix="1" applyNumberFormat="1" applyFont="1" applyFill="1" applyBorder="1" applyAlignment="1">
      <alignment horizontal="center" vertical="center"/>
    </xf>
    <xf numFmtId="41" fontId="16" fillId="0" borderId="59" xfId="0" applyNumberFormat="1" applyFont="1" applyFill="1" applyBorder="1" applyAlignment="1">
      <alignment horizontal="left" vertical="center"/>
    </xf>
    <xf numFmtId="41" fontId="24" fillId="0" borderId="60" xfId="0" applyNumberFormat="1" applyFont="1" applyFill="1" applyBorder="1" applyAlignment="1">
      <alignment horizontal="center" vertical="center"/>
    </xf>
    <xf numFmtId="41" fontId="21" fillId="0" borderId="60" xfId="0" applyNumberFormat="1" applyFont="1" applyFill="1" applyBorder="1" applyAlignment="1">
      <alignment vertical="center"/>
    </xf>
    <xf numFmtId="41" fontId="21" fillId="0" borderId="60" xfId="0" applyNumberFormat="1" applyFont="1" applyFill="1" applyBorder="1" applyAlignment="1">
      <alignment horizontal="left" vertical="center"/>
    </xf>
    <xf numFmtId="168" fontId="21" fillId="3" borderId="60" xfId="0" applyNumberFormat="1" applyFont="1" applyFill="1" applyBorder="1" applyAlignment="1">
      <alignment vertical="center"/>
    </xf>
    <xf numFmtId="41" fontId="21" fillId="0" borderId="62" xfId="0" applyNumberFormat="1" applyFont="1" applyFill="1" applyBorder="1" applyAlignment="1">
      <alignment horizontal="left" vertical="center"/>
    </xf>
    <xf numFmtId="41" fontId="16" fillId="2" borderId="62" xfId="2" applyNumberFormat="1" applyFont="1" applyFill="1" applyBorder="1" applyAlignment="1">
      <alignment horizontal="left" vertical="center"/>
    </xf>
    <xf numFmtId="41" fontId="16" fillId="2" borderId="62" xfId="0" applyNumberFormat="1" applyFont="1" applyFill="1" applyBorder="1" applyAlignment="1">
      <alignment vertical="center"/>
    </xf>
    <xf numFmtId="168" fontId="16" fillId="2" borderId="56" xfId="1" applyNumberFormat="1" applyFont="1" applyFill="1" applyBorder="1" applyAlignment="1">
      <alignment vertical="center"/>
    </xf>
    <xf numFmtId="168" fontId="16" fillId="2" borderId="62" xfId="0" applyNumberFormat="1" applyFont="1" applyFill="1" applyBorder="1" applyAlignment="1">
      <alignment horizontal="right" vertical="center"/>
    </xf>
    <xf numFmtId="168" fontId="16" fillId="2" borderId="62" xfId="0" applyNumberFormat="1" applyFont="1" applyFill="1" applyBorder="1" applyAlignment="1">
      <alignment vertical="center"/>
    </xf>
    <xf numFmtId="41" fontId="16" fillId="2" borderId="62" xfId="0" applyNumberFormat="1" applyFont="1" applyFill="1" applyBorder="1" applyAlignment="1">
      <alignment horizontal="left" vertical="center"/>
    </xf>
    <xf numFmtId="41" fontId="16" fillId="2" borderId="60" xfId="0" applyNumberFormat="1" applyFont="1" applyFill="1" applyBorder="1" applyAlignment="1">
      <alignment horizontal="left" vertical="center"/>
    </xf>
    <xf numFmtId="168" fontId="16" fillId="2" borderId="60" xfId="1" applyNumberFormat="1" applyFont="1" applyFill="1" applyBorder="1" applyAlignment="1">
      <alignment horizontal="left" vertical="center"/>
    </xf>
    <xf numFmtId="168" fontId="16" fillId="2" borderId="62" xfId="1" applyNumberFormat="1" applyFont="1" applyFill="1" applyBorder="1" applyAlignment="1">
      <alignment vertical="center"/>
    </xf>
    <xf numFmtId="168" fontId="16" fillId="3" borderId="62" xfId="0" applyNumberFormat="1" applyFont="1" applyFill="1" applyBorder="1" applyAlignment="1">
      <alignment vertical="center"/>
    </xf>
    <xf numFmtId="41" fontId="16" fillId="0" borderId="62" xfId="0" applyNumberFormat="1" applyFont="1" applyBorder="1" applyAlignment="1">
      <alignment horizontal="left" vertical="center"/>
    </xf>
    <xf numFmtId="168" fontId="16" fillId="2" borderId="60" xfId="1" applyNumberFormat="1" applyFont="1" applyFill="1" applyBorder="1" applyAlignment="1">
      <alignment vertical="center"/>
    </xf>
    <xf numFmtId="41" fontId="16" fillId="2" borderId="60" xfId="2" applyNumberFormat="1" applyFont="1" applyFill="1" applyBorder="1" applyAlignment="1">
      <alignment horizontal="left" vertical="center"/>
    </xf>
    <xf numFmtId="41" fontId="16" fillId="2" borderId="60" xfId="0" applyNumberFormat="1" applyFont="1" applyFill="1" applyBorder="1" applyAlignment="1">
      <alignment vertical="center"/>
    </xf>
    <xf numFmtId="168" fontId="16" fillId="2" borderId="60" xfId="2" applyNumberFormat="1" applyFont="1" applyFill="1" applyBorder="1" applyAlignment="1">
      <alignment horizontal="left" vertical="center"/>
    </xf>
    <xf numFmtId="168" fontId="16" fillId="0" borderId="62" xfId="0" applyNumberFormat="1" applyFont="1" applyFill="1" applyBorder="1" applyAlignment="1">
      <alignment horizontal="right" vertical="center"/>
    </xf>
    <xf numFmtId="41" fontId="16" fillId="0" borderId="62" xfId="0" applyNumberFormat="1" applyFont="1" applyFill="1" applyBorder="1" applyAlignment="1">
      <alignment vertical="center"/>
    </xf>
    <xf numFmtId="41" fontId="16" fillId="0" borderId="62" xfId="0" applyNumberFormat="1" applyFont="1" applyFill="1" applyBorder="1" applyAlignment="1">
      <alignment horizontal="left" vertical="center"/>
    </xf>
    <xf numFmtId="41" fontId="21" fillId="2" borderId="60" xfId="0" quotePrefix="1" applyNumberFormat="1" applyFont="1" applyFill="1" applyBorder="1" applyAlignment="1">
      <alignment horizontal="right" vertical="center"/>
    </xf>
    <xf numFmtId="41" fontId="21" fillId="2" borderId="60" xfId="2" applyNumberFormat="1" applyFont="1" applyFill="1" applyBorder="1" applyAlignment="1">
      <alignment horizontal="left" vertical="center"/>
    </xf>
    <xf numFmtId="41" fontId="21" fillId="2" borderId="60" xfId="0" applyNumberFormat="1" applyFont="1" applyFill="1" applyBorder="1" applyAlignment="1">
      <alignment vertical="center"/>
    </xf>
    <xf numFmtId="168" fontId="16" fillId="2" borderId="60" xfId="0" applyNumberFormat="1" applyFont="1" applyFill="1" applyBorder="1" applyAlignment="1">
      <alignment horizontal="right" vertical="center"/>
    </xf>
    <xf numFmtId="168" fontId="21" fillId="2" borderId="62" xfId="0" applyNumberFormat="1" applyFont="1" applyFill="1" applyBorder="1" applyAlignment="1">
      <alignment horizontal="right" vertical="center"/>
    </xf>
    <xf numFmtId="168" fontId="21" fillId="2" borderId="62" xfId="0" applyNumberFormat="1" applyFont="1" applyFill="1" applyBorder="1" applyAlignment="1">
      <alignment vertical="center"/>
    </xf>
    <xf numFmtId="168" fontId="16" fillId="2" borderId="62" xfId="1" applyNumberFormat="1" applyFont="1" applyFill="1" applyBorder="1" applyAlignment="1">
      <alignment horizontal="right" vertical="center"/>
    </xf>
    <xf numFmtId="43" fontId="21" fillId="2" borderId="62" xfId="1" applyNumberFormat="1" applyFont="1" applyFill="1" applyBorder="1" applyAlignment="1">
      <alignment horizontal="left" vertical="center"/>
    </xf>
    <xf numFmtId="41" fontId="16" fillId="0" borderId="60" xfId="0" applyNumberFormat="1" applyFont="1" applyFill="1" applyBorder="1" applyAlignment="1">
      <alignment vertical="center"/>
    </xf>
    <xf numFmtId="41" fontId="28" fillId="0" borderId="59" xfId="0" applyNumberFormat="1" applyFont="1" applyFill="1" applyBorder="1" applyAlignment="1">
      <alignment horizontal="center" vertical="center"/>
    </xf>
    <xf numFmtId="168" fontId="16" fillId="3" borderId="44" xfId="0" applyNumberFormat="1" applyFont="1" applyFill="1" applyBorder="1" applyAlignment="1">
      <alignment vertical="center"/>
    </xf>
    <xf numFmtId="41" fontId="16" fillId="0" borderId="60" xfId="0" quotePrefix="1" applyNumberFormat="1" applyFont="1" applyFill="1" applyBorder="1" applyAlignment="1">
      <alignment horizontal="right" vertical="center"/>
    </xf>
    <xf numFmtId="41" fontId="16" fillId="0" borderId="60" xfId="0" applyNumberFormat="1" applyFont="1" applyFill="1" applyBorder="1" applyAlignment="1">
      <alignment horizontal="center" vertical="center"/>
    </xf>
    <xf numFmtId="41" fontId="21" fillId="0" borderId="37" xfId="0" quotePrefix="1" applyNumberFormat="1" applyFont="1" applyFill="1" applyBorder="1" applyAlignment="1">
      <alignment horizontal="center" vertical="center"/>
    </xf>
    <xf numFmtId="41" fontId="25" fillId="0" borderId="62" xfId="3" applyNumberFormat="1" applyFont="1" applyFill="1" applyBorder="1" applyAlignment="1">
      <alignment vertical="center"/>
    </xf>
    <xf numFmtId="41" fontId="21" fillId="0" borderId="31" xfId="0" quotePrefix="1" applyNumberFormat="1" applyFont="1" applyFill="1" applyBorder="1" applyAlignment="1">
      <alignment horizontal="center" vertical="center"/>
    </xf>
    <xf numFmtId="41" fontId="21" fillId="0" borderId="49" xfId="0" quotePrefix="1" applyNumberFormat="1" applyFont="1" applyFill="1" applyBorder="1" applyAlignment="1">
      <alignment horizontal="center" vertical="center"/>
    </xf>
    <xf numFmtId="41" fontId="16" fillId="0" borderId="64" xfId="0" applyNumberFormat="1" applyFont="1" applyFill="1" applyBorder="1" applyAlignment="1">
      <alignment horizontal="center" vertical="center"/>
    </xf>
    <xf numFmtId="41" fontId="21" fillId="0" borderId="65" xfId="3" applyNumberFormat="1" applyFont="1" applyFill="1" applyBorder="1" applyAlignment="1">
      <alignment vertical="center"/>
    </xf>
    <xf numFmtId="41" fontId="21" fillId="0" borderId="65" xfId="0" applyNumberFormat="1" applyFont="1" applyFill="1" applyBorder="1" applyAlignment="1">
      <alignment horizontal="left" vertical="center"/>
    </xf>
    <xf numFmtId="41" fontId="25" fillId="0" borderId="65" xfId="3" applyNumberFormat="1" applyFont="1" applyFill="1" applyBorder="1" applyAlignment="1">
      <alignment vertical="center"/>
    </xf>
    <xf numFmtId="41" fontId="16" fillId="0" borderId="65" xfId="3" applyNumberFormat="1" applyFont="1" applyFill="1" applyBorder="1" applyAlignment="1">
      <alignment vertical="center"/>
    </xf>
    <xf numFmtId="168" fontId="21" fillId="0" borderId="65" xfId="3" applyNumberFormat="1" applyFont="1" applyFill="1" applyBorder="1" applyAlignment="1">
      <alignment vertical="center"/>
    </xf>
    <xf numFmtId="168" fontId="21" fillId="0" borderId="65" xfId="8" applyNumberFormat="1" applyFont="1" applyFill="1" applyBorder="1" applyAlignment="1">
      <alignment vertical="center"/>
    </xf>
    <xf numFmtId="168" fontId="21" fillId="0" borderId="65" xfId="8" applyNumberFormat="1" applyFont="1" applyFill="1" applyBorder="1" applyAlignment="1">
      <alignment horizontal="right" vertical="center"/>
    </xf>
    <xf numFmtId="168" fontId="25" fillId="0" borderId="65" xfId="8" applyNumberFormat="1" applyFont="1" applyFill="1" applyBorder="1" applyAlignment="1">
      <alignment vertical="center"/>
    </xf>
    <xf numFmtId="168" fontId="25" fillId="0" borderId="65" xfId="3" applyNumberFormat="1" applyFont="1" applyFill="1" applyBorder="1" applyAlignment="1">
      <alignment vertical="center"/>
    </xf>
    <xf numFmtId="43" fontId="21" fillId="0" borderId="66" xfId="8" applyNumberFormat="1" applyFont="1" applyBorder="1" applyAlignment="1">
      <alignment horizontal="left" vertical="center"/>
    </xf>
    <xf numFmtId="41" fontId="21" fillId="0" borderId="31" xfId="0" quotePrefix="1" applyNumberFormat="1" applyFont="1" applyFill="1" applyBorder="1" applyAlignment="1">
      <alignment horizontal="center" vertical="center"/>
    </xf>
    <xf numFmtId="168" fontId="21" fillId="0" borderId="68" xfId="3" applyNumberFormat="1" applyFont="1" applyFill="1" applyBorder="1" applyAlignment="1">
      <alignment vertical="center"/>
    </xf>
    <xf numFmtId="168" fontId="21" fillId="0" borderId="67" xfId="3" applyNumberFormat="1" applyFont="1" applyFill="1" applyBorder="1" applyAlignment="1">
      <alignment vertical="center"/>
    </xf>
    <xf numFmtId="41" fontId="21" fillId="0" borderId="67" xfId="3" applyNumberFormat="1" applyFont="1" applyFill="1" applyBorder="1" applyAlignment="1">
      <alignment vertical="center"/>
    </xf>
    <xf numFmtId="41" fontId="21" fillId="0" borderId="31" xfId="0" quotePrefix="1" applyNumberFormat="1" applyFont="1" applyFill="1" applyBorder="1" applyAlignment="1">
      <alignment horizontal="center" vertical="center"/>
    </xf>
    <xf numFmtId="41" fontId="5" fillId="0" borderId="31" xfId="0" applyNumberFormat="1" applyFont="1" applyFill="1" applyBorder="1" applyAlignment="1">
      <alignment vertical="center"/>
    </xf>
    <xf numFmtId="168" fontId="16" fillId="0" borderId="59" xfId="0" applyNumberFormat="1" applyFont="1" applyFill="1" applyBorder="1" applyAlignment="1">
      <alignment vertical="center"/>
    </xf>
    <xf numFmtId="41" fontId="5" fillId="0" borderId="69" xfId="0" applyNumberFormat="1" applyFont="1" applyFill="1" applyBorder="1" applyAlignment="1">
      <alignment vertical="center"/>
    </xf>
    <xf numFmtId="41" fontId="16" fillId="2" borderId="69" xfId="0" applyNumberFormat="1" applyFont="1" applyFill="1" applyBorder="1" applyAlignment="1">
      <alignment horizontal="left" vertical="center"/>
    </xf>
    <xf numFmtId="168" fontId="16" fillId="2" borderId="69" xfId="1" applyNumberFormat="1" applyFont="1" applyFill="1" applyBorder="1" applyAlignment="1">
      <alignment vertical="center"/>
    </xf>
    <xf numFmtId="41" fontId="21" fillId="0" borderId="40" xfId="0" quotePrefix="1" applyNumberFormat="1" applyFont="1" applyFill="1" applyBorder="1" applyAlignment="1">
      <alignment horizontal="left" vertical="center"/>
    </xf>
    <xf numFmtId="41" fontId="21" fillId="0" borderId="31" xfId="0" quotePrefix="1" applyNumberFormat="1" applyFont="1" applyFill="1" applyBorder="1" applyAlignment="1">
      <alignment horizontal="center" vertical="center"/>
    </xf>
    <xf numFmtId="41" fontId="16" fillId="0" borderId="70" xfId="0" applyNumberFormat="1" applyFont="1" applyFill="1" applyBorder="1" applyAlignment="1">
      <alignment horizontal="center" vertical="center"/>
    </xf>
    <xf numFmtId="168" fontId="16" fillId="0" borderId="31" xfId="1" applyNumberFormat="1" applyFont="1" applyFill="1" applyBorder="1" applyAlignment="1">
      <alignment vertical="center"/>
    </xf>
    <xf numFmtId="168" fontId="16" fillId="0" borderId="59" xfId="1" applyNumberFormat="1" applyFont="1" applyFill="1" applyBorder="1" applyAlignment="1">
      <alignment vertical="center"/>
    </xf>
    <xf numFmtId="41" fontId="21" fillId="0" borderId="59" xfId="0" quotePrefix="1" applyNumberFormat="1" applyFont="1" applyFill="1" applyBorder="1" applyAlignment="1">
      <alignment horizontal="left" vertical="center"/>
    </xf>
    <xf numFmtId="41" fontId="21" fillId="0" borderId="31" xfId="0" quotePrefix="1" applyNumberFormat="1" applyFont="1" applyFill="1" applyBorder="1" applyAlignment="1">
      <alignment horizontal="center" vertical="center"/>
    </xf>
    <xf numFmtId="41" fontId="16" fillId="0" borderId="72" xfId="0" applyNumberFormat="1" applyFont="1" applyFill="1" applyBorder="1" applyAlignment="1">
      <alignment horizontal="center" vertical="center"/>
    </xf>
    <xf numFmtId="41" fontId="21" fillId="2" borderId="59" xfId="0" applyNumberFormat="1" applyFont="1" applyFill="1" applyBorder="1" applyAlignment="1">
      <alignment horizontal="left" vertical="center"/>
    </xf>
    <xf numFmtId="41" fontId="21" fillId="2" borderId="59" xfId="0" applyNumberFormat="1" applyFont="1" applyFill="1" applyBorder="1" applyAlignment="1">
      <alignment vertical="center"/>
    </xf>
    <xf numFmtId="168" fontId="16" fillId="0" borderId="59" xfId="1" applyNumberFormat="1" applyFont="1" applyBorder="1" applyAlignment="1">
      <alignment horizontal="left" vertical="center"/>
    </xf>
    <xf numFmtId="168" fontId="21" fillId="0" borderId="59" xfId="1" applyNumberFormat="1" applyFont="1" applyBorder="1" applyAlignment="1">
      <alignment horizontal="left" vertical="center"/>
    </xf>
    <xf numFmtId="168" fontId="21" fillId="3" borderId="59" xfId="0" applyNumberFormat="1" applyFont="1" applyFill="1" applyBorder="1" applyAlignment="1">
      <alignment vertical="center"/>
    </xf>
    <xf numFmtId="42" fontId="21" fillId="0" borderId="59" xfId="0" applyNumberFormat="1" applyFont="1" applyBorder="1" applyAlignment="1">
      <alignment horizontal="left" vertical="center"/>
    </xf>
    <xf numFmtId="41" fontId="6" fillId="0" borderId="0" xfId="0" applyNumberFormat="1" applyFont="1" applyFill="1" applyBorder="1" applyAlignment="1">
      <alignment vertical="center"/>
    </xf>
    <xf numFmtId="165" fontId="39" fillId="0" borderId="0" xfId="1" quotePrefix="1" applyNumberFormat="1" applyFont="1" applyAlignment="1">
      <alignment horizontal="left" vertical="center"/>
    </xf>
    <xf numFmtId="165" fontId="40" fillId="0" borderId="0" xfId="1" applyNumberFormat="1" applyFont="1" applyAlignment="1">
      <alignment horizontal="left" vertical="center"/>
    </xf>
    <xf numFmtId="41" fontId="16" fillId="8" borderId="44" xfId="0" applyNumberFormat="1" applyFont="1" applyFill="1" applyBorder="1" applyAlignment="1">
      <alignment horizontal="left" vertical="center"/>
    </xf>
    <xf numFmtId="41" fontId="16" fillId="6" borderId="50" xfId="0" applyNumberFormat="1" applyFont="1" applyFill="1" applyBorder="1" applyAlignment="1">
      <alignment horizontal="left" vertical="center"/>
    </xf>
    <xf numFmtId="41" fontId="16" fillId="6" borderId="48" xfId="2" applyNumberFormat="1" applyFont="1" applyFill="1" applyBorder="1" applyAlignment="1">
      <alignment horizontal="left" vertical="center"/>
    </xf>
    <xf numFmtId="41" fontId="21" fillId="0" borderId="37" xfId="0" quotePrefix="1" applyNumberFormat="1" applyFont="1" applyFill="1" applyBorder="1" applyAlignment="1">
      <alignment horizontal="center" vertical="center"/>
    </xf>
    <xf numFmtId="41" fontId="21" fillId="0" borderId="37" xfId="0" quotePrefix="1" applyNumberFormat="1" applyFont="1" applyFill="1" applyBorder="1" applyAlignment="1">
      <alignment horizontal="center" vertical="center"/>
    </xf>
    <xf numFmtId="41" fontId="21" fillId="0" borderId="31" xfId="0" quotePrefix="1" applyNumberFormat="1" applyFont="1" applyFill="1" applyBorder="1" applyAlignment="1">
      <alignment horizontal="center" vertical="center"/>
    </xf>
    <xf numFmtId="41" fontId="21" fillId="0" borderId="37" xfId="0" quotePrefix="1" applyNumberFormat="1" applyFont="1" applyFill="1" applyBorder="1" applyAlignment="1">
      <alignment horizontal="center" vertical="center"/>
    </xf>
    <xf numFmtId="41" fontId="16" fillId="0" borderId="73" xfId="0" applyNumberFormat="1" applyFont="1" applyFill="1" applyBorder="1" applyAlignment="1">
      <alignment horizontal="center" vertical="center"/>
    </xf>
    <xf numFmtId="41" fontId="5" fillId="0" borderId="59" xfId="0" applyNumberFormat="1" applyFont="1" applyFill="1" applyBorder="1" applyAlignment="1">
      <alignment vertical="center"/>
    </xf>
    <xf numFmtId="41" fontId="21" fillId="0" borderId="31" xfId="0" quotePrefix="1" applyNumberFormat="1" applyFont="1" applyFill="1" applyBorder="1" applyAlignment="1">
      <alignment horizontal="center" vertical="center"/>
    </xf>
    <xf numFmtId="41" fontId="21" fillId="0" borderId="59" xfId="0" quotePrefix="1" applyNumberFormat="1" applyFont="1" applyFill="1" applyBorder="1" applyAlignment="1">
      <alignment horizontal="center" vertical="center"/>
    </xf>
    <xf numFmtId="165" fontId="21" fillId="2" borderId="59" xfId="1" applyNumberFormat="1" applyFont="1" applyFill="1" applyBorder="1" applyAlignment="1">
      <alignment vertical="center"/>
    </xf>
    <xf numFmtId="41" fontId="21" fillId="0" borderId="59" xfId="0" applyNumberFormat="1" applyFont="1" applyBorder="1" applyAlignment="1">
      <alignment vertical="center"/>
    </xf>
    <xf numFmtId="41" fontId="21" fillId="0" borderId="59" xfId="0" quotePrefix="1" applyNumberFormat="1" applyFont="1" applyFill="1" applyBorder="1" applyAlignment="1">
      <alignment horizontal="right" vertical="center"/>
    </xf>
    <xf numFmtId="41" fontId="21" fillId="2" borderId="59" xfId="0" quotePrefix="1" applyNumberFormat="1" applyFont="1" applyFill="1" applyBorder="1" applyAlignment="1">
      <alignment horizontal="right" vertical="center"/>
    </xf>
    <xf numFmtId="41" fontId="21" fillId="2" borderId="59" xfId="0" quotePrefix="1" applyNumberFormat="1" applyFont="1" applyFill="1" applyBorder="1" applyAlignment="1">
      <alignment horizontal="center" vertical="center"/>
    </xf>
    <xf numFmtId="41" fontId="21" fillId="0" borderId="24" xfId="0" applyNumberFormat="1" applyFont="1" applyFill="1" applyBorder="1" applyAlignment="1">
      <alignment horizontal="center" vertical="center"/>
    </xf>
    <xf numFmtId="168" fontId="16" fillId="2" borderId="69" xfId="0" applyNumberFormat="1" applyFont="1" applyFill="1" applyBorder="1" applyAlignment="1">
      <alignment vertical="center"/>
    </xf>
    <xf numFmtId="165" fontId="21" fillId="2" borderId="39" xfId="1" applyNumberFormat="1" applyFont="1" applyFill="1" applyBorder="1" applyAlignment="1">
      <alignment vertical="center"/>
    </xf>
    <xf numFmtId="41" fontId="21" fillId="0" borderId="39" xfId="0" applyNumberFormat="1" applyFont="1" applyBorder="1" applyAlignment="1">
      <alignment vertical="center"/>
    </xf>
    <xf numFmtId="41" fontId="21" fillId="2" borderId="39" xfId="0" quotePrefix="1" applyNumberFormat="1" applyFont="1" applyFill="1" applyBorder="1" applyAlignment="1">
      <alignment horizontal="right" vertical="center"/>
    </xf>
    <xf numFmtId="41" fontId="21" fillId="2" borderId="39" xfId="0" quotePrefix="1" applyNumberFormat="1" applyFont="1" applyFill="1" applyBorder="1" applyAlignment="1">
      <alignment horizontal="center" vertical="center"/>
    </xf>
    <xf numFmtId="41" fontId="21" fillId="0" borderId="39" xfId="0" applyNumberFormat="1" applyFont="1" applyFill="1" applyBorder="1" applyAlignment="1">
      <alignment horizontal="left" vertical="center"/>
    </xf>
    <xf numFmtId="41" fontId="21" fillId="0" borderId="74" xfId="0" applyNumberFormat="1" applyFont="1" applyFill="1" applyBorder="1" applyAlignment="1">
      <alignment horizontal="center" vertical="center"/>
    </xf>
    <xf numFmtId="43" fontId="16" fillId="2" borderId="71" xfId="1" applyNumberFormat="1" applyFont="1" applyFill="1" applyBorder="1" applyAlignment="1">
      <alignment horizontal="left" vertical="center"/>
    </xf>
    <xf numFmtId="165" fontId="21" fillId="2" borderId="31" xfId="1" applyNumberFormat="1" applyFont="1" applyFill="1" applyBorder="1" applyAlignment="1">
      <alignment vertical="center"/>
    </xf>
    <xf numFmtId="41" fontId="21" fillId="0" borderId="37" xfId="0" quotePrefix="1" applyNumberFormat="1" applyFont="1" applyFill="1" applyBorder="1" applyAlignment="1">
      <alignment horizontal="center" vertical="center"/>
    </xf>
    <xf numFmtId="41" fontId="21" fillId="0" borderId="37" xfId="0" quotePrefix="1" applyNumberFormat="1" applyFont="1" applyFill="1" applyBorder="1" applyAlignment="1">
      <alignment horizontal="center" vertical="center"/>
    </xf>
    <xf numFmtId="41" fontId="21" fillId="0" borderId="31" xfId="0" quotePrefix="1" applyNumberFormat="1" applyFont="1" applyFill="1" applyBorder="1" applyAlignment="1">
      <alignment horizontal="center" vertical="center"/>
    </xf>
    <xf numFmtId="41" fontId="21" fillId="0" borderId="75" xfId="0" applyNumberFormat="1" applyFont="1" applyFill="1" applyBorder="1" applyAlignment="1">
      <alignment horizontal="center" vertical="center"/>
    </xf>
    <xf numFmtId="168" fontId="16" fillId="0" borderId="59" xfId="1" applyNumberFormat="1" applyFont="1" applyFill="1" applyBorder="1" applyAlignment="1">
      <alignment horizontal="left" vertical="center"/>
    </xf>
    <xf numFmtId="41" fontId="21" fillId="0" borderId="59" xfId="0" applyNumberFormat="1" applyFont="1" applyBorder="1" applyAlignment="1">
      <alignment horizontal="left" vertical="center"/>
    </xf>
    <xf numFmtId="168" fontId="21" fillId="2" borderId="71" xfId="1" applyNumberFormat="1" applyFont="1" applyFill="1" applyBorder="1" applyAlignment="1">
      <alignment vertical="center"/>
    </xf>
    <xf numFmtId="168" fontId="21" fillId="2" borderId="59" xfId="0" applyNumberFormat="1" applyFont="1" applyFill="1" applyBorder="1" applyAlignment="1">
      <alignment vertical="center"/>
    </xf>
    <xf numFmtId="41" fontId="21" fillId="0" borderId="11" xfId="0" applyNumberFormat="1" applyFont="1" applyFill="1" applyBorder="1" applyAlignment="1">
      <alignment horizontal="center" vertical="center"/>
    </xf>
    <xf numFmtId="41" fontId="21" fillId="0" borderId="20" xfId="0" applyNumberFormat="1" applyFont="1" applyFill="1" applyBorder="1" applyAlignment="1">
      <alignment horizontal="center" vertical="center"/>
    </xf>
    <xf numFmtId="41" fontId="21" fillId="2" borderId="39" xfId="0" applyNumberFormat="1" applyFont="1" applyFill="1" applyBorder="1" applyAlignment="1">
      <alignment vertical="center"/>
    </xf>
    <xf numFmtId="41" fontId="21" fillId="2" borderId="39" xfId="0" applyNumberFormat="1" applyFont="1" applyFill="1" applyBorder="1" applyAlignment="1">
      <alignment horizontal="left" vertical="center"/>
    </xf>
    <xf numFmtId="168" fontId="21" fillId="2" borderId="36" xfId="1" applyNumberFormat="1" applyFont="1" applyFill="1" applyBorder="1" applyAlignment="1">
      <alignment vertical="center"/>
    </xf>
    <xf numFmtId="168" fontId="21" fillId="2" borderId="39" xfId="0" applyNumberFormat="1" applyFont="1" applyFill="1" applyBorder="1" applyAlignment="1">
      <alignment vertical="center"/>
    </xf>
    <xf numFmtId="41" fontId="21" fillId="0" borderId="11" xfId="0" quotePrefix="1" applyNumberFormat="1" applyFont="1" applyFill="1" applyBorder="1" applyAlignment="1">
      <alignment horizontal="center" vertical="center"/>
    </xf>
    <xf numFmtId="165" fontId="21" fillId="2" borderId="11" xfId="1" applyNumberFormat="1" applyFont="1" applyFill="1" applyBorder="1" applyAlignment="1">
      <alignment vertical="center"/>
    </xf>
    <xf numFmtId="41" fontId="21" fillId="0" borderId="11" xfId="0" applyNumberFormat="1" applyFont="1" applyBorder="1" applyAlignment="1">
      <alignment vertical="center"/>
    </xf>
    <xf numFmtId="41" fontId="21" fillId="0" borderId="11" xfId="0" quotePrefix="1" applyNumberFormat="1" applyFont="1" applyFill="1" applyBorder="1" applyAlignment="1">
      <alignment horizontal="left" vertical="center"/>
    </xf>
    <xf numFmtId="41" fontId="21" fillId="0" borderId="11" xfId="0" quotePrefix="1" applyNumberFormat="1" applyFont="1" applyFill="1" applyBorder="1" applyAlignment="1">
      <alignment horizontal="right" vertical="center"/>
    </xf>
    <xf numFmtId="41" fontId="21" fillId="2" borderId="11" xfId="0" quotePrefix="1" applyNumberFormat="1" applyFont="1" applyFill="1" applyBorder="1" applyAlignment="1">
      <alignment horizontal="right" vertical="center"/>
    </xf>
    <xf numFmtId="41" fontId="21" fillId="2" borderId="11" xfId="0" quotePrefix="1" applyNumberFormat="1" applyFont="1" applyFill="1" applyBorder="1" applyAlignment="1">
      <alignment horizontal="center" vertical="center"/>
    </xf>
    <xf numFmtId="41" fontId="21" fillId="0" borderId="11" xfId="0" applyNumberFormat="1" applyFont="1" applyFill="1" applyBorder="1" applyAlignment="1">
      <alignment horizontal="left" vertical="center"/>
    </xf>
    <xf numFmtId="0" fontId="30" fillId="0" borderId="12" xfId="1" applyNumberFormat="1" applyFont="1" applyBorder="1" applyAlignment="1">
      <alignment horizontal="center" vertical="center"/>
    </xf>
    <xf numFmtId="0" fontId="30" fillId="0" borderId="14" xfId="1" applyNumberFormat="1" applyFont="1" applyBorder="1" applyAlignment="1">
      <alignment horizontal="center" vertical="center"/>
    </xf>
    <xf numFmtId="165" fontId="30" fillId="0" borderId="27" xfId="1" applyNumberFormat="1" applyFont="1" applyBorder="1" applyAlignment="1">
      <alignment horizontal="center" vertical="center"/>
    </xf>
    <xf numFmtId="165" fontId="30" fillId="0" borderId="33" xfId="1" applyNumberFormat="1" applyFont="1" applyBorder="1" applyAlignment="1">
      <alignment horizontal="center" vertical="center"/>
    </xf>
    <xf numFmtId="165" fontId="30" fillId="0" borderId="20" xfId="1" applyNumberFormat="1" applyFont="1" applyBorder="1" applyAlignment="1">
      <alignment horizontal="center" vertical="center"/>
    </xf>
    <xf numFmtId="165" fontId="30" fillId="0" borderId="34" xfId="1" applyNumberFormat="1" applyFont="1" applyBorder="1" applyAlignment="1">
      <alignment horizontal="center" vertical="center"/>
    </xf>
    <xf numFmtId="165" fontId="30" fillId="0" borderId="12" xfId="1" applyNumberFormat="1" applyFont="1" applyBorder="1" applyAlignment="1">
      <alignment horizontal="center" vertical="center"/>
    </xf>
    <xf numFmtId="165" fontId="30" fillId="0" borderId="13" xfId="1" applyNumberFormat="1" applyFont="1" applyBorder="1" applyAlignment="1">
      <alignment horizontal="center" vertical="center"/>
    </xf>
    <xf numFmtId="165" fontId="30" fillId="0" borderId="14" xfId="1" applyNumberFormat="1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24" fillId="5" borderId="5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165" fontId="24" fillId="5" borderId="1" xfId="1" applyNumberFormat="1" applyFont="1" applyFill="1" applyBorder="1" applyAlignment="1">
      <alignment horizontal="center" vertical="center" wrapText="1"/>
    </xf>
    <xf numFmtId="165" fontId="24" fillId="5" borderId="8" xfId="1" applyNumberFormat="1" applyFont="1" applyFill="1" applyBorder="1" applyAlignment="1">
      <alignment horizontal="center" vertical="center" wrapText="1"/>
    </xf>
    <xf numFmtId="165" fontId="24" fillId="5" borderId="12" xfId="1" applyNumberFormat="1" applyFont="1" applyFill="1" applyBorder="1" applyAlignment="1">
      <alignment horizontal="center" vertical="center" wrapText="1"/>
    </xf>
    <xf numFmtId="165" fontId="24" fillId="5" borderId="13" xfId="1" applyNumberFormat="1" applyFont="1" applyFill="1" applyBorder="1" applyAlignment="1">
      <alignment horizontal="center" vertical="center" wrapText="1"/>
    </xf>
    <xf numFmtId="165" fontId="24" fillId="5" borderId="14" xfId="1" applyNumberFormat="1" applyFont="1" applyFill="1" applyBorder="1" applyAlignment="1">
      <alignment horizontal="center" vertical="center" wrapText="1"/>
    </xf>
    <xf numFmtId="165" fontId="24" fillId="5" borderId="27" xfId="1" applyNumberFormat="1" applyFont="1" applyFill="1" applyBorder="1" applyAlignment="1">
      <alignment horizontal="center" vertical="center" wrapText="1"/>
    </xf>
    <xf numFmtId="165" fontId="24" fillId="5" borderId="28" xfId="1" applyNumberFormat="1" applyFont="1" applyFill="1" applyBorder="1" applyAlignment="1">
      <alignment horizontal="center" vertical="center" wrapText="1"/>
    </xf>
    <xf numFmtId="165" fontId="24" fillId="5" borderId="6" xfId="1" applyNumberFormat="1" applyFont="1" applyFill="1" applyBorder="1" applyAlignment="1">
      <alignment horizontal="center" vertical="center" wrapText="1"/>
    </xf>
    <xf numFmtId="41" fontId="24" fillId="5" borderId="27" xfId="1" applyNumberFormat="1" applyFont="1" applyFill="1" applyBorder="1" applyAlignment="1">
      <alignment horizontal="center" vertical="center" wrapText="1"/>
    </xf>
    <xf numFmtId="41" fontId="24" fillId="5" borderId="28" xfId="1" applyNumberFormat="1" applyFont="1" applyFill="1" applyBorder="1" applyAlignment="1">
      <alignment horizontal="center" vertical="center" wrapText="1"/>
    </xf>
    <xf numFmtId="41" fontId="24" fillId="5" borderId="6" xfId="1" applyNumberFormat="1" applyFont="1" applyFill="1" applyBorder="1" applyAlignment="1">
      <alignment horizontal="center" vertical="center" wrapText="1"/>
    </xf>
    <xf numFmtId="41" fontId="24" fillId="5" borderId="1" xfId="1" applyNumberFormat="1" applyFont="1" applyFill="1" applyBorder="1" applyAlignment="1">
      <alignment horizontal="center" vertical="center" wrapText="1"/>
    </xf>
    <xf numFmtId="41" fontId="24" fillId="5" borderId="8" xfId="1" applyNumberFormat="1" applyFont="1" applyFill="1" applyBorder="1" applyAlignment="1">
      <alignment horizontal="center" vertical="center" wrapText="1"/>
    </xf>
    <xf numFmtId="165" fontId="24" fillId="5" borderId="5" xfId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43" fontId="7" fillId="0" borderId="12" xfId="1" applyFont="1" applyFill="1" applyBorder="1" applyAlignment="1">
      <alignment horizontal="center" vertical="center"/>
    </xf>
    <xf numFmtId="43" fontId="7" fillId="0" borderId="13" xfId="1" applyFont="1" applyFill="1" applyBorder="1" applyAlignment="1">
      <alignment horizontal="center" vertical="center"/>
    </xf>
    <xf numFmtId="43" fontId="7" fillId="0" borderId="14" xfId="1" applyFont="1" applyFill="1" applyBorder="1" applyAlignment="1">
      <alignment horizontal="center" vertical="center"/>
    </xf>
    <xf numFmtId="41" fontId="21" fillId="0" borderId="69" xfId="0" quotePrefix="1" applyNumberFormat="1" applyFont="1" applyFill="1" applyBorder="1" applyAlignment="1">
      <alignment horizontal="center" vertical="center"/>
    </xf>
    <xf numFmtId="41" fontId="21" fillId="0" borderId="31" xfId="0" quotePrefix="1" applyNumberFormat="1" applyFont="1" applyFill="1" applyBorder="1" applyAlignment="1">
      <alignment horizontal="center" vertical="center"/>
    </xf>
    <xf numFmtId="41" fontId="21" fillId="0" borderId="63" xfId="0" quotePrefix="1" applyNumberFormat="1" applyFont="1" applyFill="1" applyBorder="1" applyAlignment="1">
      <alignment horizontal="center" vertical="center"/>
    </xf>
    <xf numFmtId="41" fontId="21" fillId="0" borderId="61" xfId="0" quotePrefix="1" applyNumberFormat="1" applyFont="1" applyFill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15" xfId="1" applyNumberFormat="1" applyFont="1" applyBorder="1" applyAlignment="1">
      <alignment horizontal="center" vertical="center"/>
    </xf>
    <xf numFmtId="41" fontId="8" fillId="0" borderId="59" xfId="0" applyNumberFormat="1" applyFont="1" applyBorder="1" applyAlignment="1">
      <alignment horizontal="center" vertical="center"/>
    </xf>
    <xf numFmtId="41" fontId="20" fillId="0" borderId="59" xfId="3" applyNumberFormat="1" applyFont="1" applyBorder="1" applyAlignment="1">
      <alignment vertical="center"/>
    </xf>
    <xf numFmtId="41" fontId="8" fillId="0" borderId="59" xfId="1" applyNumberFormat="1" applyFont="1" applyBorder="1"/>
    <xf numFmtId="41" fontId="8" fillId="0" borderId="76" xfId="0" applyNumberFormat="1" applyFont="1" applyBorder="1" applyAlignment="1">
      <alignment horizontal="center" vertical="center"/>
    </xf>
    <xf numFmtId="41" fontId="20" fillId="0" borderId="76" xfId="3" applyNumberFormat="1" applyFont="1" applyBorder="1" applyAlignment="1">
      <alignment vertical="center"/>
    </xf>
    <xf numFmtId="41" fontId="8" fillId="0" borderId="76" xfId="1" applyNumberFormat="1" applyFont="1" applyBorder="1"/>
    <xf numFmtId="41" fontId="21" fillId="0" borderId="77" xfId="0" quotePrefix="1" applyNumberFormat="1" applyFont="1" applyFill="1" applyBorder="1" applyAlignment="1">
      <alignment horizontal="center" vertical="center"/>
    </xf>
    <xf numFmtId="41" fontId="24" fillId="0" borderId="77" xfId="0" applyNumberFormat="1" applyFont="1" applyFill="1" applyBorder="1" applyAlignment="1">
      <alignment vertical="center"/>
    </xf>
    <xf numFmtId="41" fontId="28" fillId="0" borderId="77" xfId="0" applyNumberFormat="1" applyFont="1" applyFill="1" applyBorder="1" applyAlignment="1">
      <alignment vertical="center"/>
    </xf>
  </cellXfs>
  <cellStyles count="13">
    <cellStyle name="Comma" xfId="1" builtinId="3"/>
    <cellStyle name="Comma [0]" xfId="2" builtinId="6"/>
    <cellStyle name="Comma [0] 2" xfId="7"/>
    <cellStyle name="Comma 2" xfId="11"/>
    <cellStyle name="Comma 2 2 2" xfId="8"/>
    <cellStyle name="Comma 4" xfId="12"/>
    <cellStyle name="Normal" xfId="0" builtinId="0"/>
    <cellStyle name="Normal 2" xfId="3"/>
    <cellStyle name="Normal 2 2" xfId="9"/>
    <cellStyle name="Normal 2 2 2" xfId="10"/>
    <cellStyle name="Normal 3" xfId="5"/>
    <cellStyle name="Normal 4" xfId="4"/>
    <cellStyle name="Normal 6" xfId="6"/>
  </cellStyles>
  <dxfs count="0"/>
  <tableStyles count="0" defaultTableStyle="TableStyleMedium9" defaultPivotStyle="PivotStyleLight16"/>
  <colors>
    <mruColors>
      <color rgb="FF00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271991</xdr:colOff>
      <xdr:row>4</xdr:row>
      <xdr:rowOff>9525</xdr:rowOff>
    </xdr:from>
    <xdr:to>
      <xdr:col>23</xdr:col>
      <xdr:colOff>539749</xdr:colOff>
      <xdr:row>4</xdr:row>
      <xdr:rowOff>9525</xdr:rowOff>
    </xdr:to>
    <xdr:cxnSp macro="">
      <xdr:nvCxnSpPr>
        <xdr:cNvPr id="2" name="Straight Connector 1"/>
        <xdr:cNvCxnSpPr/>
      </xdr:nvCxnSpPr>
      <xdr:spPr>
        <a:xfrm>
          <a:off x="271991" y="856192"/>
          <a:ext cx="108299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"/>
  <sheetViews>
    <sheetView zoomScale="90" zoomScaleNormal="90" workbookViewId="0"/>
  </sheetViews>
  <sheetFormatPr defaultRowHeight="15"/>
  <cols>
    <col min="1" max="1" width="4.28515625" style="17" customWidth="1"/>
    <col min="2" max="2" width="5.85546875" customWidth="1"/>
    <col min="3" max="3" width="32.85546875" customWidth="1"/>
    <col min="4" max="4" width="8.7109375" customWidth="1"/>
    <col min="5" max="9" width="8.7109375" style="9" customWidth="1"/>
    <col min="10" max="10" width="12.28515625" style="9" customWidth="1"/>
    <col min="11" max="16" width="6.7109375" style="9" customWidth="1"/>
    <col min="17" max="18" width="6.5703125" style="9" customWidth="1"/>
    <col min="19" max="21" width="6.5703125" style="9" hidden="1" customWidth="1"/>
    <col min="22" max="22" width="8.5703125" style="9" customWidth="1"/>
    <col min="23" max="27" width="8.7109375" style="9" customWidth="1"/>
    <col min="28" max="28" width="9.140625" style="17"/>
  </cols>
  <sheetData>
    <row r="1" spans="1:30">
      <c r="A1" s="15"/>
      <c r="B1" s="5"/>
      <c r="C1" s="5"/>
      <c r="D1" s="5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15"/>
      <c r="AC1" s="5"/>
    </row>
    <row r="2" spans="1:30" s="1" customFormat="1" ht="21" customHeight="1">
      <c r="A2" s="14"/>
      <c r="B2" s="122" t="s">
        <v>88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14"/>
      <c r="AD2" s="2"/>
    </row>
    <row r="3" spans="1:30" s="1" customFormat="1" ht="21" customHeight="1">
      <c r="A3" s="14"/>
      <c r="B3" s="122" t="s">
        <v>288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14"/>
      <c r="AD3" s="2"/>
    </row>
    <row r="4" spans="1:30" s="1" customFormat="1" ht="9.9499999999999993" customHeight="1">
      <c r="A4" s="14"/>
      <c r="B4" s="63" t="s">
        <v>19</v>
      </c>
      <c r="C4" s="3"/>
      <c r="D4" s="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14"/>
      <c r="AD4" s="2"/>
    </row>
    <row r="5" spans="1:30" s="45" customFormat="1" ht="21" customHeight="1">
      <c r="A5" s="44"/>
      <c r="B5" s="191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4"/>
    </row>
    <row r="6" spans="1:30" s="45" customFormat="1" ht="21" customHeight="1">
      <c r="A6" s="44"/>
      <c r="B6" s="583" t="s">
        <v>15</v>
      </c>
      <c r="C6" s="583" t="s">
        <v>86</v>
      </c>
      <c r="D6" s="580" t="s">
        <v>89</v>
      </c>
      <c r="E6" s="581"/>
      <c r="F6" s="581"/>
      <c r="G6" s="582"/>
      <c r="H6" s="576" t="s">
        <v>21</v>
      </c>
      <c r="I6" s="577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4"/>
    </row>
    <row r="7" spans="1:30" s="45" customFormat="1" ht="21" customHeight="1">
      <c r="A7" s="44"/>
      <c r="B7" s="584"/>
      <c r="C7" s="584"/>
      <c r="D7" s="574" t="s">
        <v>204</v>
      </c>
      <c r="E7" s="575"/>
      <c r="F7" s="574">
        <v>2020</v>
      </c>
      <c r="G7" s="575"/>
      <c r="H7" s="578"/>
      <c r="I7" s="579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4"/>
    </row>
    <row r="8" spans="1:30" s="45" customFormat="1" ht="21" customHeight="1">
      <c r="A8" s="44"/>
      <c r="B8" s="585"/>
      <c r="C8" s="585"/>
      <c r="D8" s="192" t="s">
        <v>91</v>
      </c>
      <c r="E8" s="129" t="s">
        <v>90</v>
      </c>
      <c r="F8" s="192" t="s">
        <v>91</v>
      </c>
      <c r="G8" s="129" t="s">
        <v>90</v>
      </c>
      <c r="H8" s="192" t="s">
        <v>91</v>
      </c>
      <c r="I8" s="129" t="s">
        <v>90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4"/>
    </row>
    <row r="9" spans="1:30" s="45" customFormat="1" ht="21" customHeight="1">
      <c r="A9" s="44"/>
      <c r="B9" s="616"/>
      <c r="C9" s="616"/>
      <c r="D9" s="616"/>
      <c r="E9" s="617"/>
      <c r="F9" s="616"/>
      <c r="G9" s="617"/>
      <c r="H9" s="616"/>
      <c r="I9" s="617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4"/>
    </row>
    <row r="10" spans="1:30" s="45" customFormat="1" ht="21" customHeight="1">
      <c r="A10" s="44"/>
      <c r="B10" s="618">
        <v>1</v>
      </c>
      <c r="C10" s="619" t="s">
        <v>9</v>
      </c>
      <c r="D10" s="620">
        <f>BTB!B57</f>
        <v>7</v>
      </c>
      <c r="E10" s="620">
        <f>BTB!F57</f>
        <v>4</v>
      </c>
      <c r="F10" s="620">
        <f>BTB!B97</f>
        <v>36</v>
      </c>
      <c r="G10" s="620">
        <f>BTB!F97</f>
        <v>35</v>
      </c>
      <c r="H10" s="620">
        <f t="shared" ref="H10" si="0">D10+F10</f>
        <v>43</v>
      </c>
      <c r="I10" s="620">
        <f t="shared" ref="I10" si="1">E10+G10</f>
        <v>39</v>
      </c>
      <c r="J10" s="524"/>
      <c r="K10" s="525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4"/>
    </row>
    <row r="11" spans="1:30" s="45" customFormat="1" ht="21" customHeight="1">
      <c r="A11" s="44"/>
      <c r="B11" s="621"/>
      <c r="C11" s="622"/>
      <c r="D11" s="623"/>
      <c r="E11" s="623"/>
      <c r="F11" s="623"/>
      <c r="G11" s="623"/>
      <c r="H11" s="623"/>
      <c r="I11" s="623"/>
      <c r="J11" s="524"/>
      <c r="K11" s="525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4"/>
    </row>
    <row r="12" spans="1:30" s="45" customFormat="1" ht="21" customHeight="1">
      <c r="A12" s="44"/>
      <c r="B12" s="130"/>
      <c r="C12" s="192" t="s">
        <v>21</v>
      </c>
      <c r="D12" s="131">
        <f>SUM(D10:D10)</f>
        <v>7</v>
      </c>
      <c r="E12" s="131">
        <f>SUM(E10:E10)</f>
        <v>4</v>
      </c>
      <c r="F12" s="222">
        <f>SUM(F10:F10)</f>
        <v>36</v>
      </c>
      <c r="G12" s="222">
        <f>SUM(G10:G10)</f>
        <v>35</v>
      </c>
      <c r="H12" s="131">
        <f>SUM(H10:H10)</f>
        <v>43</v>
      </c>
      <c r="I12" s="131">
        <f>SUM(I10:I10)</f>
        <v>39</v>
      </c>
      <c r="J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4"/>
    </row>
    <row r="13" spans="1:30" s="45" customFormat="1" ht="21" customHeight="1">
      <c r="A13" s="44"/>
      <c r="B13" s="328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4"/>
    </row>
    <row r="14" spans="1:30" s="45" customFormat="1" ht="21" customHeight="1">
      <c r="A14" s="44"/>
      <c r="B14" s="38" t="s">
        <v>287</v>
      </c>
      <c r="C14" s="38"/>
      <c r="D14" s="38"/>
      <c r="E14" s="38"/>
      <c r="F14" s="38"/>
      <c r="G14" s="193"/>
      <c r="H14" s="193"/>
      <c r="I14" s="38"/>
      <c r="J14" s="38"/>
      <c r="K14" s="38"/>
      <c r="L14" s="38"/>
      <c r="M14" s="38"/>
      <c r="N14" s="38"/>
      <c r="O14" s="38"/>
      <c r="P14" s="64"/>
      <c r="Q14" s="64"/>
      <c r="R14" s="64"/>
      <c r="S14" s="38"/>
      <c r="T14" s="64"/>
      <c r="U14" s="64"/>
      <c r="V14" s="64"/>
      <c r="W14" s="64"/>
      <c r="X14" s="64"/>
      <c r="Y14" s="64"/>
      <c r="Z14" s="64"/>
      <c r="AA14" s="46"/>
      <c r="AB14" s="44"/>
    </row>
    <row r="15" spans="1:30" s="45" customFormat="1" ht="21" customHeight="1">
      <c r="A15" s="44"/>
      <c r="B15" s="39" t="s">
        <v>64</v>
      </c>
      <c r="C15" s="40"/>
      <c r="D15" s="38"/>
      <c r="E15" s="39"/>
      <c r="F15" s="38"/>
      <c r="G15" s="38" t="s">
        <v>67</v>
      </c>
      <c r="H15" s="193"/>
      <c r="I15" s="38"/>
      <c r="J15" s="61"/>
      <c r="K15" s="61"/>
      <c r="L15" s="38"/>
      <c r="M15" s="61"/>
      <c r="N15" s="61"/>
      <c r="O15" s="38"/>
      <c r="P15" s="61"/>
      <c r="Q15" s="61"/>
      <c r="R15" s="61"/>
      <c r="S15" s="38" t="s">
        <v>66</v>
      </c>
      <c r="T15" s="61"/>
      <c r="U15" s="61"/>
      <c r="V15" s="61"/>
      <c r="W15" s="38"/>
      <c r="X15" s="38"/>
      <c r="Y15" s="38"/>
      <c r="Z15" s="38"/>
      <c r="AA15" s="46"/>
      <c r="AB15" s="44"/>
    </row>
    <row r="16" spans="1:30" s="45" customFormat="1" ht="21" customHeight="1">
      <c r="A16" s="44"/>
      <c r="B16" s="38"/>
      <c r="C16" s="38"/>
      <c r="D16" s="38"/>
      <c r="E16" s="38"/>
      <c r="F16" s="38"/>
      <c r="G16" s="38"/>
      <c r="H16" s="38"/>
      <c r="I16" s="38"/>
      <c r="J16" s="61"/>
      <c r="K16" s="61"/>
      <c r="L16" s="38"/>
      <c r="M16" s="61"/>
      <c r="N16" s="61"/>
      <c r="O16" s="38"/>
      <c r="P16" s="61"/>
      <c r="Q16" s="61"/>
      <c r="R16" s="61"/>
      <c r="S16" s="38"/>
      <c r="T16" s="61"/>
      <c r="U16" s="61"/>
      <c r="V16" s="61"/>
      <c r="W16" s="38"/>
      <c r="X16" s="38"/>
      <c r="Y16" s="38"/>
      <c r="Z16" s="38"/>
      <c r="AA16" s="46"/>
      <c r="AB16" s="44"/>
    </row>
    <row r="17" spans="1:28" s="45" customFormat="1" ht="21" customHeight="1">
      <c r="A17" s="44"/>
      <c r="B17" s="38"/>
      <c r="C17" s="38"/>
      <c r="D17" s="38"/>
      <c r="E17" s="38"/>
      <c r="F17" s="38"/>
      <c r="G17" s="38"/>
      <c r="H17" s="38"/>
      <c r="I17" s="38"/>
      <c r="J17" s="61"/>
      <c r="K17" s="61"/>
      <c r="L17" s="38"/>
      <c r="M17" s="61"/>
      <c r="N17" s="61"/>
      <c r="O17" s="38"/>
      <c r="P17" s="61"/>
      <c r="Q17" s="61"/>
      <c r="R17" s="61"/>
      <c r="S17" s="38"/>
      <c r="T17" s="61"/>
      <c r="U17" s="61"/>
      <c r="V17" s="61"/>
      <c r="W17" s="38"/>
      <c r="X17" s="38"/>
      <c r="Y17" s="38"/>
      <c r="Z17" s="38"/>
      <c r="AA17" s="46"/>
      <c r="AB17" s="44"/>
    </row>
    <row r="18" spans="1:28" s="45" customFormat="1" ht="21" customHeight="1">
      <c r="A18" s="44"/>
      <c r="B18" s="38"/>
      <c r="C18" s="38"/>
      <c r="D18" s="38"/>
      <c r="E18" s="38"/>
      <c r="F18" s="38"/>
      <c r="G18" s="38"/>
      <c r="H18" s="38"/>
      <c r="I18" s="38"/>
      <c r="J18" s="61"/>
      <c r="K18" s="61"/>
      <c r="L18" s="38"/>
      <c r="M18" s="61"/>
      <c r="N18" s="61"/>
      <c r="O18" s="38"/>
      <c r="P18" s="61"/>
      <c r="Q18" s="61"/>
      <c r="R18" s="61"/>
      <c r="S18" s="38"/>
      <c r="T18" s="61"/>
      <c r="U18" s="61"/>
      <c r="V18" s="61"/>
      <c r="W18" s="38"/>
      <c r="X18" s="38"/>
      <c r="Y18" s="38"/>
      <c r="Z18" s="38"/>
      <c r="AA18" s="46"/>
      <c r="AB18" s="44"/>
    </row>
    <row r="19" spans="1:28" ht="409.6">
      <c r="B19" s="48" t="s">
        <v>68</v>
      </c>
      <c r="C19" s="38"/>
      <c r="D19" s="48"/>
      <c r="E19" s="38"/>
      <c r="F19" s="48"/>
      <c r="G19" s="48" t="s">
        <v>87</v>
      </c>
      <c r="H19" s="38"/>
      <c r="I19" s="48"/>
      <c r="J19" s="61"/>
      <c r="K19" s="61"/>
      <c r="L19" s="48"/>
      <c r="M19" s="61"/>
      <c r="N19" s="61"/>
      <c r="O19" s="41"/>
      <c r="P19" s="61"/>
      <c r="Q19" s="61"/>
      <c r="R19" s="61"/>
      <c r="S19" s="48" t="s">
        <v>69</v>
      </c>
      <c r="T19" s="61"/>
      <c r="U19" s="61"/>
      <c r="V19" s="61"/>
      <c r="W19" s="38"/>
      <c r="X19" s="38"/>
      <c r="Y19" s="48"/>
      <c r="Z19" s="48"/>
    </row>
    <row r="20" spans="1:28" ht="409.6">
      <c r="B20" s="47" t="s">
        <v>97</v>
      </c>
      <c r="C20" s="42"/>
      <c r="D20" s="47"/>
      <c r="E20" s="42"/>
      <c r="F20" s="47"/>
      <c r="G20" s="47" t="s">
        <v>70</v>
      </c>
      <c r="H20" s="42"/>
      <c r="I20" s="47"/>
      <c r="J20" s="61"/>
      <c r="K20" s="61"/>
      <c r="L20" s="47"/>
      <c r="M20" s="61"/>
      <c r="N20" s="61"/>
      <c r="O20" s="42"/>
      <c r="P20" s="61"/>
      <c r="Q20" s="61"/>
      <c r="R20" s="61"/>
      <c r="S20" s="47" t="s">
        <v>71</v>
      </c>
      <c r="T20" s="61"/>
      <c r="U20" s="61"/>
      <c r="V20" s="61"/>
      <c r="W20" s="42"/>
      <c r="X20" s="42"/>
      <c r="Y20" s="47"/>
      <c r="Z20" s="47"/>
    </row>
    <row r="25" spans="1:28">
      <c r="C25" s="229"/>
    </row>
    <row r="26" spans="1:28">
      <c r="C26" s="229"/>
    </row>
    <row r="27" spans="1:28">
      <c r="C27" s="229"/>
    </row>
  </sheetData>
  <mergeCells count="6">
    <mergeCell ref="F7:G7"/>
    <mergeCell ref="H6:I7"/>
    <mergeCell ref="D6:G6"/>
    <mergeCell ref="D7:E7"/>
    <mergeCell ref="B6:B8"/>
    <mergeCell ref="C6:C8"/>
  </mergeCells>
  <printOptions horizontalCentered="1"/>
  <pageMargins left="0.59055118110236227" right="0.19685039370078741" top="0.59055118110236227" bottom="0.19685039370078741" header="0" footer="0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26"/>
  <sheetViews>
    <sheetView tabSelected="1" zoomScale="80" zoomScaleNormal="80" workbookViewId="0"/>
  </sheetViews>
  <sheetFormatPr defaultRowHeight="15"/>
  <cols>
    <col min="1" max="1" width="4.28515625" style="17" customWidth="1"/>
    <col min="2" max="2" width="5.85546875" customWidth="1"/>
    <col min="3" max="3" width="25" customWidth="1"/>
    <col min="4" max="6" width="8.7109375" style="9" customWidth="1"/>
    <col min="7" max="13" width="6.7109375" style="9" customWidth="1"/>
    <col min="14" max="18" width="6.5703125" style="9" customWidth="1"/>
    <col min="19" max="19" width="8.5703125" style="236" customWidth="1"/>
    <col min="20" max="20" width="8.7109375" style="236" customWidth="1"/>
    <col min="21" max="24" width="8.7109375" style="9" customWidth="1"/>
    <col min="25" max="25" width="9.140625" style="17"/>
  </cols>
  <sheetData>
    <row r="1" spans="1:43">
      <c r="A1" s="15"/>
      <c r="B1" s="5"/>
      <c r="C1" s="5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230"/>
      <c r="T1" s="230"/>
      <c r="U1" s="61"/>
      <c r="V1" s="61"/>
      <c r="W1" s="61"/>
      <c r="X1" s="61"/>
      <c r="Y1" s="15"/>
      <c r="Z1" s="5"/>
    </row>
    <row r="2" spans="1:43" s="1" customFormat="1" ht="24.95" customHeight="1">
      <c r="A2" s="14"/>
      <c r="B2" s="122" t="s">
        <v>65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231"/>
      <c r="T2" s="231"/>
      <c r="U2" s="62"/>
      <c r="V2" s="62"/>
      <c r="W2" s="62"/>
      <c r="X2" s="62"/>
      <c r="Y2" s="14"/>
      <c r="AA2" s="2"/>
    </row>
    <row r="3" spans="1:43" s="1" customFormat="1" ht="24.95" customHeight="1">
      <c r="A3" s="14"/>
      <c r="B3" s="122" t="s">
        <v>286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231"/>
      <c r="T3" s="231"/>
      <c r="U3" s="62"/>
      <c r="V3" s="62"/>
      <c r="W3" s="62"/>
      <c r="X3" s="62"/>
      <c r="Y3" s="14"/>
      <c r="AA3" s="2"/>
    </row>
    <row r="4" spans="1:43" s="1" customFormat="1" ht="9.9499999999999993" customHeight="1">
      <c r="A4" s="14"/>
      <c r="B4" s="63" t="s">
        <v>19</v>
      </c>
      <c r="C4" s="3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232"/>
      <c r="T4" s="232"/>
      <c r="U4" s="6"/>
      <c r="V4" s="6"/>
      <c r="W4" s="6"/>
      <c r="X4" s="6"/>
      <c r="Y4" s="14"/>
      <c r="AA4" s="2"/>
    </row>
    <row r="5" spans="1:43" s="1" customFormat="1" ht="9.9499999999999993" customHeight="1">
      <c r="A5" s="14"/>
      <c r="B5" s="63"/>
      <c r="C5" s="4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233"/>
      <c r="T5" s="233"/>
      <c r="U5" s="7"/>
      <c r="V5" s="7"/>
      <c r="W5" s="7"/>
      <c r="X5" s="7"/>
      <c r="Y5" s="14"/>
      <c r="AA5" s="2"/>
    </row>
    <row r="6" spans="1:43" s="1" customFormat="1" ht="21" customHeight="1">
      <c r="A6" s="14"/>
      <c r="B6" s="586" t="s">
        <v>15</v>
      </c>
      <c r="C6" s="586" t="s">
        <v>16</v>
      </c>
      <c r="D6" s="590" t="s">
        <v>28</v>
      </c>
      <c r="E6" s="591"/>
      <c r="F6" s="592"/>
      <c r="G6" s="590" t="s">
        <v>201</v>
      </c>
      <c r="H6" s="591"/>
      <c r="I6" s="591"/>
      <c r="J6" s="591"/>
      <c r="K6" s="591"/>
      <c r="L6" s="591"/>
      <c r="M6" s="591"/>
      <c r="N6" s="591"/>
      <c r="O6" s="591"/>
      <c r="P6" s="591"/>
      <c r="Q6" s="591"/>
      <c r="R6" s="591"/>
      <c r="S6" s="592"/>
      <c r="T6" s="598" t="s">
        <v>30</v>
      </c>
      <c r="U6" s="601" t="s">
        <v>29</v>
      </c>
      <c r="V6" s="601"/>
      <c r="W6" s="601"/>
      <c r="X6" s="601"/>
      <c r="Y6" s="14"/>
      <c r="AA6" s="2"/>
    </row>
    <row r="7" spans="1:43" s="1" customFormat="1" ht="21" customHeight="1">
      <c r="A7" s="14"/>
      <c r="B7" s="586"/>
      <c r="C7" s="586"/>
      <c r="D7" s="588" t="s">
        <v>199</v>
      </c>
      <c r="E7" s="595" t="s">
        <v>200</v>
      </c>
      <c r="F7" s="595" t="s">
        <v>21</v>
      </c>
      <c r="G7" s="593" t="s">
        <v>72</v>
      </c>
      <c r="H7" s="593" t="s">
        <v>73</v>
      </c>
      <c r="I7" s="593" t="s">
        <v>74</v>
      </c>
      <c r="J7" s="593" t="s">
        <v>75</v>
      </c>
      <c r="K7" s="593" t="s">
        <v>76</v>
      </c>
      <c r="L7" s="593" t="s">
        <v>77</v>
      </c>
      <c r="M7" s="593" t="s">
        <v>78</v>
      </c>
      <c r="N7" s="593" t="s">
        <v>79</v>
      </c>
      <c r="O7" s="593" t="s">
        <v>80</v>
      </c>
      <c r="P7" s="593" t="s">
        <v>81</v>
      </c>
      <c r="Q7" s="593" t="s">
        <v>82</v>
      </c>
      <c r="R7" s="593" t="s">
        <v>83</v>
      </c>
      <c r="S7" s="596" t="s">
        <v>21</v>
      </c>
      <c r="T7" s="599"/>
      <c r="U7" s="595" t="s">
        <v>14</v>
      </c>
      <c r="V7" s="595" t="s">
        <v>17</v>
      </c>
      <c r="W7" s="595" t="s">
        <v>25</v>
      </c>
      <c r="X7" s="595" t="s">
        <v>18</v>
      </c>
      <c r="Y7" s="14"/>
      <c r="AA7" s="2"/>
    </row>
    <row r="8" spans="1:43" s="1" customFormat="1" ht="21" customHeight="1" thickBot="1">
      <c r="A8" s="14"/>
      <c r="B8" s="587"/>
      <c r="C8" s="587"/>
      <c r="D8" s="589"/>
      <c r="E8" s="589"/>
      <c r="F8" s="589"/>
      <c r="G8" s="594"/>
      <c r="H8" s="594"/>
      <c r="I8" s="594"/>
      <c r="J8" s="594"/>
      <c r="K8" s="594"/>
      <c r="L8" s="594"/>
      <c r="M8" s="594"/>
      <c r="N8" s="594"/>
      <c r="O8" s="594"/>
      <c r="P8" s="594"/>
      <c r="Q8" s="594"/>
      <c r="R8" s="594"/>
      <c r="S8" s="597"/>
      <c r="T8" s="600"/>
      <c r="U8" s="589"/>
      <c r="V8" s="589"/>
      <c r="W8" s="589"/>
      <c r="X8" s="589"/>
      <c r="Y8" s="14"/>
      <c r="AA8" s="2"/>
    </row>
    <row r="9" spans="1:43" s="1" customFormat="1" ht="21" customHeight="1">
      <c r="A9" s="14"/>
      <c r="B9" s="136"/>
      <c r="C9" s="137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9"/>
      <c r="X9" s="186"/>
      <c r="Y9" s="183"/>
      <c r="AA9" s="2"/>
    </row>
    <row r="10" spans="1:43" s="5" customFormat="1" ht="18.75" customHeight="1">
      <c r="A10" s="15"/>
      <c r="B10" s="140">
        <v>1</v>
      </c>
      <c r="C10" s="141" t="s">
        <v>9</v>
      </c>
      <c r="D10" s="142">
        <f>BTB!B27</f>
        <v>17</v>
      </c>
      <c r="E10" s="142">
        <f>BTB!B40</f>
        <v>9</v>
      </c>
      <c r="F10" s="142">
        <f t="shared" ref="F10" si="0">D10+E10</f>
        <v>26</v>
      </c>
      <c r="G10" s="142">
        <f>BTB!V42</f>
        <v>0</v>
      </c>
      <c r="H10" s="143">
        <f>BTB!W42</f>
        <v>12</v>
      </c>
      <c r="I10" s="143">
        <f>BTB!X42</f>
        <v>9</v>
      </c>
      <c r="J10" s="143">
        <f>BTB!Y42</f>
        <v>0</v>
      </c>
      <c r="K10" s="143">
        <f>BTB!Z42</f>
        <v>0</v>
      </c>
      <c r="L10" s="143">
        <f>BTB!AA42</f>
        <v>0</v>
      </c>
      <c r="M10" s="143">
        <f>BTB!AB42</f>
        <v>0</v>
      </c>
      <c r="N10" s="143">
        <f>BTB!AC42</f>
        <v>0</v>
      </c>
      <c r="O10" s="143">
        <f>BTB!AD42</f>
        <v>0</v>
      </c>
      <c r="P10" s="144">
        <f>BTB!AE42</f>
        <v>0</v>
      </c>
      <c r="Q10" s="143">
        <f>BTB!AF42</f>
        <v>0</v>
      </c>
      <c r="R10" s="143">
        <f>BTB!AG42</f>
        <v>0</v>
      </c>
      <c r="S10" s="143">
        <f t="shared" ref="S10" si="1">SUM(G10:R10)</f>
        <v>21</v>
      </c>
      <c r="T10" s="142">
        <f>F10-S10</f>
        <v>5</v>
      </c>
      <c r="U10" s="142">
        <f>BTB!P42</f>
        <v>0</v>
      </c>
      <c r="V10" s="143">
        <f>BTB!Q42</f>
        <v>0</v>
      </c>
      <c r="W10" s="208">
        <f>BTB!R42</f>
        <v>3</v>
      </c>
      <c r="X10" s="187">
        <f>BTB!T42</f>
        <v>2</v>
      </c>
      <c r="Y10" s="33"/>
      <c r="Z10" s="52">
        <f>U10+V10+W10+X10</f>
        <v>5</v>
      </c>
      <c r="AB10" s="123"/>
      <c r="AD10" s="5">
        <v>91</v>
      </c>
      <c r="AE10" s="5">
        <v>4</v>
      </c>
      <c r="AF10" s="5">
        <v>10</v>
      </c>
      <c r="AG10" s="5">
        <v>3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f t="shared" ref="AP10" si="2">SUM(AD10:AO10)</f>
        <v>108</v>
      </c>
      <c r="AQ10" s="123">
        <f t="shared" ref="AQ10" si="3">F10-AP10</f>
        <v>-82</v>
      </c>
    </row>
    <row r="11" spans="1:43" s="5" customFormat="1" ht="18.95" customHeight="1">
      <c r="A11" s="15"/>
      <c r="B11" s="145"/>
      <c r="C11" s="146"/>
      <c r="D11" s="147"/>
      <c r="E11" s="147"/>
      <c r="F11" s="147"/>
      <c r="G11" s="147"/>
      <c r="H11" s="147"/>
      <c r="I11" s="148"/>
      <c r="J11" s="148"/>
      <c r="K11" s="148"/>
      <c r="L11" s="148"/>
      <c r="M11" s="148"/>
      <c r="N11" s="148"/>
      <c r="O11" s="148"/>
      <c r="P11" s="144"/>
      <c r="Q11" s="148"/>
      <c r="R11" s="148"/>
      <c r="S11" s="147"/>
      <c r="T11" s="147"/>
      <c r="U11" s="147"/>
      <c r="V11" s="147"/>
      <c r="W11" s="149"/>
      <c r="X11" s="188"/>
      <c r="Y11" s="15"/>
      <c r="Z11" s="123"/>
      <c r="AP11" s="5">
        <f>SUM(AP10:AP10)</f>
        <v>108</v>
      </c>
      <c r="AQ11" s="5">
        <f>SUM(AQ10:AQ10)</f>
        <v>-82</v>
      </c>
    </row>
    <row r="12" spans="1:43" s="10" customFormat="1" ht="18" customHeight="1" thickBot="1">
      <c r="A12" s="16"/>
      <c r="B12" s="150">
        <f>B10</f>
        <v>1</v>
      </c>
      <c r="C12" s="151" t="s">
        <v>21</v>
      </c>
      <c r="D12" s="152">
        <f>SUM(D9:D11)</f>
        <v>17</v>
      </c>
      <c r="E12" s="152">
        <f>SUM(E9:E11)</f>
        <v>9</v>
      </c>
      <c r="F12" s="152">
        <f>SUM(F9:F11)</f>
        <v>26</v>
      </c>
      <c r="G12" s="152">
        <f>SUM(G9:G11)</f>
        <v>0</v>
      </c>
      <c r="H12" s="152">
        <f>SUM(H9:H11)</f>
        <v>12</v>
      </c>
      <c r="I12" s="152">
        <f>SUM(I9:I11)</f>
        <v>9</v>
      </c>
      <c r="J12" s="152">
        <f>SUM(J9:J11)</f>
        <v>0</v>
      </c>
      <c r="K12" s="152">
        <f>SUM(K9:K11)</f>
        <v>0</v>
      </c>
      <c r="L12" s="152">
        <f>SUM(L9:L11)</f>
        <v>0</v>
      </c>
      <c r="M12" s="152">
        <f>SUM(M9:M11)</f>
        <v>0</v>
      </c>
      <c r="N12" s="152">
        <f>SUM(N9:N11)</f>
        <v>0</v>
      </c>
      <c r="O12" s="152">
        <f>SUM(O9:O11)</f>
        <v>0</v>
      </c>
      <c r="P12" s="152">
        <f>SUM(P9:P11)</f>
        <v>0</v>
      </c>
      <c r="Q12" s="152">
        <f>SUM(Q9:Q11)</f>
        <v>0</v>
      </c>
      <c r="R12" s="152">
        <f>SUM(R9:R11)</f>
        <v>0</v>
      </c>
      <c r="S12" s="152">
        <f>SUM(S9:S11)</f>
        <v>21</v>
      </c>
      <c r="T12" s="152">
        <f>SUM(T9:T11)</f>
        <v>5</v>
      </c>
      <c r="U12" s="152">
        <f>SUM(U9:U11)</f>
        <v>0</v>
      </c>
      <c r="V12" s="152">
        <f>SUM(V9:V11)</f>
        <v>0</v>
      </c>
      <c r="W12" s="152">
        <f>SUM(W9:W11)</f>
        <v>3</v>
      </c>
      <c r="X12" s="152">
        <f>SUM(X9:X11)</f>
        <v>2</v>
      </c>
      <c r="Y12" s="184"/>
      <c r="Z12" s="34">
        <f>SUM(U12:X13)</f>
        <v>5</v>
      </c>
    </row>
    <row r="13" spans="1:43" s="22" customFormat="1" hidden="1" thickTop="1">
      <c r="A13" s="18"/>
      <c r="B13" s="19"/>
      <c r="C13" s="20" t="s">
        <v>57</v>
      </c>
      <c r="D13" s="21" t="e">
        <f>#REF!+#REF!+#REF!+#REF!+#REF!+#REF!+#REF!+BTB!F27+#REF!+#REF!</f>
        <v>#REF!</v>
      </c>
      <c r="E13" s="21" t="e">
        <f>#REF!+#REF!+#REF!+#REF!+#REF!+#REF!+#REF!+BTB!F40+#REF!+#REF!</f>
        <v>#REF!</v>
      </c>
      <c r="F13" s="21" t="e">
        <f>D13+E13</f>
        <v>#REF!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34"/>
      <c r="T13" s="234"/>
      <c r="U13" s="21"/>
      <c r="V13" s="21"/>
      <c r="W13" s="21"/>
      <c r="X13" s="21"/>
      <c r="Y13" s="18"/>
    </row>
    <row r="14" spans="1:43" ht="15.75" thickTop="1">
      <c r="A14" s="15"/>
      <c r="B14" s="12"/>
      <c r="C14" s="12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235"/>
      <c r="T14" s="235"/>
      <c r="U14" s="64"/>
      <c r="V14" s="64"/>
      <c r="W14" s="64"/>
      <c r="X14" s="64"/>
      <c r="Y14" s="15"/>
      <c r="Z14" s="123"/>
    </row>
    <row r="15" spans="1:43">
      <c r="A15" s="15"/>
      <c r="B15" s="377" t="s">
        <v>287</v>
      </c>
      <c r="C15" s="377"/>
      <c r="D15" s="38"/>
      <c r="E15" s="193"/>
      <c r="F15" s="38"/>
      <c r="G15" s="38"/>
      <c r="H15" s="38"/>
      <c r="I15" s="38"/>
      <c r="J15" s="38"/>
      <c r="K15" s="38"/>
      <c r="L15" s="38"/>
      <c r="M15" s="64"/>
      <c r="N15" s="64"/>
      <c r="O15" s="64"/>
      <c r="P15" s="38"/>
      <c r="Q15" s="64"/>
      <c r="R15" s="64"/>
      <c r="S15" s="235"/>
      <c r="T15" s="235"/>
      <c r="U15" s="64"/>
      <c r="V15" s="64"/>
      <c r="W15" s="64"/>
      <c r="X15" s="64"/>
      <c r="Y15" s="15"/>
      <c r="Z15" s="5"/>
    </row>
    <row r="16" spans="1:43">
      <c r="A16" s="15"/>
      <c r="B16" s="378" t="s">
        <v>64</v>
      </c>
      <c r="C16" s="379"/>
      <c r="D16" s="39"/>
      <c r="E16" s="238"/>
      <c r="F16" s="271"/>
      <c r="G16" s="61"/>
      <c r="H16" s="61"/>
      <c r="I16" s="38"/>
      <c r="J16" s="61"/>
      <c r="K16" s="61"/>
      <c r="L16" s="38"/>
      <c r="M16" s="61"/>
      <c r="N16" s="61"/>
      <c r="O16" s="61"/>
      <c r="P16" s="38"/>
      <c r="Q16" s="61"/>
      <c r="R16" s="61"/>
      <c r="S16" s="230"/>
      <c r="T16" s="193"/>
      <c r="U16" s="38"/>
      <c r="V16" s="38" t="s">
        <v>67</v>
      </c>
      <c r="W16" s="38"/>
      <c r="X16" s="193"/>
      <c r="Y16" s="15"/>
      <c r="Z16" s="123"/>
      <c r="AC16" s="8"/>
      <c r="AD16" s="8"/>
      <c r="AE16" s="8"/>
      <c r="AF16" s="8"/>
      <c r="AG16" s="8"/>
      <c r="AH16" s="8"/>
      <c r="AI16" s="8"/>
    </row>
    <row r="17" spans="1:35">
      <c r="A17" s="15"/>
      <c r="B17" s="377"/>
      <c r="C17" s="377"/>
      <c r="D17" s="38"/>
      <c r="E17" s="238"/>
      <c r="F17" s="271"/>
      <c r="G17" s="61"/>
      <c r="H17" s="61"/>
      <c r="I17" s="38"/>
      <c r="J17" s="61"/>
      <c r="K17" s="61"/>
      <c r="L17" s="38"/>
      <c r="M17" s="61"/>
      <c r="N17" s="61"/>
      <c r="O17" s="61"/>
      <c r="P17" s="38"/>
      <c r="Q17" s="61"/>
      <c r="R17" s="61"/>
      <c r="S17" s="230"/>
      <c r="T17" s="193"/>
      <c r="U17" s="38"/>
      <c r="V17" s="38"/>
      <c r="W17" s="38"/>
      <c r="X17" s="38"/>
      <c r="Y17" s="15"/>
      <c r="Z17" s="123"/>
      <c r="AC17" s="8"/>
      <c r="AD17" s="8"/>
      <c r="AE17" s="8"/>
      <c r="AF17" s="8"/>
      <c r="AG17" s="8"/>
      <c r="AH17" s="8"/>
      <c r="AI17" s="8"/>
    </row>
    <row r="18" spans="1:35">
      <c r="A18" s="15"/>
      <c r="B18" s="377"/>
      <c r="C18" s="377"/>
      <c r="D18" s="38"/>
      <c r="E18" s="271"/>
      <c r="F18" s="38"/>
      <c r="G18" s="61"/>
      <c r="H18" s="61"/>
      <c r="I18" s="38"/>
      <c r="J18" s="61"/>
      <c r="K18" s="61"/>
      <c r="L18" s="38"/>
      <c r="M18" s="61"/>
      <c r="N18" s="61"/>
      <c r="O18" s="61"/>
      <c r="P18" s="38"/>
      <c r="Q18" s="61"/>
      <c r="R18" s="61"/>
      <c r="S18" s="230"/>
      <c r="T18" s="193"/>
      <c r="U18" s="38"/>
      <c r="V18" s="38"/>
      <c r="W18" s="38"/>
      <c r="X18" s="38"/>
      <c r="Y18" s="15"/>
      <c r="Z18" s="5"/>
      <c r="AC18" s="8"/>
      <c r="AD18" s="8"/>
      <c r="AE18" s="8"/>
      <c r="AF18" s="8"/>
      <c r="AG18" s="8"/>
      <c r="AH18" s="8"/>
      <c r="AI18" s="8"/>
    </row>
    <row r="19" spans="1:35">
      <c r="A19" s="15"/>
      <c r="B19" s="38"/>
      <c r="C19" s="38"/>
      <c r="D19" s="38"/>
      <c r="E19" s="38"/>
      <c r="F19" s="38"/>
      <c r="G19" s="61"/>
      <c r="H19" s="61"/>
      <c r="I19" s="38"/>
      <c r="J19" s="61"/>
      <c r="K19" s="61"/>
      <c r="L19" s="38"/>
      <c r="M19" s="61"/>
      <c r="N19" s="61"/>
      <c r="O19" s="61"/>
      <c r="P19" s="38"/>
      <c r="Q19" s="61"/>
      <c r="R19" s="61"/>
      <c r="S19" s="230"/>
      <c r="T19" s="193"/>
      <c r="U19" s="38"/>
      <c r="V19" s="38"/>
      <c r="W19" s="38"/>
      <c r="X19" s="38"/>
      <c r="Y19" s="15"/>
      <c r="Z19" s="5"/>
      <c r="AC19" s="9"/>
      <c r="AD19" s="9"/>
      <c r="AE19" s="9"/>
      <c r="AF19" s="9"/>
      <c r="AG19" s="9"/>
      <c r="AH19" s="9"/>
      <c r="AI19" s="9"/>
    </row>
    <row r="20" spans="1:35">
      <c r="A20" s="15"/>
      <c r="B20" s="48" t="s">
        <v>68</v>
      </c>
      <c r="C20" s="38"/>
      <c r="D20" s="38"/>
      <c r="E20" s="38"/>
      <c r="F20" s="48"/>
      <c r="G20" s="61"/>
      <c r="H20" s="61"/>
      <c r="I20" s="48"/>
      <c r="J20" s="61"/>
      <c r="K20" s="61"/>
      <c r="L20" s="41"/>
      <c r="M20" s="61"/>
      <c r="N20" s="61"/>
      <c r="O20" s="61"/>
      <c r="P20" s="48"/>
      <c r="Q20" s="61"/>
      <c r="R20" s="61"/>
      <c r="S20" s="230"/>
      <c r="T20" s="193"/>
      <c r="U20" s="38"/>
      <c r="V20" s="48" t="s">
        <v>87</v>
      </c>
      <c r="W20" s="48"/>
      <c r="X20" s="48"/>
      <c r="Y20" s="15"/>
      <c r="Z20" s="5"/>
      <c r="AC20" s="9"/>
      <c r="AD20" s="9"/>
      <c r="AE20" s="9"/>
      <c r="AF20" s="9"/>
      <c r="AG20" s="9"/>
      <c r="AH20" s="9"/>
      <c r="AI20" s="9"/>
    </row>
    <row r="21" spans="1:35">
      <c r="A21" s="15"/>
      <c r="B21" s="47" t="s">
        <v>97</v>
      </c>
      <c r="C21" s="42"/>
      <c r="D21" s="42"/>
      <c r="E21" s="42"/>
      <c r="F21" s="47"/>
      <c r="G21" s="61"/>
      <c r="H21" s="61"/>
      <c r="I21" s="47"/>
      <c r="J21" s="61"/>
      <c r="K21" s="61"/>
      <c r="L21" s="42"/>
      <c r="M21" s="61"/>
      <c r="N21" s="61"/>
      <c r="O21" s="61"/>
      <c r="P21" s="47"/>
      <c r="Q21" s="61"/>
      <c r="R21" s="61"/>
      <c r="S21" s="230"/>
      <c r="T21" s="237"/>
      <c r="U21" s="42"/>
      <c r="V21" s="47" t="s">
        <v>70</v>
      </c>
      <c r="W21" s="47"/>
      <c r="X21" s="47"/>
      <c r="Y21" s="15"/>
      <c r="Z21" s="5"/>
      <c r="AC21" s="9"/>
      <c r="AD21" s="9"/>
      <c r="AE21" s="9"/>
      <c r="AF21" s="9"/>
      <c r="AG21" s="9"/>
      <c r="AH21" s="9"/>
      <c r="AI21" s="9"/>
    </row>
    <row r="22" spans="1:35">
      <c r="A22" s="15"/>
      <c r="B22" s="38"/>
      <c r="C22" s="38"/>
      <c r="D22" s="38"/>
      <c r="E22" s="38"/>
      <c r="F22" s="38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230"/>
      <c r="T22" s="230"/>
      <c r="U22" s="61"/>
      <c r="V22" s="61"/>
      <c r="W22" s="38"/>
      <c r="X22" s="38"/>
      <c r="Y22" s="38"/>
      <c r="Z22" s="38"/>
      <c r="AA22" s="38"/>
      <c r="AB22" s="9"/>
      <c r="AC22" s="9"/>
      <c r="AD22" s="9"/>
      <c r="AE22" s="9"/>
      <c r="AF22" s="9"/>
      <c r="AG22" s="9"/>
      <c r="AH22" s="9"/>
      <c r="AI22" s="9"/>
    </row>
    <row r="23" spans="1:35">
      <c r="A23" s="15"/>
      <c r="B23" s="65"/>
      <c r="C23" s="65"/>
      <c r="D23" s="65"/>
      <c r="E23" s="65"/>
      <c r="F23" s="65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230"/>
      <c r="T23" s="230"/>
      <c r="U23" s="61"/>
      <c r="V23" s="61"/>
      <c r="W23" s="65"/>
      <c r="X23" s="65"/>
      <c r="Y23" s="65"/>
      <c r="Z23" s="65"/>
      <c r="AA23" s="43"/>
      <c r="AB23" s="9"/>
      <c r="AC23" s="9"/>
      <c r="AD23" s="9"/>
      <c r="AE23" s="9"/>
      <c r="AF23" s="9"/>
      <c r="AG23" s="9"/>
      <c r="AH23" s="9"/>
      <c r="AI23" s="9"/>
    </row>
    <row r="24" spans="1:35">
      <c r="B24" s="185"/>
      <c r="C24" s="229"/>
    </row>
    <row r="25" spans="1:35">
      <c r="B25" s="185"/>
      <c r="C25" s="229"/>
    </row>
    <row r="26" spans="1:35">
      <c r="B26" s="185"/>
      <c r="C26" s="229"/>
    </row>
  </sheetData>
  <mergeCells count="26">
    <mergeCell ref="X7:X8"/>
    <mergeCell ref="U7:U8"/>
    <mergeCell ref="W7:W8"/>
    <mergeCell ref="R7:R8"/>
    <mergeCell ref="S7:S8"/>
    <mergeCell ref="T6:T8"/>
    <mergeCell ref="V7:V8"/>
    <mergeCell ref="G6:S6"/>
    <mergeCell ref="G7:G8"/>
    <mergeCell ref="H7:H8"/>
    <mergeCell ref="I7:I8"/>
    <mergeCell ref="J7:J8"/>
    <mergeCell ref="K7:K8"/>
    <mergeCell ref="L7:L8"/>
    <mergeCell ref="M7:M8"/>
    <mergeCell ref="U6:X6"/>
    <mergeCell ref="O7:O8"/>
    <mergeCell ref="P7:P8"/>
    <mergeCell ref="Q7:Q8"/>
    <mergeCell ref="E7:E8"/>
    <mergeCell ref="F7:F8"/>
    <mergeCell ref="B6:B8"/>
    <mergeCell ref="C6:C8"/>
    <mergeCell ref="D7:D8"/>
    <mergeCell ref="D6:F6"/>
    <mergeCell ref="N7:N8"/>
  </mergeCells>
  <printOptions horizontalCentered="1"/>
  <pageMargins left="0.59055118110236227" right="0.19685039370078741" top="0.59055118110236227" bottom="0.19685039370078741" header="0" footer="0"/>
  <pageSetup paperSize="256" scale="3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J101"/>
  <sheetViews>
    <sheetView showGridLines="0" zoomScale="70" zoomScaleNormal="70" workbookViewId="0">
      <pane xSplit="5" ySplit="6" topLeftCell="F7" activePane="bottomRight" state="frozen"/>
      <selection pane="topRight" activeCell="F1" sqref="F1"/>
      <selection pane="bottomLeft" activeCell="A7" sqref="A7"/>
      <selection pane="bottomRight"/>
    </sheetView>
  </sheetViews>
  <sheetFormatPr defaultColWidth="9.140625" defaultRowHeight="21" customHeight="1"/>
  <cols>
    <col min="1" max="1" width="6.5703125" style="30" customWidth="1"/>
    <col min="2" max="2" width="6.5703125" style="12" customWidth="1"/>
    <col min="3" max="3" width="14" style="12" customWidth="1"/>
    <col min="4" max="4" width="28.42578125" style="12" customWidth="1"/>
    <col min="5" max="5" width="11.42578125" style="12" customWidth="1"/>
    <col min="6" max="6" width="9.28515625" style="12" customWidth="1"/>
    <col min="7" max="8" width="11.42578125" style="26" customWidth="1"/>
    <col min="9" max="9" width="10.7109375" style="26" customWidth="1"/>
    <col min="10" max="10" width="10.85546875" style="12" customWidth="1"/>
    <col min="11" max="11" width="15.42578125" style="12" customWidth="1"/>
    <col min="12" max="12" width="14.28515625" style="12" customWidth="1"/>
    <col min="13" max="13" width="15.5703125" style="12" customWidth="1"/>
    <col min="14" max="15" width="14.28515625" style="12" customWidth="1"/>
    <col min="16" max="18" width="12" style="12" customWidth="1"/>
    <col min="19" max="19" width="19.140625" style="32" customWidth="1"/>
    <col min="20" max="20" width="11.85546875" style="27" customWidth="1"/>
    <col min="21" max="21" width="11.28515625" style="37" customWidth="1"/>
    <col min="22" max="28" width="5.7109375" style="37" customWidth="1"/>
    <col min="29" max="33" width="5.7109375" style="12" customWidth="1"/>
    <col min="34" max="34" width="33.42578125" style="27" customWidth="1"/>
    <col min="35" max="16384" width="9.140625" style="12"/>
  </cols>
  <sheetData>
    <row r="2" spans="1:34" ht="21" customHeight="1">
      <c r="B2" s="60" t="s">
        <v>26</v>
      </c>
      <c r="C2" s="60"/>
      <c r="D2" s="60"/>
      <c r="E2" s="293"/>
      <c r="F2" s="381"/>
      <c r="G2" s="382"/>
      <c r="H2" s="383"/>
      <c r="I2" s="383"/>
      <c r="J2" s="384"/>
      <c r="K2" s="385"/>
      <c r="L2" s="381"/>
      <c r="M2" s="60"/>
      <c r="N2" s="60"/>
      <c r="O2" s="60"/>
      <c r="P2" s="60"/>
      <c r="Q2" s="60"/>
      <c r="R2" s="60"/>
      <c r="S2" s="60"/>
      <c r="T2" s="195"/>
      <c r="U2" s="35"/>
      <c r="V2" s="35"/>
      <c r="W2" s="35"/>
      <c r="X2" s="35"/>
      <c r="Y2" s="35"/>
      <c r="Z2" s="35"/>
      <c r="AA2" s="35"/>
      <c r="AB2" s="35"/>
      <c r="AC2" s="60"/>
      <c r="AD2" s="60"/>
      <c r="AE2" s="60"/>
      <c r="AF2" s="60"/>
      <c r="AG2" s="60"/>
      <c r="AH2" s="60"/>
    </row>
    <row r="3" spans="1:34" ht="21" customHeight="1">
      <c r="B3" s="60" t="s">
        <v>24</v>
      </c>
      <c r="C3" s="60"/>
      <c r="D3" s="60"/>
      <c r="E3" s="60"/>
      <c r="F3" s="60"/>
      <c r="G3" s="29"/>
      <c r="H3" s="272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195"/>
      <c r="U3" s="35"/>
      <c r="V3" s="35"/>
      <c r="W3" s="35"/>
      <c r="X3" s="35"/>
      <c r="Y3" s="35"/>
      <c r="Z3" s="35"/>
      <c r="AA3" s="35"/>
      <c r="AB3" s="35"/>
      <c r="AC3" s="60"/>
      <c r="AD3" s="60"/>
      <c r="AE3" s="60"/>
      <c r="AF3" s="60"/>
      <c r="AG3" s="60"/>
      <c r="AH3" s="60"/>
    </row>
    <row r="4" spans="1:34" ht="21" customHeight="1">
      <c r="I4" s="60"/>
      <c r="P4" s="157" t="s">
        <v>23</v>
      </c>
      <c r="Q4" s="157"/>
      <c r="R4" s="157"/>
      <c r="S4" s="197"/>
      <c r="T4" s="157"/>
      <c r="U4" s="158"/>
      <c r="V4" s="159"/>
      <c r="W4" s="159"/>
      <c r="X4" s="159"/>
      <c r="Y4" s="159"/>
      <c r="Z4" s="159"/>
      <c r="AA4" s="159"/>
      <c r="AB4" s="159"/>
      <c r="AC4" s="160"/>
      <c r="AD4" s="160"/>
      <c r="AE4" s="160"/>
      <c r="AF4" s="160"/>
      <c r="AG4" s="160"/>
    </row>
    <row r="5" spans="1:34" ht="18" customHeight="1">
      <c r="A5" s="11"/>
      <c r="B5" s="604" t="s">
        <v>0</v>
      </c>
      <c r="C5" s="606" t="s">
        <v>31</v>
      </c>
      <c r="D5" s="604" t="s">
        <v>1</v>
      </c>
      <c r="E5" s="604" t="s">
        <v>2</v>
      </c>
      <c r="F5" s="606" t="s">
        <v>84</v>
      </c>
      <c r="G5" s="609" t="s">
        <v>3</v>
      </c>
      <c r="H5" s="610"/>
      <c r="I5" s="611"/>
      <c r="J5" s="606" t="s">
        <v>20</v>
      </c>
      <c r="K5" s="606" t="s">
        <v>40</v>
      </c>
      <c r="L5" s="606" t="s">
        <v>33</v>
      </c>
      <c r="M5" s="606" t="s">
        <v>34</v>
      </c>
      <c r="N5" s="602" t="s">
        <v>37</v>
      </c>
      <c r="O5" s="603"/>
      <c r="P5" s="602" t="s">
        <v>32</v>
      </c>
      <c r="Q5" s="608"/>
      <c r="R5" s="608"/>
      <c r="S5" s="603"/>
      <c r="T5" s="602" t="s">
        <v>36</v>
      </c>
      <c r="U5" s="603"/>
      <c r="V5" s="602" t="s">
        <v>55</v>
      </c>
      <c r="W5" s="608"/>
      <c r="X5" s="608"/>
      <c r="Y5" s="608"/>
      <c r="Z5" s="608"/>
      <c r="AA5" s="608"/>
      <c r="AB5" s="608"/>
      <c r="AC5" s="608"/>
      <c r="AD5" s="608"/>
      <c r="AE5" s="608"/>
      <c r="AF5" s="608"/>
      <c r="AG5" s="603"/>
      <c r="AH5" s="604" t="s">
        <v>5</v>
      </c>
    </row>
    <row r="6" spans="1:34" ht="18" customHeight="1">
      <c r="A6" s="11"/>
      <c r="B6" s="605"/>
      <c r="C6" s="607"/>
      <c r="D6" s="605"/>
      <c r="E6" s="605"/>
      <c r="F6" s="607"/>
      <c r="G6" s="28" t="s">
        <v>96</v>
      </c>
      <c r="H6" s="28" t="s">
        <v>6</v>
      </c>
      <c r="I6" s="28" t="s">
        <v>7</v>
      </c>
      <c r="J6" s="607"/>
      <c r="K6" s="607"/>
      <c r="L6" s="607"/>
      <c r="M6" s="607"/>
      <c r="N6" s="154" t="s">
        <v>38</v>
      </c>
      <c r="O6" s="154" t="s">
        <v>39</v>
      </c>
      <c r="P6" s="154" t="s">
        <v>22</v>
      </c>
      <c r="Q6" s="154" t="s">
        <v>4</v>
      </c>
      <c r="R6" s="154" t="s">
        <v>8</v>
      </c>
      <c r="S6" s="194" t="s">
        <v>35</v>
      </c>
      <c r="T6" s="421" t="s">
        <v>4</v>
      </c>
      <c r="U6" s="36" t="s">
        <v>8</v>
      </c>
      <c r="V6" s="36" t="s">
        <v>43</v>
      </c>
      <c r="W6" s="36" t="s">
        <v>44</v>
      </c>
      <c r="X6" s="36" t="s">
        <v>45</v>
      </c>
      <c r="Y6" s="36" t="s">
        <v>46</v>
      </c>
      <c r="Z6" s="36" t="s">
        <v>47</v>
      </c>
      <c r="AA6" s="36" t="s">
        <v>48</v>
      </c>
      <c r="AB6" s="36" t="s">
        <v>49</v>
      </c>
      <c r="AC6" s="154" t="s">
        <v>50</v>
      </c>
      <c r="AD6" s="154" t="s">
        <v>51</v>
      </c>
      <c r="AE6" s="154" t="s">
        <v>52</v>
      </c>
      <c r="AF6" s="154" t="s">
        <v>53</v>
      </c>
      <c r="AG6" s="154" t="s">
        <v>54</v>
      </c>
      <c r="AH6" s="605"/>
    </row>
    <row r="7" spans="1:34" ht="18" customHeight="1">
      <c r="A7" s="161"/>
      <c r="B7" s="66"/>
      <c r="C7" s="66"/>
      <c r="D7" s="67"/>
      <c r="E7" s="68"/>
      <c r="F7" s="69"/>
      <c r="G7" s="162"/>
      <c r="H7" s="162"/>
      <c r="I7" s="105"/>
      <c r="J7" s="69"/>
      <c r="K7" s="73"/>
      <c r="L7" s="73"/>
      <c r="M7" s="73"/>
      <c r="N7" s="73"/>
      <c r="O7" s="73"/>
      <c r="P7" s="71"/>
      <c r="Q7" s="71"/>
      <c r="R7" s="71"/>
      <c r="S7" s="73"/>
      <c r="T7" s="71"/>
      <c r="U7" s="101"/>
      <c r="V7" s="101"/>
      <c r="W7" s="101"/>
      <c r="X7" s="101"/>
      <c r="Y7" s="101"/>
      <c r="Z7" s="101"/>
      <c r="AA7" s="101"/>
      <c r="AB7" s="101"/>
      <c r="AC7" s="71"/>
      <c r="AD7" s="71"/>
      <c r="AE7" s="71"/>
      <c r="AF7" s="71"/>
      <c r="AG7" s="71"/>
      <c r="AH7" s="69"/>
    </row>
    <row r="8" spans="1:34" ht="18" customHeight="1">
      <c r="A8" s="161"/>
      <c r="B8" s="74" t="s">
        <v>41</v>
      </c>
      <c r="C8" s="625" t="s">
        <v>202</v>
      </c>
      <c r="D8" s="75"/>
      <c r="E8" s="76"/>
      <c r="F8" s="77"/>
      <c r="G8" s="163"/>
      <c r="H8" s="163"/>
      <c r="I8" s="106"/>
      <c r="J8" s="77"/>
      <c r="K8" s="80"/>
      <c r="L8" s="80"/>
      <c r="M8" s="80"/>
      <c r="N8" s="80"/>
      <c r="O8" s="80"/>
      <c r="P8" s="155"/>
      <c r="Q8" s="155"/>
      <c r="R8" s="155"/>
      <c r="S8" s="80"/>
      <c r="T8" s="412"/>
      <c r="U8" s="58"/>
      <c r="V8" s="107"/>
      <c r="W8" s="107"/>
      <c r="X8" s="107"/>
      <c r="Y8" s="107"/>
      <c r="Z8" s="107"/>
      <c r="AA8" s="107"/>
      <c r="AB8" s="107"/>
      <c r="AC8" s="79"/>
      <c r="AD8" s="79"/>
      <c r="AE8" s="79"/>
      <c r="AF8" s="79"/>
      <c r="AG8" s="79"/>
      <c r="AH8" s="77"/>
    </row>
    <row r="9" spans="1:34" s="266" customFormat="1" ht="18" customHeight="1">
      <c r="A9" s="30"/>
      <c r="B9" s="50">
        <v>1</v>
      </c>
      <c r="C9" s="337" t="s">
        <v>164</v>
      </c>
      <c r="D9" s="342" t="s">
        <v>155</v>
      </c>
      <c r="E9" s="408" t="s">
        <v>156</v>
      </c>
      <c r="F9" s="251">
        <v>1</v>
      </c>
      <c r="G9" s="326">
        <v>65</v>
      </c>
      <c r="H9" s="326">
        <v>65</v>
      </c>
      <c r="I9" s="327">
        <f t="shared" ref="I9:I20" si="0">IF(G9&lt;0,(H9+G9),IF(G9&gt;0,(H9-G9),0))</f>
        <v>0</v>
      </c>
      <c r="J9" s="351" t="s">
        <v>157</v>
      </c>
      <c r="K9" s="415" t="s">
        <v>94</v>
      </c>
      <c r="L9" s="350" t="s">
        <v>56</v>
      </c>
      <c r="M9" s="258">
        <v>140000000</v>
      </c>
      <c r="N9" s="258">
        <f t="shared" ref="N9:N24" si="1">M9*1%</f>
        <v>1400000</v>
      </c>
      <c r="O9" s="258">
        <f t="shared" ref="O9:O11" si="2">(M9-60000000)*5%*75%</f>
        <v>3000000</v>
      </c>
      <c r="P9" s="200"/>
      <c r="Q9" s="410"/>
      <c r="R9" s="532"/>
      <c r="S9" s="416" t="s">
        <v>206</v>
      </c>
      <c r="T9" s="530"/>
      <c r="U9" s="49" t="s">
        <v>305</v>
      </c>
      <c r="V9" s="413">
        <v>0</v>
      </c>
      <c r="W9" s="413">
        <v>0</v>
      </c>
      <c r="X9" s="413">
        <v>1</v>
      </c>
      <c r="Y9" s="413">
        <v>0</v>
      </c>
      <c r="Z9" s="413">
        <v>0</v>
      </c>
      <c r="AA9" s="413">
        <v>0</v>
      </c>
      <c r="AB9" s="413">
        <v>0</v>
      </c>
      <c r="AC9" s="413">
        <v>0</v>
      </c>
      <c r="AD9" s="413">
        <v>0</v>
      </c>
      <c r="AE9" s="413">
        <v>0</v>
      </c>
      <c r="AF9" s="413">
        <v>0</v>
      </c>
      <c r="AG9" s="413">
        <v>0</v>
      </c>
      <c r="AH9" s="303"/>
    </row>
    <row r="10" spans="1:34" s="266" customFormat="1" ht="18" customHeight="1">
      <c r="A10" s="30"/>
      <c r="B10" s="50">
        <f t="shared" ref="B10:B25" si="3">B9+1</f>
        <v>2</v>
      </c>
      <c r="C10" s="337" t="s">
        <v>164</v>
      </c>
      <c r="D10" s="265" t="s">
        <v>112</v>
      </c>
      <c r="E10" s="397" t="s">
        <v>110</v>
      </c>
      <c r="F10" s="252">
        <v>1</v>
      </c>
      <c r="G10" s="253">
        <v>89</v>
      </c>
      <c r="H10" s="352">
        <v>89</v>
      </c>
      <c r="I10" s="349">
        <f t="shared" si="0"/>
        <v>0</v>
      </c>
      <c r="J10" s="251" t="s">
        <v>111</v>
      </c>
      <c r="K10" s="415" t="s">
        <v>94</v>
      </c>
      <c r="L10" s="350" t="s">
        <v>56</v>
      </c>
      <c r="M10" s="258">
        <v>140000000</v>
      </c>
      <c r="N10" s="258">
        <f t="shared" si="1"/>
        <v>1400000</v>
      </c>
      <c r="O10" s="258">
        <f t="shared" si="2"/>
        <v>3000000</v>
      </c>
      <c r="P10" s="200"/>
      <c r="Q10" s="410"/>
      <c r="R10" s="261"/>
      <c r="S10" s="258" t="s">
        <v>197</v>
      </c>
      <c r="T10" s="275"/>
      <c r="U10" s="49" t="s">
        <v>239</v>
      </c>
      <c r="V10" s="275"/>
      <c r="W10" s="275">
        <v>1</v>
      </c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57"/>
    </row>
    <row r="11" spans="1:34" s="266" customFormat="1" ht="18" customHeight="1">
      <c r="A11" s="30"/>
      <c r="B11" s="50">
        <f t="shared" si="3"/>
        <v>3</v>
      </c>
      <c r="C11" s="337" t="s">
        <v>165</v>
      </c>
      <c r="D11" s="353" t="s">
        <v>139</v>
      </c>
      <c r="E11" s="407" t="s">
        <v>140</v>
      </c>
      <c r="F11" s="292">
        <v>1</v>
      </c>
      <c r="G11" s="294">
        <v>60</v>
      </c>
      <c r="H11" s="289">
        <v>60</v>
      </c>
      <c r="I11" s="290">
        <f t="shared" si="0"/>
        <v>0</v>
      </c>
      <c r="J11" s="354" t="s">
        <v>141</v>
      </c>
      <c r="K11" s="415" t="s">
        <v>94</v>
      </c>
      <c r="L11" s="350" t="s">
        <v>56</v>
      </c>
      <c r="M11" s="258">
        <v>140000000</v>
      </c>
      <c r="N11" s="258">
        <f t="shared" si="1"/>
        <v>1400000</v>
      </c>
      <c r="O11" s="258">
        <f t="shared" si="2"/>
        <v>3000000</v>
      </c>
      <c r="P11" s="286"/>
      <c r="Q11" s="410"/>
      <c r="R11" s="532"/>
      <c r="S11" s="284" t="s">
        <v>205</v>
      </c>
      <c r="T11" s="285"/>
      <c r="U11" s="285" t="s">
        <v>321</v>
      </c>
      <c r="V11" s="285"/>
      <c r="W11" s="285"/>
      <c r="X11" s="285">
        <v>1</v>
      </c>
      <c r="Y11" s="285"/>
      <c r="Z11" s="285"/>
      <c r="AA11" s="285"/>
      <c r="AB11" s="285"/>
      <c r="AC11" s="285"/>
      <c r="AD11" s="285"/>
      <c r="AE11" s="285"/>
      <c r="AF11" s="285"/>
      <c r="AG11" s="285"/>
      <c r="AH11" s="282"/>
    </row>
    <row r="12" spans="1:34" s="266" customFormat="1" ht="18" customHeight="1">
      <c r="A12" s="30"/>
      <c r="B12" s="50">
        <f t="shared" si="3"/>
        <v>4</v>
      </c>
      <c r="C12" s="275" t="s">
        <v>166</v>
      </c>
      <c r="D12" s="265" t="s">
        <v>118</v>
      </c>
      <c r="E12" s="397" t="s">
        <v>119</v>
      </c>
      <c r="F12" s="251">
        <v>0</v>
      </c>
      <c r="G12" s="253">
        <v>60</v>
      </c>
      <c r="H12" s="254">
        <v>51</v>
      </c>
      <c r="I12" s="349">
        <f t="shared" si="0"/>
        <v>-9</v>
      </c>
      <c r="J12" s="252" t="s">
        <v>120</v>
      </c>
      <c r="K12" s="415" t="s">
        <v>94</v>
      </c>
      <c r="L12" s="350" t="s">
        <v>56</v>
      </c>
      <c r="M12" s="258">
        <v>122000000</v>
      </c>
      <c r="N12" s="258">
        <f t="shared" si="1"/>
        <v>1220000</v>
      </c>
      <c r="O12" s="612">
        <f>((M12+M13)-60000000)*5%*75%</f>
        <v>3000000</v>
      </c>
      <c r="P12" s="259"/>
      <c r="Q12" s="410"/>
      <c r="R12" s="261"/>
      <c r="S12" s="258" t="s">
        <v>173</v>
      </c>
      <c r="T12" s="275"/>
      <c r="U12" s="275" t="s">
        <v>304</v>
      </c>
      <c r="V12" s="275"/>
      <c r="W12" s="275"/>
      <c r="X12" s="275">
        <v>1</v>
      </c>
      <c r="Y12" s="275"/>
      <c r="Z12" s="275"/>
      <c r="AA12" s="275"/>
      <c r="AB12" s="275"/>
      <c r="AC12" s="275"/>
      <c r="AD12" s="275"/>
      <c r="AE12" s="275"/>
      <c r="AF12" s="275"/>
      <c r="AG12" s="275"/>
      <c r="AH12" s="257"/>
    </row>
    <row r="13" spans="1:34" s="266" customFormat="1" ht="18" customHeight="1">
      <c r="A13" s="30"/>
      <c r="B13" s="50">
        <f t="shared" si="3"/>
        <v>5</v>
      </c>
      <c r="C13" s="275" t="s">
        <v>166</v>
      </c>
      <c r="D13" s="265" t="s">
        <v>118</v>
      </c>
      <c r="E13" s="404" t="s">
        <v>119</v>
      </c>
      <c r="F13" s="333">
        <v>1</v>
      </c>
      <c r="G13" s="348">
        <f>I12</f>
        <v>-9</v>
      </c>
      <c r="H13" s="348">
        <v>9</v>
      </c>
      <c r="I13" s="355">
        <f t="shared" si="0"/>
        <v>0</v>
      </c>
      <c r="J13" s="333" t="s">
        <v>121</v>
      </c>
      <c r="K13" s="415" t="s">
        <v>94</v>
      </c>
      <c r="L13" s="350" t="s">
        <v>56</v>
      </c>
      <c r="M13" s="258">
        <v>18000000</v>
      </c>
      <c r="N13" s="258">
        <f t="shared" si="1"/>
        <v>180000</v>
      </c>
      <c r="O13" s="624"/>
      <c r="P13" s="259"/>
      <c r="Q13" s="410"/>
      <c r="R13" s="261"/>
      <c r="S13" s="258" t="s">
        <v>172</v>
      </c>
      <c r="T13" s="275"/>
      <c r="U13" s="553" t="s">
        <v>239</v>
      </c>
      <c r="V13" s="484"/>
      <c r="W13" s="484">
        <v>1</v>
      </c>
      <c r="X13" s="275"/>
      <c r="Y13" s="275"/>
      <c r="Z13" s="275"/>
      <c r="AA13" s="275"/>
      <c r="AB13" s="275"/>
      <c r="AC13" s="275"/>
      <c r="AD13" s="275"/>
      <c r="AE13" s="275"/>
      <c r="AF13" s="275"/>
      <c r="AG13" s="275"/>
      <c r="AH13" s="257"/>
    </row>
    <row r="14" spans="1:34" ht="18" customHeight="1">
      <c r="B14" s="50">
        <f t="shared" si="3"/>
        <v>6</v>
      </c>
      <c r="C14" s="275" t="s">
        <v>166</v>
      </c>
      <c r="D14" s="265" t="s">
        <v>100</v>
      </c>
      <c r="E14" s="397" t="s">
        <v>98</v>
      </c>
      <c r="F14" s="251">
        <v>1</v>
      </c>
      <c r="G14" s="356">
        <v>60</v>
      </c>
      <c r="H14" s="357">
        <v>60</v>
      </c>
      <c r="I14" s="349">
        <f t="shared" si="0"/>
        <v>0</v>
      </c>
      <c r="J14" s="252" t="s">
        <v>99</v>
      </c>
      <c r="K14" s="415" t="s">
        <v>94</v>
      </c>
      <c r="L14" s="350" t="s">
        <v>56</v>
      </c>
      <c r="M14" s="258">
        <v>140000000</v>
      </c>
      <c r="N14" s="258">
        <f t="shared" si="1"/>
        <v>1400000</v>
      </c>
      <c r="O14" s="258">
        <f>(M14-60000000)*5%*75%</f>
        <v>3000000</v>
      </c>
      <c r="P14" s="200"/>
      <c r="Q14" s="200"/>
      <c r="R14" s="261"/>
      <c r="S14" s="414" t="s">
        <v>175</v>
      </c>
      <c r="T14" s="275"/>
      <c r="U14" s="553" t="s">
        <v>239</v>
      </c>
      <c r="V14" s="484"/>
      <c r="W14" s="484">
        <v>1</v>
      </c>
      <c r="X14" s="410"/>
      <c r="Y14" s="410"/>
      <c r="Z14" s="410"/>
      <c r="AA14" s="410"/>
      <c r="AB14" s="410"/>
      <c r="AC14" s="410"/>
      <c r="AD14" s="410"/>
      <c r="AE14" s="410"/>
      <c r="AF14" s="410"/>
      <c r="AG14" s="410"/>
      <c r="AH14" s="210"/>
    </row>
    <row r="15" spans="1:34" s="279" customFormat="1" ht="18" customHeight="1">
      <c r="A15" s="30"/>
      <c r="B15" s="50">
        <f t="shared" si="3"/>
        <v>7</v>
      </c>
      <c r="C15" s="338" t="s">
        <v>166</v>
      </c>
      <c r="D15" s="485" t="s">
        <v>240</v>
      </c>
      <c r="E15" s="405" t="s">
        <v>125</v>
      </c>
      <c r="F15" s="280">
        <v>1</v>
      </c>
      <c r="G15" s="359">
        <v>72</v>
      </c>
      <c r="H15" s="360">
        <v>57</v>
      </c>
      <c r="I15" s="361">
        <f t="shared" si="0"/>
        <v>-15</v>
      </c>
      <c r="J15" s="362" t="s">
        <v>126</v>
      </c>
      <c r="K15" s="415" t="s">
        <v>94</v>
      </c>
      <c r="L15" s="350" t="s">
        <v>56</v>
      </c>
      <c r="M15" s="277">
        <v>110500000</v>
      </c>
      <c r="N15" s="258">
        <f t="shared" si="1"/>
        <v>1105000</v>
      </c>
      <c r="O15" s="612">
        <f>((M15+M16)-60000000)*5%*75%</f>
        <v>3000000</v>
      </c>
      <c r="P15" s="278"/>
      <c r="Q15" s="200"/>
      <c r="R15" s="261"/>
      <c r="S15" s="258" t="s">
        <v>179</v>
      </c>
      <c r="T15" s="275"/>
      <c r="U15" s="553" t="s">
        <v>239</v>
      </c>
      <c r="V15" s="484"/>
      <c r="W15" s="484">
        <v>1</v>
      </c>
      <c r="X15" s="363"/>
      <c r="Y15" s="363"/>
      <c r="Z15" s="363"/>
      <c r="AA15" s="363"/>
      <c r="AB15" s="363"/>
      <c r="AC15" s="363"/>
      <c r="AD15" s="363"/>
      <c r="AE15" s="363"/>
      <c r="AF15" s="363"/>
      <c r="AG15" s="363"/>
      <c r="AH15" s="276"/>
    </row>
    <row r="16" spans="1:34" s="279" customFormat="1" ht="18" customHeight="1">
      <c r="A16" s="30"/>
      <c r="B16" s="50">
        <f t="shared" si="3"/>
        <v>8</v>
      </c>
      <c r="C16" s="338" t="s">
        <v>166</v>
      </c>
      <c r="D16" s="485" t="s">
        <v>240</v>
      </c>
      <c r="E16" s="406" t="s">
        <v>125</v>
      </c>
      <c r="F16" s="273">
        <v>0</v>
      </c>
      <c r="G16" s="364">
        <f>I15</f>
        <v>-15</v>
      </c>
      <c r="H16" s="365">
        <v>15</v>
      </c>
      <c r="I16" s="361">
        <f t="shared" si="0"/>
        <v>0</v>
      </c>
      <c r="J16" s="366" t="s">
        <v>127</v>
      </c>
      <c r="K16" s="415" t="s">
        <v>94</v>
      </c>
      <c r="L16" s="350" t="s">
        <v>56</v>
      </c>
      <c r="M16" s="277">
        <v>29500000</v>
      </c>
      <c r="N16" s="258">
        <f t="shared" si="1"/>
        <v>295000</v>
      </c>
      <c r="O16" s="624"/>
      <c r="P16" s="278"/>
      <c r="Q16" s="200"/>
      <c r="R16" s="261"/>
      <c r="S16" s="258" t="s">
        <v>180</v>
      </c>
      <c r="T16" s="275"/>
      <c r="U16" s="275" t="s">
        <v>262</v>
      </c>
      <c r="V16" s="363"/>
      <c r="W16" s="363">
        <v>1</v>
      </c>
      <c r="X16" s="363"/>
      <c r="Y16" s="363"/>
      <c r="Z16" s="363"/>
      <c r="AA16" s="363"/>
      <c r="AB16" s="363"/>
      <c r="AC16" s="363"/>
      <c r="AD16" s="363"/>
      <c r="AE16" s="363"/>
      <c r="AF16" s="363"/>
      <c r="AG16" s="363"/>
      <c r="AH16" s="276"/>
    </row>
    <row r="17" spans="1:36" s="279" customFormat="1" ht="18" customHeight="1">
      <c r="A17" s="30"/>
      <c r="B17" s="50">
        <f t="shared" si="3"/>
        <v>9</v>
      </c>
      <c r="C17" s="338" t="s">
        <v>166</v>
      </c>
      <c r="D17" s="358" t="s">
        <v>128</v>
      </c>
      <c r="E17" s="405" t="s">
        <v>129</v>
      </c>
      <c r="F17" s="280">
        <v>1</v>
      </c>
      <c r="G17" s="359">
        <v>72</v>
      </c>
      <c r="H17" s="367">
        <v>72</v>
      </c>
      <c r="I17" s="361">
        <f t="shared" si="0"/>
        <v>0</v>
      </c>
      <c r="J17" s="280" t="s">
        <v>130</v>
      </c>
      <c r="K17" s="415" t="s">
        <v>94</v>
      </c>
      <c r="L17" s="350" t="s">
        <v>56</v>
      </c>
      <c r="M17" s="277">
        <v>140000000</v>
      </c>
      <c r="N17" s="258">
        <f t="shared" si="1"/>
        <v>1400000</v>
      </c>
      <c r="O17" s="258">
        <f>(M17-60000000)*5%*75%</f>
        <v>3000000</v>
      </c>
      <c r="P17" s="258"/>
      <c r="Q17" s="200"/>
      <c r="R17" s="261"/>
      <c r="S17" s="277" t="s">
        <v>174</v>
      </c>
      <c r="T17" s="363"/>
      <c r="U17" s="363" t="s">
        <v>306</v>
      </c>
      <c r="V17" s="363">
        <v>0</v>
      </c>
      <c r="W17" s="363">
        <v>0</v>
      </c>
      <c r="X17" s="363">
        <v>1</v>
      </c>
      <c r="Y17" s="363">
        <v>0</v>
      </c>
      <c r="Z17" s="363">
        <v>0</v>
      </c>
      <c r="AA17" s="363">
        <v>0</v>
      </c>
      <c r="AB17" s="363">
        <v>0</v>
      </c>
      <c r="AC17" s="363">
        <v>0</v>
      </c>
      <c r="AD17" s="363">
        <v>0</v>
      </c>
      <c r="AE17" s="363">
        <v>0</v>
      </c>
      <c r="AF17" s="363">
        <v>0</v>
      </c>
      <c r="AG17" s="363">
        <v>0</v>
      </c>
      <c r="AH17" s="276"/>
    </row>
    <row r="18" spans="1:36" ht="18" customHeight="1">
      <c r="B18" s="50">
        <f t="shared" si="3"/>
        <v>10</v>
      </c>
      <c r="C18" s="338" t="s">
        <v>166</v>
      </c>
      <c r="D18" s="265" t="s">
        <v>104</v>
      </c>
      <c r="E18" s="402" t="s">
        <v>101</v>
      </c>
      <c r="F18" s="240">
        <v>1</v>
      </c>
      <c r="G18" s="368">
        <v>72</v>
      </c>
      <c r="H18" s="369">
        <v>30</v>
      </c>
      <c r="I18" s="349">
        <f t="shared" si="0"/>
        <v>-42</v>
      </c>
      <c r="J18" s="252" t="s">
        <v>102</v>
      </c>
      <c r="K18" s="415" t="s">
        <v>94</v>
      </c>
      <c r="L18" s="350" t="s">
        <v>56</v>
      </c>
      <c r="M18" s="414">
        <v>81500000</v>
      </c>
      <c r="N18" s="258">
        <f t="shared" si="1"/>
        <v>815000</v>
      </c>
      <c r="O18" s="612">
        <f>((M18+M19)-60000000)*5%*75%</f>
        <v>3000000</v>
      </c>
      <c r="P18" s="200"/>
      <c r="Q18" s="200"/>
      <c r="R18" s="261"/>
      <c r="S18" s="277" t="s">
        <v>181</v>
      </c>
      <c r="T18" s="275"/>
      <c r="U18" s="553" t="s">
        <v>239</v>
      </c>
      <c r="V18" s="410"/>
      <c r="W18" s="410">
        <v>1</v>
      </c>
      <c r="X18" s="410"/>
      <c r="Y18" s="410"/>
      <c r="Z18" s="410"/>
      <c r="AA18" s="410"/>
      <c r="AB18" s="410"/>
      <c r="AC18" s="410"/>
      <c r="AD18" s="410"/>
      <c r="AE18" s="410"/>
      <c r="AF18" s="410"/>
      <c r="AG18" s="410"/>
      <c r="AH18" s="210"/>
    </row>
    <row r="19" spans="1:36" ht="18" customHeight="1">
      <c r="B19" s="50">
        <f t="shared" si="3"/>
        <v>11</v>
      </c>
      <c r="C19" s="338" t="s">
        <v>166</v>
      </c>
      <c r="D19" s="265" t="s">
        <v>104</v>
      </c>
      <c r="E19" s="402" t="s">
        <v>101</v>
      </c>
      <c r="F19" s="240">
        <v>0</v>
      </c>
      <c r="G19" s="370">
        <f>I18</f>
        <v>-42</v>
      </c>
      <c r="H19" s="369">
        <v>42</v>
      </c>
      <c r="I19" s="349">
        <f t="shared" si="0"/>
        <v>0</v>
      </c>
      <c r="J19" s="371" t="s">
        <v>103</v>
      </c>
      <c r="K19" s="415" t="s">
        <v>94</v>
      </c>
      <c r="L19" s="350" t="s">
        <v>56</v>
      </c>
      <c r="M19" s="414">
        <v>58500000</v>
      </c>
      <c r="N19" s="258">
        <f t="shared" si="1"/>
        <v>585000</v>
      </c>
      <c r="O19" s="624"/>
      <c r="P19" s="200"/>
      <c r="Q19" s="200"/>
      <c r="R19" s="261"/>
      <c r="S19" s="277" t="s">
        <v>182</v>
      </c>
      <c r="T19" s="275"/>
      <c r="U19" s="275" t="s">
        <v>262</v>
      </c>
      <c r="V19" s="410"/>
      <c r="W19" s="410">
        <v>1</v>
      </c>
      <c r="X19" s="410"/>
      <c r="Y19" s="410"/>
      <c r="Z19" s="410"/>
      <c r="AA19" s="410"/>
      <c r="AB19" s="410"/>
      <c r="AC19" s="410"/>
      <c r="AD19" s="410"/>
      <c r="AE19" s="410"/>
      <c r="AF19" s="410"/>
      <c r="AG19" s="410"/>
      <c r="AH19" s="210"/>
    </row>
    <row r="20" spans="1:36" ht="18" customHeight="1">
      <c r="B20" s="50">
        <f t="shared" si="3"/>
        <v>12</v>
      </c>
      <c r="C20" s="338" t="s">
        <v>166</v>
      </c>
      <c r="D20" s="265" t="s">
        <v>107</v>
      </c>
      <c r="E20" s="403" t="s">
        <v>105</v>
      </c>
      <c r="F20" s="417">
        <v>1</v>
      </c>
      <c r="G20" s="211">
        <v>72</v>
      </c>
      <c r="H20" s="352">
        <v>72</v>
      </c>
      <c r="I20" s="349">
        <f t="shared" si="0"/>
        <v>0</v>
      </c>
      <c r="J20" s="251" t="s">
        <v>106</v>
      </c>
      <c r="K20" s="415" t="s">
        <v>94</v>
      </c>
      <c r="L20" s="350" t="s">
        <v>56</v>
      </c>
      <c r="M20" s="277">
        <v>140000000</v>
      </c>
      <c r="N20" s="258">
        <f t="shared" si="1"/>
        <v>1400000</v>
      </c>
      <c r="O20" s="258">
        <f>(M20-60000000)*5%*75%</f>
        <v>3000000</v>
      </c>
      <c r="P20" s="200"/>
      <c r="Q20" s="200"/>
      <c r="R20" s="317"/>
      <c r="S20" s="414" t="s">
        <v>196</v>
      </c>
      <c r="T20" s="275"/>
      <c r="U20" s="275" t="s">
        <v>262</v>
      </c>
      <c r="V20" s="410"/>
      <c r="W20" s="410">
        <v>1</v>
      </c>
      <c r="X20" s="410"/>
      <c r="Y20" s="410"/>
      <c r="Z20" s="410"/>
      <c r="AA20" s="410"/>
      <c r="AB20" s="410"/>
      <c r="AC20" s="410"/>
      <c r="AD20" s="410"/>
      <c r="AE20" s="410"/>
      <c r="AF20" s="410"/>
      <c r="AG20" s="410"/>
      <c r="AH20" s="210"/>
    </row>
    <row r="21" spans="1:36" s="266" customFormat="1" ht="18" customHeight="1">
      <c r="A21" s="30"/>
      <c r="B21" s="50">
        <f t="shared" si="3"/>
        <v>13</v>
      </c>
      <c r="C21" s="338" t="s">
        <v>166</v>
      </c>
      <c r="D21" s="265" t="s">
        <v>124</v>
      </c>
      <c r="E21" s="403" t="s">
        <v>122</v>
      </c>
      <c r="F21" s="417">
        <v>1</v>
      </c>
      <c r="G21" s="370">
        <v>72</v>
      </c>
      <c r="H21" s="352">
        <v>72</v>
      </c>
      <c r="I21" s="349">
        <f>IF(G21&lt;0,(H21+G21),IF(G21&gt;0,(H21-G21),0))</f>
        <v>0</v>
      </c>
      <c r="J21" s="251" t="s">
        <v>123</v>
      </c>
      <c r="K21" s="415" t="s">
        <v>94</v>
      </c>
      <c r="L21" s="350" t="s">
        <v>56</v>
      </c>
      <c r="M21" s="277">
        <v>140000000</v>
      </c>
      <c r="N21" s="258">
        <f t="shared" si="1"/>
        <v>1400000</v>
      </c>
      <c r="O21" s="258">
        <f>(M21-60000000)*5%*75%</f>
        <v>3000000</v>
      </c>
      <c r="P21" s="259"/>
      <c r="Q21" s="200"/>
      <c r="R21" s="261"/>
      <c r="S21" s="277" t="s">
        <v>178</v>
      </c>
      <c r="T21" s="275"/>
      <c r="U21" s="200" t="s">
        <v>239</v>
      </c>
      <c r="V21" s="484"/>
      <c r="W21" s="484">
        <v>1</v>
      </c>
      <c r="X21" s="275"/>
      <c r="Y21" s="275"/>
      <c r="Z21" s="275"/>
      <c r="AA21" s="275"/>
      <c r="AB21" s="275"/>
      <c r="AC21" s="275"/>
      <c r="AD21" s="275"/>
      <c r="AE21" s="275"/>
      <c r="AF21" s="275"/>
      <c r="AG21" s="275"/>
      <c r="AH21" s="257"/>
    </row>
    <row r="22" spans="1:36" s="266" customFormat="1" ht="18" customHeight="1">
      <c r="A22" s="30"/>
      <c r="B22" s="50">
        <f t="shared" si="3"/>
        <v>14</v>
      </c>
      <c r="C22" s="338" t="s">
        <v>166</v>
      </c>
      <c r="D22" s="372" t="s">
        <v>142</v>
      </c>
      <c r="E22" s="407" t="s">
        <v>143</v>
      </c>
      <c r="F22" s="292">
        <v>1</v>
      </c>
      <c r="G22" s="289">
        <v>60</v>
      </c>
      <c r="H22" s="289">
        <v>60</v>
      </c>
      <c r="I22" s="290">
        <f>IF(G22&lt;0,(H22+G22),IF(G22&gt;0,(H22-G22),0))</f>
        <v>0</v>
      </c>
      <c r="J22" s="354" t="s">
        <v>144</v>
      </c>
      <c r="K22" s="415" t="s">
        <v>94</v>
      </c>
      <c r="L22" s="350" t="s">
        <v>56</v>
      </c>
      <c r="M22" s="277">
        <v>140000000</v>
      </c>
      <c r="N22" s="258">
        <f t="shared" si="1"/>
        <v>1400000</v>
      </c>
      <c r="O22" s="258">
        <f>(M22-60000000)*5%*75%</f>
        <v>3000000</v>
      </c>
      <c r="P22" s="286"/>
      <c r="Q22" s="200"/>
      <c r="R22" s="261"/>
      <c r="S22" s="277" t="s">
        <v>177</v>
      </c>
      <c r="T22" s="275"/>
      <c r="U22" s="200" t="s">
        <v>239</v>
      </c>
      <c r="V22" s="484"/>
      <c r="W22" s="484">
        <v>1</v>
      </c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2"/>
    </row>
    <row r="23" spans="1:36" ht="18" customHeight="1">
      <c r="B23" s="50">
        <f t="shared" si="3"/>
        <v>15</v>
      </c>
      <c r="C23" s="338" t="s">
        <v>166</v>
      </c>
      <c r="D23" s="265" t="s">
        <v>167</v>
      </c>
      <c r="E23" s="397" t="s">
        <v>108</v>
      </c>
      <c r="F23" s="252">
        <v>1</v>
      </c>
      <c r="G23" s="348">
        <v>72</v>
      </c>
      <c r="H23" s="352">
        <v>72</v>
      </c>
      <c r="I23" s="349">
        <f>IF(G23&lt;0,(H23+G23),IF(G23&gt;0,(H23-G23),0))</f>
        <v>0</v>
      </c>
      <c r="J23" s="251" t="s">
        <v>109</v>
      </c>
      <c r="K23" s="415" t="s">
        <v>94</v>
      </c>
      <c r="L23" s="350" t="s">
        <v>56</v>
      </c>
      <c r="M23" s="277">
        <v>140000000</v>
      </c>
      <c r="N23" s="258">
        <f t="shared" si="1"/>
        <v>1400000</v>
      </c>
      <c r="O23" s="258">
        <f>(M23-60000000)*5%*75%</f>
        <v>3000000</v>
      </c>
      <c r="P23" s="259"/>
      <c r="Q23" s="200"/>
      <c r="R23" s="261"/>
      <c r="S23" s="277" t="s">
        <v>176</v>
      </c>
      <c r="T23" s="275"/>
      <c r="U23" s="200" t="s">
        <v>239</v>
      </c>
      <c r="V23" s="484"/>
      <c r="W23" s="484">
        <v>1</v>
      </c>
      <c r="X23" s="275"/>
      <c r="Y23" s="275"/>
      <c r="Z23" s="275"/>
      <c r="AA23" s="275"/>
      <c r="AB23" s="275"/>
      <c r="AC23" s="275"/>
      <c r="AD23" s="275"/>
      <c r="AE23" s="275"/>
      <c r="AF23" s="275"/>
      <c r="AG23" s="275"/>
      <c r="AH23" s="257"/>
    </row>
    <row r="24" spans="1:36" ht="18" customHeight="1">
      <c r="B24" s="50">
        <f t="shared" si="3"/>
        <v>16</v>
      </c>
      <c r="C24" s="338" t="s">
        <v>166</v>
      </c>
      <c r="D24" s="373" t="s">
        <v>168</v>
      </c>
      <c r="E24" s="332" t="s">
        <v>169</v>
      </c>
      <c r="F24" s="340">
        <v>1</v>
      </c>
      <c r="G24" s="374">
        <v>60</v>
      </c>
      <c r="H24" s="374">
        <v>60</v>
      </c>
      <c r="I24" s="341">
        <v>0</v>
      </c>
      <c r="J24" s="375" t="s">
        <v>170</v>
      </c>
      <c r="K24" s="415" t="s">
        <v>94</v>
      </c>
      <c r="L24" s="350" t="s">
        <v>56</v>
      </c>
      <c r="M24" s="277">
        <v>140000000</v>
      </c>
      <c r="N24" s="258">
        <f t="shared" si="1"/>
        <v>1400000</v>
      </c>
      <c r="O24" s="258">
        <f>(M24-60000000)*5%*75%</f>
        <v>3000000</v>
      </c>
      <c r="P24" s="318"/>
      <c r="Q24" s="200"/>
      <c r="R24" s="317"/>
      <c r="S24" s="416" t="s">
        <v>195</v>
      </c>
      <c r="T24" s="275"/>
      <c r="U24" s="200" t="s">
        <v>239</v>
      </c>
      <c r="V24" s="484"/>
      <c r="W24" s="484">
        <v>1</v>
      </c>
      <c r="X24" s="413"/>
      <c r="Y24" s="413"/>
      <c r="Z24" s="413"/>
      <c r="AA24" s="413"/>
      <c r="AB24" s="413"/>
      <c r="AC24" s="413"/>
      <c r="AD24" s="413"/>
      <c r="AE24" s="413"/>
      <c r="AF24" s="413"/>
      <c r="AG24" s="413"/>
      <c r="AH24" s="303"/>
    </row>
    <row r="25" spans="1:36" s="266" customFormat="1" ht="18" customHeight="1">
      <c r="A25" s="30"/>
      <c r="B25" s="50">
        <f t="shared" si="3"/>
        <v>17</v>
      </c>
      <c r="C25" s="338" t="s">
        <v>171</v>
      </c>
      <c r="D25" s="342" t="s">
        <v>161</v>
      </c>
      <c r="E25" s="409" t="s">
        <v>162</v>
      </c>
      <c r="F25" s="343">
        <v>1</v>
      </c>
      <c r="G25" s="344">
        <v>96</v>
      </c>
      <c r="H25" s="345">
        <v>96</v>
      </c>
      <c r="I25" s="346">
        <f>IF(G25&lt;0,(H25+G25),IF(G25&gt;0,(H25-G25),0))</f>
        <v>0</v>
      </c>
      <c r="J25" s="347" t="s">
        <v>163</v>
      </c>
      <c r="K25" s="415" t="s">
        <v>133</v>
      </c>
      <c r="L25" s="420" t="s">
        <v>85</v>
      </c>
      <c r="M25" s="410">
        <v>248100000</v>
      </c>
      <c r="N25" s="414">
        <f>M25*2.5%</f>
        <v>6202500</v>
      </c>
      <c r="O25" s="414">
        <f>(M25-60000000)*5%</f>
        <v>9405000</v>
      </c>
      <c r="P25" s="410"/>
      <c r="Q25" s="410"/>
      <c r="R25" s="529"/>
      <c r="S25" s="414" t="s">
        <v>289</v>
      </c>
      <c r="T25" s="285"/>
      <c r="U25" s="200" t="s">
        <v>306</v>
      </c>
      <c r="V25" s="410">
        <v>0</v>
      </c>
      <c r="W25" s="410">
        <v>0</v>
      </c>
      <c r="X25" s="410">
        <v>1</v>
      </c>
      <c r="Y25" s="410">
        <v>0</v>
      </c>
      <c r="Z25" s="410">
        <v>0</v>
      </c>
      <c r="AA25" s="410">
        <v>0</v>
      </c>
      <c r="AB25" s="410">
        <v>0</v>
      </c>
      <c r="AC25" s="410">
        <v>0</v>
      </c>
      <c r="AD25" s="410">
        <v>0</v>
      </c>
      <c r="AE25" s="410">
        <v>0</v>
      </c>
      <c r="AF25" s="410">
        <v>0</v>
      </c>
      <c r="AG25" s="410">
        <v>0</v>
      </c>
      <c r="AH25" s="210"/>
    </row>
    <row r="26" spans="1:36" ht="18" customHeight="1">
      <c r="A26" s="111"/>
      <c r="B26" s="87"/>
      <c r="C26" s="81"/>
      <c r="D26" s="88"/>
      <c r="E26" s="89"/>
      <c r="F26" s="82"/>
      <c r="G26" s="165"/>
      <c r="H26" s="165"/>
      <c r="I26" s="110"/>
      <c r="J26" s="91"/>
      <c r="K26" s="166"/>
      <c r="L26" s="166"/>
      <c r="M26" s="166"/>
      <c r="N26" s="95"/>
      <c r="O26" s="95"/>
      <c r="P26" s="53"/>
      <c r="Q26" s="53"/>
      <c r="R26" s="53"/>
      <c r="S26" s="95"/>
      <c r="T26" s="53"/>
      <c r="U26" s="167"/>
      <c r="V26" s="108"/>
      <c r="W26" s="164"/>
      <c r="X26" s="164"/>
      <c r="Y26" s="164"/>
      <c r="Z26" s="164"/>
      <c r="AA26" s="164"/>
      <c r="AB26" s="164"/>
      <c r="AC26" s="97"/>
      <c r="AD26" s="97"/>
      <c r="AE26" s="97"/>
      <c r="AF26" s="97"/>
      <c r="AG26" s="97"/>
      <c r="AH26" s="87"/>
    </row>
    <row r="27" spans="1:36" ht="18" customHeight="1">
      <c r="A27" s="168"/>
      <c r="B27" s="418">
        <f>COUNT(B7:B26)</f>
        <v>17</v>
      </c>
      <c r="C27" s="84"/>
      <c r="D27" s="96" t="s">
        <v>11</v>
      </c>
      <c r="E27" s="56"/>
      <c r="F27" s="56">
        <f>SUM(F7:F26)</f>
        <v>14</v>
      </c>
      <c r="G27" s="85">
        <f>SUM(G7:G26)</f>
        <v>916</v>
      </c>
      <c r="H27" s="85">
        <f>SUM(H7:H26)</f>
        <v>982</v>
      </c>
      <c r="I27" s="85">
        <f>SUM(I7:I26)</f>
        <v>-66</v>
      </c>
      <c r="J27" s="56"/>
      <c r="K27" s="96"/>
      <c r="L27" s="96"/>
      <c r="M27" s="96"/>
      <c r="N27" s="96"/>
      <c r="O27" s="96"/>
      <c r="P27" s="56">
        <f>COUNTA(P7:P26)</f>
        <v>0</v>
      </c>
      <c r="Q27" s="56">
        <f>COUNTA(Q7:Q26)</f>
        <v>0</v>
      </c>
      <c r="R27" s="56">
        <f>COUNTA(R7:R26)</f>
        <v>0</v>
      </c>
      <c r="S27" s="96"/>
      <c r="T27" s="56">
        <f>COUNTA(T7:T26)</f>
        <v>0</v>
      </c>
      <c r="U27" s="57">
        <f>COUNTA(U7:U26)</f>
        <v>17</v>
      </c>
      <c r="V27" s="57">
        <f>SUM(V7:V26)</f>
        <v>0</v>
      </c>
      <c r="W27" s="57">
        <f>SUM(W7:W26)</f>
        <v>12</v>
      </c>
      <c r="X27" s="57">
        <f>SUM(X7:X26)</f>
        <v>5</v>
      </c>
      <c r="Y27" s="57">
        <f>SUM(Y7:Y26)</f>
        <v>0</v>
      </c>
      <c r="Z27" s="57">
        <f>SUM(Z7:Z26)</f>
        <v>0</v>
      </c>
      <c r="AA27" s="57">
        <f>SUM(AA7:AA26)</f>
        <v>0</v>
      </c>
      <c r="AB27" s="57">
        <f>SUM(AB7:AB26)</f>
        <v>0</v>
      </c>
      <c r="AC27" s="56">
        <f>SUM(AC7:AC26)</f>
        <v>0</v>
      </c>
      <c r="AD27" s="56">
        <f>SUM(AD7:AD26)</f>
        <v>0</v>
      </c>
      <c r="AE27" s="56">
        <f>SUM(AE7:AE26)</f>
        <v>0</v>
      </c>
      <c r="AF27" s="56">
        <f>SUM(AF7:AF26)</f>
        <v>0</v>
      </c>
      <c r="AG27" s="56">
        <f>SUM(AG7:AG26)</f>
        <v>0</v>
      </c>
      <c r="AH27" s="86"/>
    </row>
    <row r="28" spans="1:36" ht="18" customHeight="1">
      <c r="A28" s="161"/>
      <c r="B28" s="74"/>
      <c r="C28" s="74"/>
      <c r="D28" s="75"/>
      <c r="E28" s="76"/>
      <c r="F28" s="77"/>
      <c r="G28" s="169"/>
      <c r="H28" s="169"/>
      <c r="I28" s="169"/>
      <c r="J28" s="77"/>
      <c r="K28" s="80"/>
      <c r="L28" s="80"/>
      <c r="M28" s="80"/>
      <c r="N28" s="80"/>
      <c r="O28" s="80"/>
      <c r="P28" s="155"/>
      <c r="Q28" s="155"/>
      <c r="R28" s="155"/>
      <c r="S28" s="80"/>
      <c r="T28" s="412"/>
      <c r="U28" s="58"/>
      <c r="V28" s="58"/>
      <c r="W28" s="58"/>
      <c r="X28" s="58"/>
      <c r="Y28" s="58"/>
      <c r="Z28" s="58"/>
      <c r="AA28" s="58"/>
      <c r="AB28" s="58"/>
      <c r="AC28" s="155"/>
      <c r="AD28" s="155"/>
      <c r="AE28" s="155"/>
      <c r="AF28" s="155"/>
      <c r="AG28" s="155"/>
      <c r="AH28" s="77"/>
    </row>
    <row r="29" spans="1:36" ht="18" customHeight="1">
      <c r="A29" s="161"/>
      <c r="B29" s="74" t="s">
        <v>42</v>
      </c>
      <c r="C29" s="626" t="s">
        <v>203</v>
      </c>
      <c r="D29" s="75"/>
      <c r="E29" s="76"/>
      <c r="F29" s="77"/>
      <c r="G29" s="169"/>
      <c r="H29" s="169"/>
      <c r="I29" s="169"/>
      <c r="J29" s="77"/>
      <c r="K29" s="80"/>
      <c r="L29" s="80"/>
      <c r="M29" s="80"/>
      <c r="N29" s="80"/>
      <c r="O29" s="80"/>
      <c r="P29" s="155"/>
      <c r="Q29" s="155"/>
      <c r="R29" s="155"/>
      <c r="S29" s="80"/>
      <c r="T29" s="412"/>
      <c r="U29" s="58"/>
      <c r="V29" s="58"/>
      <c r="W29" s="58"/>
      <c r="X29" s="58"/>
      <c r="Y29" s="58"/>
      <c r="Z29" s="58"/>
      <c r="AA29" s="58"/>
      <c r="AB29" s="58"/>
      <c r="AC29" s="155"/>
      <c r="AD29" s="155"/>
      <c r="AE29" s="155"/>
      <c r="AF29" s="155"/>
      <c r="AG29" s="155"/>
      <c r="AH29" s="77"/>
    </row>
    <row r="30" spans="1:36" s="267" customFormat="1" ht="18" customHeight="1">
      <c r="A30" s="156"/>
      <c r="B30" s="50">
        <v>1</v>
      </c>
      <c r="C30" s="274" t="s">
        <v>228</v>
      </c>
      <c r="D30" s="199" t="s">
        <v>132</v>
      </c>
      <c r="E30" s="526" t="s">
        <v>12</v>
      </c>
      <c r="F30" s="242">
        <v>1</v>
      </c>
      <c r="G30" s="243">
        <v>108</v>
      </c>
      <c r="H30" s="243">
        <v>108</v>
      </c>
      <c r="I30" s="247">
        <f t="shared" ref="I30:I38" si="4">IF(G30&lt;0,(H30+G30),IF(G30&gt;0,(H30-G30),0))</f>
        <v>0</v>
      </c>
      <c r="J30" s="250" t="s">
        <v>131</v>
      </c>
      <c r="K30" s="255" t="s">
        <v>95</v>
      </c>
      <c r="L30" s="252" t="s">
        <v>85</v>
      </c>
      <c r="M30" s="275">
        <v>252480000</v>
      </c>
      <c r="N30" s="258">
        <f>M30*2.5%</f>
        <v>6312000</v>
      </c>
      <c r="O30" s="258">
        <f>(M30-60000000)*5%</f>
        <v>9624000</v>
      </c>
      <c r="P30" s="259"/>
      <c r="Q30" s="552"/>
      <c r="R30" s="259" t="s">
        <v>299</v>
      </c>
      <c r="S30" s="258" t="s">
        <v>303</v>
      </c>
      <c r="T30" s="275"/>
      <c r="U30" s="260"/>
      <c r="V30" s="261"/>
      <c r="W30" s="261"/>
      <c r="X30" s="261"/>
      <c r="Y30" s="261"/>
      <c r="Z30" s="261"/>
      <c r="AA30" s="261"/>
      <c r="AB30" s="261"/>
      <c r="AC30" s="261"/>
      <c r="AD30" s="261"/>
      <c r="AE30" s="261"/>
      <c r="AF30" s="261"/>
      <c r="AG30" s="261"/>
      <c r="AH30" s="257"/>
      <c r="AI30" s="266"/>
      <c r="AJ30" s="266"/>
    </row>
    <row r="31" spans="1:36" s="267" customFormat="1" ht="18" customHeight="1">
      <c r="A31" s="156"/>
      <c r="B31" s="50">
        <f t="shared" ref="B31:B38" si="5">B30+1</f>
        <v>2</v>
      </c>
      <c r="C31" s="338" t="s">
        <v>242</v>
      </c>
      <c r="D31" s="302" t="s">
        <v>147</v>
      </c>
      <c r="E31" s="407" t="s">
        <v>135</v>
      </c>
      <c r="F31" s="291">
        <v>1</v>
      </c>
      <c r="G31" s="304">
        <v>65</v>
      </c>
      <c r="H31" s="304">
        <v>65</v>
      </c>
      <c r="I31" s="298">
        <f t="shared" si="4"/>
        <v>0</v>
      </c>
      <c r="J31" s="301" t="s">
        <v>148</v>
      </c>
      <c r="K31" s="283" t="s">
        <v>95</v>
      </c>
      <c r="L31" s="354" t="s">
        <v>56</v>
      </c>
      <c r="M31" s="285">
        <v>140000000</v>
      </c>
      <c r="N31" s="258">
        <f t="shared" ref="N31:N38" si="6">M31*1%</f>
        <v>1400000</v>
      </c>
      <c r="O31" s="258">
        <f>(M31-60000000)*5%*75%</f>
        <v>3000000</v>
      </c>
      <c r="P31" s="286"/>
      <c r="Q31" s="552"/>
      <c r="R31" s="286"/>
      <c r="S31" s="284" t="s">
        <v>269</v>
      </c>
      <c r="T31" s="285"/>
      <c r="U31" s="287" t="s">
        <v>307</v>
      </c>
      <c r="V31" s="288">
        <v>0</v>
      </c>
      <c r="W31" s="288">
        <v>0</v>
      </c>
      <c r="X31" s="288">
        <v>1</v>
      </c>
      <c r="Y31" s="288">
        <v>0</v>
      </c>
      <c r="Z31" s="288">
        <v>0</v>
      </c>
      <c r="AA31" s="288">
        <v>0</v>
      </c>
      <c r="AB31" s="288">
        <v>0</v>
      </c>
      <c r="AC31" s="288">
        <v>0</v>
      </c>
      <c r="AD31" s="288">
        <v>0</v>
      </c>
      <c r="AE31" s="288">
        <v>0</v>
      </c>
      <c r="AF31" s="288">
        <v>0</v>
      </c>
      <c r="AG31" s="288">
        <v>0</v>
      </c>
      <c r="AH31" s="282"/>
      <c r="AI31" s="266"/>
      <c r="AJ31" s="266"/>
    </row>
    <row r="32" spans="1:36" s="267" customFormat="1" ht="18" customHeight="1">
      <c r="A32" s="156"/>
      <c r="B32" s="50">
        <f t="shared" si="5"/>
        <v>3</v>
      </c>
      <c r="C32" s="274" t="s">
        <v>243</v>
      </c>
      <c r="D32" s="241" t="s">
        <v>116</v>
      </c>
      <c r="E32" s="397" t="s">
        <v>113</v>
      </c>
      <c r="F32" s="255">
        <v>0</v>
      </c>
      <c r="G32" s="256">
        <v>72</v>
      </c>
      <c r="H32" s="244">
        <v>23</v>
      </c>
      <c r="I32" s="245">
        <f t="shared" si="4"/>
        <v>-49</v>
      </c>
      <c r="J32" s="248" t="s">
        <v>114</v>
      </c>
      <c r="K32" s="255" t="s">
        <v>92</v>
      </c>
      <c r="L32" s="354" t="s">
        <v>56</v>
      </c>
      <c r="M32" s="285">
        <v>44700000</v>
      </c>
      <c r="N32" s="258">
        <f t="shared" si="6"/>
        <v>447000</v>
      </c>
      <c r="O32" s="613">
        <f>((M32+M33)-60000000)*5%*75%</f>
        <v>3000000</v>
      </c>
      <c r="P32" s="259"/>
      <c r="Q32" s="552"/>
      <c r="R32" s="286"/>
      <c r="S32" s="258" t="s">
        <v>270</v>
      </c>
      <c r="T32" s="285"/>
      <c r="U32" s="260" t="s">
        <v>307</v>
      </c>
      <c r="V32" s="261">
        <v>0</v>
      </c>
      <c r="W32" s="261">
        <v>0</v>
      </c>
      <c r="X32" s="261">
        <v>1</v>
      </c>
      <c r="Y32" s="261">
        <v>0</v>
      </c>
      <c r="Z32" s="261">
        <v>0</v>
      </c>
      <c r="AA32" s="261">
        <v>0</v>
      </c>
      <c r="AB32" s="261">
        <v>0</v>
      </c>
      <c r="AC32" s="261">
        <v>0</v>
      </c>
      <c r="AD32" s="261">
        <v>0</v>
      </c>
      <c r="AE32" s="261">
        <v>0</v>
      </c>
      <c r="AF32" s="261">
        <v>0</v>
      </c>
      <c r="AG32" s="261">
        <v>0</v>
      </c>
      <c r="AH32" s="257"/>
      <c r="AI32" s="266"/>
      <c r="AJ32" s="266"/>
    </row>
    <row r="33" spans="1:36" s="267" customFormat="1" ht="18" customHeight="1">
      <c r="A33" s="156"/>
      <c r="B33" s="50">
        <f t="shared" si="5"/>
        <v>4</v>
      </c>
      <c r="C33" s="274" t="s">
        <v>243</v>
      </c>
      <c r="D33" s="241" t="s">
        <v>116</v>
      </c>
      <c r="E33" s="404" t="s">
        <v>113</v>
      </c>
      <c r="F33" s="242">
        <v>1</v>
      </c>
      <c r="G33" s="246">
        <f>I32</f>
        <v>-49</v>
      </c>
      <c r="H33" s="246">
        <v>49</v>
      </c>
      <c r="I33" s="247">
        <f t="shared" si="4"/>
        <v>0</v>
      </c>
      <c r="J33" s="249" t="s">
        <v>115</v>
      </c>
      <c r="K33" s="255" t="s">
        <v>92</v>
      </c>
      <c r="L33" s="354" t="s">
        <v>56</v>
      </c>
      <c r="M33" s="285">
        <v>95300000</v>
      </c>
      <c r="N33" s="258">
        <f t="shared" si="6"/>
        <v>953000</v>
      </c>
      <c r="O33" s="614"/>
      <c r="P33" s="259"/>
      <c r="Q33" s="552"/>
      <c r="R33" s="286"/>
      <c r="S33" s="252" t="s">
        <v>271</v>
      </c>
      <c r="T33" s="285"/>
      <c r="U33" s="260" t="s">
        <v>320</v>
      </c>
      <c r="V33" s="261">
        <v>0</v>
      </c>
      <c r="W33" s="261">
        <v>0</v>
      </c>
      <c r="X33" s="261">
        <v>1</v>
      </c>
      <c r="Y33" s="261">
        <v>0</v>
      </c>
      <c r="Z33" s="261">
        <v>0</v>
      </c>
      <c r="AA33" s="261">
        <v>0</v>
      </c>
      <c r="AB33" s="261">
        <v>0</v>
      </c>
      <c r="AC33" s="261">
        <v>0</v>
      </c>
      <c r="AD33" s="261">
        <v>0</v>
      </c>
      <c r="AE33" s="261"/>
      <c r="AF33" s="261">
        <v>0</v>
      </c>
      <c r="AG33" s="261">
        <v>0</v>
      </c>
      <c r="AH33" s="257"/>
      <c r="AI33" s="266"/>
      <c r="AJ33" s="266"/>
    </row>
    <row r="34" spans="1:36" s="267" customFormat="1" ht="18" customHeight="1">
      <c r="A34" s="156"/>
      <c r="B34" s="50">
        <f t="shared" si="5"/>
        <v>5</v>
      </c>
      <c r="C34" s="487" t="s">
        <v>243</v>
      </c>
      <c r="D34" s="320" t="s">
        <v>158</v>
      </c>
      <c r="E34" s="408" t="s">
        <v>159</v>
      </c>
      <c r="F34" s="321">
        <v>1</v>
      </c>
      <c r="G34" s="324">
        <v>65</v>
      </c>
      <c r="H34" s="325">
        <v>65</v>
      </c>
      <c r="I34" s="322">
        <f t="shared" si="4"/>
        <v>0</v>
      </c>
      <c r="J34" s="323" t="s">
        <v>160</v>
      </c>
      <c r="K34" s="255" t="s">
        <v>92</v>
      </c>
      <c r="L34" s="354" t="s">
        <v>56</v>
      </c>
      <c r="M34" s="285">
        <v>140000000</v>
      </c>
      <c r="N34" s="258">
        <f t="shared" si="6"/>
        <v>1400000</v>
      </c>
      <c r="O34" s="258">
        <f>(M34-60000000)*5%*75%</f>
        <v>3000000</v>
      </c>
      <c r="P34" s="318"/>
      <c r="Q34" s="552"/>
      <c r="R34" s="286"/>
      <c r="S34" s="509" t="s">
        <v>272</v>
      </c>
      <c r="T34" s="413"/>
      <c r="U34" s="319" t="s">
        <v>320</v>
      </c>
      <c r="V34" s="317">
        <v>0</v>
      </c>
      <c r="W34" s="317">
        <v>0</v>
      </c>
      <c r="X34" s="317">
        <v>1</v>
      </c>
      <c r="Y34" s="317">
        <v>0</v>
      </c>
      <c r="Z34" s="317">
        <v>0</v>
      </c>
      <c r="AA34" s="317">
        <v>0</v>
      </c>
      <c r="AB34" s="317">
        <v>0</v>
      </c>
      <c r="AC34" s="317">
        <v>0</v>
      </c>
      <c r="AD34" s="317">
        <v>0</v>
      </c>
      <c r="AE34" s="317">
        <v>0</v>
      </c>
      <c r="AF34" s="317">
        <v>0</v>
      </c>
      <c r="AG34" s="317">
        <v>0</v>
      </c>
      <c r="AH34" s="303"/>
      <c r="AI34" s="266"/>
      <c r="AJ34" s="266"/>
    </row>
    <row r="35" spans="1:36" s="267" customFormat="1" ht="18" customHeight="1">
      <c r="A35" s="156"/>
      <c r="B35" s="50">
        <f t="shared" si="5"/>
        <v>6</v>
      </c>
      <c r="C35" s="487" t="s">
        <v>243</v>
      </c>
      <c r="D35" s="281" t="s">
        <v>136</v>
      </c>
      <c r="E35" s="528" t="s">
        <v>137</v>
      </c>
      <c r="F35" s="295">
        <v>1</v>
      </c>
      <c r="G35" s="299">
        <v>65</v>
      </c>
      <c r="H35" s="299">
        <v>65</v>
      </c>
      <c r="I35" s="298">
        <f t="shared" si="4"/>
        <v>0</v>
      </c>
      <c r="J35" s="301" t="s">
        <v>138</v>
      </c>
      <c r="K35" s="255" t="s">
        <v>92</v>
      </c>
      <c r="L35" s="354" t="s">
        <v>56</v>
      </c>
      <c r="M35" s="285">
        <v>140000000</v>
      </c>
      <c r="N35" s="258">
        <f t="shared" si="6"/>
        <v>1400000</v>
      </c>
      <c r="O35" s="258">
        <f>(M35-60000000)*5%*75%</f>
        <v>3000000</v>
      </c>
      <c r="P35" s="286"/>
      <c r="Q35" s="552"/>
      <c r="R35" s="286"/>
      <c r="S35" s="284" t="s">
        <v>273</v>
      </c>
      <c r="T35" s="285" t="s">
        <v>290</v>
      </c>
      <c r="U35" s="287"/>
      <c r="V35" s="288"/>
      <c r="W35" s="288"/>
      <c r="X35" s="288"/>
      <c r="Y35" s="288"/>
      <c r="Z35" s="288"/>
      <c r="AA35" s="288"/>
      <c r="AB35" s="288"/>
      <c r="AC35" s="288"/>
      <c r="AD35" s="288"/>
      <c r="AE35" s="288"/>
      <c r="AF35" s="288"/>
      <c r="AG35" s="288"/>
      <c r="AH35" s="282"/>
      <c r="AI35" s="266"/>
      <c r="AJ35" s="266"/>
    </row>
    <row r="36" spans="1:36" s="267" customFormat="1" ht="18" customHeight="1">
      <c r="A36" s="156"/>
      <c r="B36" s="50">
        <f t="shared" si="5"/>
        <v>7</v>
      </c>
      <c r="C36" s="487" t="s">
        <v>243</v>
      </c>
      <c r="D36" s="316" t="s">
        <v>149</v>
      </c>
      <c r="E36" s="527" t="s">
        <v>151</v>
      </c>
      <c r="F36" s="310">
        <v>1</v>
      </c>
      <c r="G36" s="306">
        <v>65</v>
      </c>
      <c r="H36" s="306">
        <v>65</v>
      </c>
      <c r="I36" s="307">
        <f t="shared" si="4"/>
        <v>0</v>
      </c>
      <c r="J36" s="308" t="s">
        <v>153</v>
      </c>
      <c r="K36" s="255" t="s">
        <v>92</v>
      </c>
      <c r="L36" s="354" t="s">
        <v>56</v>
      </c>
      <c r="M36" s="285">
        <v>140000000</v>
      </c>
      <c r="N36" s="258">
        <f t="shared" si="6"/>
        <v>1400000</v>
      </c>
      <c r="O36" s="258">
        <f>(M36-60000000)*5%*75%</f>
        <v>3000000</v>
      </c>
      <c r="P36" s="313"/>
      <c r="Q36" s="552"/>
      <c r="R36" s="286"/>
      <c r="S36" s="311" t="s">
        <v>274</v>
      </c>
      <c r="T36" s="312" t="s">
        <v>290</v>
      </c>
      <c r="U36" s="314"/>
      <c r="V36" s="315"/>
      <c r="W36" s="315"/>
      <c r="X36" s="315"/>
      <c r="Y36" s="315"/>
      <c r="Z36" s="315"/>
      <c r="AA36" s="315"/>
      <c r="AB36" s="315"/>
      <c r="AC36" s="315"/>
      <c r="AD36" s="315"/>
      <c r="AE36" s="315"/>
      <c r="AF36" s="315"/>
      <c r="AG36" s="315"/>
      <c r="AH36" s="309"/>
      <c r="AI36" s="266"/>
      <c r="AJ36" s="266"/>
    </row>
    <row r="37" spans="1:36" s="267" customFormat="1" ht="18" customHeight="1">
      <c r="A37" s="156"/>
      <c r="B37" s="50">
        <f t="shared" si="5"/>
        <v>8</v>
      </c>
      <c r="C37" s="338" t="s">
        <v>241</v>
      </c>
      <c r="D37" s="281" t="s">
        <v>145</v>
      </c>
      <c r="E37" s="407" t="s">
        <v>134</v>
      </c>
      <c r="F37" s="291">
        <v>1</v>
      </c>
      <c r="G37" s="300">
        <v>65</v>
      </c>
      <c r="H37" s="297">
        <v>65</v>
      </c>
      <c r="I37" s="298">
        <f t="shared" si="4"/>
        <v>0</v>
      </c>
      <c r="J37" s="301" t="s">
        <v>146</v>
      </c>
      <c r="K37" s="415" t="s">
        <v>94</v>
      </c>
      <c r="L37" s="354" t="s">
        <v>56</v>
      </c>
      <c r="M37" s="277">
        <v>140000000</v>
      </c>
      <c r="N37" s="258">
        <f t="shared" si="6"/>
        <v>1400000</v>
      </c>
      <c r="O37" s="258">
        <f>(M37-60000000)*5%*75%</f>
        <v>3000000</v>
      </c>
      <c r="P37" s="286"/>
      <c r="Q37" s="552"/>
      <c r="R37" s="286" t="s">
        <v>300</v>
      </c>
      <c r="S37" s="284" t="s">
        <v>302</v>
      </c>
      <c r="T37" s="285"/>
      <c r="U37" s="287"/>
      <c r="V37" s="288"/>
      <c r="W37" s="288"/>
      <c r="X37" s="288"/>
      <c r="Y37" s="288"/>
      <c r="Z37" s="288"/>
      <c r="AA37" s="288"/>
      <c r="AB37" s="288"/>
      <c r="AC37" s="288"/>
      <c r="AD37" s="288"/>
      <c r="AE37" s="288"/>
      <c r="AF37" s="288"/>
      <c r="AG37" s="288"/>
      <c r="AH37" s="282"/>
      <c r="AI37" s="266"/>
      <c r="AJ37" s="266"/>
    </row>
    <row r="38" spans="1:36" s="267" customFormat="1" ht="18" customHeight="1">
      <c r="A38" s="156"/>
      <c r="B38" s="50">
        <f t="shared" si="5"/>
        <v>9</v>
      </c>
      <c r="C38" s="338" t="s">
        <v>241</v>
      </c>
      <c r="D38" s="305" t="s">
        <v>150</v>
      </c>
      <c r="E38" s="527" t="s">
        <v>152</v>
      </c>
      <c r="F38" s="310">
        <v>1</v>
      </c>
      <c r="G38" s="306">
        <v>65</v>
      </c>
      <c r="H38" s="306">
        <v>65</v>
      </c>
      <c r="I38" s="307">
        <f t="shared" si="4"/>
        <v>0</v>
      </c>
      <c r="J38" s="308" t="s">
        <v>154</v>
      </c>
      <c r="K38" s="415" t="s">
        <v>94</v>
      </c>
      <c r="L38" s="354" t="s">
        <v>56</v>
      </c>
      <c r="M38" s="277">
        <v>140000000</v>
      </c>
      <c r="N38" s="258">
        <f t="shared" si="6"/>
        <v>1400000</v>
      </c>
      <c r="O38" s="258">
        <f>(M38-60000000)*5%*75%</f>
        <v>3000000</v>
      </c>
      <c r="P38" s="313"/>
      <c r="Q38" s="552"/>
      <c r="R38" s="313" t="s">
        <v>300</v>
      </c>
      <c r="S38" s="311" t="s">
        <v>301</v>
      </c>
      <c r="T38" s="312"/>
      <c r="U38" s="314"/>
      <c r="V38" s="315"/>
      <c r="W38" s="315"/>
      <c r="X38" s="315"/>
      <c r="Y38" s="315"/>
      <c r="Z38" s="315"/>
      <c r="AA38" s="315"/>
      <c r="AB38" s="315"/>
      <c r="AC38" s="315"/>
      <c r="AD38" s="315"/>
      <c r="AE38" s="315"/>
      <c r="AF38" s="315"/>
      <c r="AG38" s="315"/>
      <c r="AH38" s="309"/>
      <c r="AI38" s="266"/>
      <c r="AJ38" s="266"/>
    </row>
    <row r="39" spans="1:36" ht="18" customHeight="1">
      <c r="A39" s="111"/>
      <c r="B39" s="50"/>
      <c r="C39" s="81"/>
      <c r="D39" s="88"/>
      <c r="E39" s="89"/>
      <c r="F39" s="82"/>
      <c r="G39" s="90"/>
      <c r="H39" s="90"/>
      <c r="I39" s="90"/>
      <c r="J39" s="91"/>
      <c r="K39" s="166"/>
      <c r="L39" s="166"/>
      <c r="M39" s="166"/>
      <c r="N39" s="176"/>
      <c r="O39" s="95"/>
      <c r="P39" s="53"/>
      <c r="Q39" s="53"/>
      <c r="R39" s="53"/>
      <c r="S39" s="95"/>
      <c r="T39" s="209"/>
      <c r="U39" s="53"/>
      <c r="V39" s="103"/>
      <c r="W39" s="103"/>
      <c r="X39" s="103"/>
      <c r="Y39" s="103"/>
      <c r="Z39" s="103"/>
      <c r="AA39" s="103"/>
      <c r="AB39" s="103"/>
      <c r="AC39" s="83"/>
      <c r="AD39" s="83"/>
      <c r="AE39" s="83"/>
      <c r="AF39" s="83"/>
      <c r="AG39" s="83"/>
      <c r="AH39" s="87"/>
    </row>
    <row r="40" spans="1:36" ht="18" customHeight="1">
      <c r="A40" s="168"/>
      <c r="B40" s="418">
        <f>COUNT(B28:B39)</f>
        <v>9</v>
      </c>
      <c r="C40" s="84"/>
      <c r="D40" s="96" t="s">
        <v>11</v>
      </c>
      <c r="E40" s="56"/>
      <c r="F40" s="56">
        <f>SUM(F28:F39)</f>
        <v>8</v>
      </c>
      <c r="G40" s="85">
        <f>SUM(G28:G39)</f>
        <v>521</v>
      </c>
      <c r="H40" s="85">
        <f>SUM(H28:H39)</f>
        <v>570</v>
      </c>
      <c r="I40" s="85">
        <f>SUM(I28:I39)</f>
        <v>-49</v>
      </c>
      <c r="J40" s="56"/>
      <c r="K40" s="96"/>
      <c r="L40" s="96"/>
      <c r="M40" s="96"/>
      <c r="N40" s="96"/>
      <c r="O40" s="96"/>
      <c r="P40" s="56">
        <f>COUNTA(P28:P39)</f>
        <v>0</v>
      </c>
      <c r="Q40" s="56">
        <f>COUNTA(Q28:Q39)</f>
        <v>0</v>
      </c>
      <c r="R40" s="56">
        <f>COUNTA(R28:R39)</f>
        <v>3</v>
      </c>
      <c r="S40" s="96"/>
      <c r="T40" s="56">
        <f>COUNTA(T28:T39)</f>
        <v>2</v>
      </c>
      <c r="U40" s="57">
        <f>COUNTA(U28:U39)</f>
        <v>4</v>
      </c>
      <c r="V40" s="57">
        <f>SUM(V28:V39)</f>
        <v>0</v>
      </c>
      <c r="W40" s="57">
        <f>SUM(W28:W39)</f>
        <v>0</v>
      </c>
      <c r="X40" s="57">
        <f>SUM(X28:X39)</f>
        <v>4</v>
      </c>
      <c r="Y40" s="57">
        <f>SUM(Y28:Y39)</f>
        <v>0</v>
      </c>
      <c r="Z40" s="57">
        <f>SUM(Z28:Z39)</f>
        <v>0</v>
      </c>
      <c r="AA40" s="57">
        <f>SUM(AA28:AA39)</f>
        <v>0</v>
      </c>
      <c r="AB40" s="57">
        <f>SUM(AB28:AB39)</f>
        <v>0</v>
      </c>
      <c r="AC40" s="56">
        <f>SUM(AC28:AC39)</f>
        <v>0</v>
      </c>
      <c r="AD40" s="56">
        <f>SUM(AD28:AD39)</f>
        <v>0</v>
      </c>
      <c r="AE40" s="56">
        <f>SUM(AE28:AE39)</f>
        <v>0</v>
      </c>
      <c r="AF40" s="56">
        <f>SUM(AF28:AF39)</f>
        <v>0</v>
      </c>
      <c r="AG40" s="56">
        <f>SUM(AG28:AG39)</f>
        <v>0</v>
      </c>
      <c r="AH40" s="86"/>
    </row>
    <row r="41" spans="1:36" ht="7.5" customHeight="1">
      <c r="A41" s="111"/>
      <c r="B41" s="92"/>
      <c r="C41" s="92"/>
      <c r="D41" s="98"/>
      <c r="E41" s="92"/>
      <c r="F41" s="92"/>
      <c r="G41" s="177"/>
      <c r="H41" s="177"/>
      <c r="I41" s="177"/>
      <c r="J41" s="92"/>
      <c r="K41" s="121"/>
      <c r="L41" s="121"/>
      <c r="M41" s="121"/>
      <c r="N41" s="121"/>
      <c r="O41" s="121"/>
      <c r="P41" s="92"/>
      <c r="Q41" s="92"/>
      <c r="R41" s="92"/>
      <c r="S41" s="98"/>
      <c r="T41" s="94"/>
      <c r="U41" s="104"/>
      <c r="V41" s="104"/>
      <c r="W41" s="104"/>
      <c r="X41" s="104"/>
      <c r="Y41" s="104"/>
      <c r="Z41" s="104"/>
      <c r="AA41" s="104"/>
      <c r="AB41" s="104"/>
      <c r="AC41" s="92"/>
      <c r="AD41" s="92"/>
      <c r="AE41" s="92"/>
      <c r="AF41" s="92"/>
      <c r="AG41" s="92"/>
      <c r="AH41" s="94"/>
    </row>
    <row r="42" spans="1:36" ht="18" customHeight="1">
      <c r="A42" s="168"/>
      <c r="B42" s="84">
        <f>B27+B40</f>
        <v>26</v>
      </c>
      <c r="C42" s="84"/>
      <c r="D42" s="96" t="s">
        <v>21</v>
      </c>
      <c r="E42" s="56"/>
      <c r="F42" s="99">
        <f>F27+F40</f>
        <v>22</v>
      </c>
      <c r="G42" s="85">
        <f>G27+G40</f>
        <v>1437</v>
      </c>
      <c r="H42" s="85">
        <f>H27+H40</f>
        <v>1552</v>
      </c>
      <c r="I42" s="85">
        <f>I27+I40</f>
        <v>-115</v>
      </c>
      <c r="J42" s="56"/>
      <c r="K42" s="96"/>
      <c r="L42" s="96"/>
      <c r="M42" s="96"/>
      <c r="N42" s="96"/>
      <c r="O42" s="96"/>
      <c r="P42" s="99">
        <f>P27+P40</f>
        <v>0</v>
      </c>
      <c r="Q42" s="99">
        <f>Q27+Q40</f>
        <v>0</v>
      </c>
      <c r="R42" s="99">
        <f>R27+R40</f>
        <v>3</v>
      </c>
      <c r="S42" s="100"/>
      <c r="T42" s="428">
        <f>T27+T40</f>
        <v>2</v>
      </c>
      <c r="U42" s="178">
        <f>U27+U40</f>
        <v>21</v>
      </c>
      <c r="V42" s="178">
        <f>V27+V40</f>
        <v>0</v>
      </c>
      <c r="W42" s="178">
        <f>W27+W40</f>
        <v>12</v>
      </c>
      <c r="X42" s="178">
        <f>X27+X40</f>
        <v>9</v>
      </c>
      <c r="Y42" s="178">
        <f>Y27+Y40</f>
        <v>0</v>
      </c>
      <c r="Z42" s="178">
        <f>Z27+Z40</f>
        <v>0</v>
      </c>
      <c r="AA42" s="178">
        <f>AA27+AA40</f>
        <v>0</v>
      </c>
      <c r="AB42" s="178">
        <f>AB27+AB40</f>
        <v>0</v>
      </c>
      <c r="AC42" s="99">
        <f>AC27+AC40</f>
        <v>0</v>
      </c>
      <c r="AD42" s="99">
        <f>AD27+AD40</f>
        <v>0</v>
      </c>
      <c r="AE42" s="99">
        <f>AE27+AE40</f>
        <v>0</v>
      </c>
      <c r="AF42" s="99">
        <f>AF27+AF40</f>
        <v>0</v>
      </c>
      <c r="AG42" s="99">
        <f>AG27+AG40</f>
        <v>0</v>
      </c>
      <c r="AH42" s="86"/>
    </row>
    <row r="43" spans="1:36" ht="21" customHeight="1">
      <c r="A43" s="111"/>
      <c r="B43" s="92"/>
      <c r="C43" s="92"/>
      <c r="D43" s="92"/>
      <c r="E43" s="92"/>
      <c r="F43" s="92"/>
      <c r="G43" s="93"/>
      <c r="H43" s="93"/>
      <c r="I43" s="93"/>
      <c r="J43" s="92"/>
      <c r="K43" s="92"/>
      <c r="L43" s="92"/>
      <c r="M43" s="112"/>
      <c r="N43" s="92"/>
      <c r="O43" s="92"/>
      <c r="P43" s="92"/>
      <c r="Q43" s="92"/>
      <c r="R43" s="92"/>
      <c r="S43" s="98"/>
      <c r="T43" s="94"/>
      <c r="U43" s="104"/>
      <c r="V43" s="104"/>
      <c r="W43" s="104"/>
      <c r="X43" s="104"/>
      <c r="Y43" s="104"/>
      <c r="Z43" s="104"/>
      <c r="AA43" s="104"/>
      <c r="AB43" s="104"/>
      <c r="AC43" s="92"/>
      <c r="AD43" s="92"/>
      <c r="AE43" s="92"/>
      <c r="AF43" s="92"/>
      <c r="AG43" s="92"/>
      <c r="AH43" s="94"/>
    </row>
    <row r="44" spans="1:36" ht="21" customHeight="1">
      <c r="B44" s="13" t="s">
        <v>62</v>
      </c>
      <c r="H44" s="26">
        <v>104</v>
      </c>
      <c r="I44" s="26">
        <v>47</v>
      </c>
      <c r="J44" s="179">
        <f>H44-I44</f>
        <v>57</v>
      </c>
      <c r="X44" s="51"/>
    </row>
    <row r="45" spans="1:36" ht="18" customHeight="1">
      <c r="A45" s="11"/>
      <c r="B45" s="604" t="s">
        <v>0</v>
      </c>
      <c r="C45" s="606" t="s">
        <v>31</v>
      </c>
      <c r="D45" s="604" t="s">
        <v>1</v>
      </c>
      <c r="E45" s="604" t="s">
        <v>2</v>
      </c>
      <c r="F45" s="606" t="s">
        <v>84</v>
      </c>
      <c r="G45" s="609" t="s">
        <v>3</v>
      </c>
      <c r="H45" s="610"/>
      <c r="I45" s="611"/>
      <c r="J45" s="606" t="s">
        <v>20</v>
      </c>
      <c r="K45" s="606" t="s">
        <v>40</v>
      </c>
      <c r="L45" s="606" t="s">
        <v>33</v>
      </c>
      <c r="M45" s="606" t="s">
        <v>34</v>
      </c>
      <c r="N45" s="602" t="s">
        <v>37</v>
      </c>
      <c r="O45" s="603"/>
      <c r="P45" s="602" t="s">
        <v>32</v>
      </c>
      <c r="Q45" s="608"/>
      <c r="R45" s="608"/>
      <c r="S45" s="603"/>
      <c r="T45" s="602" t="s">
        <v>36</v>
      </c>
      <c r="U45" s="603"/>
      <c r="V45" s="602" t="s">
        <v>55</v>
      </c>
      <c r="W45" s="608"/>
      <c r="X45" s="608"/>
      <c r="Y45" s="608"/>
      <c r="Z45" s="608"/>
      <c r="AA45" s="608"/>
      <c r="AB45" s="608"/>
      <c r="AC45" s="608"/>
      <c r="AD45" s="608"/>
      <c r="AE45" s="608"/>
      <c r="AF45" s="608"/>
      <c r="AG45" s="603"/>
      <c r="AH45" s="604" t="s">
        <v>5</v>
      </c>
    </row>
    <row r="46" spans="1:36" ht="18" customHeight="1">
      <c r="A46" s="11"/>
      <c r="B46" s="605"/>
      <c r="C46" s="607"/>
      <c r="D46" s="605"/>
      <c r="E46" s="605"/>
      <c r="F46" s="607"/>
      <c r="G46" s="28" t="s">
        <v>96</v>
      </c>
      <c r="H46" s="28" t="s">
        <v>6</v>
      </c>
      <c r="I46" s="28" t="s">
        <v>7</v>
      </c>
      <c r="J46" s="607"/>
      <c r="K46" s="607"/>
      <c r="L46" s="607"/>
      <c r="M46" s="607"/>
      <c r="N46" s="154" t="s">
        <v>38</v>
      </c>
      <c r="O46" s="154" t="s">
        <v>39</v>
      </c>
      <c r="P46" s="154" t="s">
        <v>22</v>
      </c>
      <c r="Q46" s="154" t="s">
        <v>4</v>
      </c>
      <c r="R46" s="154" t="s">
        <v>8</v>
      </c>
      <c r="S46" s="196" t="s">
        <v>35</v>
      </c>
      <c r="T46" s="421" t="s">
        <v>4</v>
      </c>
      <c r="U46" s="36" t="s">
        <v>8</v>
      </c>
      <c r="V46" s="36" t="s">
        <v>43</v>
      </c>
      <c r="W46" s="36" t="s">
        <v>44</v>
      </c>
      <c r="X46" s="36" t="s">
        <v>45</v>
      </c>
      <c r="Y46" s="36" t="s">
        <v>46</v>
      </c>
      <c r="Z46" s="36" t="s">
        <v>47</v>
      </c>
      <c r="AA46" s="36" t="s">
        <v>48</v>
      </c>
      <c r="AB46" s="36" t="s">
        <v>49</v>
      </c>
      <c r="AC46" s="154" t="s">
        <v>50</v>
      </c>
      <c r="AD46" s="154" t="s">
        <v>51</v>
      </c>
      <c r="AE46" s="154" t="s">
        <v>52</v>
      </c>
      <c r="AF46" s="154" t="s">
        <v>53</v>
      </c>
      <c r="AG46" s="154" t="s">
        <v>54</v>
      </c>
      <c r="AH46" s="605"/>
    </row>
    <row r="47" spans="1:36" ht="18" customHeight="1">
      <c r="A47" s="31"/>
      <c r="B47" s="66"/>
      <c r="C47" s="66"/>
      <c r="D47" s="67"/>
      <c r="E47" s="68"/>
      <c r="F47" s="69"/>
      <c r="G47" s="70"/>
      <c r="H47" s="70"/>
      <c r="I47" s="70"/>
      <c r="J47" s="69"/>
      <c r="K47" s="73"/>
      <c r="L47" s="73"/>
      <c r="M47" s="73"/>
      <c r="N47" s="73"/>
      <c r="O47" s="73"/>
      <c r="P47" s="72"/>
      <c r="Q47" s="72"/>
      <c r="R47" s="72"/>
      <c r="S47" s="73"/>
      <c r="T47" s="71"/>
      <c r="U47" s="101"/>
      <c r="V47" s="101"/>
      <c r="W47" s="101"/>
      <c r="X47" s="101"/>
      <c r="Y47" s="101"/>
      <c r="Z47" s="101"/>
      <c r="AA47" s="101"/>
      <c r="AB47" s="101"/>
      <c r="AC47" s="71"/>
      <c r="AD47" s="71"/>
      <c r="AE47" s="71"/>
      <c r="AF47" s="71"/>
      <c r="AG47" s="71"/>
      <c r="AH47" s="69"/>
    </row>
    <row r="48" spans="1:36" ht="18" customHeight="1">
      <c r="A48" s="25"/>
      <c r="B48" s="74" t="s">
        <v>41</v>
      </c>
      <c r="C48" s="625" t="s">
        <v>202</v>
      </c>
      <c r="D48" s="168"/>
      <c r="E48" s="109"/>
      <c r="F48" s="77"/>
      <c r="G48" s="78"/>
      <c r="H48" s="114"/>
      <c r="I48" s="78"/>
      <c r="J48" s="115"/>
      <c r="K48" s="155"/>
      <c r="L48" s="155"/>
      <c r="M48" s="155"/>
      <c r="N48" s="155"/>
      <c r="O48" s="155"/>
      <c r="P48" s="79"/>
      <c r="Q48" s="79"/>
      <c r="R48" s="79"/>
      <c r="S48" s="80"/>
      <c r="T48" s="412"/>
      <c r="U48" s="58"/>
      <c r="V48" s="58"/>
      <c r="W48" s="58"/>
      <c r="X48" s="58"/>
      <c r="Y48" s="58"/>
      <c r="Z48" s="58"/>
      <c r="AA48" s="58"/>
      <c r="AB48" s="58"/>
      <c r="AC48" s="155"/>
      <c r="AD48" s="155"/>
      <c r="AE48" s="155"/>
      <c r="AF48" s="155"/>
      <c r="AG48" s="155"/>
      <c r="AH48" s="77"/>
    </row>
    <row r="49" spans="1:36" s="331" customFormat="1" ht="18" customHeight="1">
      <c r="A49" s="329"/>
      <c r="B49" s="59">
        <v>1</v>
      </c>
      <c r="C49" s="388"/>
      <c r="D49" s="239" t="s">
        <v>183</v>
      </c>
      <c r="E49" s="398" t="s">
        <v>184</v>
      </c>
      <c r="F49" s="390">
        <v>1</v>
      </c>
      <c r="G49" s="391">
        <v>72</v>
      </c>
      <c r="H49" s="392">
        <v>20</v>
      </c>
      <c r="I49" s="335">
        <f t="shared" ref="I49:I54" si="7">IF(G49&lt;0,(H49+G49),IF(G49&gt;0,(H49-G49),0))</f>
        <v>-52</v>
      </c>
      <c r="J49" s="390" t="s">
        <v>185</v>
      </c>
      <c r="K49" s="387"/>
      <c r="L49" s="387"/>
      <c r="M49" s="386"/>
      <c r="N49" s="387"/>
      <c r="O49" s="387"/>
      <c r="P49" s="206"/>
      <c r="Q49" s="206"/>
      <c r="R49" s="206"/>
      <c r="S49" s="387"/>
      <c r="T49" s="411"/>
      <c r="U49" s="212"/>
      <c r="V49" s="207"/>
      <c r="W49" s="207"/>
      <c r="X49" s="207"/>
      <c r="Y49" s="207"/>
      <c r="Z49" s="207"/>
      <c r="AA49" s="207"/>
      <c r="AB49" s="207"/>
      <c r="AC49" s="207"/>
      <c r="AD49" s="207"/>
      <c r="AE49" s="207"/>
      <c r="AF49" s="207"/>
      <c r="AG49" s="207"/>
      <c r="AH49" s="198"/>
      <c r="AI49" s="330"/>
      <c r="AJ49" s="330"/>
    </row>
    <row r="50" spans="1:36" s="331" customFormat="1" ht="18" customHeight="1">
      <c r="A50" s="329"/>
      <c r="B50" s="59">
        <f t="shared" ref="B50:B55" si="8">B49+1</f>
        <v>2</v>
      </c>
      <c r="C50" s="388"/>
      <c r="D50" s="239" t="s">
        <v>183</v>
      </c>
      <c r="E50" s="398" t="s">
        <v>184</v>
      </c>
      <c r="F50" s="390">
        <v>0</v>
      </c>
      <c r="G50" s="391">
        <f>I49</f>
        <v>-52</v>
      </c>
      <c r="H50" s="392">
        <v>52</v>
      </c>
      <c r="I50" s="335">
        <f t="shared" si="7"/>
        <v>0</v>
      </c>
      <c r="J50" s="390" t="s">
        <v>186</v>
      </c>
      <c r="K50" s="387"/>
      <c r="L50" s="387"/>
      <c r="M50" s="386"/>
      <c r="N50" s="387"/>
      <c r="O50" s="387"/>
      <c r="P50" s="206"/>
      <c r="Q50" s="206"/>
      <c r="R50" s="206"/>
      <c r="S50" s="387"/>
      <c r="T50" s="411"/>
      <c r="U50" s="212"/>
      <c r="V50" s="207"/>
      <c r="W50" s="207"/>
      <c r="X50" s="207"/>
      <c r="Y50" s="207"/>
      <c r="Z50" s="207"/>
      <c r="AA50" s="207"/>
      <c r="AB50" s="207"/>
      <c r="AC50" s="207"/>
      <c r="AD50" s="207"/>
      <c r="AE50" s="207"/>
      <c r="AF50" s="207"/>
      <c r="AG50" s="207"/>
      <c r="AH50" s="198"/>
      <c r="AI50" s="330"/>
      <c r="AJ50" s="330"/>
    </row>
    <row r="51" spans="1:36" s="331" customFormat="1" ht="18" customHeight="1">
      <c r="A51" s="329"/>
      <c r="B51" s="59">
        <f t="shared" si="8"/>
        <v>3</v>
      </c>
      <c r="C51" s="388"/>
      <c r="D51" s="239" t="s">
        <v>187</v>
      </c>
      <c r="E51" s="398" t="s">
        <v>188</v>
      </c>
      <c r="F51" s="390">
        <v>0</v>
      </c>
      <c r="G51" s="391">
        <v>60</v>
      </c>
      <c r="H51" s="392">
        <v>20</v>
      </c>
      <c r="I51" s="335">
        <f t="shared" si="7"/>
        <v>-40</v>
      </c>
      <c r="J51" s="390" t="s">
        <v>189</v>
      </c>
      <c r="K51" s="387"/>
      <c r="L51" s="387"/>
      <c r="M51" s="386"/>
      <c r="N51" s="387"/>
      <c r="O51" s="387"/>
      <c r="P51" s="206"/>
      <c r="Q51" s="206"/>
      <c r="R51" s="206"/>
      <c r="S51" s="387"/>
      <c r="T51" s="411"/>
      <c r="U51" s="212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  <c r="AG51" s="207"/>
      <c r="AH51" s="198"/>
      <c r="AI51" s="330"/>
      <c r="AJ51" s="330"/>
    </row>
    <row r="52" spans="1:36" s="331" customFormat="1" ht="18" customHeight="1">
      <c r="A52" s="329"/>
      <c r="B52" s="59">
        <f t="shared" si="8"/>
        <v>4</v>
      </c>
      <c r="C52" s="388"/>
      <c r="D52" s="239" t="s">
        <v>187</v>
      </c>
      <c r="E52" s="398" t="s">
        <v>188</v>
      </c>
      <c r="F52" s="390">
        <v>1</v>
      </c>
      <c r="G52" s="391">
        <f>I51</f>
        <v>-40</v>
      </c>
      <c r="H52" s="392">
        <v>40</v>
      </c>
      <c r="I52" s="335">
        <f t="shared" si="7"/>
        <v>0</v>
      </c>
      <c r="J52" s="390" t="s">
        <v>190</v>
      </c>
      <c r="K52" s="387"/>
      <c r="L52" s="387"/>
      <c r="M52" s="386"/>
      <c r="N52" s="387"/>
      <c r="O52" s="387"/>
      <c r="P52" s="206"/>
      <c r="Q52" s="206"/>
      <c r="R52" s="206"/>
      <c r="S52" s="387"/>
      <c r="T52" s="411"/>
      <c r="U52" s="212"/>
      <c r="V52" s="207"/>
      <c r="W52" s="207"/>
      <c r="X52" s="207"/>
      <c r="Y52" s="207"/>
      <c r="Z52" s="207"/>
      <c r="AA52" s="207"/>
      <c r="AB52" s="207"/>
      <c r="AC52" s="207"/>
      <c r="AD52" s="207"/>
      <c r="AE52" s="207"/>
      <c r="AF52" s="207"/>
      <c r="AG52" s="207"/>
      <c r="AH52" s="198"/>
      <c r="AI52" s="330"/>
      <c r="AJ52" s="330"/>
    </row>
    <row r="53" spans="1:36" s="331" customFormat="1" ht="18" customHeight="1">
      <c r="A53" s="329"/>
      <c r="B53" s="59">
        <f t="shared" si="8"/>
        <v>5</v>
      </c>
      <c r="C53" s="388"/>
      <c r="D53" s="239" t="s">
        <v>191</v>
      </c>
      <c r="E53" s="399" t="s">
        <v>192</v>
      </c>
      <c r="F53" s="203">
        <v>0</v>
      </c>
      <c r="G53" s="262">
        <v>72</v>
      </c>
      <c r="H53" s="393">
        <v>27</v>
      </c>
      <c r="I53" s="335">
        <f t="shared" si="7"/>
        <v>-45</v>
      </c>
      <c r="J53" s="394" t="s">
        <v>193</v>
      </c>
      <c r="K53" s="387"/>
      <c r="L53" s="387"/>
      <c r="M53" s="386"/>
      <c r="N53" s="387"/>
      <c r="O53" s="387"/>
      <c r="P53" s="206"/>
      <c r="Q53" s="206"/>
      <c r="R53" s="206"/>
      <c r="S53" s="387"/>
      <c r="T53" s="411"/>
      <c r="U53" s="212"/>
      <c r="V53" s="207"/>
      <c r="W53" s="207"/>
      <c r="X53" s="207"/>
      <c r="Y53" s="207"/>
      <c r="Z53" s="207"/>
      <c r="AA53" s="207"/>
      <c r="AB53" s="207"/>
      <c r="AC53" s="207"/>
      <c r="AD53" s="207"/>
      <c r="AE53" s="207"/>
      <c r="AF53" s="207"/>
      <c r="AG53" s="207"/>
      <c r="AH53" s="198"/>
      <c r="AI53" s="330"/>
      <c r="AJ53" s="330"/>
    </row>
    <row r="54" spans="1:36" s="331" customFormat="1" ht="18" customHeight="1">
      <c r="A54" s="329"/>
      <c r="B54" s="59">
        <f t="shared" si="8"/>
        <v>6</v>
      </c>
      <c r="C54" s="388"/>
      <c r="D54" s="239" t="s">
        <v>191</v>
      </c>
      <c r="E54" s="400" t="s">
        <v>192</v>
      </c>
      <c r="F54" s="264">
        <v>1</v>
      </c>
      <c r="G54" s="395">
        <f>I53</f>
        <v>-45</v>
      </c>
      <c r="H54" s="391">
        <v>45</v>
      </c>
      <c r="I54" s="389">
        <f t="shared" si="7"/>
        <v>0</v>
      </c>
      <c r="J54" s="334" t="s">
        <v>194</v>
      </c>
      <c r="K54" s="387"/>
      <c r="L54" s="387"/>
      <c r="M54" s="386"/>
      <c r="N54" s="387"/>
      <c r="O54" s="387"/>
      <c r="P54" s="206"/>
      <c r="Q54" s="206"/>
      <c r="R54" s="206"/>
      <c r="S54" s="387"/>
      <c r="T54" s="411"/>
      <c r="U54" s="212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07"/>
      <c r="AG54" s="207"/>
      <c r="AH54" s="198"/>
      <c r="AI54" s="330"/>
      <c r="AJ54" s="330"/>
    </row>
    <row r="55" spans="1:36" s="37" customFormat="1" ht="18" customHeight="1">
      <c r="A55" s="156"/>
      <c r="B55" s="59">
        <f t="shared" si="8"/>
        <v>7</v>
      </c>
      <c r="C55" s="204"/>
      <c r="D55" s="216" t="s">
        <v>93</v>
      </c>
      <c r="E55" s="401" t="s">
        <v>27</v>
      </c>
      <c r="F55" s="205">
        <v>1</v>
      </c>
      <c r="G55" s="217">
        <v>117</v>
      </c>
      <c r="H55" s="217">
        <v>70</v>
      </c>
      <c r="I55" s="218">
        <f>H55-G55</f>
        <v>-47</v>
      </c>
      <c r="J55" s="219" t="s">
        <v>198</v>
      </c>
      <c r="K55" s="220"/>
      <c r="L55" s="205"/>
      <c r="M55" s="202"/>
      <c r="N55" s="202"/>
      <c r="O55" s="202"/>
      <c r="P55" s="200"/>
      <c r="Q55" s="200"/>
      <c r="R55" s="200"/>
      <c r="S55" s="396"/>
      <c r="T55" s="422"/>
      <c r="U55" s="201"/>
      <c r="V55" s="164">
        <v>0</v>
      </c>
      <c r="W55" s="164">
        <v>0</v>
      </c>
      <c r="X55" s="164">
        <v>0</v>
      </c>
      <c r="Y55" s="164">
        <v>0</v>
      </c>
      <c r="Z55" s="164">
        <v>0</v>
      </c>
      <c r="AA55" s="164">
        <v>0</v>
      </c>
      <c r="AB55" s="164">
        <v>0</v>
      </c>
      <c r="AC55" s="164">
        <v>0</v>
      </c>
      <c r="AD55" s="164">
        <v>0</v>
      </c>
      <c r="AE55" s="164">
        <v>0</v>
      </c>
      <c r="AF55" s="164">
        <v>0</v>
      </c>
      <c r="AG55" s="164">
        <v>0</v>
      </c>
      <c r="AH55" s="210"/>
      <c r="AI55" s="12"/>
      <c r="AJ55" s="12"/>
    </row>
    <row r="56" spans="1:36" ht="18" customHeight="1">
      <c r="A56" s="11"/>
      <c r="B56" s="81"/>
      <c r="C56" s="223"/>
      <c r="D56" s="224"/>
      <c r="E56" s="225"/>
      <c r="F56" s="226"/>
      <c r="G56" s="227"/>
      <c r="H56" s="227"/>
      <c r="I56" s="227"/>
      <c r="J56" s="226"/>
      <c r="K56" s="228"/>
      <c r="L56" s="95"/>
      <c r="M56" s="95"/>
      <c r="N56" s="95"/>
      <c r="O56" s="95"/>
      <c r="P56" s="55"/>
      <c r="Q56" s="55"/>
      <c r="R56" s="55"/>
      <c r="S56" s="95"/>
      <c r="T56" s="54"/>
      <c r="U56" s="102"/>
      <c r="V56" s="103"/>
      <c r="W56" s="103"/>
      <c r="X56" s="103"/>
      <c r="Y56" s="103"/>
      <c r="Z56" s="103"/>
      <c r="AA56" s="103"/>
      <c r="AB56" s="103"/>
      <c r="AC56" s="83"/>
      <c r="AD56" s="83"/>
      <c r="AE56" s="83"/>
      <c r="AF56" s="83"/>
      <c r="AG56" s="83"/>
      <c r="AH56" s="81"/>
    </row>
    <row r="57" spans="1:36" ht="18" customHeight="1">
      <c r="A57" s="11"/>
      <c r="B57" s="418">
        <f>COUNT(B47:B56)</f>
        <v>7</v>
      </c>
      <c r="C57" s="84"/>
      <c r="D57" s="96" t="s">
        <v>11</v>
      </c>
      <c r="E57" s="56"/>
      <c r="F57" s="56">
        <f>SUM(F47:F56)</f>
        <v>4</v>
      </c>
      <c r="G57" s="85">
        <f>SUM(G47:G56)</f>
        <v>184</v>
      </c>
      <c r="H57" s="85">
        <f>SUM(H47:H56)</f>
        <v>274</v>
      </c>
      <c r="I57" s="85">
        <f>SUM(I47:I56)</f>
        <v>-184</v>
      </c>
      <c r="J57" s="56"/>
      <c r="K57" s="96"/>
      <c r="L57" s="96"/>
      <c r="M57" s="96"/>
      <c r="N57" s="96"/>
      <c r="O57" s="96"/>
      <c r="P57" s="56">
        <f>SUM(P47:P56)</f>
        <v>0</v>
      </c>
      <c r="Q57" s="56">
        <f>SUM(Q47:Q56)</f>
        <v>0</v>
      </c>
      <c r="R57" s="56">
        <f>SUM(R47:R56)</f>
        <v>0</v>
      </c>
      <c r="S57" s="96"/>
      <c r="T57" s="56">
        <f>SUM(T47:T56)</f>
        <v>0</v>
      </c>
      <c r="U57" s="57">
        <f>SUM(U47:U56)</f>
        <v>0</v>
      </c>
      <c r="V57" s="57">
        <f>SUM(V47:V56)</f>
        <v>0</v>
      </c>
      <c r="W57" s="57">
        <f>SUM(W47:W56)</f>
        <v>0</v>
      </c>
      <c r="X57" s="57">
        <f>SUM(X47:X56)</f>
        <v>0</v>
      </c>
      <c r="Y57" s="57">
        <f>SUM(Y47:Y56)</f>
        <v>0</v>
      </c>
      <c r="Z57" s="57">
        <f>SUM(Z47:Z56)</f>
        <v>0</v>
      </c>
      <c r="AA57" s="57">
        <f>SUM(AA47:AA56)</f>
        <v>0</v>
      </c>
      <c r="AB57" s="57">
        <f>SUM(AB47:AB56)</f>
        <v>0</v>
      </c>
      <c r="AC57" s="56">
        <f>SUM(AC47:AC56)</f>
        <v>0</v>
      </c>
      <c r="AD57" s="56">
        <f>SUM(AD47:AD56)</f>
        <v>0</v>
      </c>
      <c r="AE57" s="56">
        <f>SUM(AE47:AE56)</f>
        <v>0</v>
      </c>
      <c r="AF57" s="56">
        <f>SUM(AF47:AF56)</f>
        <v>0</v>
      </c>
      <c r="AG57" s="56">
        <f>SUM(AG47:AG56)</f>
        <v>0</v>
      </c>
      <c r="AH57" s="86"/>
    </row>
    <row r="58" spans="1:36" ht="18" customHeight="1">
      <c r="A58" s="11"/>
      <c r="B58" s="69"/>
      <c r="C58" s="69"/>
      <c r="D58" s="113"/>
      <c r="E58" s="68"/>
      <c r="F58" s="113"/>
      <c r="G58" s="105"/>
      <c r="H58" s="105"/>
      <c r="I58" s="180"/>
      <c r="J58" s="113"/>
      <c r="K58" s="113"/>
      <c r="L58" s="71"/>
      <c r="M58" s="71"/>
      <c r="N58" s="71"/>
      <c r="O58" s="71"/>
      <c r="P58" s="72"/>
      <c r="Q58" s="72"/>
      <c r="R58" s="72"/>
      <c r="S58" s="73"/>
      <c r="T58" s="71"/>
      <c r="U58" s="101"/>
      <c r="V58" s="101"/>
      <c r="W58" s="101"/>
      <c r="X58" s="101"/>
      <c r="Y58" s="101"/>
      <c r="Z58" s="101"/>
      <c r="AA58" s="101"/>
      <c r="AB58" s="101"/>
      <c r="AC58" s="71"/>
      <c r="AD58" s="71"/>
      <c r="AE58" s="71"/>
      <c r="AF58" s="71"/>
      <c r="AG58" s="71"/>
      <c r="AH58" s="69"/>
    </row>
    <row r="59" spans="1:36" ht="18" customHeight="1">
      <c r="A59" s="11"/>
      <c r="B59" s="434" t="s">
        <v>42</v>
      </c>
      <c r="C59" s="626" t="s">
        <v>203</v>
      </c>
      <c r="D59" s="435"/>
      <c r="E59" s="436"/>
      <c r="F59" s="435"/>
      <c r="G59" s="437"/>
      <c r="H59" s="437"/>
      <c r="I59" s="438"/>
      <c r="J59" s="435"/>
      <c r="K59" s="435"/>
      <c r="L59" s="170"/>
      <c r="M59" s="170"/>
      <c r="N59" s="170"/>
      <c r="O59" s="170"/>
      <c r="P59" s="171"/>
      <c r="Q59" s="171"/>
      <c r="R59" s="171"/>
      <c r="S59" s="172"/>
      <c r="T59" s="170"/>
      <c r="U59" s="128"/>
      <c r="V59" s="164">
        <v>0</v>
      </c>
      <c r="W59" s="164">
        <v>0</v>
      </c>
      <c r="X59" s="164">
        <v>0</v>
      </c>
      <c r="Y59" s="164">
        <v>0</v>
      </c>
      <c r="Z59" s="164">
        <v>0</v>
      </c>
      <c r="AA59" s="164">
        <v>0</v>
      </c>
      <c r="AB59" s="164">
        <v>0</v>
      </c>
      <c r="AC59" s="164">
        <v>0</v>
      </c>
      <c r="AD59" s="164">
        <v>0</v>
      </c>
      <c r="AE59" s="164">
        <v>0</v>
      </c>
      <c r="AF59" s="164">
        <v>0</v>
      </c>
      <c r="AG59" s="164">
        <v>0</v>
      </c>
      <c r="AH59" s="173"/>
    </row>
    <row r="60" spans="1:36" s="24" customFormat="1" ht="18" customHeight="1">
      <c r="A60" s="23"/>
      <c r="B60" s="443">
        <v>1</v>
      </c>
      <c r="C60" s="480"/>
      <c r="D60" s="442" t="s">
        <v>209</v>
      </c>
      <c r="E60" s="442" t="s">
        <v>210</v>
      </c>
      <c r="F60" s="447">
        <v>1</v>
      </c>
      <c r="G60" s="439">
        <v>65</v>
      </c>
      <c r="H60" s="440">
        <v>65</v>
      </c>
      <c r="I60" s="481">
        <f>IF(G60&lt;0,(H60+G60),IF(G60&gt;0,(H60-G60),0))</f>
        <v>0</v>
      </c>
      <c r="J60" s="470" t="s">
        <v>211</v>
      </c>
      <c r="K60" s="447"/>
      <c r="L60" s="445"/>
      <c r="M60" s="445"/>
      <c r="N60" s="445"/>
      <c r="O60" s="445"/>
      <c r="P60" s="482"/>
      <c r="Q60" s="482"/>
      <c r="R60" s="482"/>
      <c r="S60" s="444"/>
      <c r="T60" s="445"/>
      <c r="U60" s="446"/>
      <c r="V60" s="446"/>
      <c r="W60" s="446"/>
      <c r="X60" s="446"/>
      <c r="Y60" s="446"/>
      <c r="Z60" s="446"/>
      <c r="AA60" s="446"/>
      <c r="AB60" s="446"/>
      <c r="AC60" s="446"/>
      <c r="AD60" s="446"/>
      <c r="AE60" s="446"/>
      <c r="AF60" s="446"/>
      <c r="AG60" s="446"/>
      <c r="AH60" s="483"/>
    </row>
    <row r="61" spans="1:36" ht="18" customHeight="1">
      <c r="A61" s="11"/>
      <c r="B61" s="443">
        <f t="shared" ref="B61:B95" si="9">B60+1</f>
        <v>2</v>
      </c>
      <c r="C61" s="448"/>
      <c r="D61" s="469" t="s">
        <v>212</v>
      </c>
      <c r="E61" s="453" t="s">
        <v>218</v>
      </c>
      <c r="F61" s="454">
        <v>1</v>
      </c>
      <c r="G61" s="455">
        <v>65</v>
      </c>
      <c r="H61" s="456">
        <v>65</v>
      </c>
      <c r="I61" s="457">
        <v>0</v>
      </c>
      <c r="J61" s="458" t="s">
        <v>219</v>
      </c>
      <c r="K61" s="450"/>
      <c r="L61" s="429"/>
      <c r="M61" s="429">
        <v>150500000</v>
      </c>
      <c r="N61" s="429"/>
      <c r="O61" s="429"/>
      <c r="P61" s="430"/>
      <c r="Q61" s="430"/>
      <c r="R61" s="430"/>
      <c r="S61" s="431"/>
      <c r="T61" s="429"/>
      <c r="U61" s="432"/>
      <c r="V61" s="432"/>
      <c r="W61" s="432"/>
      <c r="X61" s="432"/>
      <c r="Y61" s="432"/>
      <c r="Z61" s="432"/>
      <c r="AA61" s="432"/>
      <c r="AB61" s="432"/>
      <c r="AC61" s="432"/>
      <c r="AD61" s="432"/>
      <c r="AE61" s="432"/>
      <c r="AF61" s="432"/>
      <c r="AG61" s="432"/>
      <c r="AH61" s="433"/>
    </row>
    <row r="62" spans="1:36" ht="18" customHeight="1">
      <c r="A62" s="11"/>
      <c r="B62" s="443">
        <f t="shared" si="9"/>
        <v>3</v>
      </c>
      <c r="C62" s="448"/>
      <c r="D62" s="479" t="s">
        <v>213</v>
      </c>
      <c r="E62" s="459" t="s">
        <v>13</v>
      </c>
      <c r="F62" s="459">
        <v>1</v>
      </c>
      <c r="G62" s="460">
        <v>60</v>
      </c>
      <c r="H62" s="461">
        <v>60</v>
      </c>
      <c r="I62" s="462">
        <v>0</v>
      </c>
      <c r="J62" s="458" t="s">
        <v>220</v>
      </c>
      <c r="K62" s="450"/>
      <c r="L62" s="429"/>
      <c r="M62" s="429">
        <v>150500000</v>
      </c>
      <c r="N62" s="429"/>
      <c r="O62" s="429"/>
      <c r="P62" s="430"/>
      <c r="Q62" s="430"/>
      <c r="R62" s="430"/>
      <c r="S62" s="431"/>
      <c r="T62" s="429"/>
      <c r="U62" s="432"/>
      <c r="V62" s="432"/>
      <c r="W62" s="432"/>
      <c r="X62" s="432"/>
      <c r="Y62" s="432"/>
      <c r="Z62" s="432"/>
      <c r="AA62" s="432"/>
      <c r="AB62" s="432"/>
      <c r="AC62" s="432"/>
      <c r="AD62" s="432"/>
      <c r="AE62" s="432"/>
      <c r="AF62" s="432"/>
      <c r="AG62" s="432"/>
      <c r="AH62" s="433"/>
    </row>
    <row r="63" spans="1:36" ht="18" customHeight="1">
      <c r="A63" s="11"/>
      <c r="B63" s="443">
        <f t="shared" si="9"/>
        <v>4</v>
      </c>
      <c r="C63" s="448"/>
      <c r="D63" s="479" t="s">
        <v>214</v>
      </c>
      <c r="E63" s="458" t="s">
        <v>221</v>
      </c>
      <c r="F63" s="459">
        <v>1</v>
      </c>
      <c r="G63" s="461">
        <v>60</v>
      </c>
      <c r="H63" s="461">
        <v>60</v>
      </c>
      <c r="I63" s="457">
        <v>0</v>
      </c>
      <c r="J63" s="463" t="s">
        <v>222</v>
      </c>
      <c r="K63" s="450"/>
      <c r="L63" s="429"/>
      <c r="M63" s="429">
        <v>150500000</v>
      </c>
      <c r="N63" s="429"/>
      <c r="O63" s="429"/>
      <c r="P63" s="430"/>
      <c r="Q63" s="430"/>
      <c r="R63" s="430"/>
      <c r="S63" s="431"/>
      <c r="T63" s="429"/>
      <c r="U63" s="432"/>
      <c r="V63" s="432"/>
      <c r="W63" s="432"/>
      <c r="X63" s="432"/>
      <c r="Y63" s="432"/>
      <c r="Z63" s="432"/>
      <c r="AA63" s="432"/>
      <c r="AB63" s="432"/>
      <c r="AC63" s="432"/>
      <c r="AD63" s="432"/>
      <c r="AE63" s="432"/>
      <c r="AF63" s="432"/>
      <c r="AG63" s="432"/>
      <c r="AH63" s="433"/>
    </row>
    <row r="64" spans="1:36" ht="18" customHeight="1">
      <c r="A64" s="11"/>
      <c r="B64" s="443">
        <f t="shared" si="9"/>
        <v>5</v>
      </c>
      <c r="C64" s="448"/>
      <c r="D64" s="479" t="s">
        <v>215</v>
      </c>
      <c r="E64" s="459" t="s">
        <v>58</v>
      </c>
      <c r="F64" s="459">
        <v>1</v>
      </c>
      <c r="G64" s="464">
        <v>65</v>
      </c>
      <c r="H64" s="461">
        <v>65</v>
      </c>
      <c r="I64" s="457">
        <v>0</v>
      </c>
      <c r="J64" s="458" t="s">
        <v>223</v>
      </c>
      <c r="K64" s="450"/>
      <c r="L64" s="429"/>
      <c r="M64" s="429">
        <v>150500000</v>
      </c>
      <c r="N64" s="429"/>
      <c r="O64" s="429"/>
      <c r="P64" s="430"/>
      <c r="Q64" s="430"/>
      <c r="R64" s="430"/>
      <c r="S64" s="431"/>
      <c r="T64" s="429"/>
      <c r="U64" s="432"/>
      <c r="V64" s="432"/>
      <c r="W64" s="432"/>
      <c r="X64" s="432"/>
      <c r="Y64" s="432"/>
      <c r="Z64" s="432"/>
      <c r="AA64" s="432"/>
      <c r="AB64" s="432"/>
      <c r="AC64" s="432"/>
      <c r="AD64" s="432"/>
      <c r="AE64" s="432"/>
      <c r="AF64" s="432"/>
      <c r="AG64" s="432"/>
      <c r="AH64" s="433"/>
    </row>
    <row r="65" spans="1:36" ht="18" customHeight="1">
      <c r="A65" s="11"/>
      <c r="B65" s="443">
        <f t="shared" si="9"/>
        <v>6</v>
      </c>
      <c r="C65" s="448"/>
      <c r="D65" s="479" t="s">
        <v>216</v>
      </c>
      <c r="E65" s="465" t="s">
        <v>224</v>
      </c>
      <c r="F65" s="466">
        <v>1</v>
      </c>
      <c r="G65" s="467">
        <v>78</v>
      </c>
      <c r="H65" s="468">
        <v>78</v>
      </c>
      <c r="I65" s="462">
        <v>0</v>
      </c>
      <c r="J65" s="463" t="s">
        <v>225</v>
      </c>
      <c r="K65" s="450"/>
      <c r="L65" s="429"/>
      <c r="M65" s="429">
        <v>150500000</v>
      </c>
      <c r="N65" s="429"/>
      <c r="O65" s="429"/>
      <c r="P65" s="430"/>
      <c r="Q65" s="430"/>
      <c r="R65" s="430"/>
      <c r="S65" s="431"/>
      <c r="T65" s="429"/>
      <c r="U65" s="432"/>
      <c r="V65" s="432"/>
      <c r="W65" s="432"/>
      <c r="X65" s="432"/>
      <c r="Y65" s="432"/>
      <c r="Z65" s="432"/>
      <c r="AA65" s="432"/>
      <c r="AB65" s="432"/>
      <c r="AC65" s="432"/>
      <c r="AD65" s="432"/>
      <c r="AE65" s="432"/>
      <c r="AF65" s="432"/>
      <c r="AG65" s="432"/>
      <c r="AH65" s="433"/>
    </row>
    <row r="66" spans="1:36" ht="18" customHeight="1">
      <c r="A66" s="11"/>
      <c r="B66" s="443">
        <f t="shared" si="9"/>
        <v>7</v>
      </c>
      <c r="C66" s="448"/>
      <c r="D66" s="479" t="s">
        <v>217</v>
      </c>
      <c r="E66" s="449" t="s">
        <v>226</v>
      </c>
      <c r="F66" s="450">
        <v>1</v>
      </c>
      <c r="G66" s="439">
        <v>65</v>
      </c>
      <c r="H66" s="439">
        <v>65</v>
      </c>
      <c r="I66" s="451">
        <v>0</v>
      </c>
      <c r="J66" s="452" t="s">
        <v>227</v>
      </c>
      <c r="K66" s="450"/>
      <c r="L66" s="429"/>
      <c r="M66" s="429">
        <v>150500000</v>
      </c>
      <c r="N66" s="429"/>
      <c r="O66" s="429"/>
      <c r="P66" s="430"/>
      <c r="Q66" s="430"/>
      <c r="R66" s="430"/>
      <c r="S66" s="431"/>
      <c r="T66" s="429"/>
      <c r="U66" s="432"/>
      <c r="V66" s="432"/>
      <c r="W66" s="432"/>
      <c r="X66" s="432"/>
      <c r="Y66" s="432"/>
      <c r="Z66" s="432"/>
      <c r="AA66" s="432"/>
      <c r="AB66" s="432"/>
      <c r="AC66" s="432"/>
      <c r="AD66" s="432"/>
      <c r="AE66" s="432"/>
      <c r="AF66" s="432"/>
      <c r="AG66" s="432"/>
      <c r="AH66" s="433"/>
    </row>
    <row r="67" spans="1:36" s="37" customFormat="1" ht="18" customHeight="1">
      <c r="A67" s="156"/>
      <c r="B67" s="443">
        <f t="shared" si="9"/>
        <v>8</v>
      </c>
      <c r="C67" s="433"/>
      <c r="D67" s="479" t="s">
        <v>229</v>
      </c>
      <c r="E67" s="472" t="s">
        <v>230</v>
      </c>
      <c r="F67" s="473">
        <v>0</v>
      </c>
      <c r="G67" s="474">
        <v>72</v>
      </c>
      <c r="H67" s="475">
        <v>53</v>
      </c>
      <c r="I67" s="476">
        <v>-19</v>
      </c>
      <c r="J67" s="478" t="s">
        <v>231</v>
      </c>
      <c r="K67" s="431"/>
      <c r="L67" s="449"/>
      <c r="M67" s="613">
        <v>150500000</v>
      </c>
      <c r="N67" s="431"/>
      <c r="O67" s="431"/>
      <c r="P67" s="430"/>
      <c r="Q67" s="430"/>
      <c r="R67" s="430"/>
      <c r="S67" s="431"/>
      <c r="T67" s="429"/>
      <c r="U67" s="471"/>
      <c r="V67" s="432"/>
      <c r="W67" s="432"/>
      <c r="X67" s="432"/>
      <c r="Y67" s="432"/>
      <c r="Z67" s="432"/>
      <c r="AA67" s="432"/>
      <c r="AB67" s="432"/>
      <c r="AC67" s="432"/>
      <c r="AD67" s="432"/>
      <c r="AE67" s="432"/>
      <c r="AF67" s="432"/>
      <c r="AG67" s="432"/>
      <c r="AH67" s="433"/>
      <c r="AI67" s="12"/>
      <c r="AJ67" s="12"/>
    </row>
    <row r="68" spans="1:36" s="37" customFormat="1" ht="18" customHeight="1">
      <c r="A68" s="156"/>
      <c r="B68" s="443">
        <f t="shared" si="9"/>
        <v>9</v>
      </c>
      <c r="C68" s="433"/>
      <c r="D68" s="479" t="s">
        <v>229</v>
      </c>
      <c r="E68" s="465" t="s">
        <v>230</v>
      </c>
      <c r="F68" s="459">
        <v>1</v>
      </c>
      <c r="G68" s="477">
        <v>-19</v>
      </c>
      <c r="H68" s="461">
        <v>19</v>
      </c>
      <c r="I68" s="457">
        <v>0</v>
      </c>
      <c r="J68" s="458" t="s">
        <v>232</v>
      </c>
      <c r="K68" s="431"/>
      <c r="L68" s="449"/>
      <c r="M68" s="615"/>
      <c r="N68" s="431"/>
      <c r="O68" s="431"/>
      <c r="P68" s="430"/>
      <c r="Q68" s="430"/>
      <c r="R68" s="430"/>
      <c r="S68" s="431"/>
      <c r="T68" s="429"/>
      <c r="U68" s="471"/>
      <c r="V68" s="432"/>
      <c r="W68" s="432"/>
      <c r="X68" s="432"/>
      <c r="Y68" s="432"/>
      <c r="Z68" s="432"/>
      <c r="AA68" s="432"/>
      <c r="AB68" s="432"/>
      <c r="AC68" s="432"/>
      <c r="AD68" s="432"/>
      <c r="AE68" s="432"/>
      <c r="AF68" s="432"/>
      <c r="AG68" s="432"/>
      <c r="AH68" s="433"/>
      <c r="AI68" s="12"/>
      <c r="AJ68" s="12"/>
    </row>
    <row r="69" spans="1:36" s="37" customFormat="1" ht="18" customHeight="1">
      <c r="A69" s="156"/>
      <c r="B69" s="443">
        <f t="shared" si="9"/>
        <v>10</v>
      </c>
      <c r="C69" s="433"/>
      <c r="D69" s="479" t="s">
        <v>235</v>
      </c>
      <c r="E69" s="453" t="s">
        <v>233</v>
      </c>
      <c r="F69" s="454">
        <v>1</v>
      </c>
      <c r="G69" s="455">
        <v>65</v>
      </c>
      <c r="H69" s="456">
        <v>65</v>
      </c>
      <c r="I69" s="457">
        <v>0</v>
      </c>
      <c r="J69" s="458" t="s">
        <v>234</v>
      </c>
      <c r="K69" s="431"/>
      <c r="L69" s="449"/>
      <c r="M69" s="429">
        <v>150500000</v>
      </c>
      <c r="N69" s="431"/>
      <c r="O69" s="431"/>
      <c r="P69" s="430"/>
      <c r="Q69" s="430"/>
      <c r="R69" s="430"/>
      <c r="S69" s="431"/>
      <c r="T69" s="429"/>
      <c r="U69" s="471"/>
      <c r="V69" s="432"/>
      <c r="W69" s="432"/>
      <c r="X69" s="432"/>
      <c r="Y69" s="432"/>
      <c r="Z69" s="432"/>
      <c r="AA69" s="432"/>
      <c r="AB69" s="432"/>
      <c r="AC69" s="432"/>
      <c r="AD69" s="432"/>
      <c r="AE69" s="432"/>
      <c r="AF69" s="432"/>
      <c r="AG69" s="432"/>
      <c r="AH69" s="433"/>
      <c r="AI69" s="12"/>
      <c r="AJ69" s="12"/>
    </row>
    <row r="70" spans="1:36" s="331" customFormat="1" ht="18" customHeight="1">
      <c r="A70" s="329"/>
      <c r="B70" s="443">
        <f t="shared" si="9"/>
        <v>11</v>
      </c>
      <c r="C70" s="380"/>
      <c r="D70" s="339" t="s">
        <v>63</v>
      </c>
      <c r="E70" s="427" t="s">
        <v>207</v>
      </c>
      <c r="F70" s="423">
        <v>1</v>
      </c>
      <c r="G70" s="424">
        <v>65</v>
      </c>
      <c r="H70" s="424">
        <v>65</v>
      </c>
      <c r="I70" s="425">
        <v>0</v>
      </c>
      <c r="J70" s="426" t="s">
        <v>208</v>
      </c>
      <c r="K70" s="376"/>
      <c r="L70" s="376"/>
      <c r="M70" s="429">
        <v>150500000</v>
      </c>
      <c r="N70" s="376"/>
      <c r="O70" s="376"/>
      <c r="P70" s="206"/>
      <c r="Q70" s="206"/>
      <c r="R70" s="206"/>
      <c r="S70" s="376"/>
      <c r="T70" s="411"/>
      <c r="U70" s="212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198"/>
      <c r="AI70" s="330"/>
      <c r="AJ70" s="330"/>
    </row>
    <row r="71" spans="1:36" s="331" customFormat="1" ht="18" customHeight="1">
      <c r="A71" s="329"/>
      <c r="B71" s="443">
        <f t="shared" si="9"/>
        <v>12</v>
      </c>
      <c r="C71" s="380"/>
      <c r="D71" s="339" t="s">
        <v>236</v>
      </c>
      <c r="E71" s="427" t="s">
        <v>237</v>
      </c>
      <c r="F71" s="423">
        <v>1</v>
      </c>
      <c r="G71" s="424">
        <v>84</v>
      </c>
      <c r="H71" s="424">
        <v>84</v>
      </c>
      <c r="I71" s="425">
        <v>0</v>
      </c>
      <c r="J71" s="426" t="s">
        <v>238</v>
      </c>
      <c r="K71" s="415"/>
      <c r="L71" s="415"/>
      <c r="M71" s="429">
        <v>271584000</v>
      </c>
      <c r="N71" s="415"/>
      <c r="O71" s="415"/>
      <c r="P71" s="206"/>
      <c r="Q71" s="206"/>
      <c r="R71" s="206"/>
      <c r="S71" s="415"/>
      <c r="T71" s="411"/>
      <c r="U71" s="212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198"/>
      <c r="AI71" s="330"/>
      <c r="AJ71" s="330"/>
    </row>
    <row r="72" spans="1:36" s="331" customFormat="1" ht="18" customHeight="1">
      <c r="A72" s="329"/>
      <c r="B72" s="443">
        <f t="shared" si="9"/>
        <v>13</v>
      </c>
      <c r="C72" s="488"/>
      <c r="D72" s="489" t="s">
        <v>244</v>
      </c>
      <c r="E72" s="133" t="s">
        <v>250</v>
      </c>
      <c r="F72" s="423">
        <v>1</v>
      </c>
      <c r="G72" s="493">
        <v>84</v>
      </c>
      <c r="H72" s="493">
        <v>84</v>
      </c>
      <c r="I72" s="425">
        <v>0</v>
      </c>
      <c r="J72" s="498" t="s">
        <v>256</v>
      </c>
      <c r="K72" s="135"/>
      <c r="L72" s="135"/>
      <c r="M72" s="486"/>
      <c r="N72" s="135"/>
      <c r="O72" s="135"/>
      <c r="P72" s="134"/>
      <c r="Q72" s="134"/>
      <c r="R72" s="134"/>
      <c r="S72" s="135"/>
      <c r="T72" s="336"/>
      <c r="U72" s="213"/>
      <c r="V72" s="190"/>
      <c r="W72" s="190"/>
      <c r="X72" s="190"/>
      <c r="Y72" s="190"/>
      <c r="Z72" s="190"/>
      <c r="AA72" s="190"/>
      <c r="AB72" s="190"/>
      <c r="AC72" s="190"/>
      <c r="AD72" s="190"/>
      <c r="AE72" s="190"/>
      <c r="AF72" s="190"/>
      <c r="AG72" s="190"/>
      <c r="AH72" s="132"/>
      <c r="AI72" s="330"/>
      <c r="AJ72" s="330"/>
    </row>
    <row r="73" spans="1:36" s="331" customFormat="1" ht="18" customHeight="1">
      <c r="A73" s="329"/>
      <c r="B73" s="443">
        <f t="shared" si="9"/>
        <v>14</v>
      </c>
      <c r="C73" s="488"/>
      <c r="D73" s="489" t="s">
        <v>245</v>
      </c>
      <c r="E73" s="133" t="s">
        <v>251</v>
      </c>
      <c r="F73" s="423">
        <v>1</v>
      </c>
      <c r="G73" s="494">
        <v>39</v>
      </c>
      <c r="H73" s="494">
        <v>39</v>
      </c>
      <c r="I73" s="425">
        <v>0</v>
      </c>
      <c r="J73" s="498" t="s">
        <v>257</v>
      </c>
      <c r="K73" s="135"/>
      <c r="L73" s="135"/>
      <c r="M73" s="486"/>
      <c r="N73" s="135"/>
      <c r="O73" s="135"/>
      <c r="P73" s="134"/>
      <c r="Q73" s="134"/>
      <c r="R73" s="134"/>
      <c r="S73" s="135"/>
      <c r="T73" s="336"/>
      <c r="U73" s="213"/>
      <c r="V73" s="190"/>
      <c r="W73" s="190"/>
      <c r="X73" s="190"/>
      <c r="Y73" s="190"/>
      <c r="Z73" s="190"/>
      <c r="AA73" s="190"/>
      <c r="AB73" s="190"/>
      <c r="AC73" s="190"/>
      <c r="AD73" s="190"/>
      <c r="AE73" s="190"/>
      <c r="AF73" s="190"/>
      <c r="AG73" s="190"/>
      <c r="AH73" s="132"/>
      <c r="AI73" s="330"/>
      <c r="AJ73" s="330"/>
    </row>
    <row r="74" spans="1:36" s="331" customFormat="1" ht="18" customHeight="1">
      <c r="A74" s="329"/>
      <c r="B74" s="443">
        <f t="shared" si="9"/>
        <v>15</v>
      </c>
      <c r="C74" s="488"/>
      <c r="D74" s="490" t="s">
        <v>246</v>
      </c>
      <c r="E74" s="133" t="s">
        <v>252</v>
      </c>
      <c r="F74" s="423">
        <v>1</v>
      </c>
      <c r="G74" s="495">
        <v>36</v>
      </c>
      <c r="H74" s="495">
        <v>36</v>
      </c>
      <c r="I74" s="425">
        <v>0</v>
      </c>
      <c r="J74" s="498" t="s">
        <v>258</v>
      </c>
      <c r="K74" s="135"/>
      <c r="L74" s="135"/>
      <c r="M74" s="486"/>
      <c r="N74" s="135"/>
      <c r="O74" s="135"/>
      <c r="P74" s="134"/>
      <c r="Q74" s="134"/>
      <c r="R74" s="134"/>
      <c r="S74" s="135"/>
      <c r="T74" s="336"/>
      <c r="U74" s="213"/>
      <c r="V74" s="190"/>
      <c r="W74" s="190"/>
      <c r="X74" s="190"/>
      <c r="Y74" s="190"/>
      <c r="Z74" s="190"/>
      <c r="AA74" s="190"/>
      <c r="AB74" s="190"/>
      <c r="AC74" s="190"/>
      <c r="AD74" s="190"/>
      <c r="AE74" s="190"/>
      <c r="AF74" s="190"/>
      <c r="AG74" s="190"/>
      <c r="AH74" s="132"/>
      <c r="AI74" s="330"/>
      <c r="AJ74" s="330"/>
    </row>
    <row r="75" spans="1:36" s="331" customFormat="1" ht="18" customHeight="1">
      <c r="A75" s="329"/>
      <c r="B75" s="443">
        <f t="shared" si="9"/>
        <v>16</v>
      </c>
      <c r="C75" s="488"/>
      <c r="D75" s="491" t="s">
        <v>247</v>
      </c>
      <c r="E75" s="133" t="s">
        <v>253</v>
      </c>
      <c r="F75" s="423">
        <v>1</v>
      </c>
      <c r="G75" s="496">
        <v>24</v>
      </c>
      <c r="H75" s="496">
        <v>24</v>
      </c>
      <c r="I75" s="425">
        <v>0</v>
      </c>
      <c r="J75" s="498" t="s">
        <v>259</v>
      </c>
      <c r="K75" s="135"/>
      <c r="L75" s="135"/>
      <c r="M75" s="486"/>
      <c r="N75" s="135"/>
      <c r="O75" s="135"/>
      <c r="P75" s="134"/>
      <c r="Q75" s="134"/>
      <c r="R75" s="134"/>
      <c r="S75" s="135"/>
      <c r="T75" s="336"/>
      <c r="U75" s="213"/>
      <c r="V75" s="190"/>
      <c r="W75" s="190"/>
      <c r="X75" s="190"/>
      <c r="Y75" s="190"/>
      <c r="Z75" s="190"/>
      <c r="AA75" s="190"/>
      <c r="AB75" s="190"/>
      <c r="AC75" s="190"/>
      <c r="AD75" s="190"/>
      <c r="AE75" s="190"/>
      <c r="AF75" s="190"/>
      <c r="AG75" s="190"/>
      <c r="AH75" s="132"/>
      <c r="AI75" s="330"/>
      <c r="AJ75" s="330"/>
    </row>
    <row r="76" spans="1:36" s="331" customFormat="1" ht="18" customHeight="1">
      <c r="A76" s="329"/>
      <c r="B76" s="443">
        <f t="shared" si="9"/>
        <v>17</v>
      </c>
      <c r="C76" s="488"/>
      <c r="D76" s="492" t="s">
        <v>248</v>
      </c>
      <c r="E76" s="133" t="s">
        <v>254</v>
      </c>
      <c r="F76" s="423">
        <v>1</v>
      </c>
      <c r="G76" s="497">
        <v>15</v>
      </c>
      <c r="H76" s="497">
        <v>15</v>
      </c>
      <c r="I76" s="425">
        <v>0</v>
      </c>
      <c r="J76" s="498" t="s">
        <v>260</v>
      </c>
      <c r="K76" s="135"/>
      <c r="L76" s="135"/>
      <c r="M76" s="486"/>
      <c r="N76" s="135"/>
      <c r="O76" s="135"/>
      <c r="P76" s="134"/>
      <c r="Q76" s="134"/>
      <c r="R76" s="134"/>
      <c r="S76" s="135"/>
      <c r="T76" s="336"/>
      <c r="U76" s="213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32"/>
      <c r="AI76" s="330"/>
      <c r="AJ76" s="330"/>
    </row>
    <row r="77" spans="1:36" s="331" customFormat="1" ht="18" customHeight="1">
      <c r="A77" s="329"/>
      <c r="B77" s="443">
        <f t="shared" si="9"/>
        <v>18</v>
      </c>
      <c r="C77" s="488"/>
      <c r="D77" s="492" t="s">
        <v>249</v>
      </c>
      <c r="E77" s="133" t="s">
        <v>255</v>
      </c>
      <c r="F77" s="423">
        <v>1</v>
      </c>
      <c r="G77" s="497">
        <v>3</v>
      </c>
      <c r="H77" s="497">
        <v>3</v>
      </c>
      <c r="I77" s="425">
        <v>0</v>
      </c>
      <c r="J77" s="498" t="s">
        <v>261</v>
      </c>
      <c r="K77" s="135"/>
      <c r="L77" s="135"/>
      <c r="M77" s="486"/>
      <c r="N77" s="135"/>
      <c r="O77" s="135"/>
      <c r="P77" s="134"/>
      <c r="Q77" s="134"/>
      <c r="R77" s="134"/>
      <c r="S77" s="135"/>
      <c r="T77" s="336"/>
      <c r="U77" s="213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0"/>
      <c r="AG77" s="190"/>
      <c r="AH77" s="132"/>
      <c r="AI77" s="330"/>
      <c r="AJ77" s="330"/>
    </row>
    <row r="78" spans="1:36" s="331" customFormat="1" ht="18" customHeight="1">
      <c r="A78" s="329"/>
      <c r="B78" s="443">
        <f t="shared" si="9"/>
        <v>19</v>
      </c>
      <c r="C78" s="488"/>
      <c r="D78" s="489" t="s">
        <v>263</v>
      </c>
      <c r="E78" s="502" t="s">
        <v>264</v>
      </c>
      <c r="F78" s="489">
        <v>1</v>
      </c>
      <c r="G78" s="500">
        <v>102</v>
      </c>
      <c r="H78" s="493">
        <v>102</v>
      </c>
      <c r="I78" s="501">
        <f>H78-G78</f>
        <v>0</v>
      </c>
      <c r="J78" s="498" t="s">
        <v>265</v>
      </c>
      <c r="K78" s="135"/>
      <c r="L78" s="135"/>
      <c r="M78" s="499"/>
      <c r="N78" s="135"/>
      <c r="O78" s="135"/>
      <c r="P78" s="134"/>
      <c r="Q78" s="134"/>
      <c r="R78" s="134"/>
      <c r="S78" s="135"/>
      <c r="T78" s="336"/>
      <c r="U78" s="213"/>
      <c r="V78" s="190"/>
      <c r="W78" s="190"/>
      <c r="X78" s="190"/>
      <c r="Y78" s="190"/>
      <c r="Z78" s="190"/>
      <c r="AA78" s="190"/>
      <c r="AB78" s="190"/>
      <c r="AC78" s="190"/>
      <c r="AD78" s="190"/>
      <c r="AE78" s="190"/>
      <c r="AF78" s="190"/>
      <c r="AG78" s="190"/>
      <c r="AH78" s="132"/>
      <c r="AI78" s="330"/>
      <c r="AJ78" s="330"/>
    </row>
    <row r="79" spans="1:36" s="331" customFormat="1" ht="18" customHeight="1">
      <c r="A79" s="329"/>
      <c r="B79" s="443">
        <f t="shared" si="9"/>
        <v>20</v>
      </c>
      <c r="C79" s="488"/>
      <c r="D79" s="506" t="s">
        <v>266</v>
      </c>
      <c r="E79" s="507" t="s">
        <v>267</v>
      </c>
      <c r="F79" s="507">
        <v>1</v>
      </c>
      <c r="G79" s="508">
        <v>65</v>
      </c>
      <c r="H79" s="424">
        <v>65</v>
      </c>
      <c r="I79" s="425">
        <v>0</v>
      </c>
      <c r="J79" s="423" t="s">
        <v>268</v>
      </c>
      <c r="K79" s="135"/>
      <c r="L79" s="135"/>
      <c r="M79" s="503">
        <v>150500000</v>
      </c>
      <c r="N79" s="135"/>
      <c r="O79" s="135"/>
      <c r="P79" s="134"/>
      <c r="Q79" s="134"/>
      <c r="R79" s="134"/>
      <c r="S79" s="135"/>
      <c r="T79" s="336"/>
      <c r="U79" s="213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32"/>
      <c r="AI79" s="330"/>
      <c r="AJ79" s="330"/>
    </row>
    <row r="80" spans="1:36" s="331" customFormat="1" ht="18" customHeight="1">
      <c r="A80" s="523"/>
      <c r="B80" s="443">
        <f t="shared" si="9"/>
        <v>21</v>
      </c>
      <c r="C80" s="511"/>
      <c r="D80" s="506" t="s">
        <v>276</v>
      </c>
      <c r="E80" s="133" t="s">
        <v>61</v>
      </c>
      <c r="F80" s="133">
        <v>1</v>
      </c>
      <c r="G80" s="512">
        <v>65</v>
      </c>
      <c r="H80" s="513">
        <v>65</v>
      </c>
      <c r="I80" s="505">
        <v>0</v>
      </c>
      <c r="J80" s="447" t="s">
        <v>275</v>
      </c>
      <c r="K80" s="135"/>
      <c r="L80" s="135"/>
      <c r="M80" s="510">
        <v>150500000</v>
      </c>
      <c r="N80" s="135"/>
      <c r="O80" s="135"/>
      <c r="P80" s="134"/>
      <c r="Q80" s="134"/>
      <c r="R80" s="134"/>
      <c r="S80" s="135"/>
      <c r="T80" s="336"/>
      <c r="U80" s="213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0"/>
      <c r="AH80" s="132"/>
      <c r="AI80" s="330"/>
      <c r="AJ80" s="330"/>
    </row>
    <row r="81" spans="1:36" s="331" customFormat="1" ht="18" customHeight="1">
      <c r="A81" s="523"/>
      <c r="B81" s="443">
        <f t="shared" si="9"/>
        <v>22</v>
      </c>
      <c r="C81" s="511"/>
      <c r="D81" s="506" t="s">
        <v>277</v>
      </c>
      <c r="E81" s="423" t="s">
        <v>278</v>
      </c>
      <c r="F81" s="423">
        <v>1</v>
      </c>
      <c r="G81" s="424">
        <v>65</v>
      </c>
      <c r="H81" s="424">
        <v>65</v>
      </c>
      <c r="I81" s="425">
        <v>0</v>
      </c>
      <c r="J81" s="426" t="s">
        <v>279</v>
      </c>
      <c r="K81" s="135"/>
      <c r="L81" s="135"/>
      <c r="M81" s="510">
        <v>150500000</v>
      </c>
      <c r="N81" s="135"/>
      <c r="O81" s="135"/>
      <c r="P81" s="134"/>
      <c r="Q81" s="134"/>
      <c r="R81" s="134"/>
      <c r="S81" s="135"/>
      <c r="T81" s="336"/>
      <c r="U81" s="213"/>
      <c r="V81" s="190"/>
      <c r="W81" s="190"/>
      <c r="X81" s="190"/>
      <c r="Y81" s="190"/>
      <c r="Z81" s="190"/>
      <c r="AA81" s="190"/>
      <c r="AB81" s="190"/>
      <c r="AC81" s="190"/>
      <c r="AD81" s="190"/>
      <c r="AE81" s="190"/>
      <c r="AF81" s="190"/>
      <c r="AG81" s="190"/>
      <c r="AH81" s="132"/>
      <c r="AI81" s="330"/>
      <c r="AJ81" s="330"/>
    </row>
    <row r="82" spans="1:36" s="331" customFormat="1" ht="18" customHeight="1">
      <c r="A82" s="523"/>
      <c r="B82" s="443">
        <f t="shared" si="9"/>
        <v>23</v>
      </c>
      <c r="C82" s="511"/>
      <c r="D82" s="504" t="s">
        <v>281</v>
      </c>
      <c r="E82" s="133" t="s">
        <v>59</v>
      </c>
      <c r="F82" s="133">
        <v>1</v>
      </c>
      <c r="G82" s="512">
        <v>65</v>
      </c>
      <c r="H82" s="513">
        <v>65</v>
      </c>
      <c r="I82" s="505">
        <v>0</v>
      </c>
      <c r="J82" s="447" t="s">
        <v>280</v>
      </c>
      <c r="K82" s="135"/>
      <c r="L82" s="135"/>
      <c r="M82" s="515">
        <v>150500000</v>
      </c>
      <c r="N82" s="135"/>
      <c r="O82" s="135"/>
      <c r="P82" s="134"/>
      <c r="Q82" s="134"/>
      <c r="R82" s="134"/>
      <c r="S82" s="135"/>
      <c r="T82" s="336"/>
      <c r="U82" s="213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32"/>
      <c r="AI82" s="330"/>
      <c r="AJ82" s="330"/>
    </row>
    <row r="83" spans="1:36" s="331" customFormat="1" ht="18" customHeight="1">
      <c r="A83" s="523"/>
      <c r="B83" s="443">
        <f t="shared" si="9"/>
        <v>24</v>
      </c>
      <c r="C83" s="516"/>
      <c r="D83" s="504" t="s">
        <v>285</v>
      </c>
      <c r="E83" s="268" t="s">
        <v>10</v>
      </c>
      <c r="F83" s="269">
        <v>1</v>
      </c>
      <c r="G83" s="270">
        <v>78</v>
      </c>
      <c r="H83" s="263">
        <v>78</v>
      </c>
      <c r="I83" s="245">
        <f>IF(G83&lt;0,(H83+G83),IF(G83&gt;0,(H83-G83),0))</f>
        <v>0</v>
      </c>
      <c r="J83" s="248" t="s">
        <v>117</v>
      </c>
      <c r="K83" s="135"/>
      <c r="L83" s="135"/>
      <c r="M83" s="515">
        <v>150500000</v>
      </c>
      <c r="N83" s="135"/>
      <c r="O83" s="135"/>
      <c r="P83" s="134"/>
      <c r="Q83" s="134"/>
      <c r="R83" s="134"/>
      <c r="S83" s="135"/>
      <c r="T83" s="336"/>
      <c r="U83" s="213"/>
      <c r="V83" s="190"/>
      <c r="W83" s="190"/>
      <c r="X83" s="190"/>
      <c r="Y83" s="190"/>
      <c r="Z83" s="190"/>
      <c r="AA83" s="190"/>
      <c r="AB83" s="190"/>
      <c r="AC83" s="190"/>
      <c r="AD83" s="190"/>
      <c r="AE83" s="190"/>
      <c r="AF83" s="190"/>
      <c r="AG83" s="190"/>
      <c r="AH83" s="132"/>
      <c r="AI83" s="330"/>
      <c r="AJ83" s="330"/>
    </row>
    <row r="84" spans="1:36" s="331" customFormat="1" ht="18" customHeight="1">
      <c r="A84" s="523"/>
      <c r="B84" s="443">
        <f t="shared" si="9"/>
        <v>25</v>
      </c>
      <c r="C84" s="516"/>
      <c r="D84" s="504" t="s">
        <v>282</v>
      </c>
      <c r="E84" s="517" t="s">
        <v>283</v>
      </c>
      <c r="F84" s="518">
        <v>1</v>
      </c>
      <c r="G84" s="519">
        <v>96</v>
      </c>
      <c r="H84" s="520">
        <v>96</v>
      </c>
      <c r="I84" s="521">
        <v>0</v>
      </c>
      <c r="J84" s="522" t="s">
        <v>284</v>
      </c>
      <c r="K84" s="135"/>
      <c r="L84" s="135"/>
      <c r="M84" s="535">
        <v>235200000</v>
      </c>
      <c r="N84" s="135"/>
      <c r="O84" s="135"/>
      <c r="P84" s="134"/>
      <c r="Q84" s="134"/>
      <c r="R84" s="134"/>
      <c r="S84" s="135"/>
      <c r="T84" s="336"/>
      <c r="U84" s="213"/>
      <c r="V84" s="190"/>
      <c r="W84" s="190"/>
      <c r="X84" s="190"/>
      <c r="Y84" s="190"/>
      <c r="Z84" s="190"/>
      <c r="AA84" s="190"/>
      <c r="AB84" s="190"/>
      <c r="AC84" s="190"/>
      <c r="AD84" s="190"/>
      <c r="AE84" s="190"/>
      <c r="AF84" s="190"/>
      <c r="AG84" s="190"/>
      <c r="AH84" s="132"/>
      <c r="AI84" s="330"/>
      <c r="AJ84" s="330"/>
    </row>
    <row r="85" spans="1:36" s="331" customFormat="1" ht="18" customHeight="1">
      <c r="A85" s="523"/>
      <c r="B85" s="443">
        <f t="shared" si="9"/>
        <v>26</v>
      </c>
      <c r="C85" s="533"/>
      <c r="D85" s="534" t="s">
        <v>296</v>
      </c>
      <c r="E85" s="133" t="s">
        <v>292</v>
      </c>
      <c r="F85" s="133">
        <v>1</v>
      </c>
      <c r="G85" s="512">
        <v>65</v>
      </c>
      <c r="H85" s="513">
        <v>65</v>
      </c>
      <c r="I85" s="505">
        <v>0</v>
      </c>
      <c r="J85" s="447" t="s">
        <v>291</v>
      </c>
      <c r="K85" s="135"/>
      <c r="L85" s="135"/>
      <c r="M85" s="531">
        <v>150500000</v>
      </c>
      <c r="N85" s="135"/>
      <c r="O85" s="135"/>
      <c r="P85" s="134"/>
      <c r="Q85" s="134"/>
      <c r="R85" s="134"/>
      <c r="S85" s="135"/>
      <c r="T85" s="336"/>
      <c r="U85" s="213"/>
      <c r="V85" s="190"/>
      <c r="W85" s="190"/>
      <c r="X85" s="190"/>
      <c r="Y85" s="190"/>
      <c r="Z85" s="190"/>
      <c r="AA85" s="190"/>
      <c r="AB85" s="190"/>
      <c r="AC85" s="190"/>
      <c r="AD85" s="190"/>
      <c r="AE85" s="190"/>
      <c r="AF85" s="190"/>
      <c r="AG85" s="190"/>
      <c r="AH85" s="132"/>
      <c r="AI85" s="330"/>
      <c r="AJ85" s="330"/>
    </row>
    <row r="86" spans="1:36" s="331" customFormat="1" ht="18" customHeight="1">
      <c r="A86" s="523"/>
      <c r="B86" s="443">
        <f t="shared" si="9"/>
        <v>27</v>
      </c>
      <c r="C86" s="533"/>
      <c r="D86" s="534" t="s">
        <v>297</v>
      </c>
      <c r="E86" s="133" t="s">
        <v>60</v>
      </c>
      <c r="F86" s="133">
        <v>1</v>
      </c>
      <c r="G86" s="512">
        <v>65</v>
      </c>
      <c r="H86" s="513">
        <v>65</v>
      </c>
      <c r="I86" s="505">
        <v>0</v>
      </c>
      <c r="J86" s="447" t="s">
        <v>293</v>
      </c>
      <c r="K86" s="135"/>
      <c r="L86" s="135"/>
      <c r="M86" s="531">
        <v>150500000</v>
      </c>
      <c r="N86" s="135"/>
      <c r="O86" s="135"/>
      <c r="P86" s="134"/>
      <c r="Q86" s="134"/>
      <c r="R86" s="134"/>
      <c r="S86" s="135"/>
      <c r="T86" s="336"/>
      <c r="U86" s="213"/>
      <c r="V86" s="190"/>
      <c r="W86" s="190"/>
      <c r="X86" s="190"/>
      <c r="Y86" s="190"/>
      <c r="Z86" s="190"/>
      <c r="AA86" s="190"/>
      <c r="AB86" s="190"/>
      <c r="AC86" s="190"/>
      <c r="AD86" s="190"/>
      <c r="AE86" s="190"/>
      <c r="AF86" s="190"/>
      <c r="AG86" s="190"/>
      <c r="AH86" s="132"/>
      <c r="AI86" s="330"/>
      <c r="AJ86" s="330"/>
    </row>
    <row r="87" spans="1:36" s="331" customFormat="1" ht="18" customHeight="1">
      <c r="A87" s="523"/>
      <c r="B87" s="443">
        <f t="shared" si="9"/>
        <v>28</v>
      </c>
      <c r="C87" s="516"/>
      <c r="D87" s="504" t="s">
        <v>298</v>
      </c>
      <c r="E87" s="133" t="s">
        <v>294</v>
      </c>
      <c r="F87" s="133">
        <v>1</v>
      </c>
      <c r="G87" s="512">
        <v>65</v>
      </c>
      <c r="H87" s="513">
        <v>65</v>
      </c>
      <c r="I87" s="505">
        <v>0</v>
      </c>
      <c r="J87" s="447" t="s">
        <v>295</v>
      </c>
      <c r="K87" s="135"/>
      <c r="L87" s="135"/>
      <c r="M87" s="531">
        <v>150500000</v>
      </c>
      <c r="N87" s="135"/>
      <c r="O87" s="135"/>
      <c r="P87" s="134"/>
      <c r="Q87" s="134"/>
      <c r="R87" s="134"/>
      <c r="S87" s="135"/>
      <c r="T87" s="336"/>
      <c r="U87" s="213"/>
      <c r="V87" s="190"/>
      <c r="W87" s="190"/>
      <c r="X87" s="190"/>
      <c r="Y87" s="190"/>
      <c r="Z87" s="190"/>
      <c r="AA87" s="190"/>
      <c r="AB87" s="190"/>
      <c r="AC87" s="190"/>
      <c r="AD87" s="190"/>
      <c r="AE87" s="190"/>
      <c r="AF87" s="190"/>
      <c r="AG87" s="190"/>
      <c r="AH87" s="132"/>
      <c r="AI87" s="330"/>
      <c r="AJ87" s="330"/>
    </row>
    <row r="88" spans="1:36" ht="18" customHeight="1">
      <c r="B88" s="443">
        <f t="shared" si="9"/>
        <v>29</v>
      </c>
      <c r="C88" s="441"/>
      <c r="D88" s="506" t="s">
        <v>309</v>
      </c>
      <c r="E88" s="447" t="s">
        <v>308</v>
      </c>
      <c r="F88" s="447">
        <v>1</v>
      </c>
      <c r="G88" s="513">
        <v>65</v>
      </c>
      <c r="H88" s="513">
        <v>65</v>
      </c>
      <c r="I88" s="505">
        <v>0</v>
      </c>
      <c r="J88" s="447" t="s">
        <v>310</v>
      </c>
      <c r="K88" s="436"/>
      <c r="L88" s="536"/>
      <c r="M88" s="537">
        <v>150500000</v>
      </c>
      <c r="N88" s="538"/>
      <c r="O88" s="514"/>
      <c r="P88" s="539"/>
      <c r="Q88" s="539"/>
      <c r="R88" s="539"/>
      <c r="S88" s="514"/>
      <c r="T88" s="536"/>
      <c r="U88" s="540"/>
      <c r="V88" s="541"/>
      <c r="W88" s="541"/>
      <c r="X88" s="541"/>
      <c r="Y88" s="541"/>
      <c r="Z88" s="541"/>
      <c r="AA88" s="541"/>
      <c r="AB88" s="541"/>
      <c r="AC88" s="541"/>
      <c r="AD88" s="541"/>
      <c r="AE88" s="541"/>
      <c r="AF88" s="541"/>
      <c r="AG88" s="541"/>
      <c r="AH88" s="435"/>
    </row>
    <row r="89" spans="1:36" ht="18" customHeight="1">
      <c r="B89" s="443">
        <f t="shared" si="9"/>
        <v>30</v>
      </c>
      <c r="C89" s="542"/>
      <c r="D89" s="506" t="s">
        <v>313</v>
      </c>
      <c r="E89" s="507" t="s">
        <v>311</v>
      </c>
      <c r="F89" s="507">
        <v>1</v>
      </c>
      <c r="G89" s="508">
        <v>65</v>
      </c>
      <c r="H89" s="508">
        <v>65</v>
      </c>
      <c r="I89" s="543">
        <v>0</v>
      </c>
      <c r="J89" s="507" t="s">
        <v>312</v>
      </c>
      <c r="K89" s="221"/>
      <c r="L89" s="214"/>
      <c r="M89" s="544">
        <v>150500000</v>
      </c>
      <c r="N89" s="545"/>
      <c r="O89" s="215"/>
      <c r="P89" s="419"/>
      <c r="Q89" s="419"/>
      <c r="R89" s="419"/>
      <c r="S89" s="215"/>
      <c r="T89" s="214"/>
      <c r="U89" s="546"/>
      <c r="V89" s="547"/>
      <c r="W89" s="547"/>
      <c r="X89" s="547"/>
      <c r="Y89" s="547"/>
      <c r="Z89" s="547"/>
      <c r="AA89" s="547"/>
      <c r="AB89" s="547"/>
      <c r="AC89" s="547"/>
      <c r="AD89" s="547"/>
      <c r="AE89" s="547"/>
      <c r="AF89" s="547"/>
      <c r="AG89" s="547"/>
      <c r="AH89" s="548"/>
    </row>
    <row r="90" spans="1:36" ht="18" customHeight="1">
      <c r="B90" s="443">
        <f t="shared" si="9"/>
        <v>31</v>
      </c>
      <c r="C90" s="549"/>
      <c r="D90" s="506" t="s">
        <v>316</v>
      </c>
      <c r="E90" s="507" t="s">
        <v>314</v>
      </c>
      <c r="F90" s="507">
        <v>1</v>
      </c>
      <c r="G90" s="508">
        <v>65</v>
      </c>
      <c r="H90" s="424">
        <v>65</v>
      </c>
      <c r="I90" s="425">
        <v>0</v>
      </c>
      <c r="J90" s="550" t="s">
        <v>315</v>
      </c>
      <c r="K90" s="436"/>
      <c r="L90" s="536"/>
      <c r="M90" s="537">
        <v>150500000</v>
      </c>
      <c r="N90" s="538"/>
      <c r="O90" s="514"/>
      <c r="P90" s="539"/>
      <c r="Q90" s="539"/>
      <c r="R90" s="539"/>
      <c r="S90" s="514"/>
      <c r="T90" s="536"/>
      <c r="U90" s="540"/>
      <c r="V90" s="541"/>
      <c r="W90" s="541"/>
      <c r="X90" s="541"/>
      <c r="Y90" s="541"/>
      <c r="Z90" s="541"/>
      <c r="AA90" s="541"/>
      <c r="AB90" s="541"/>
      <c r="AC90" s="541"/>
      <c r="AD90" s="541"/>
      <c r="AE90" s="541"/>
      <c r="AF90" s="541"/>
      <c r="AG90" s="541"/>
      <c r="AH90" s="435"/>
    </row>
    <row r="91" spans="1:36" ht="18" customHeight="1">
      <c r="B91" s="443">
        <f t="shared" si="9"/>
        <v>32</v>
      </c>
      <c r="C91" s="549"/>
      <c r="D91" s="506" t="s">
        <v>319</v>
      </c>
      <c r="E91" s="423" t="s">
        <v>317</v>
      </c>
      <c r="F91" s="423">
        <v>1</v>
      </c>
      <c r="G91" s="424">
        <v>65</v>
      </c>
      <c r="H91" s="424">
        <v>65</v>
      </c>
      <c r="I91" s="425">
        <v>0</v>
      </c>
      <c r="J91" s="426" t="s">
        <v>318</v>
      </c>
      <c r="K91" s="436"/>
      <c r="L91" s="536"/>
      <c r="M91" s="537">
        <v>150500000</v>
      </c>
      <c r="N91" s="538"/>
      <c r="O91" s="514"/>
      <c r="P91" s="539"/>
      <c r="Q91" s="539"/>
      <c r="R91" s="539"/>
      <c r="S91" s="514"/>
      <c r="T91" s="536"/>
      <c r="U91" s="540"/>
      <c r="V91" s="541"/>
      <c r="W91" s="541"/>
      <c r="X91" s="541"/>
      <c r="Y91" s="541"/>
      <c r="Z91" s="541"/>
      <c r="AA91" s="541"/>
      <c r="AB91" s="541"/>
      <c r="AC91" s="541"/>
      <c r="AD91" s="541"/>
      <c r="AE91" s="541"/>
      <c r="AF91" s="541"/>
      <c r="AG91" s="541"/>
      <c r="AH91" s="435"/>
    </row>
    <row r="92" spans="1:36" ht="18" customHeight="1">
      <c r="B92" s="443">
        <f t="shared" si="9"/>
        <v>33</v>
      </c>
      <c r="C92" s="555"/>
      <c r="D92" s="504" t="s">
        <v>322</v>
      </c>
      <c r="E92" s="133" t="s">
        <v>323</v>
      </c>
      <c r="F92" s="133">
        <v>1</v>
      </c>
      <c r="G92" s="512">
        <v>65</v>
      </c>
      <c r="H92" s="513">
        <v>65</v>
      </c>
      <c r="I92" s="505">
        <f t="shared" ref="I92:I95" si="10">IF(G92&lt;0,(H92+G92),IF(G92&gt;0,(H92-G92),0))</f>
        <v>0</v>
      </c>
      <c r="J92" s="447" t="s">
        <v>324</v>
      </c>
      <c r="L92" s="554"/>
      <c r="M92" s="537">
        <v>150500000</v>
      </c>
      <c r="N92" s="153"/>
      <c r="O92" s="175"/>
      <c r="P92" s="174"/>
      <c r="Q92" s="174"/>
      <c r="R92" s="174"/>
      <c r="S92" s="175"/>
      <c r="T92" s="554"/>
      <c r="U92" s="189"/>
      <c r="V92" s="296"/>
      <c r="W92" s="296"/>
      <c r="X92" s="296"/>
      <c r="Y92" s="296"/>
      <c r="Z92" s="296"/>
      <c r="AA92" s="296"/>
      <c r="AB92" s="296"/>
      <c r="AC92" s="296"/>
      <c r="AD92" s="296"/>
      <c r="AE92" s="296"/>
      <c r="AF92" s="296"/>
      <c r="AG92" s="296"/>
      <c r="AH92" s="181"/>
    </row>
    <row r="93" spans="1:36" ht="18" customHeight="1">
      <c r="B93" s="443">
        <f t="shared" si="9"/>
        <v>34</v>
      </c>
      <c r="C93" s="555"/>
      <c r="D93" s="504" t="s">
        <v>327</v>
      </c>
      <c r="E93" s="423" t="s">
        <v>325</v>
      </c>
      <c r="F93" s="447">
        <v>1</v>
      </c>
      <c r="G93" s="556">
        <v>72</v>
      </c>
      <c r="H93" s="513">
        <v>72</v>
      </c>
      <c r="I93" s="505">
        <f t="shared" si="10"/>
        <v>0</v>
      </c>
      <c r="J93" s="426" t="s">
        <v>326</v>
      </c>
      <c r="K93" s="426"/>
      <c r="L93" s="554"/>
      <c r="M93" s="537">
        <v>150500000</v>
      </c>
      <c r="N93" s="153"/>
      <c r="O93" s="175"/>
      <c r="P93" s="174"/>
      <c r="Q93" s="174"/>
      <c r="R93" s="174"/>
      <c r="S93" s="175"/>
      <c r="T93" s="554"/>
      <c r="U93" s="189"/>
      <c r="V93" s="296"/>
      <c r="W93" s="296"/>
      <c r="X93" s="296"/>
      <c r="Y93" s="296"/>
      <c r="Z93" s="296"/>
      <c r="AA93" s="296"/>
      <c r="AB93" s="296"/>
      <c r="AC93" s="296"/>
      <c r="AD93" s="296"/>
      <c r="AE93" s="296"/>
      <c r="AF93" s="296"/>
      <c r="AG93" s="296"/>
      <c r="AH93" s="181"/>
    </row>
    <row r="94" spans="1:36" ht="18" customHeight="1">
      <c r="B94" s="443">
        <f t="shared" si="9"/>
        <v>35</v>
      </c>
      <c r="C94" s="555"/>
      <c r="D94" s="504" t="s">
        <v>330</v>
      </c>
      <c r="E94" s="517" t="s">
        <v>328</v>
      </c>
      <c r="F94" s="518">
        <v>1</v>
      </c>
      <c r="G94" s="424">
        <v>105</v>
      </c>
      <c r="H94" s="520">
        <v>105</v>
      </c>
      <c r="I94" s="521">
        <f t="shared" si="10"/>
        <v>0</v>
      </c>
      <c r="J94" s="557" t="s">
        <v>329</v>
      </c>
      <c r="K94" s="554"/>
      <c r="L94" s="426"/>
      <c r="M94" s="551">
        <v>245500000</v>
      </c>
      <c r="N94" s="153"/>
      <c r="O94" s="175"/>
      <c r="P94" s="174"/>
      <c r="Q94" s="174"/>
      <c r="R94" s="174"/>
      <c r="S94" s="175"/>
      <c r="T94" s="554"/>
      <c r="U94" s="189"/>
      <c r="V94" s="296"/>
      <c r="W94" s="296"/>
      <c r="X94" s="296"/>
      <c r="Y94" s="296"/>
      <c r="Z94" s="296"/>
      <c r="AA94" s="296"/>
      <c r="AB94" s="296"/>
      <c r="AC94" s="296"/>
      <c r="AD94" s="296"/>
      <c r="AE94" s="296"/>
      <c r="AF94" s="296"/>
      <c r="AG94" s="296"/>
      <c r="AH94" s="181"/>
    </row>
    <row r="95" spans="1:36" ht="18" customHeight="1">
      <c r="B95" s="443">
        <f t="shared" si="9"/>
        <v>36</v>
      </c>
      <c r="C95" s="441"/>
      <c r="D95" s="534" t="s">
        <v>333</v>
      </c>
      <c r="E95" s="517" t="s">
        <v>331</v>
      </c>
      <c r="F95" s="517">
        <v>1</v>
      </c>
      <c r="G95" s="558">
        <v>96</v>
      </c>
      <c r="H95" s="558">
        <v>96</v>
      </c>
      <c r="I95" s="559">
        <f t="shared" si="10"/>
        <v>0</v>
      </c>
      <c r="J95" s="517" t="s">
        <v>332</v>
      </c>
      <c r="K95" s="517"/>
      <c r="L95" s="536"/>
      <c r="M95" s="537">
        <v>222033000</v>
      </c>
      <c r="N95" s="538"/>
      <c r="O95" s="514"/>
      <c r="P95" s="539"/>
      <c r="Q95" s="539"/>
      <c r="R95" s="539"/>
      <c r="S95" s="514"/>
      <c r="T95" s="536"/>
      <c r="U95" s="540"/>
      <c r="V95" s="541"/>
      <c r="W95" s="541"/>
      <c r="X95" s="541"/>
      <c r="Y95" s="541"/>
      <c r="Z95" s="541"/>
      <c r="AA95" s="541"/>
      <c r="AB95" s="541"/>
      <c r="AC95" s="541"/>
      <c r="AD95" s="541"/>
      <c r="AE95" s="541"/>
      <c r="AF95" s="541"/>
      <c r="AG95" s="541"/>
      <c r="AH95" s="435"/>
    </row>
    <row r="96" spans="1:36" ht="18" customHeight="1">
      <c r="B96" s="560"/>
      <c r="C96" s="561"/>
      <c r="D96" s="562"/>
      <c r="E96" s="563"/>
      <c r="F96" s="563"/>
      <c r="G96" s="564"/>
      <c r="H96" s="564"/>
      <c r="I96" s="565"/>
      <c r="J96" s="563"/>
      <c r="K96" s="563"/>
      <c r="L96" s="566"/>
      <c r="M96" s="567"/>
      <c r="N96" s="568"/>
      <c r="O96" s="569"/>
      <c r="P96" s="570"/>
      <c r="Q96" s="570"/>
      <c r="R96" s="570"/>
      <c r="S96" s="569"/>
      <c r="T96" s="566"/>
      <c r="U96" s="571"/>
      <c r="V96" s="572"/>
      <c r="W96" s="572"/>
      <c r="X96" s="572"/>
      <c r="Y96" s="572"/>
      <c r="Z96" s="572"/>
      <c r="AA96" s="572"/>
      <c r="AB96" s="572"/>
      <c r="AC96" s="572"/>
      <c r="AD96" s="572"/>
      <c r="AE96" s="572"/>
      <c r="AF96" s="572"/>
      <c r="AG96" s="572"/>
      <c r="AH96" s="573"/>
    </row>
    <row r="97" spans="1:34" ht="18" customHeight="1">
      <c r="A97" s="11"/>
      <c r="B97" s="418">
        <f>COUNT(B58:B95)</f>
        <v>36</v>
      </c>
      <c r="C97" s="84"/>
      <c r="D97" s="96" t="s">
        <v>11</v>
      </c>
      <c r="E97" s="125"/>
      <c r="F97" s="56">
        <f>SUM(F58:F95)</f>
        <v>35</v>
      </c>
      <c r="G97" s="116">
        <f>SUM(G58:G95)</f>
        <v>2255</v>
      </c>
      <c r="H97" s="116">
        <f>SUM(H58:H95)</f>
        <v>2274</v>
      </c>
      <c r="I97" s="116">
        <f>SUM(I58:I95)</f>
        <v>-19</v>
      </c>
      <c r="J97" s="56"/>
      <c r="K97" s="56"/>
      <c r="L97" s="56"/>
      <c r="M97" s="127"/>
      <c r="N97" s="56"/>
      <c r="O97" s="56"/>
      <c r="P97" s="56">
        <f t="shared" ref="P97:U97" si="11">SUM(P58:P59)</f>
        <v>0</v>
      </c>
      <c r="Q97" s="56">
        <f t="shared" si="11"/>
        <v>0</v>
      </c>
      <c r="R97" s="56">
        <f t="shared" si="11"/>
        <v>0</v>
      </c>
      <c r="S97" s="96">
        <f t="shared" si="11"/>
        <v>0</v>
      </c>
      <c r="T97" s="56">
        <f t="shared" si="11"/>
        <v>0</v>
      </c>
      <c r="U97" s="57">
        <f t="shared" si="11"/>
        <v>0</v>
      </c>
      <c r="V97" s="57">
        <f t="shared" ref="V97:AG97" si="12">SUM(V59:V59)</f>
        <v>0</v>
      </c>
      <c r="W97" s="57">
        <f t="shared" si="12"/>
        <v>0</v>
      </c>
      <c r="X97" s="57">
        <f t="shared" si="12"/>
        <v>0</v>
      </c>
      <c r="Y97" s="57">
        <f t="shared" si="12"/>
        <v>0</v>
      </c>
      <c r="Z97" s="57">
        <f t="shared" si="12"/>
        <v>0</v>
      </c>
      <c r="AA97" s="57">
        <f t="shared" si="12"/>
        <v>0</v>
      </c>
      <c r="AB97" s="57">
        <f t="shared" si="12"/>
        <v>0</v>
      </c>
      <c r="AC97" s="57">
        <f t="shared" si="12"/>
        <v>0</v>
      </c>
      <c r="AD97" s="57">
        <f t="shared" si="12"/>
        <v>0</v>
      </c>
      <c r="AE97" s="57">
        <f t="shared" si="12"/>
        <v>0</v>
      </c>
      <c r="AF97" s="57">
        <f t="shared" si="12"/>
        <v>0</v>
      </c>
      <c r="AG97" s="57">
        <f t="shared" si="12"/>
        <v>0</v>
      </c>
      <c r="AH97" s="86"/>
    </row>
    <row r="98" spans="1:34" ht="5.25" customHeight="1">
      <c r="A98" s="11"/>
      <c r="B98" s="92"/>
      <c r="C98" s="92"/>
      <c r="D98" s="98"/>
      <c r="E98" s="124"/>
      <c r="F98" s="92"/>
      <c r="G98" s="93"/>
      <c r="H98" s="93"/>
      <c r="I98" s="93"/>
      <c r="J98" s="92"/>
      <c r="K98" s="92"/>
      <c r="L98" s="92"/>
      <c r="M98" s="126"/>
      <c r="N98" s="92"/>
      <c r="O98" s="92"/>
      <c r="P98" s="92"/>
      <c r="Q98" s="92"/>
      <c r="R98" s="92"/>
      <c r="S98" s="98"/>
      <c r="T98" s="94"/>
      <c r="U98" s="104"/>
      <c r="V98" s="104"/>
      <c r="W98" s="104"/>
      <c r="X98" s="104"/>
      <c r="Y98" s="104"/>
      <c r="Z98" s="104"/>
      <c r="AA98" s="104"/>
      <c r="AB98" s="104"/>
      <c r="AC98" s="92"/>
      <c r="AD98" s="92"/>
      <c r="AE98" s="92"/>
      <c r="AF98" s="92"/>
      <c r="AG98" s="92"/>
      <c r="AH98" s="94"/>
    </row>
    <row r="99" spans="1:34" ht="18" customHeight="1">
      <c r="A99" s="31"/>
      <c r="B99" s="117">
        <f>B97+B57</f>
        <v>43</v>
      </c>
      <c r="C99" s="118"/>
      <c r="D99" s="96" t="s">
        <v>21</v>
      </c>
      <c r="E99" s="118"/>
      <c r="F99" s="117">
        <f>F97+F57</f>
        <v>39</v>
      </c>
      <c r="G99" s="119">
        <f>G97+G57</f>
        <v>2439</v>
      </c>
      <c r="H99" s="119">
        <f>H97+H57</f>
        <v>2548</v>
      </c>
      <c r="I99" s="119">
        <f>I97+I57</f>
        <v>-203</v>
      </c>
      <c r="J99" s="118"/>
      <c r="K99" s="118"/>
      <c r="L99" s="118"/>
      <c r="M99" s="118"/>
      <c r="N99" s="118"/>
      <c r="O99" s="118"/>
      <c r="P99" s="117">
        <f t="shared" ref="P99:AG99" si="13">P97+P57</f>
        <v>0</v>
      </c>
      <c r="Q99" s="117">
        <f t="shared" si="13"/>
        <v>0</v>
      </c>
      <c r="R99" s="117">
        <f t="shared" si="13"/>
        <v>0</v>
      </c>
      <c r="S99" s="96">
        <f t="shared" si="13"/>
        <v>0</v>
      </c>
      <c r="T99" s="56">
        <f t="shared" si="13"/>
        <v>0</v>
      </c>
      <c r="U99" s="182">
        <f t="shared" si="13"/>
        <v>0</v>
      </c>
      <c r="V99" s="182">
        <f t="shared" si="13"/>
        <v>0</v>
      </c>
      <c r="W99" s="182">
        <f t="shared" si="13"/>
        <v>0</v>
      </c>
      <c r="X99" s="182">
        <f t="shared" si="13"/>
        <v>0</v>
      </c>
      <c r="Y99" s="182">
        <f t="shared" si="13"/>
        <v>0</v>
      </c>
      <c r="Z99" s="182">
        <f t="shared" si="13"/>
        <v>0</v>
      </c>
      <c r="AA99" s="182">
        <f t="shared" si="13"/>
        <v>0</v>
      </c>
      <c r="AB99" s="182">
        <f t="shared" si="13"/>
        <v>0</v>
      </c>
      <c r="AC99" s="117">
        <f t="shared" si="13"/>
        <v>0</v>
      </c>
      <c r="AD99" s="117">
        <f t="shared" si="13"/>
        <v>0</v>
      </c>
      <c r="AE99" s="117">
        <f t="shared" si="13"/>
        <v>0</v>
      </c>
      <c r="AF99" s="117">
        <f t="shared" si="13"/>
        <v>0</v>
      </c>
      <c r="AG99" s="117">
        <f t="shared" si="13"/>
        <v>0</v>
      </c>
      <c r="AH99" s="120"/>
    </row>
    <row r="100" spans="1:34" ht="18" customHeight="1">
      <c r="B100" s="92"/>
      <c r="C100" s="92"/>
      <c r="D100" s="92"/>
      <c r="E100" s="92"/>
      <c r="F100" s="92"/>
      <c r="G100" s="93"/>
      <c r="H100" s="93"/>
      <c r="I100" s="93"/>
      <c r="J100" s="92"/>
      <c r="K100" s="92"/>
      <c r="L100" s="92"/>
      <c r="M100" s="92"/>
      <c r="N100" s="92"/>
      <c r="O100" s="92"/>
      <c r="P100" s="92"/>
      <c r="Q100" s="92"/>
      <c r="R100" s="92"/>
      <c r="S100" s="98"/>
      <c r="T100" s="94"/>
      <c r="U100" s="104"/>
      <c r="V100" s="104"/>
      <c r="W100" s="104"/>
      <c r="X100" s="104"/>
      <c r="Y100" s="104"/>
      <c r="Z100" s="104"/>
      <c r="AA100" s="104"/>
      <c r="AB100" s="104"/>
      <c r="AC100" s="92"/>
      <c r="AD100" s="92"/>
      <c r="AE100" s="92"/>
      <c r="AF100" s="92"/>
      <c r="AG100" s="92"/>
      <c r="AH100" s="94"/>
    </row>
    <row r="101" spans="1:34" ht="18" customHeight="1">
      <c r="A101" s="11"/>
    </row>
  </sheetData>
  <sortState ref="A170:AJ316">
    <sortCondition ref="E170:E316"/>
  </sortState>
  <mergeCells count="35">
    <mergeCell ref="O12:O13"/>
    <mergeCell ref="M67:M68"/>
    <mergeCell ref="B5:B6"/>
    <mergeCell ref="D5:D6"/>
    <mergeCell ref="E5:E6"/>
    <mergeCell ref="C5:C6"/>
    <mergeCell ref="B45:B46"/>
    <mergeCell ref="D45:D46"/>
    <mergeCell ref="E45:E46"/>
    <mergeCell ref="C45:C46"/>
    <mergeCell ref="F5:F6"/>
    <mergeCell ref="G5:I5"/>
    <mergeCell ref="F45:F46"/>
    <mergeCell ref="G45:I45"/>
    <mergeCell ref="J5:J6"/>
    <mergeCell ref="K5:K6"/>
    <mergeCell ref="J45:J46"/>
    <mergeCell ref="K45:K46"/>
    <mergeCell ref="L5:L6"/>
    <mergeCell ref="V45:AG45"/>
    <mergeCell ref="N45:O45"/>
    <mergeCell ref="P45:S45"/>
    <mergeCell ref="L45:L46"/>
    <mergeCell ref="M45:M46"/>
    <mergeCell ref="O15:O16"/>
    <mergeCell ref="O18:O19"/>
    <mergeCell ref="T45:U45"/>
    <mergeCell ref="O32:O33"/>
    <mergeCell ref="AH5:AH6"/>
    <mergeCell ref="V5:AG5"/>
    <mergeCell ref="M5:M6"/>
    <mergeCell ref="T5:U5"/>
    <mergeCell ref="N5:O5"/>
    <mergeCell ref="P5:S5"/>
    <mergeCell ref="AH45:AH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REKAP BLM ORDER</vt:lpstr>
      <vt:lpstr>REKAP</vt:lpstr>
      <vt:lpstr>BTB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Pertanahan2</dc:creator>
  <cp:lastModifiedBy>ismail - [2010]</cp:lastModifiedBy>
  <cp:lastPrinted>2020-02-29T10:40:30Z</cp:lastPrinted>
  <dcterms:created xsi:type="dcterms:W3CDTF">2016-05-14T07:03:17Z</dcterms:created>
  <dcterms:modified xsi:type="dcterms:W3CDTF">2020-06-19T05:52:41Z</dcterms:modified>
</cp:coreProperties>
</file>