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topsis-ci" sheetId="1" r:id="rId1"/>
  </sheets>
  <calcPr calcId="162913"/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C45" i="1"/>
  <c r="D45" i="1"/>
  <c r="E45" i="1"/>
  <c r="F45" i="1"/>
  <c r="G45" i="1"/>
  <c r="F21" i="1"/>
  <c r="F37" i="1" s="1"/>
  <c r="F44" i="1" s="1"/>
  <c r="E3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7" i="1"/>
  <c r="D7" i="1"/>
  <c r="D14" i="1" s="1"/>
  <c r="E7" i="1"/>
  <c r="E14" i="1" s="1"/>
  <c r="F7" i="1"/>
  <c r="F14" i="1" s="1"/>
  <c r="G7" i="1"/>
  <c r="G14" i="1" s="1"/>
  <c r="E15" i="1" l="1"/>
  <c r="E23" i="1" s="1"/>
  <c r="D15" i="1"/>
  <c r="D23" i="1" s="1"/>
  <c r="G16" i="1"/>
  <c r="G24" i="1" s="1"/>
  <c r="F15" i="1"/>
  <c r="F23" i="1" s="1"/>
  <c r="G17" i="1"/>
  <c r="G25" i="1" s="1"/>
  <c r="G15" i="1"/>
  <c r="G23" i="1" s="1"/>
  <c r="F18" i="1"/>
  <c r="F26" i="1" s="1"/>
  <c r="F17" i="1"/>
  <c r="F25" i="1" s="1"/>
  <c r="F16" i="1"/>
  <c r="F24" i="1" s="1"/>
  <c r="E18" i="1"/>
  <c r="E26" i="1" s="1"/>
  <c r="E17" i="1"/>
  <c r="E25" i="1" s="1"/>
  <c r="E16" i="1"/>
  <c r="E24" i="1" s="1"/>
  <c r="G18" i="1"/>
  <c r="G26" i="1" s="1"/>
  <c r="D18" i="1"/>
  <c r="D26" i="1" s="1"/>
  <c r="D17" i="1"/>
  <c r="D25" i="1" s="1"/>
  <c r="D16" i="1"/>
  <c r="D24" i="1" s="1"/>
  <c r="C10" i="1"/>
  <c r="C11" i="1"/>
  <c r="B11" i="1"/>
  <c r="A9" i="1"/>
  <c r="A10" i="1"/>
  <c r="A11" i="1"/>
  <c r="A18" i="1" s="1"/>
  <c r="A26" i="1" s="1"/>
  <c r="E28" i="1" l="1"/>
  <c r="F33" i="1" s="1"/>
  <c r="E38" i="1" s="1"/>
  <c r="E27" i="1"/>
  <c r="F34" i="1" s="1"/>
  <c r="D27" i="1"/>
  <c r="E33" i="1" s="1"/>
  <c r="D38" i="1" s="1"/>
  <c r="D28" i="1"/>
  <c r="E34" i="1" s="1"/>
  <c r="F27" i="1"/>
  <c r="G33" i="1" s="1"/>
  <c r="F38" i="1" s="1"/>
  <c r="F28" i="1"/>
  <c r="G34" i="1" s="1"/>
  <c r="A55" i="1"/>
  <c r="A41" i="1"/>
  <c r="A48" i="1" s="1"/>
  <c r="C8" i="1"/>
  <c r="C9" i="1"/>
  <c r="B9" i="1"/>
  <c r="B10" i="1"/>
  <c r="B8" i="1"/>
  <c r="D41" i="1" l="1"/>
  <c r="F40" i="1"/>
  <c r="F39" i="1"/>
  <c r="F41" i="1"/>
  <c r="E39" i="1"/>
  <c r="E40" i="1"/>
  <c r="D39" i="1"/>
  <c r="E41" i="1"/>
  <c r="D40" i="1"/>
  <c r="B16" i="1"/>
  <c r="B24" i="1" s="1"/>
  <c r="B15" i="1"/>
  <c r="B23" i="1" s="1"/>
  <c r="B17" i="1"/>
  <c r="B25" i="1" s="1"/>
  <c r="B18" i="1"/>
  <c r="B26" i="1" s="1"/>
  <c r="C15" i="1"/>
  <c r="C23" i="1" s="1"/>
  <c r="C16" i="1"/>
  <c r="C24" i="1" s="1"/>
  <c r="C17" i="1"/>
  <c r="C25" i="1" s="1"/>
  <c r="C18" i="1"/>
  <c r="C26" i="1" s="1"/>
  <c r="A8" i="1"/>
  <c r="A15" i="1" s="1"/>
  <c r="A16" i="1"/>
  <c r="A17" i="1"/>
  <c r="A25" i="1" s="1"/>
  <c r="B7" i="1"/>
  <c r="E21" i="1"/>
  <c r="G21" i="1"/>
  <c r="G37" i="1" l="1"/>
  <c r="G44" i="1" s="1"/>
  <c r="E44" i="1"/>
  <c r="C27" i="1"/>
  <c r="D34" i="1" s="1"/>
  <c r="C28" i="1"/>
  <c r="D33" i="1" s="1"/>
  <c r="C39" i="1" s="1"/>
  <c r="A54" i="1"/>
  <c r="A40" i="1"/>
  <c r="A47" i="1" s="1"/>
  <c r="A24" i="1"/>
  <c r="A23" i="1"/>
  <c r="D21" i="1"/>
  <c r="D37" i="1" s="1"/>
  <c r="C14" i="1"/>
  <c r="C21" i="1" s="1"/>
  <c r="C37" i="1" s="1"/>
  <c r="B14" i="1"/>
  <c r="B21" i="1" s="1"/>
  <c r="C41" i="1" l="1"/>
  <c r="C38" i="1"/>
  <c r="C40" i="1"/>
  <c r="A53" i="1"/>
  <c r="A39" i="1"/>
  <c r="A46" i="1" s="1"/>
  <c r="C44" i="1"/>
  <c r="G28" i="1"/>
  <c r="G27" i="1"/>
  <c r="H34" i="1" s="1"/>
  <c r="B37" i="1"/>
  <c r="B44" i="1" s="1"/>
  <c r="D44" i="1"/>
  <c r="A52" i="1"/>
  <c r="A38" i="1"/>
  <c r="A45" i="1" s="1"/>
  <c r="H33" i="1" l="1"/>
  <c r="B27" i="1"/>
  <c r="C33" i="1" s="1"/>
  <c r="B28" i="1"/>
  <c r="B39" i="1" l="1"/>
  <c r="C34" i="1"/>
  <c r="G38" i="1"/>
  <c r="G39" i="1"/>
  <c r="G41" i="1"/>
  <c r="G40" i="1"/>
  <c r="B40" i="1"/>
  <c r="B38" i="1"/>
  <c r="B41" i="1"/>
  <c r="B45" i="1"/>
  <c r="C54" i="1" l="1"/>
  <c r="B52" i="1"/>
  <c r="B53" i="1"/>
  <c r="C53" i="1"/>
  <c r="C55" i="1"/>
  <c r="B54" i="1"/>
  <c r="D54" i="1" s="1"/>
  <c r="B55" i="1"/>
  <c r="C52" i="1"/>
  <c r="D52" i="1" l="1"/>
  <c r="D53" i="1"/>
  <c r="D55" i="1"/>
  <c r="E55" i="1" l="1"/>
  <c r="E52" i="1"/>
  <c r="E53" i="1"/>
  <c r="E54" i="1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kuadrat dari setiap nilai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nilai/akar dari penjumlahan kolom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nilai * bobot kriteria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maksimal kolom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maksimal baris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 xml:space="preserve">tugasakhir.id:
</t>
        </r>
        <r>
          <rPr>
            <sz val="9"/>
            <color indexed="81"/>
            <rFont val="Tahoma"/>
            <family val="2"/>
          </rPr>
          <t>Jika "benefit" diambil maksimalnya, jika "cost" diambil minimalnya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 xml:space="preserve">tugasakhir.id:
</t>
        </r>
        <r>
          <rPr>
            <sz val="9"/>
            <color indexed="81"/>
            <rFont val="Tahoma"/>
            <family val="2"/>
          </rPr>
          <t xml:space="preserve">Jika "cost" diambil maksimalnya, jika "benefit" diambil minimalnya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nilai dikurangi solusi ideal positif, kemudian dikuadratkan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nilai dikurangi solusi ideal negatif, kemudian dikuadratkan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total positif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tugasakhid.id:</t>
        </r>
        <r>
          <rPr>
            <sz val="9"/>
            <color indexed="81"/>
            <rFont val="Tahoma"/>
            <family val="2"/>
          </rPr>
          <t xml:space="preserve">
total negatif</t>
        </r>
      </text>
    </comment>
  </commentList>
</comments>
</file>

<file path=xl/sharedStrings.xml><?xml version="1.0" encoding="utf-8"?>
<sst xmlns="http://schemas.openxmlformats.org/spreadsheetml/2006/main" count="34" uniqueCount="22">
  <si>
    <t>C1</t>
  </si>
  <si>
    <t>C2</t>
  </si>
  <si>
    <t>C3</t>
  </si>
  <si>
    <t>C4</t>
  </si>
  <si>
    <t>C5</t>
  </si>
  <si>
    <t>A1</t>
  </si>
  <si>
    <t>A2</t>
  </si>
  <si>
    <t>A3</t>
  </si>
  <si>
    <t>Rank</t>
  </si>
  <si>
    <t>cost</t>
  </si>
  <si>
    <t>benefit</t>
  </si>
  <si>
    <t>Normalisasi</t>
  </si>
  <si>
    <t>Normalisasi terbobot</t>
  </si>
  <si>
    <t>Matriks solusi ideal</t>
  </si>
  <si>
    <t>positif</t>
  </si>
  <si>
    <t>negatif</t>
  </si>
  <si>
    <t>Positif</t>
  </si>
  <si>
    <t>Negatif</t>
  </si>
  <si>
    <t>Pref.</t>
  </si>
  <si>
    <t>Jarak Solusi &amp; Nilai Preferensi &amp; Rank</t>
  </si>
  <si>
    <t>A4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</si>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</sst>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abSelected="1" topLeftCell="A30" workbookViewId="0">
      <selection activeCell="F46" sqref="F46"/>
    </sheetView>
  </sheetViews>
  <sheetFormatPr defaultRowHeight="14.4" x14ac:dyDescent="0.3"/>
  <cols>
    <col min="1" max="1" width="3.33203125" bestFit="1" customWidth="1"/>
    <col min="2" max="7" width="7.88671875" customWidth="1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</row>
    <row r="2" spans="1:7" x14ac:dyDescent="0.3">
      <c r="A2" s="1" t="s">
        <v>5</v>
      </c>
      <c r="B2" s="1">
        <v>50</v>
      </c>
      <c r="C2" s="1">
        <v>75</v>
      </c>
      <c r="D2" s="1">
        <v>75</v>
      </c>
      <c r="E2" s="1">
        <v>5</v>
      </c>
      <c r="F2" s="1">
        <v>100</v>
      </c>
      <c r="G2" s="1">
        <v>5</v>
      </c>
    </row>
    <row r="3" spans="1:7" x14ac:dyDescent="0.3">
      <c r="A3" s="1" t="s">
        <v>6</v>
      </c>
      <c r="B3" s="1">
        <v>75</v>
      </c>
      <c r="C3" s="1">
        <v>50</v>
      </c>
      <c r="D3" s="1">
        <v>25</v>
      </c>
      <c r="E3" s="1">
        <v>50</v>
      </c>
      <c r="F3" s="1">
        <v>25</v>
      </c>
      <c r="G3" s="1">
        <v>50</v>
      </c>
    </row>
    <row r="4" spans="1:7" x14ac:dyDescent="0.3">
      <c r="A4" s="1" t="s">
        <v>7</v>
      </c>
      <c r="B4" s="1">
        <v>100</v>
      </c>
      <c r="C4" s="1">
        <v>75</v>
      </c>
      <c r="D4" s="1">
        <v>75</v>
      </c>
      <c r="E4" s="1">
        <v>25</v>
      </c>
      <c r="F4" s="1">
        <v>75</v>
      </c>
      <c r="G4" s="1">
        <v>25</v>
      </c>
    </row>
    <row r="5" spans="1:7" x14ac:dyDescent="0.3">
      <c r="A5" s="5" t="s">
        <v>20</v>
      </c>
      <c r="B5" s="1">
        <v>50</v>
      </c>
      <c r="C5" s="1">
        <v>75</v>
      </c>
      <c r="D5" s="1">
        <v>50</v>
      </c>
      <c r="E5" s="1">
        <v>5</v>
      </c>
      <c r="F5" s="1">
        <v>50</v>
      </c>
      <c r="G5" s="1">
        <v>25</v>
      </c>
    </row>
    <row r="7" spans="1:7" x14ac:dyDescent="0.3">
      <c r="A7" s="1"/>
      <c r="B7" s="1" t="str">
        <f>B1</f>
        <v>C1</v>
      </c>
      <c r="C7" s="1" t="str">
        <f t="shared" ref="C7:G7" si="0">C1</f>
        <v>C2</v>
      </c>
      <c r="D7" s="1" t="str">
        <f t="shared" si="0"/>
        <v>C3</v>
      </c>
      <c r="E7" s="1" t="str">
        <f t="shared" si="0"/>
        <v>C4</v>
      </c>
      <c r="F7" s="1" t="str">
        <f t="shared" si="0"/>
        <v>C5</v>
      </c>
      <c r="G7" s="1" t="str">
        <f t="shared" si="0"/>
        <v>C6</v>
      </c>
    </row>
    <row r="8" spans="1:7" x14ac:dyDescent="0.3">
      <c r="A8" s="1" t="str">
        <f>A2</f>
        <v>A1</v>
      </c>
      <c r="B8" s="1">
        <f t="shared" ref="B8:C9" si="1">B2^2</f>
        <v>2500</v>
      </c>
      <c r="C8" s="1">
        <f t="shared" si="1"/>
        <v>5625</v>
      </c>
      <c r="D8" s="1">
        <f t="shared" ref="D8:G8" si="2">D2^2</f>
        <v>5625</v>
      </c>
      <c r="E8" s="1">
        <f t="shared" si="2"/>
        <v>25</v>
      </c>
      <c r="F8" s="1">
        <f t="shared" si="2"/>
        <v>10000</v>
      </c>
      <c r="G8" s="1">
        <f t="shared" si="2"/>
        <v>25</v>
      </c>
    </row>
    <row r="9" spans="1:7" x14ac:dyDescent="0.3">
      <c r="A9" s="1" t="str">
        <f>A3</f>
        <v>A2</v>
      </c>
      <c r="B9" s="1">
        <f t="shared" si="1"/>
        <v>5625</v>
      </c>
      <c r="C9" s="1">
        <f t="shared" si="1"/>
        <v>2500</v>
      </c>
      <c r="D9" s="1">
        <f t="shared" ref="D9:G9" si="3">D3^2</f>
        <v>625</v>
      </c>
      <c r="E9" s="1">
        <f t="shared" si="3"/>
        <v>2500</v>
      </c>
      <c r="F9" s="1">
        <f t="shared" si="3"/>
        <v>625</v>
      </c>
      <c r="G9" s="1">
        <f t="shared" si="3"/>
        <v>2500</v>
      </c>
    </row>
    <row r="10" spans="1:7" x14ac:dyDescent="0.3">
      <c r="A10" s="1" t="str">
        <f>A4</f>
        <v>A3</v>
      </c>
      <c r="B10" s="1">
        <f>B4^2</f>
        <v>10000</v>
      </c>
      <c r="C10" s="1">
        <f>C4^2</f>
        <v>5625</v>
      </c>
      <c r="D10" s="1">
        <f t="shared" ref="D10:G10" si="4">D4^2</f>
        <v>5625</v>
      </c>
      <c r="E10" s="1">
        <f t="shared" si="4"/>
        <v>625</v>
      </c>
      <c r="F10" s="1">
        <f t="shared" si="4"/>
        <v>5625</v>
      </c>
      <c r="G10" s="1">
        <f t="shared" si="4"/>
        <v>625</v>
      </c>
    </row>
    <row r="11" spans="1:7" x14ac:dyDescent="0.3">
      <c r="A11" s="1" t="str">
        <f>A5</f>
        <v>A4</v>
      </c>
      <c r="B11" s="1">
        <f>B5^2</f>
        <v>2500</v>
      </c>
      <c r="C11" s="1">
        <f>C5^2</f>
        <v>5625</v>
      </c>
      <c r="D11" s="1">
        <f t="shared" ref="D11:G11" si="5">D5^2</f>
        <v>2500</v>
      </c>
      <c r="E11" s="1">
        <f t="shared" si="5"/>
        <v>25</v>
      </c>
      <c r="F11" s="1">
        <f t="shared" si="5"/>
        <v>2500</v>
      </c>
      <c r="G11" s="1">
        <f t="shared" si="5"/>
        <v>625</v>
      </c>
    </row>
    <row r="12" spans="1:7" x14ac:dyDescent="0.3">
      <c r="B12" s="8"/>
    </row>
    <row r="13" spans="1:7" x14ac:dyDescent="0.3">
      <c r="A13" t="s">
        <v>11</v>
      </c>
    </row>
    <row r="14" spans="1:7" x14ac:dyDescent="0.3">
      <c r="A14" s="1"/>
      <c r="B14" s="1" t="str">
        <f>B7</f>
        <v>C1</v>
      </c>
      <c r="C14" s="1" t="str">
        <f>C7</f>
        <v>C2</v>
      </c>
      <c r="D14" s="1" t="str">
        <f t="shared" ref="D14:G14" si="6">D7</f>
        <v>C3</v>
      </c>
      <c r="E14" s="1" t="str">
        <f t="shared" si="6"/>
        <v>C4</v>
      </c>
      <c r="F14" s="1" t="str">
        <f t="shared" si="6"/>
        <v>C5</v>
      </c>
      <c r="G14" s="1" t="str">
        <f t="shared" si="6"/>
        <v>C6</v>
      </c>
    </row>
    <row r="15" spans="1:7" x14ac:dyDescent="0.3">
      <c r="A15" s="1" t="str">
        <f>A8</f>
        <v>A1</v>
      </c>
      <c r="B15" s="1">
        <f>B2/SQRT(SUM(B$8:B$11))</f>
        <v>0.34815531191139565</v>
      </c>
      <c r="C15" s="1">
        <f>C2/SQRT(SUM(C$8:C$11))</f>
        <v>0.5388159060803247</v>
      </c>
      <c r="D15" s="1">
        <f t="shared" ref="D15:G15" si="7">D2/SQRT(SUM(D$8:D$11))</f>
        <v>0.62554324217122426</v>
      </c>
      <c r="E15" s="1">
        <f t="shared" si="7"/>
        <v>8.8735650941611371E-2</v>
      </c>
      <c r="F15" s="1">
        <f t="shared" si="7"/>
        <v>0.73029674334022143</v>
      </c>
      <c r="G15" s="1">
        <f t="shared" si="7"/>
        <v>8.1378845877115941E-2</v>
      </c>
    </row>
    <row r="16" spans="1:7" x14ac:dyDescent="0.3">
      <c r="A16" s="1" t="str">
        <f>A9</f>
        <v>A2</v>
      </c>
      <c r="B16" s="1">
        <f>B3/SQRT(SUM(B$8:B$11))</f>
        <v>0.5222329678670935</v>
      </c>
      <c r="C16" s="1">
        <f>C3/SQRT(SUM(C$8:C$11))</f>
        <v>0.35921060405354976</v>
      </c>
      <c r="D16" s="1">
        <f t="shared" ref="D16:G16" si="8">D3/SQRT(SUM(D$8:D$11))</f>
        <v>0.20851441405707477</v>
      </c>
      <c r="E16" s="1">
        <f t="shared" si="8"/>
        <v>0.88735650941611377</v>
      </c>
      <c r="F16" s="1">
        <f t="shared" si="8"/>
        <v>0.18257418583505536</v>
      </c>
      <c r="G16" s="1">
        <f t="shared" si="8"/>
        <v>0.81378845877115946</v>
      </c>
    </row>
    <row r="17" spans="1:8" x14ac:dyDescent="0.3">
      <c r="A17" s="1" t="str">
        <f>A10</f>
        <v>A3</v>
      </c>
      <c r="B17" s="1">
        <f>B4/SQRT(SUM(B$8:B$11))</f>
        <v>0.6963106238227913</v>
      </c>
      <c r="C17" s="1">
        <f>C4/SQRT(SUM(C$8:C$11))</f>
        <v>0.5388159060803247</v>
      </c>
      <c r="D17" s="1">
        <f t="shared" ref="D17:G17" si="9">D4/SQRT(SUM(D$8:D$11))</f>
        <v>0.62554324217122426</v>
      </c>
      <c r="E17" s="1">
        <f t="shared" si="9"/>
        <v>0.44367825470805689</v>
      </c>
      <c r="F17" s="1">
        <f t="shared" si="9"/>
        <v>0.54772255750516607</v>
      </c>
      <c r="G17" s="1">
        <f t="shared" si="9"/>
        <v>0.40689422938557973</v>
      </c>
    </row>
    <row r="18" spans="1:8" x14ac:dyDescent="0.3">
      <c r="A18" s="1" t="str">
        <f>A11</f>
        <v>A4</v>
      </c>
      <c r="B18" s="1">
        <f>B5/SQRT(SUM(B$8:B$11))</f>
        <v>0.34815531191139565</v>
      </c>
      <c r="C18" s="1">
        <f>C5/SQRT(SUM(C$8:C$11))</f>
        <v>0.5388159060803247</v>
      </c>
      <c r="D18" s="1">
        <f t="shared" ref="D18:G18" si="10">D5/SQRT(SUM(D$8:D$11))</f>
        <v>0.41702882811414954</v>
      </c>
      <c r="E18" s="1">
        <f t="shared" si="10"/>
        <v>8.8735650941611371E-2</v>
      </c>
      <c r="F18" s="1">
        <f t="shared" si="10"/>
        <v>0.36514837167011072</v>
      </c>
      <c r="G18" s="1">
        <f t="shared" si="10"/>
        <v>0.40689422938557973</v>
      </c>
    </row>
    <row r="20" spans="1:8" x14ac:dyDescent="0.3">
      <c r="A20" t="s">
        <v>12</v>
      </c>
    </row>
    <row r="21" spans="1:8" x14ac:dyDescent="0.3">
      <c r="A21" s="1"/>
      <c r="B21" s="1" t="str">
        <f>B14</f>
        <v>C1</v>
      </c>
      <c r="C21" s="1" t="str">
        <f>C14</f>
        <v>C2</v>
      </c>
      <c r="D21" s="1" t="str">
        <f>D14</f>
        <v>C3</v>
      </c>
      <c r="E21" s="1" t="str">
        <f>E14</f>
        <v>C4</v>
      </c>
      <c r="F21" s="1" t="str">
        <f>F14</f>
        <v>C5</v>
      </c>
      <c r="G21" s="1" t="str">
        <f>G14</f>
        <v>C6</v>
      </c>
    </row>
    <row r="22" spans="1:8" x14ac:dyDescent="0.3">
      <c r="A22" s="1"/>
      <c r="B22" s="1">
        <v>25</v>
      </c>
      <c r="C22" s="1">
        <v>20</v>
      </c>
      <c r="D22" s="1">
        <v>15</v>
      </c>
      <c r="E22" s="1">
        <v>15</v>
      </c>
      <c r="F22" s="1">
        <v>10</v>
      </c>
      <c r="G22" s="1">
        <v>15</v>
      </c>
    </row>
    <row r="23" spans="1:8" x14ac:dyDescent="0.3">
      <c r="A23" s="1" t="str">
        <f>A15</f>
        <v>A1</v>
      </c>
      <c r="B23" s="1">
        <f>B15*B$22</f>
        <v>8.7038827977848907</v>
      </c>
      <c r="C23" s="1">
        <f t="shared" ref="C23:G23" si="11">C15*C$22</f>
        <v>10.776318121606494</v>
      </c>
      <c r="D23" s="1">
        <f t="shared" si="11"/>
        <v>9.3831486325683642</v>
      </c>
      <c r="E23" s="1">
        <f t="shared" si="11"/>
        <v>1.3310347641241707</v>
      </c>
      <c r="F23" s="1">
        <f t="shared" si="11"/>
        <v>7.3029674334022143</v>
      </c>
      <c r="G23" s="1">
        <f t="shared" si="11"/>
        <v>1.2206826881567392</v>
      </c>
    </row>
    <row r="24" spans="1:8" x14ac:dyDescent="0.3">
      <c r="A24" s="1" t="str">
        <f>A16</f>
        <v>A2</v>
      </c>
      <c r="B24" s="1">
        <f t="shared" ref="B24:G26" si="12">B16*B$22</f>
        <v>13.055824196677337</v>
      </c>
      <c r="C24" s="1">
        <f t="shared" si="12"/>
        <v>7.1842120810709957</v>
      </c>
      <c r="D24" s="1">
        <f t="shared" si="12"/>
        <v>3.1277162108561214</v>
      </c>
      <c r="E24" s="1">
        <f t="shared" si="12"/>
        <v>13.310347641241707</v>
      </c>
      <c r="F24" s="1">
        <f t="shared" si="12"/>
        <v>1.8257418583505536</v>
      </c>
      <c r="G24" s="1">
        <f t="shared" si="12"/>
        <v>12.206826881567391</v>
      </c>
    </row>
    <row r="25" spans="1:8" x14ac:dyDescent="0.3">
      <c r="A25" s="1" t="str">
        <f>A17</f>
        <v>A3</v>
      </c>
      <c r="B25" s="1">
        <f t="shared" si="12"/>
        <v>17.407765595569781</v>
      </c>
      <c r="C25" s="1">
        <f t="shared" si="12"/>
        <v>10.776318121606494</v>
      </c>
      <c r="D25" s="1">
        <f t="shared" si="12"/>
        <v>9.3831486325683642</v>
      </c>
      <c r="E25" s="1">
        <f t="shared" si="12"/>
        <v>6.6551738206208535</v>
      </c>
      <c r="F25" s="1">
        <f t="shared" si="12"/>
        <v>5.4772255750516603</v>
      </c>
      <c r="G25" s="1">
        <f t="shared" si="12"/>
        <v>6.1034134407836955</v>
      </c>
    </row>
    <row r="26" spans="1:8" x14ac:dyDescent="0.3">
      <c r="A26" s="1" t="str">
        <f>A18</f>
        <v>A4</v>
      </c>
      <c r="B26" s="1">
        <f t="shared" si="12"/>
        <v>8.7038827977848907</v>
      </c>
      <c r="C26" s="1">
        <f t="shared" si="12"/>
        <v>10.776318121606494</v>
      </c>
      <c r="D26" s="1">
        <f t="shared" si="12"/>
        <v>6.2554324217122428</v>
      </c>
      <c r="E26" s="1">
        <f t="shared" si="12"/>
        <v>1.3310347641241707</v>
      </c>
      <c r="F26" s="1">
        <f t="shared" si="12"/>
        <v>3.6514837167011072</v>
      </c>
      <c r="G26" s="1">
        <f t="shared" si="12"/>
        <v>6.1034134407836955</v>
      </c>
    </row>
    <row r="27" spans="1:8" x14ac:dyDescent="0.3">
      <c r="B27">
        <f>MAX(B23:B26)</f>
        <v>17.407765595569781</v>
      </c>
      <c r="C27">
        <f t="shared" ref="C27:F27" si="13">MAX(C23:C26)</f>
        <v>10.776318121606494</v>
      </c>
      <c r="D27">
        <f t="shared" si="13"/>
        <v>9.3831486325683642</v>
      </c>
      <c r="E27">
        <f t="shared" si="13"/>
        <v>13.310347641241707</v>
      </c>
      <c r="F27">
        <f t="shared" si="13"/>
        <v>7.3029674334022143</v>
      </c>
      <c r="G27">
        <f>MAX(G23:G26)</f>
        <v>12.206826881567391</v>
      </c>
    </row>
    <row r="28" spans="1:8" x14ac:dyDescent="0.3">
      <c r="B28">
        <f>MIN(B23:B26)</f>
        <v>8.7038827977848907</v>
      </c>
      <c r="C28">
        <f t="shared" ref="C28:F28" si="14">MIN(C23:C26)</f>
        <v>7.1842120810709957</v>
      </c>
      <c r="D28">
        <f t="shared" si="14"/>
        <v>3.1277162108561214</v>
      </c>
      <c r="E28">
        <f t="shared" si="14"/>
        <v>1.3310347641241707</v>
      </c>
      <c r="F28">
        <f t="shared" si="14"/>
        <v>1.8257418583505536</v>
      </c>
      <c r="G28">
        <f>MIN(G23:G26)</f>
        <v>1.2206826881567392</v>
      </c>
    </row>
    <row r="30" spans="1:8" x14ac:dyDescent="0.3">
      <c r="A30" t="s">
        <v>13</v>
      </c>
    </row>
    <row r="31" spans="1:8" x14ac:dyDescent="0.3">
      <c r="A31" s="6"/>
      <c r="B31" s="7"/>
      <c r="C31" s="1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21</v>
      </c>
    </row>
    <row r="32" spans="1:8" x14ac:dyDescent="0.3">
      <c r="A32" s="3"/>
      <c r="B32" s="4"/>
      <c r="C32" s="1" t="s">
        <v>10</v>
      </c>
      <c r="D32" s="1" t="s">
        <v>9</v>
      </c>
      <c r="E32" s="1" t="s">
        <v>10</v>
      </c>
      <c r="F32" s="1" t="s">
        <v>9</v>
      </c>
      <c r="G32" s="1" t="s">
        <v>10</v>
      </c>
      <c r="H32" s="1" t="s">
        <v>9</v>
      </c>
    </row>
    <row r="33" spans="1:8" x14ac:dyDescent="0.3">
      <c r="A33" s="6" t="s">
        <v>14</v>
      </c>
      <c r="B33" s="7"/>
      <c r="C33" s="1">
        <f>IF(C$32="benefit",B27,B28)</f>
        <v>17.407765595569781</v>
      </c>
      <c r="D33" s="1">
        <f t="shared" ref="D33:H33" si="15">IF(D$32="benefit",C27,C28)</f>
        <v>7.1842120810709957</v>
      </c>
      <c r="E33" s="1">
        <f t="shared" si="15"/>
        <v>9.3831486325683642</v>
      </c>
      <c r="F33" s="1">
        <f t="shared" si="15"/>
        <v>1.3310347641241707</v>
      </c>
      <c r="G33" s="1">
        <f t="shared" si="15"/>
        <v>7.3029674334022143</v>
      </c>
      <c r="H33" s="1">
        <f t="shared" si="15"/>
        <v>1.2206826881567392</v>
      </c>
    </row>
    <row r="34" spans="1:8" x14ac:dyDescent="0.3">
      <c r="A34" s="6" t="s">
        <v>15</v>
      </c>
      <c r="B34" s="7"/>
      <c r="C34" s="1">
        <f>IF(C$32="cost",B27,B28)</f>
        <v>8.7038827977848907</v>
      </c>
      <c r="D34" s="1">
        <f t="shared" ref="D34:H34" si="16">IF(D$32="cost",C27,C28)</f>
        <v>10.776318121606494</v>
      </c>
      <c r="E34" s="1">
        <f t="shared" si="16"/>
        <v>3.1277162108561214</v>
      </c>
      <c r="F34" s="1">
        <f t="shared" si="16"/>
        <v>13.310347641241707</v>
      </c>
      <c r="G34" s="1">
        <f t="shared" si="16"/>
        <v>1.8257418583505536</v>
      </c>
      <c r="H34" s="1">
        <f t="shared" si="16"/>
        <v>12.206826881567391</v>
      </c>
    </row>
    <row r="36" spans="1:8" x14ac:dyDescent="0.3">
      <c r="A36" t="s">
        <v>16</v>
      </c>
    </row>
    <row r="37" spans="1:8" x14ac:dyDescent="0.3">
      <c r="A37" s="1"/>
      <c r="B37" s="1" t="str">
        <f>B21</f>
        <v>C1</v>
      </c>
      <c r="C37" s="1" t="str">
        <f t="shared" ref="C37:G37" si="17">C21</f>
        <v>C2</v>
      </c>
      <c r="D37" s="1" t="str">
        <f t="shared" si="17"/>
        <v>C3</v>
      </c>
      <c r="E37" s="1" t="str">
        <f t="shared" si="17"/>
        <v>C4</v>
      </c>
      <c r="F37" s="1" t="str">
        <f>F21</f>
        <v>C5</v>
      </c>
      <c r="G37" s="1" t="str">
        <f t="shared" si="17"/>
        <v>C6</v>
      </c>
    </row>
    <row r="38" spans="1:8" x14ac:dyDescent="0.3">
      <c r="A38" s="1" t="str">
        <f>A23</f>
        <v>A1</v>
      </c>
      <c r="B38" s="1">
        <f>(B23-C$33)^2</f>
        <v>75.757575757575736</v>
      </c>
      <c r="C38" s="1">
        <f t="shared" ref="C38:G38" si="18">(C23-D$33)^2</f>
        <v>12.903225806451612</v>
      </c>
      <c r="D38" s="1">
        <f t="shared" si="18"/>
        <v>0</v>
      </c>
      <c r="E38" s="1">
        <f t="shared" si="18"/>
        <v>0</v>
      </c>
      <c r="F38" s="1">
        <f t="shared" si="18"/>
        <v>0</v>
      </c>
      <c r="G38" s="1">
        <f t="shared" si="18"/>
        <v>0</v>
      </c>
    </row>
    <row r="39" spans="1:8" x14ac:dyDescent="0.3">
      <c r="A39" s="1" t="str">
        <f>A24</f>
        <v>A2</v>
      </c>
      <c r="B39" s="1">
        <f>(B24-C$33)^2</f>
        <v>18.939393939393927</v>
      </c>
      <c r="C39" s="1">
        <f t="shared" ref="C39:G39" si="19">(C24-D$33)^2</f>
        <v>0</v>
      </c>
      <c r="D39" s="1">
        <f t="shared" si="19"/>
        <v>39.130434782608695</v>
      </c>
      <c r="E39" s="1">
        <f t="shared" si="19"/>
        <v>143.50393700787401</v>
      </c>
      <c r="F39" s="1">
        <f t="shared" si="19"/>
        <v>29.999999999999989</v>
      </c>
      <c r="G39" s="1">
        <f t="shared" si="19"/>
        <v>120.69536423841059</v>
      </c>
    </row>
    <row r="40" spans="1:8" x14ac:dyDescent="0.3">
      <c r="A40" s="1" t="str">
        <f>A25</f>
        <v>A3</v>
      </c>
      <c r="B40" s="1">
        <f>(B25-C$33)^2</f>
        <v>0</v>
      </c>
      <c r="C40" s="1">
        <f t="shared" ref="C40:G40" si="20">(C25-D$33)^2</f>
        <v>12.903225806451612</v>
      </c>
      <c r="D40" s="1">
        <f t="shared" si="20"/>
        <v>0</v>
      </c>
      <c r="E40" s="1">
        <f t="shared" si="20"/>
        <v>28.346456692913385</v>
      </c>
      <c r="F40" s="1">
        <f t="shared" si="20"/>
        <v>3.3333333333333344</v>
      </c>
      <c r="G40" s="1">
        <f t="shared" si="20"/>
        <v>23.841059602649008</v>
      </c>
    </row>
    <row r="41" spans="1:8" x14ac:dyDescent="0.3">
      <c r="A41" s="1" t="str">
        <f>A26</f>
        <v>A4</v>
      </c>
      <c r="B41" s="1">
        <f>(B26-C$33)^2</f>
        <v>75.757575757575736</v>
      </c>
      <c r="C41" s="1">
        <f t="shared" ref="C41:G41" si="21">(C26-D$33)^2</f>
        <v>12.903225806451612</v>
      </c>
      <c r="D41" s="1">
        <f t="shared" si="21"/>
        <v>9.7826086956521738</v>
      </c>
      <c r="E41" s="1">
        <f t="shared" si="21"/>
        <v>0</v>
      </c>
      <c r="F41" s="1">
        <f t="shared" si="21"/>
        <v>13.333333333333332</v>
      </c>
      <c r="G41" s="1">
        <f t="shared" si="21"/>
        <v>23.841059602649008</v>
      </c>
    </row>
    <row r="43" spans="1:8" x14ac:dyDescent="0.3">
      <c r="A43" t="s">
        <v>17</v>
      </c>
    </row>
    <row r="44" spans="1:8" x14ac:dyDescent="0.3">
      <c r="A44" s="1"/>
      <c r="B44" s="1" t="str">
        <f>B37</f>
        <v>C1</v>
      </c>
      <c r="C44" s="1" t="str">
        <f>C37</f>
        <v>C2</v>
      </c>
      <c r="D44" s="1" t="str">
        <f>D37</f>
        <v>C3</v>
      </c>
      <c r="E44" s="1" t="str">
        <f>E37</f>
        <v>C4</v>
      </c>
      <c r="F44" s="1" t="str">
        <f>F37</f>
        <v>C5</v>
      </c>
      <c r="G44" s="1" t="str">
        <f>G37</f>
        <v>C6</v>
      </c>
    </row>
    <row r="45" spans="1:8" x14ac:dyDescent="0.3">
      <c r="A45" s="1" t="str">
        <f>A38</f>
        <v>A1</v>
      </c>
      <c r="B45" s="1">
        <f>(B23-C$34)^2</f>
        <v>0</v>
      </c>
      <c r="C45" s="1">
        <f t="shared" ref="C45:G45" si="22">(C23-D$34)^2</f>
        <v>0</v>
      </c>
      <c r="D45" s="1">
        <f t="shared" si="22"/>
        <v>39.130434782608695</v>
      </c>
      <c r="E45" s="1">
        <f t="shared" si="22"/>
        <v>143.50393700787401</v>
      </c>
      <c r="F45" s="1">
        <f t="shared" si="22"/>
        <v>29.999999999999989</v>
      </c>
      <c r="G45" s="1">
        <f t="shared" si="22"/>
        <v>120.69536423841059</v>
      </c>
    </row>
    <row r="46" spans="1:8" x14ac:dyDescent="0.3">
      <c r="A46" s="1" t="str">
        <f>A39</f>
        <v>A2</v>
      </c>
      <c r="B46" s="1">
        <f t="shared" ref="B46:G46" si="23">(B24-C$34)^2</f>
        <v>18.939393939393941</v>
      </c>
      <c r="C46" s="1">
        <f t="shared" si="23"/>
        <v>12.903225806451612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</row>
    <row r="47" spans="1:8" x14ac:dyDescent="0.3">
      <c r="A47" s="1" t="str">
        <f>A40</f>
        <v>A3</v>
      </c>
      <c r="B47" s="1">
        <f t="shared" ref="B47:G47" si="24">(B25-C$34)^2</f>
        <v>75.757575757575736</v>
      </c>
      <c r="C47" s="1">
        <f t="shared" si="24"/>
        <v>0</v>
      </c>
      <c r="D47" s="1">
        <f t="shared" si="24"/>
        <v>39.130434782608695</v>
      </c>
      <c r="E47" s="1">
        <f t="shared" si="24"/>
        <v>44.29133858267717</v>
      </c>
      <c r="F47" s="1">
        <f t="shared" si="24"/>
        <v>13.333333333333329</v>
      </c>
      <c r="G47" s="1">
        <f t="shared" si="24"/>
        <v>37.251655629139066</v>
      </c>
    </row>
    <row r="48" spans="1:8" x14ac:dyDescent="0.3">
      <c r="A48" s="1" t="str">
        <f>A41</f>
        <v>A4</v>
      </c>
      <c r="B48" s="1">
        <f t="shared" ref="B48:G48" si="25">(B26-C$34)^2</f>
        <v>0</v>
      </c>
      <c r="C48" s="1">
        <f t="shared" si="25"/>
        <v>0</v>
      </c>
      <c r="D48" s="1">
        <f t="shared" si="25"/>
        <v>9.7826086956521738</v>
      </c>
      <c r="E48" s="1">
        <f t="shared" si="25"/>
        <v>143.50393700787401</v>
      </c>
      <c r="F48" s="1">
        <f t="shared" si="25"/>
        <v>3.333333333333333</v>
      </c>
      <c r="G48" s="1">
        <f t="shared" si="25"/>
        <v>37.251655629139066</v>
      </c>
    </row>
    <row r="50" spans="1:6" x14ac:dyDescent="0.3">
      <c r="A50" t="s">
        <v>19</v>
      </c>
    </row>
    <row r="51" spans="1:6" x14ac:dyDescent="0.3">
      <c r="A51" s="1"/>
      <c r="B51" s="1" t="s">
        <v>16</v>
      </c>
      <c r="C51" s="1" t="s">
        <v>17</v>
      </c>
      <c r="D51" s="1" t="s">
        <v>18</v>
      </c>
      <c r="E51" s="1" t="s">
        <v>8</v>
      </c>
      <c r="F51" s="2"/>
    </row>
    <row r="52" spans="1:6" x14ac:dyDescent="0.3">
      <c r="A52" s="1" t="str">
        <f>A23</f>
        <v>A1</v>
      </c>
      <c r="B52" s="1">
        <f>SQRT(SUM(B38:G38))</f>
        <v>9.4159864891591347</v>
      </c>
      <c r="C52" s="1">
        <f>SQRT(SUM(B45:G45))</f>
        <v>18.257320067000339</v>
      </c>
      <c r="D52" s="1">
        <f>C52/(B52+C52)</f>
        <v>0.65974479883527537</v>
      </c>
      <c r="E52" s="1">
        <f>_xlfn.RANK.EQ(D52,$D$52:$D$55)</f>
        <v>1</v>
      </c>
      <c r="F52" s="2"/>
    </row>
    <row r="53" spans="1:6" x14ac:dyDescent="0.3">
      <c r="A53" s="1" t="str">
        <f>A24</f>
        <v>A2</v>
      </c>
      <c r="B53" s="1">
        <f>SQRT(SUM(B39:G39))</f>
        <v>18.768834006626179</v>
      </c>
      <c r="C53" s="1">
        <f>SQRT(SUM(B46:G46))</f>
        <v>5.6429265231655776</v>
      </c>
      <c r="D53" s="1">
        <f t="shared" ref="D53:D55" si="26">C53/(B53+C53)</f>
        <v>0.23115606579374037</v>
      </c>
      <c r="E53" s="1">
        <f>_xlfn.RANK.EQ(D53,$D$52:$D$55)</f>
        <v>4</v>
      </c>
      <c r="F53" s="2"/>
    </row>
    <row r="54" spans="1:6" x14ac:dyDescent="0.3">
      <c r="A54" s="1" t="str">
        <f>A25</f>
        <v>A3</v>
      </c>
      <c r="B54" s="1">
        <f>SQRT(SUM(B40:G40))</f>
        <v>8.2718846362450762</v>
      </c>
      <c r="C54" s="1">
        <f>SQRT(SUM(B47:G47))</f>
        <v>14.483243355178907</v>
      </c>
      <c r="D54" s="1">
        <f t="shared" si="26"/>
        <v>0.63648261440838272</v>
      </c>
      <c r="E54" s="1">
        <f>_xlfn.RANK.EQ(D54,$D$52:$D$55)</f>
        <v>2</v>
      </c>
      <c r="F54" s="2"/>
    </row>
    <row r="55" spans="1:6" x14ac:dyDescent="0.3">
      <c r="A55" s="1" t="str">
        <f>A26</f>
        <v>A4</v>
      </c>
      <c r="B55" s="1">
        <f>SQRT(SUM(B41:G41))</f>
        <v>11.645505708025816</v>
      </c>
      <c r="C55" s="1">
        <f>SQRT(SUM(B48:G48))</f>
        <v>13.923775876751199</v>
      </c>
      <c r="D55" s="1">
        <f t="shared" si="26"/>
        <v>0.54455092258207549</v>
      </c>
      <c r="E55" s="1">
        <f>_xlfn.RANK.EQ(D55,$D$52:$D$55)</f>
        <v>3</v>
      </c>
      <c r="F55" s="2"/>
    </row>
  </sheetData>
  <mergeCells count="3">
    <mergeCell ref="A31:B31"/>
    <mergeCell ref="A33:B33"/>
    <mergeCell ref="A34:B3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topsis-ci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2022-05-14T08:25:19Z</dcterms:modified>
</cp:coreProperties>
</file>