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0B2217F-F34A-4BFA-B915-BF00D019AB42}" xr6:coauthVersionLast="33" xr6:coauthVersionMax="33" xr10:uidLastSave="{00000000-0000-0000-0000-000000000000}"/>
  <bookViews>
    <workbookView xWindow="32760" yWindow="32760" windowWidth="9660" windowHeight="5490"/>
  </bookViews>
  <sheets>
    <sheet name="LAPORAN (GLOBAL)" sheetId="1" r:id="rId1"/>
  </sheets>
  <definedNames>
    <definedName name="_xlnm.Print_Area" localSheetId="0">'LAPORAN (GLOBAL)'!$A$13:$O$15</definedName>
  </definedNames>
  <calcPr calcId="179017"/>
</workbook>
</file>

<file path=xl/calcChain.xml><?xml version="1.0" encoding="utf-8"?>
<calcChain xmlns="http://schemas.openxmlformats.org/spreadsheetml/2006/main">
  <c r="S3" i="1" l="1"/>
  <c r="V5" i="1"/>
  <c r="C6" i="1"/>
  <c r="C13" i="1"/>
  <c r="K13" i="1"/>
  <c r="L13" i="1" s="1"/>
  <c r="P13" i="1"/>
  <c r="P14" i="1" s="1"/>
  <c r="P15" i="1" s="1"/>
  <c r="P16" i="1" s="1"/>
  <c r="P17" i="1" s="1"/>
  <c r="P18" i="1" s="1"/>
  <c r="P19" i="1" s="1"/>
  <c r="U13" i="1"/>
  <c r="K14" i="1"/>
  <c r="U14" i="1" s="1"/>
  <c r="L14" i="1"/>
  <c r="K15" i="1"/>
  <c r="L15" i="1" s="1"/>
  <c r="U15" i="1"/>
  <c r="K16" i="1"/>
  <c r="U16" i="1" s="1"/>
  <c r="L16" i="1"/>
  <c r="K17" i="1"/>
  <c r="L17" i="1" s="1"/>
  <c r="U17" i="1"/>
  <c r="K18" i="1"/>
  <c r="U18" i="1" s="1"/>
  <c r="L18" i="1"/>
  <c r="J19" i="1"/>
  <c r="K19" i="1"/>
  <c r="L19" i="1"/>
  <c r="O19" i="1"/>
  <c r="U19" i="1"/>
  <c r="K20" i="1"/>
  <c r="L20" i="1"/>
  <c r="P20" i="1"/>
  <c r="P21" i="1" s="1"/>
  <c r="U20" i="1"/>
  <c r="K21" i="1"/>
  <c r="K22" i="1"/>
  <c r="L22" i="1"/>
  <c r="P22" i="1"/>
  <c r="P23" i="1" s="1"/>
  <c r="P24" i="1" s="1"/>
  <c r="P25" i="1" s="1"/>
  <c r="P26" i="1" s="1"/>
  <c r="U22" i="1"/>
  <c r="K23" i="1"/>
  <c r="K24" i="1"/>
  <c r="L24" i="1"/>
  <c r="U24" i="1"/>
  <c r="K25" i="1"/>
  <c r="J26" i="1"/>
  <c r="K26" i="1"/>
  <c r="U26" i="1" s="1"/>
  <c r="L26" i="1"/>
  <c r="O26" i="1"/>
  <c r="K27" i="1"/>
  <c r="U27" i="1" s="1"/>
  <c r="L27" i="1"/>
  <c r="K28" i="1"/>
  <c r="L28" i="1" s="1"/>
  <c r="U28" i="1"/>
  <c r="K29" i="1"/>
  <c r="U29" i="1" s="1"/>
  <c r="L29" i="1"/>
  <c r="K30" i="1"/>
  <c r="L30" i="1" s="1"/>
  <c r="U30" i="1"/>
  <c r="K31" i="1"/>
  <c r="U31" i="1" s="1"/>
  <c r="L31" i="1"/>
  <c r="K32" i="1"/>
  <c r="L32" i="1" s="1"/>
  <c r="U32" i="1"/>
  <c r="J33" i="1"/>
  <c r="K33" i="1"/>
  <c r="O33" i="1"/>
  <c r="U33" i="1"/>
  <c r="K34" i="1"/>
  <c r="K35" i="1"/>
  <c r="U35" i="1" s="1"/>
  <c r="L35" i="1"/>
  <c r="K36" i="1"/>
  <c r="K37" i="1"/>
  <c r="U37" i="1" s="1"/>
  <c r="L37" i="1"/>
  <c r="K38" i="1"/>
  <c r="K39" i="1"/>
  <c r="U39" i="1" s="1"/>
  <c r="L39" i="1"/>
  <c r="J40" i="1"/>
  <c r="K40" i="1"/>
  <c r="L40" i="1"/>
  <c r="O40" i="1"/>
  <c r="U40" i="1"/>
  <c r="K41" i="1"/>
  <c r="L41" i="1" s="1"/>
  <c r="U41" i="1"/>
  <c r="K42" i="1"/>
  <c r="U42" i="1" s="1"/>
  <c r="L42" i="1"/>
  <c r="K43" i="1"/>
  <c r="L43" i="1" s="1"/>
  <c r="U43" i="1"/>
  <c r="K44" i="1"/>
  <c r="U44" i="1" s="1"/>
  <c r="L44" i="1"/>
  <c r="K45" i="1"/>
  <c r="L45" i="1" s="1"/>
  <c r="U45" i="1"/>
  <c r="K46" i="1"/>
  <c r="U46" i="1" s="1"/>
  <c r="L46" i="1"/>
  <c r="J47" i="1"/>
  <c r="K47" i="1"/>
  <c r="L47" i="1"/>
  <c r="O47" i="1"/>
  <c r="U47" i="1"/>
  <c r="K48" i="1"/>
  <c r="L48" i="1" s="1"/>
  <c r="U48" i="1"/>
  <c r="K49" i="1"/>
  <c r="U49" i="1" s="1"/>
  <c r="L49" i="1"/>
  <c r="K50" i="1"/>
  <c r="L50" i="1" s="1"/>
  <c r="U50" i="1"/>
  <c r="K51" i="1"/>
  <c r="U51" i="1" s="1"/>
  <c r="L51" i="1"/>
  <c r="K52" i="1"/>
  <c r="L52" i="1" s="1"/>
  <c r="U52" i="1"/>
  <c r="K53" i="1"/>
  <c r="U53" i="1" s="1"/>
  <c r="L53" i="1"/>
  <c r="J54" i="1"/>
  <c r="K54" i="1"/>
  <c r="L54" i="1"/>
  <c r="O54" i="1"/>
  <c r="U54" i="1"/>
  <c r="K55" i="1"/>
  <c r="L55" i="1" s="1"/>
  <c r="U55" i="1"/>
  <c r="K56" i="1"/>
  <c r="U56" i="1" s="1"/>
  <c r="L56" i="1"/>
  <c r="K57" i="1"/>
  <c r="L57" i="1" s="1"/>
  <c r="U57" i="1"/>
  <c r="K58" i="1"/>
  <c r="U58" i="1" s="1"/>
  <c r="L58" i="1"/>
  <c r="K59" i="1"/>
  <c r="L59" i="1" s="1"/>
  <c r="U59" i="1"/>
  <c r="K60" i="1"/>
  <c r="U60" i="1" s="1"/>
  <c r="L60" i="1"/>
  <c r="J61" i="1"/>
  <c r="K61" i="1"/>
  <c r="L61" i="1"/>
  <c r="O61" i="1"/>
  <c r="U61" i="1"/>
  <c r="D62" i="1"/>
  <c r="E62" i="1"/>
  <c r="F62" i="1"/>
  <c r="G62" i="1"/>
  <c r="V6" i="1" s="1"/>
  <c r="H62" i="1"/>
  <c r="I62" i="1"/>
  <c r="N62" i="1"/>
  <c r="W62" i="1"/>
  <c r="P27" i="1" l="1"/>
  <c r="P28" i="1" s="1"/>
  <c r="P29" i="1" s="1"/>
  <c r="P30" i="1" s="1"/>
  <c r="P31" i="1" s="1"/>
  <c r="P32" i="1" s="1"/>
  <c r="P33" i="1" s="1"/>
  <c r="X13" i="1"/>
  <c r="C14" i="1"/>
  <c r="L25" i="1"/>
  <c r="U25" i="1"/>
  <c r="L36" i="1"/>
  <c r="U36" i="1"/>
  <c r="L33" i="1"/>
  <c r="K62" i="1"/>
  <c r="L38" i="1"/>
  <c r="U38" i="1"/>
  <c r="L21" i="1"/>
  <c r="U21" i="1"/>
  <c r="L34" i="1"/>
  <c r="U34" i="1"/>
  <c r="J62" i="1"/>
  <c r="S5" i="1" s="1"/>
  <c r="L23" i="1"/>
  <c r="U23" i="1"/>
  <c r="S6" i="1" l="1"/>
  <c r="V7" i="1"/>
  <c r="X14" i="1"/>
  <c r="C15" i="1"/>
  <c r="P34" i="1"/>
  <c r="P35" i="1" s="1"/>
  <c r="P36" i="1" s="1"/>
  <c r="P37" i="1" s="1"/>
  <c r="P38" i="1" s="1"/>
  <c r="P39" i="1" s="1"/>
  <c r="P40" i="1" s="1"/>
  <c r="X15" i="1" l="1"/>
  <c r="C16" i="1"/>
  <c r="P41" i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X16" i="1" l="1"/>
  <c r="C17" i="1"/>
  <c r="X17" i="1" l="1"/>
  <c r="C18" i="1"/>
  <c r="X18" i="1" l="1"/>
  <c r="C19" i="1"/>
  <c r="C20" i="1" l="1"/>
  <c r="X19" i="1"/>
  <c r="V19" i="1"/>
  <c r="C21" i="1" l="1"/>
  <c r="X20" i="1"/>
  <c r="C22" i="1" l="1"/>
  <c r="X21" i="1"/>
  <c r="X22" i="1" l="1"/>
  <c r="C23" i="1"/>
  <c r="C24" i="1" l="1"/>
  <c r="X23" i="1"/>
  <c r="C25" i="1" l="1"/>
  <c r="X24" i="1"/>
  <c r="C26" i="1" l="1"/>
  <c r="X25" i="1"/>
  <c r="X26" i="1" l="1"/>
  <c r="C27" i="1"/>
  <c r="V26" i="1"/>
  <c r="X27" i="1" l="1"/>
  <c r="C28" i="1"/>
  <c r="X28" i="1" l="1"/>
  <c r="C29" i="1"/>
  <c r="X29" i="1" l="1"/>
  <c r="C30" i="1"/>
  <c r="X30" i="1" l="1"/>
  <c r="C31" i="1"/>
  <c r="X31" i="1" l="1"/>
  <c r="C32" i="1"/>
  <c r="X32" i="1" l="1"/>
  <c r="C33" i="1"/>
  <c r="C34" i="1" l="1"/>
  <c r="X33" i="1"/>
  <c r="V33" i="1"/>
  <c r="C35" i="1" l="1"/>
  <c r="X34" i="1"/>
  <c r="C36" i="1" l="1"/>
  <c r="X35" i="1"/>
  <c r="C37" i="1" l="1"/>
  <c r="X36" i="1"/>
  <c r="C38" i="1" l="1"/>
  <c r="X37" i="1"/>
  <c r="C39" i="1" l="1"/>
  <c r="X38" i="1"/>
  <c r="X39" i="1" l="1"/>
  <c r="C40" i="1"/>
  <c r="X40" i="1" l="1"/>
  <c r="C41" i="1"/>
  <c r="V40" i="1"/>
  <c r="X41" i="1" l="1"/>
  <c r="C42" i="1"/>
  <c r="X42" i="1" l="1"/>
  <c r="C43" i="1"/>
  <c r="X43" i="1" l="1"/>
  <c r="C44" i="1"/>
  <c r="X44" i="1" l="1"/>
  <c r="C45" i="1"/>
  <c r="X45" i="1" l="1"/>
  <c r="C46" i="1"/>
  <c r="X46" i="1" l="1"/>
  <c r="C47" i="1"/>
  <c r="X47" i="1" l="1"/>
  <c r="C48" i="1"/>
  <c r="X48" i="1" l="1"/>
  <c r="C49" i="1"/>
  <c r="X49" i="1" l="1"/>
  <c r="C50" i="1"/>
  <c r="X50" i="1" l="1"/>
  <c r="C51" i="1"/>
  <c r="X51" i="1" l="1"/>
  <c r="C52" i="1"/>
  <c r="X52" i="1" l="1"/>
  <c r="C53" i="1"/>
  <c r="X53" i="1" l="1"/>
  <c r="C54" i="1"/>
  <c r="X54" i="1" l="1"/>
  <c r="C55" i="1"/>
  <c r="X55" i="1" l="1"/>
  <c r="C56" i="1"/>
  <c r="X56" i="1" l="1"/>
  <c r="C57" i="1"/>
  <c r="X57" i="1" l="1"/>
  <c r="C58" i="1"/>
  <c r="X58" i="1" l="1"/>
  <c r="C59" i="1"/>
  <c r="X59" i="1" l="1"/>
  <c r="C60" i="1"/>
  <c r="X60" i="1" l="1"/>
  <c r="C61" i="1"/>
  <c r="X61" i="1" s="1"/>
</calcChain>
</file>

<file path=xl/sharedStrings.xml><?xml version="1.0" encoding="utf-8"?>
<sst xmlns="http://schemas.openxmlformats.org/spreadsheetml/2006/main" count="88" uniqueCount="77">
  <si>
    <t>RECORDING KUDUS (GLOBAL)</t>
  </si>
  <si>
    <t>Rata -Rata Bw</t>
  </si>
  <si>
    <t>Kg</t>
  </si>
  <si>
    <t>Nama Farm :</t>
  </si>
  <si>
    <t>KUDUS Angkatan 2</t>
  </si>
  <si>
    <t>Strain:</t>
  </si>
  <si>
    <t>Feed Conversi</t>
  </si>
  <si>
    <t>Populasi :</t>
  </si>
  <si>
    <t>Ekor</t>
  </si>
  <si>
    <t>umur:</t>
  </si>
  <si>
    <t>Mortality</t>
  </si>
  <si>
    <t>Jatah             :</t>
  </si>
  <si>
    <t>Tgl DOC masuk :</t>
  </si>
  <si>
    <t>%</t>
  </si>
  <si>
    <t>Lebih Ayam  :</t>
  </si>
  <si>
    <t>Alamat :</t>
  </si>
  <si>
    <t>KUDUS</t>
  </si>
  <si>
    <t>Sisa               :</t>
  </si>
  <si>
    <t xml:space="preserve"> </t>
  </si>
  <si>
    <t>Tgl</t>
  </si>
  <si>
    <t>Umur</t>
  </si>
  <si>
    <t>Stok Ayam</t>
  </si>
  <si>
    <t>MORTALITY</t>
  </si>
  <si>
    <t>FEED (Kg )</t>
  </si>
  <si>
    <t>Body Weight</t>
  </si>
  <si>
    <t>ACTUAL</t>
  </si>
  <si>
    <t>STANDAR FEED</t>
  </si>
  <si>
    <t>Program Obat</t>
  </si>
  <si>
    <t>Per</t>
  </si>
  <si>
    <t>Kumulatif</t>
  </si>
  <si>
    <t>STD</t>
  </si>
  <si>
    <t>Act</t>
  </si>
  <si>
    <t>Per Minggu</t>
  </si>
  <si>
    <t>Std</t>
  </si>
  <si>
    <t>FI</t>
  </si>
  <si>
    <t>gr/ek</t>
  </si>
  <si>
    <t>Std Mg/gr</t>
  </si>
  <si>
    <t>Mati</t>
  </si>
  <si>
    <t>Afkir</t>
  </si>
  <si>
    <t>Jatah</t>
  </si>
  <si>
    <t>Lebih Ayam</t>
  </si>
  <si>
    <t>Kurang Ayam</t>
  </si>
  <si>
    <t>Selisih</t>
  </si>
  <si>
    <t>Minggu</t>
  </si>
  <si>
    <t>Dep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</si>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</sst>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_);_(@_)"/>
    <numFmt numFmtId="166" formatCode="_(* #,##0_);_(* \(#,##0\);_(* &quot;-&quot;??_);_(@_)"/>
    <numFmt numFmtId="167" formatCode="[$-409]dd\-mmm\-yy;@"/>
    <numFmt numFmtId="168" formatCode="_(* #,##0.0000_);_(* \(#,##0.0000\);_(* &quot;-&quot;??_);_(@_)"/>
  </numFmts>
  <fonts count="16" x14ac:knownFonts="1">
    <font>
      <sz val="11"/>
      <color indexed="8"/>
      <name val="Calibri"/>
    </font>
    <font>
      <b/>
      <sz val="16"/>
      <color indexed="8"/>
      <name val="Cambria"/>
    </font>
    <font>
      <sz val="9"/>
      <color indexed="8"/>
      <name val="Calibri"/>
    </font>
    <font>
      <b/>
      <sz val="9"/>
      <color indexed="8"/>
      <name val="Calibri"/>
    </font>
    <font>
      <b/>
      <sz val="9"/>
      <color indexed="12"/>
      <name val="Calibri"/>
    </font>
    <font>
      <b/>
      <sz val="11"/>
      <color indexed="8"/>
      <name val="Calibri"/>
    </font>
    <font>
      <b/>
      <sz val="11"/>
      <color indexed="14"/>
      <name val="Calibri"/>
    </font>
    <font>
      <b/>
      <sz val="11"/>
      <color indexed="12"/>
      <name val="Calibri"/>
    </font>
    <font>
      <b/>
      <sz val="10"/>
      <color indexed="8"/>
      <name val="Calibri"/>
    </font>
    <font>
      <b/>
      <i/>
      <sz val="11"/>
      <color indexed="8"/>
      <name val="Calibri"/>
    </font>
    <font>
      <sz val="11"/>
      <color indexed="9"/>
      <name val="Calibri"/>
    </font>
    <font>
      <sz val="11"/>
      <color indexed="15"/>
      <name val="Calibri"/>
    </font>
    <font>
      <b/>
      <i/>
      <sz val="11"/>
      <color indexed="12"/>
      <name val="Calibri"/>
    </font>
    <font>
      <i/>
      <sz val="11"/>
      <color indexed="8"/>
      <name val="Calibri"/>
    </font>
    <font>
      <b/>
      <sz val="48"/>
      <color indexed="8"/>
      <name val="Calibri"/>
    </font>
    <font>
      <b/>
      <sz val="18"/>
      <color indexed="8"/>
      <name val="Cambria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indexed="11"/>
        <bgColor indexed="10"/>
      </patternFill>
    </fill>
    <fill>
      <patternFill patternType="solid">
        <fgColor indexed="13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indexed="16"/>
        <bgColor indexed="10"/>
      </patternFill>
    </fill>
    <fill>
      <patternFill patternType="solid">
        <fgColor indexed="16"/>
        <bgColor indexed="8"/>
      </patternFill>
    </fill>
  </fills>
  <borders count="32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double">
        <color indexed="8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/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 applyFill="0" applyProtection="0">
      <alignment vertical="center"/>
    </xf>
  </cellStyleXfs>
  <cellXfs count="128">
    <xf numFmtId="0" fontId="0" fillId="0" borderId="0" xfId="0" applyFill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164" fontId="1" fillId="2" borderId="0" xfId="0" applyNumberFormat="1" applyFont="1" applyFill="1" applyAlignment="1" applyProtection="1">
      <alignment horizontal="center" vertical="center"/>
    </xf>
    <xf numFmtId="165" fontId="1" fillId="2" borderId="0" xfId="0" applyNumberFormat="1" applyFont="1" applyFill="1" applyAlignment="1" applyProtection="1">
      <alignment horizontal="center" vertical="center"/>
    </xf>
    <xf numFmtId="2" fontId="1" fillId="2" borderId="0" xfId="0" applyNumberFormat="1" applyFont="1" applyFill="1" applyAlignment="1" applyProtection="1">
      <alignment horizontal="center" vertical="center"/>
    </xf>
    <xf numFmtId="0" fontId="2" fillId="2" borderId="0" xfId="0" applyFont="1" applyFill="1" applyProtection="1">
      <alignment vertical="center"/>
    </xf>
    <xf numFmtId="164" fontId="2" fillId="2" borderId="0" xfId="0" applyNumberFormat="1" applyFont="1" applyFill="1" applyProtection="1">
      <alignment vertical="center"/>
    </xf>
    <xf numFmtId="16" fontId="2" fillId="2" borderId="0" xfId="0" applyNumberFormat="1" applyFont="1" applyFill="1" applyProtection="1">
      <alignment vertical="center"/>
    </xf>
    <xf numFmtId="165" fontId="2" fillId="2" borderId="0" xfId="0" applyNumberFormat="1" applyFont="1" applyFill="1" applyProtection="1">
      <alignment vertical="center"/>
    </xf>
    <xf numFmtId="2" fontId="2" fillId="2" borderId="1" xfId="0" applyNumberFormat="1" applyFont="1" applyFill="1" applyBorder="1" applyProtection="1">
      <alignment vertical="center"/>
    </xf>
    <xf numFmtId="0" fontId="2" fillId="2" borderId="1" xfId="0" applyFont="1" applyFill="1" applyBorder="1" applyProtection="1">
      <alignment vertical="center"/>
    </xf>
    <xf numFmtId="0" fontId="0" fillId="2" borderId="0" xfId="0" applyFill="1" applyAlignment="1" applyProtection="1"/>
    <xf numFmtId="164" fontId="3" fillId="3" borderId="1" xfId="0" applyNumberFormat="1" applyFont="1" applyFill="1" applyBorder="1" applyProtection="1">
      <alignment vertical="center"/>
    </xf>
    <xf numFmtId="0" fontId="3" fillId="0" borderId="0" xfId="0" applyFont="1" applyFill="1" applyAlignment="1" applyProtection="1">
      <alignment horizontal="right" vertical="center"/>
    </xf>
    <xf numFmtId="164" fontId="3" fillId="3" borderId="2" xfId="0" applyNumberFormat="1" applyFont="1" applyFill="1" applyBorder="1" applyProtection="1">
      <alignment vertical="center"/>
    </xf>
    <xf numFmtId="0" fontId="2" fillId="2" borderId="2" xfId="0" applyFont="1" applyFill="1" applyBorder="1" applyProtection="1">
      <alignment vertical="center"/>
    </xf>
    <xf numFmtId="166" fontId="4" fillId="2" borderId="0" xfId="0" applyNumberFormat="1" applyFont="1" applyFill="1" applyProtection="1">
      <alignment vertical="center"/>
    </xf>
    <xf numFmtId="164" fontId="2" fillId="2" borderId="2" xfId="0" applyNumberFormat="1" applyFont="1" applyFill="1" applyBorder="1" applyProtection="1">
      <alignment vertical="center"/>
    </xf>
    <xf numFmtId="0" fontId="3" fillId="2" borderId="0" xfId="0" applyFont="1" applyFill="1" applyAlignment="1" applyProtection="1"/>
    <xf numFmtId="14" fontId="3" fillId="3" borderId="2" xfId="0" applyNumberFormat="1" applyFont="1" applyFill="1" applyBorder="1" applyProtection="1">
      <alignment vertical="center"/>
    </xf>
    <xf numFmtId="2" fontId="2" fillId="2" borderId="2" xfId="0" applyNumberFormat="1" applyFont="1" applyFill="1" applyBorder="1" applyProtection="1">
      <alignment vertical="center"/>
    </xf>
    <xf numFmtId="0" fontId="2" fillId="2" borderId="0" xfId="0" applyFont="1" applyFill="1" applyAlignment="1" applyProtection="1">
      <alignment horizontal="left" vertical="center"/>
    </xf>
    <xf numFmtId="164" fontId="3" fillId="2" borderId="0" xfId="0" applyNumberFormat="1" applyFont="1" applyFill="1" applyProtection="1">
      <alignment vertical="center"/>
    </xf>
    <xf numFmtId="0" fontId="2" fillId="2" borderId="3" xfId="0" applyFont="1" applyFill="1" applyBorder="1" applyProtection="1">
      <alignment vertical="center"/>
    </xf>
    <xf numFmtId="0" fontId="3" fillId="2" borderId="0" xfId="0" applyFont="1" applyFill="1" applyAlignment="1" applyProtection="1">
      <alignment horizontal="right" vertical="center"/>
    </xf>
    <xf numFmtId="2" fontId="2" fillId="2" borderId="0" xfId="0" applyNumberFormat="1" applyFont="1" applyFill="1" applyProtection="1">
      <alignment vertical="center"/>
    </xf>
    <xf numFmtId="0" fontId="5" fillId="4" borderId="4" xfId="0" applyFont="1" applyFill="1" applyBorder="1" applyAlignment="1" applyProtection="1">
      <alignment horizontal="center" vertical="center"/>
    </xf>
    <xf numFmtId="165" fontId="5" fillId="4" borderId="5" xfId="0" applyNumberFormat="1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165" fontId="5" fillId="4" borderId="7" xfId="0" applyNumberFormat="1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9" xfId="0" applyFont="1" applyFill="1" applyBorder="1" applyAlignment="1" applyProtection="1">
      <alignment horizontal="center" vertical="center"/>
    </xf>
    <xf numFmtId="167" fontId="0" fillId="2" borderId="10" xfId="0" applyNumberFormat="1" applyFill="1" applyBorder="1" applyAlignment="1" applyProtection="1">
      <alignment horizontal="center" vertical="center"/>
    </xf>
    <xf numFmtId="0" fontId="6" fillId="2" borderId="11" xfId="0" applyFont="1" applyFill="1" applyBorder="1" applyAlignment="1" applyProtection="1">
      <alignment horizontal="center" vertical="center"/>
    </xf>
    <xf numFmtId="164" fontId="0" fillId="2" borderId="12" xfId="0" applyNumberFormat="1" applyFill="1" applyBorder="1" applyAlignment="1" applyProtection="1">
      <alignment horizontal="center" vertical="center"/>
    </xf>
    <xf numFmtId="0" fontId="0" fillId="3" borderId="12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 vertical="center"/>
    </xf>
    <xf numFmtId="165" fontId="0" fillId="3" borderId="12" xfId="0" applyNumberFormat="1" applyFill="1" applyBorder="1" applyAlignment="1" applyProtection="1">
      <alignment horizontal="center" vertical="center"/>
    </xf>
    <xf numFmtId="165" fontId="0" fillId="0" borderId="12" xfId="0" applyNumberFormat="1" applyFill="1" applyBorder="1" applyAlignment="1" applyProtection="1">
      <alignment horizontal="center" vertical="center"/>
    </xf>
    <xf numFmtId="0" fontId="0" fillId="3" borderId="12" xfId="0" applyFill="1" applyBorder="1" applyAlignment="1" applyProtection="1">
      <alignment horizontal="center" vertical="center"/>
    </xf>
    <xf numFmtId="2" fontId="0" fillId="2" borderId="12" xfId="0" applyNumberFormat="1" applyFill="1" applyBorder="1" applyAlignment="1" applyProtection="1">
      <alignment horizontal="center" vertical="center"/>
    </xf>
    <xf numFmtId="0" fontId="0" fillId="2" borderId="13" xfId="0" applyFill="1" applyBorder="1" applyProtection="1">
      <alignment vertical="center"/>
    </xf>
    <xf numFmtId="0" fontId="6" fillId="2" borderId="14" xfId="0" applyFont="1" applyFill="1" applyBorder="1" applyAlignment="1" applyProtection="1">
      <alignment horizontal="center" vertical="center"/>
    </xf>
    <xf numFmtId="164" fontId="0" fillId="2" borderId="15" xfId="0" applyNumberFormat="1" applyFill="1" applyBorder="1" applyAlignment="1" applyProtection="1">
      <alignment horizontal="center" vertical="center"/>
    </xf>
    <xf numFmtId="0" fontId="0" fillId="2" borderId="15" xfId="0" applyFill="1" applyBorder="1" applyAlignment="1" applyProtection="1">
      <alignment horizontal="center" vertical="center"/>
    </xf>
    <xf numFmtId="165" fontId="0" fillId="3" borderId="15" xfId="0" applyNumberFormat="1" applyFill="1" applyBorder="1" applyAlignment="1" applyProtection="1">
      <alignment horizontal="center" vertical="center"/>
    </xf>
    <xf numFmtId="0" fontId="0" fillId="2" borderId="16" xfId="0" applyFill="1" applyBorder="1" applyProtection="1">
      <alignment vertical="center"/>
    </xf>
    <xf numFmtId="0" fontId="0" fillId="2" borderId="15" xfId="0" applyFill="1" applyBorder="1" applyProtection="1">
      <alignment vertical="center"/>
    </xf>
    <xf numFmtId="167" fontId="0" fillId="2" borderId="15" xfId="0" applyNumberFormat="1" applyFill="1" applyBorder="1" applyAlignment="1" applyProtection="1">
      <alignment horizontal="center" vertical="center"/>
    </xf>
    <xf numFmtId="0" fontId="6" fillId="2" borderId="15" xfId="0" applyFont="1" applyFill="1" applyBorder="1" applyAlignment="1" applyProtection="1">
      <alignment horizontal="center" vertical="center"/>
    </xf>
    <xf numFmtId="0" fontId="0" fillId="2" borderId="17" xfId="0" applyFill="1" applyBorder="1" applyProtection="1">
      <alignment vertical="center"/>
    </xf>
    <xf numFmtId="168" fontId="0" fillId="2" borderId="15" xfId="0" applyNumberForma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/>
    </xf>
    <xf numFmtId="164" fontId="5" fillId="2" borderId="15" xfId="0" applyNumberFormat="1" applyFont="1" applyFill="1" applyBorder="1" applyAlignment="1" applyProtection="1">
      <alignment horizontal="center" vertical="center"/>
    </xf>
    <xf numFmtId="165" fontId="5" fillId="2" borderId="15" xfId="0" applyNumberFormat="1" applyFont="1" applyFill="1" applyBorder="1" applyAlignment="1" applyProtection="1">
      <alignment horizontal="center" vertical="center"/>
    </xf>
    <xf numFmtId="0" fontId="7" fillId="2" borderId="15" xfId="0" applyFont="1" applyFill="1" applyBorder="1" applyAlignment="1" applyProtection="1">
      <alignment horizontal="center" vertical="center"/>
    </xf>
    <xf numFmtId="2" fontId="5" fillId="2" borderId="15" xfId="0" applyNumberFormat="1" applyFont="1" applyFill="1" applyBorder="1" applyAlignment="1" applyProtection="1">
      <alignment horizontal="center" vertical="center"/>
    </xf>
    <xf numFmtId="0" fontId="5" fillId="2" borderId="15" xfId="0" applyFont="1" applyFill="1" applyBorder="1" applyProtection="1">
      <alignment vertical="center"/>
    </xf>
    <xf numFmtId="0" fontId="5" fillId="4" borderId="18" xfId="0" applyFont="1" applyFill="1" applyBorder="1" applyAlignment="1" applyProtection="1">
      <alignment horizontal="center" vertical="center"/>
    </xf>
    <xf numFmtId="0" fontId="5" fillId="4" borderId="15" xfId="0" applyFont="1" applyFill="1" applyBorder="1" applyAlignment="1" applyProtection="1">
      <alignment horizontal="center" vertical="center"/>
    </xf>
    <xf numFmtId="0" fontId="5" fillId="4" borderId="15" xfId="0" applyFont="1" applyFill="1" applyBorder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/>
    <xf numFmtId="0" fontId="3" fillId="0" borderId="0" xfId="0" applyFont="1" applyFill="1" applyAlignment="1" applyProtection="1">
      <alignment horizontal="left" vertical="center"/>
    </xf>
    <xf numFmtId="1" fontId="7" fillId="2" borderId="15" xfId="0" applyNumberFormat="1" applyFont="1" applyFill="1" applyBorder="1" applyAlignment="1" applyProtection="1">
      <alignment horizontal="center" vertical="center"/>
    </xf>
    <xf numFmtId="164" fontId="2" fillId="2" borderId="3" xfId="0" applyNumberFormat="1" applyFont="1" applyFill="1" applyBorder="1" applyProtection="1">
      <alignment vertical="center"/>
    </xf>
    <xf numFmtId="164" fontId="0" fillId="2" borderId="0" xfId="0" applyNumberFormat="1" applyFill="1" applyAlignment="1" applyProtection="1"/>
    <xf numFmtId="3" fontId="3" fillId="0" borderId="0" xfId="0" applyNumberFormat="1" applyFont="1" applyFill="1" applyAlignment="1" applyProtection="1">
      <alignment horizontal="right" vertical="center"/>
    </xf>
    <xf numFmtId="165" fontId="9" fillId="2" borderId="15" xfId="0" applyNumberFormat="1" applyFont="1" applyFill="1" applyBorder="1" applyAlignment="1" applyProtection="1">
      <alignment horizontal="center" vertical="center"/>
    </xf>
    <xf numFmtId="0" fontId="10" fillId="5" borderId="19" xfId="0" applyFont="1" applyFill="1" applyBorder="1" applyAlignment="1" applyProtection="1">
      <alignment horizontal="center" vertical="center"/>
    </xf>
    <xf numFmtId="0" fontId="10" fillId="5" borderId="20" xfId="0" applyFont="1" applyFill="1" applyBorder="1" applyAlignment="1" applyProtection="1">
      <alignment horizontal="center" vertical="center"/>
    </xf>
    <xf numFmtId="0" fontId="10" fillId="5" borderId="20" xfId="0" applyFont="1" applyFill="1" applyBorder="1" applyAlignment="1" applyProtection="1">
      <alignment horizontal="center"/>
    </xf>
    <xf numFmtId="1" fontId="10" fillId="5" borderId="20" xfId="0" applyNumberFormat="1" applyFont="1" applyFill="1" applyBorder="1" applyAlignment="1" applyProtection="1">
      <alignment horizontal="center" vertical="center"/>
    </xf>
    <xf numFmtId="164" fontId="11" fillId="2" borderId="12" xfId="0" applyNumberFormat="1" applyFont="1" applyFill="1" applyBorder="1" applyAlignment="1" applyProtection="1">
      <alignment horizontal="center" vertical="center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20" xfId="0" applyFont="1" applyFill="1" applyBorder="1" applyAlignment="1" applyProtection="1">
      <alignment horizontal="center" vertical="center" wrapText="1"/>
    </xf>
    <xf numFmtId="164" fontId="0" fillId="6" borderId="15" xfId="0" applyNumberFormat="1" applyFill="1" applyBorder="1" applyAlignment="1" applyProtection="1">
      <alignment horizontal="center" vertical="center"/>
    </xf>
    <xf numFmtId="0" fontId="0" fillId="6" borderId="12" xfId="0" applyFill="1" applyBorder="1" applyAlignment="1" applyProtection="1">
      <alignment horizontal="center"/>
    </xf>
    <xf numFmtId="167" fontId="0" fillId="6" borderId="15" xfId="0" applyNumberFormat="1" applyFill="1" applyBorder="1" applyAlignment="1" applyProtection="1">
      <alignment horizontal="center" vertical="center"/>
    </xf>
    <xf numFmtId="0" fontId="6" fillId="6" borderId="15" xfId="0" applyFont="1" applyFill="1" applyBorder="1" applyAlignment="1" applyProtection="1">
      <alignment horizontal="center" vertical="center"/>
    </xf>
    <xf numFmtId="0" fontId="0" fillId="6" borderId="15" xfId="0" applyFill="1" applyBorder="1" applyAlignment="1" applyProtection="1">
      <alignment horizontal="center" vertical="center"/>
    </xf>
    <xf numFmtId="0" fontId="0" fillId="6" borderId="12" xfId="0" applyFill="1" applyBorder="1" applyAlignment="1" applyProtection="1">
      <alignment horizontal="center" vertical="center"/>
    </xf>
    <xf numFmtId="165" fontId="12" fillId="6" borderId="15" xfId="0" applyNumberFormat="1" applyFont="1" applyFill="1" applyBorder="1" applyAlignment="1" applyProtection="1">
      <alignment horizontal="center" vertical="center"/>
    </xf>
    <xf numFmtId="165" fontId="0" fillId="6" borderId="12" xfId="0" applyNumberFormat="1" applyFill="1" applyBorder="1" applyAlignment="1" applyProtection="1">
      <alignment horizontal="center" vertical="center"/>
    </xf>
    <xf numFmtId="0" fontId="12" fillId="6" borderId="15" xfId="0" applyFont="1" applyFill="1" applyBorder="1" applyAlignment="1" applyProtection="1">
      <alignment horizontal="center" vertical="center"/>
    </xf>
    <xf numFmtId="2" fontId="0" fillId="6" borderId="12" xfId="0" applyNumberFormat="1" applyFill="1" applyBorder="1" applyAlignment="1" applyProtection="1">
      <alignment horizontal="center" vertical="center"/>
    </xf>
    <xf numFmtId="165" fontId="9" fillId="6" borderId="15" xfId="0" applyNumberFormat="1" applyFont="1" applyFill="1" applyBorder="1" applyAlignment="1" applyProtection="1">
      <alignment horizontal="center" vertical="center"/>
    </xf>
    <xf numFmtId="164" fontId="9" fillId="6" borderId="15" xfId="0" applyNumberFormat="1" applyFont="1" applyFill="1" applyBorder="1" applyAlignment="1" applyProtection="1">
      <alignment horizontal="center" vertical="center"/>
    </xf>
    <xf numFmtId="0" fontId="10" fillId="7" borderId="20" xfId="0" applyFont="1" applyFill="1" applyBorder="1" applyAlignment="1" applyProtection="1">
      <alignment horizontal="center"/>
    </xf>
    <xf numFmtId="164" fontId="11" fillId="6" borderId="12" xfId="0" applyNumberFormat="1" applyFont="1" applyFill="1" applyBorder="1" applyAlignment="1" applyProtection="1">
      <alignment horizontal="center" vertical="center"/>
    </xf>
    <xf numFmtId="0" fontId="0" fillId="6" borderId="15" xfId="0" applyFill="1" applyBorder="1" applyProtection="1">
      <alignment vertical="center"/>
    </xf>
    <xf numFmtId="0" fontId="0" fillId="6" borderId="0" xfId="0" applyFill="1" applyProtection="1">
      <alignment vertical="center"/>
    </xf>
    <xf numFmtId="0" fontId="10" fillId="7" borderId="20" xfId="0" applyFont="1" applyFill="1" applyBorder="1" applyAlignment="1" applyProtection="1">
      <alignment horizontal="center" vertical="center"/>
    </xf>
    <xf numFmtId="164" fontId="13" fillId="6" borderId="15" xfId="0" applyNumberFormat="1" applyFont="1" applyFill="1" applyBorder="1" applyAlignment="1" applyProtection="1">
      <alignment horizontal="center" vertical="center"/>
    </xf>
    <xf numFmtId="165" fontId="0" fillId="6" borderId="15" xfId="0" applyNumberFormat="1" applyFill="1" applyBorder="1" applyAlignment="1" applyProtection="1">
      <alignment horizontal="center" vertical="center"/>
    </xf>
    <xf numFmtId="0" fontId="7" fillId="6" borderId="15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 vertical="center"/>
    </xf>
    <xf numFmtId="0" fontId="5" fillId="4" borderId="22" xfId="0" applyFont="1" applyFill="1" applyBorder="1" applyAlignment="1" applyProtection="1">
      <alignment horizontal="center" vertical="center"/>
    </xf>
    <xf numFmtId="0" fontId="15" fillId="2" borderId="7" xfId="0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</xf>
    <xf numFmtId="0" fontId="5" fillId="4" borderId="29" xfId="0" applyFont="1" applyFill="1" applyBorder="1" applyAlignment="1" applyProtection="1">
      <alignment horizontal="center" vertical="center"/>
    </xf>
    <xf numFmtId="0" fontId="5" fillId="4" borderId="21" xfId="0" applyFont="1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/>
    </xf>
    <xf numFmtId="0" fontId="5" fillId="4" borderId="9" xfId="0" applyFont="1" applyFill="1" applyBorder="1" applyAlignment="1" applyProtection="1">
      <alignment horizontal="center" vertical="center"/>
    </xf>
    <xf numFmtId="2" fontId="5" fillId="4" borderId="5" xfId="0" applyNumberFormat="1" applyFont="1" applyFill="1" applyBorder="1" applyAlignment="1" applyProtection="1">
      <alignment horizontal="center" vertical="center"/>
    </xf>
    <xf numFmtId="2" fontId="5" fillId="4" borderId="7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right" vertical="center"/>
    </xf>
    <xf numFmtId="0" fontId="0" fillId="0" borderId="0" xfId="0" applyFill="1" applyProtection="1">
      <alignment vertical="center"/>
    </xf>
    <xf numFmtId="2" fontId="2" fillId="2" borderId="2" xfId="0" applyNumberFormat="1" applyFont="1" applyFill="1" applyBorder="1" applyAlignment="1" applyProtection="1">
      <alignment horizontal="center" vertical="center"/>
    </xf>
    <xf numFmtId="0" fontId="5" fillId="4" borderId="24" xfId="0" applyFont="1" applyFill="1" applyBorder="1" applyAlignment="1" applyProtection="1">
      <alignment horizontal="center" vertical="center"/>
    </xf>
    <xf numFmtId="0" fontId="5" fillId="4" borderId="25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164" fontId="5" fillId="4" borderId="4" xfId="0" applyNumberFormat="1" applyFont="1" applyFill="1" applyBorder="1" applyAlignment="1" applyProtection="1">
      <alignment horizontal="center" vertical="center"/>
    </xf>
    <xf numFmtId="164" fontId="5" fillId="4" borderId="29" xfId="0" applyNumberFormat="1" applyFont="1" applyFill="1" applyBorder="1" applyAlignment="1" applyProtection="1">
      <alignment horizontal="center" vertical="center"/>
    </xf>
    <xf numFmtId="164" fontId="5" fillId="4" borderId="21" xfId="0" applyNumberFormat="1" applyFont="1" applyFill="1" applyBorder="1" applyAlignment="1" applyProtection="1">
      <alignment horizontal="center" vertical="center"/>
    </xf>
    <xf numFmtId="0" fontId="5" fillId="4" borderId="30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right" vertical="center"/>
    </xf>
    <xf numFmtId="0" fontId="5" fillId="4" borderId="26" xfId="0" applyFont="1" applyFill="1" applyBorder="1" applyAlignment="1" applyProtection="1">
      <alignment horizontal="center" vertical="center"/>
    </xf>
    <xf numFmtId="0" fontId="5" fillId="4" borderId="27" xfId="0" applyFont="1" applyFill="1" applyBorder="1" applyAlignment="1" applyProtection="1">
      <alignment horizontal="center" vertical="center"/>
    </xf>
    <xf numFmtId="0" fontId="5" fillId="4" borderId="28" xfId="0" applyFont="1" applyFill="1" applyBorder="1" applyAlignment="1" applyProtection="1">
      <alignment horizontal="center" vertical="center"/>
    </xf>
    <xf numFmtId="165" fontId="5" fillId="4" borderId="22" xfId="0" applyNumberFormat="1" applyFont="1" applyFill="1" applyBorder="1" applyAlignment="1" applyProtection="1">
      <alignment horizontal="center" vertical="center"/>
    </xf>
    <xf numFmtId="165" fontId="5" fillId="4" borderId="9" xfId="0" applyNumberFormat="1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horizontal="center" vertical="center" wrapText="1"/>
    </xf>
    <xf numFmtId="0" fontId="5" fillId="4" borderId="2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FF0000"/>
      <rgbColor rgb="0000FF00"/>
      <rgbColor rgb="000000FF"/>
      <rgbColor rgb="00FFFF00"/>
      <rgbColor rgb="00FF00FF"/>
      <rgbColor rgb="0000FFFF"/>
      <rgbColor rgb="00A9CD9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2"/>
  <sheetViews>
    <sheetView tabSelected="1" showRuler="0" zoomScaleNormal="100" workbookViewId="0">
      <selection activeCell="I64" sqref="I64"/>
    </sheetView>
  </sheetViews>
  <sheetFormatPr defaultRowHeight="15" x14ac:dyDescent="0.25"/>
  <cols>
    <col min="1" max="1" width="11.28515625" customWidth="1"/>
    <col min="2" max="2" width="6" customWidth="1"/>
    <col min="3" max="3" width="10.7109375" customWidth="1"/>
    <col min="4" max="4" width="6.85546875" customWidth="1"/>
    <col min="5" max="6" width="5.85546875" customWidth="1"/>
    <col min="7" max="7" width="7.85546875" customWidth="1"/>
    <col min="8" max="9" width="7.140625" customWidth="1"/>
    <col min="10" max="10" width="9.5703125" customWidth="1"/>
    <col min="11" max="11" width="9.7109375" customWidth="1"/>
    <col min="12" max="12" width="8.42578125" customWidth="1"/>
    <col min="13" max="13" width="6" customWidth="1"/>
    <col min="14" max="14" width="6.85546875" customWidth="1"/>
    <col min="15" max="15" width="8.140625" customWidth="1"/>
    <col min="16" max="16" width="9.7109375" customWidth="1"/>
    <col min="17" max="17" width="8" customWidth="1"/>
    <col min="18" max="19" width="6.85546875" customWidth="1"/>
    <col min="20" max="20" width="8.42578125" customWidth="1"/>
    <col min="21" max="21" width="11.140625" customWidth="1"/>
    <col min="22" max="22" width="8.5703125" customWidth="1"/>
    <col min="23" max="23" width="7.5703125" customWidth="1"/>
    <col min="24" max="24" width="10.5703125" customWidth="1"/>
    <col min="25" max="25" width="27.42578125" customWidth="1"/>
  </cols>
  <sheetData>
    <row r="1" spans="1:25" ht="23.25" customHeight="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</row>
    <row r="2" spans="1:25" ht="21" customHeight="1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3"/>
      <c r="M2" s="3"/>
      <c r="N2" s="1"/>
      <c r="O2" s="1"/>
      <c r="P2" s="1"/>
      <c r="Q2" s="1"/>
      <c r="R2" s="1"/>
      <c r="S2" s="4"/>
      <c r="T2" s="1"/>
      <c r="U2" s="1"/>
      <c r="V2" s="1"/>
      <c r="W2" s="1"/>
      <c r="X2" s="1"/>
      <c r="Y2" s="1"/>
    </row>
    <row r="3" spans="1:25" x14ac:dyDescent="0.25">
      <c r="A3" s="5"/>
      <c r="B3" s="5"/>
      <c r="C3" s="6"/>
      <c r="D3" s="5"/>
      <c r="E3" s="5"/>
      <c r="F3" s="5"/>
      <c r="G3" s="5"/>
      <c r="H3" s="5"/>
      <c r="I3" s="5"/>
      <c r="J3" s="7"/>
      <c r="K3" s="5"/>
      <c r="L3" s="8"/>
      <c r="M3" s="8"/>
      <c r="N3" s="5"/>
      <c r="O3" s="5"/>
      <c r="P3" s="5"/>
      <c r="Q3" s="109" t="s">
        <v>1</v>
      </c>
      <c r="R3" s="109"/>
      <c r="S3" s="9" t="e">
        <f>#REF!</f>
        <v>#REF!</v>
      </c>
      <c r="T3" s="10" t="s">
        <v>2</v>
      </c>
      <c r="U3" s="11"/>
      <c r="V3" s="11"/>
      <c r="W3" s="11"/>
      <c r="X3" s="5"/>
      <c r="Y3" s="97"/>
    </row>
    <row r="4" spans="1:25" x14ac:dyDescent="0.25">
      <c r="A4" s="109" t="s">
        <v>3</v>
      </c>
      <c r="B4" s="109"/>
      <c r="C4" s="12" t="s">
        <v>4</v>
      </c>
      <c r="D4" s="10"/>
      <c r="E4" s="5"/>
      <c r="F4" s="5"/>
      <c r="G4" s="5"/>
      <c r="H4" s="5"/>
      <c r="I4" s="5"/>
      <c r="J4" s="5" t="s">
        <v>5</v>
      </c>
      <c r="K4" s="5"/>
      <c r="L4" s="8"/>
      <c r="M4" s="8"/>
      <c r="N4" s="5"/>
      <c r="O4" s="5"/>
      <c r="P4" s="5"/>
      <c r="Q4" s="96" t="s">
        <v>6</v>
      </c>
      <c r="R4" s="96"/>
      <c r="S4" s="110"/>
      <c r="T4" s="111"/>
      <c r="U4" s="63"/>
      <c r="V4" s="67"/>
      <c r="W4" s="13"/>
      <c r="X4" s="5"/>
      <c r="Y4" s="97"/>
    </row>
    <row r="5" spans="1:25" x14ac:dyDescent="0.2">
      <c r="A5" s="96" t="s">
        <v>7</v>
      </c>
      <c r="B5" s="96"/>
      <c r="C5" s="14">
        <v>35525</v>
      </c>
      <c r="D5" s="15" t="s">
        <v>8</v>
      </c>
      <c r="E5" s="5"/>
      <c r="F5" s="5"/>
      <c r="G5" s="5"/>
      <c r="H5" s="5"/>
      <c r="I5" s="5"/>
      <c r="J5" s="16" t="s">
        <v>9</v>
      </c>
      <c r="K5" s="5"/>
      <c r="L5" s="8"/>
      <c r="M5" s="8"/>
      <c r="N5" s="5"/>
      <c r="O5" s="5"/>
      <c r="P5" s="5"/>
      <c r="Q5" s="96" t="s">
        <v>10</v>
      </c>
      <c r="R5" s="96"/>
      <c r="S5" s="17">
        <f>J62</f>
        <v>1770</v>
      </c>
      <c r="T5" s="15" t="s">
        <v>8</v>
      </c>
      <c r="U5" s="61" t="s">
        <v>11</v>
      </c>
      <c r="V5" s="18">
        <f>F62</f>
        <v>155</v>
      </c>
      <c r="W5" s="18"/>
      <c r="X5" s="5"/>
      <c r="Y5" s="97"/>
    </row>
    <row r="6" spans="1:25" x14ac:dyDescent="0.2">
      <c r="A6" s="96" t="s">
        <v>12</v>
      </c>
      <c r="B6" s="96"/>
      <c r="C6" s="19" t="str">
        <f>A13</f>
        <v>2018-03-12</v>
      </c>
      <c r="D6" s="15"/>
      <c r="E6" s="5"/>
      <c r="F6" s="5"/>
      <c r="G6" s="5"/>
      <c r="H6" s="5"/>
      <c r="I6" s="5"/>
      <c r="J6" s="5"/>
      <c r="K6" s="5"/>
      <c r="L6" s="8"/>
      <c r="M6" s="8"/>
      <c r="N6" s="5"/>
      <c r="O6" s="5"/>
      <c r="P6" s="5"/>
      <c r="Q6" s="96"/>
      <c r="R6" s="96"/>
      <c r="S6" s="17">
        <f>S5/C5*100</f>
        <v>4.9824067558057701</v>
      </c>
      <c r="T6" s="15" t="s">
        <v>13</v>
      </c>
      <c r="U6" s="61" t="s">
        <v>14</v>
      </c>
      <c r="V6" s="18">
        <f>G62</f>
        <v>1</v>
      </c>
      <c r="W6" s="18"/>
      <c r="X6" s="5"/>
      <c r="Y6" s="97"/>
    </row>
    <row r="7" spans="1:25" x14ac:dyDescent="0.25">
      <c r="A7" s="96" t="s">
        <v>15</v>
      </c>
      <c r="B7" s="96"/>
      <c r="C7" s="14" t="s">
        <v>16</v>
      </c>
      <c r="D7" s="15"/>
      <c r="E7" s="5"/>
      <c r="F7" s="5"/>
      <c r="G7" s="5"/>
      <c r="H7" s="5"/>
      <c r="I7" s="5"/>
      <c r="J7" s="5"/>
      <c r="K7" s="5"/>
      <c r="L7" s="8"/>
      <c r="M7" s="8"/>
      <c r="N7" s="5"/>
      <c r="O7" s="5"/>
      <c r="P7" s="5"/>
      <c r="Q7" s="96"/>
      <c r="R7" s="96"/>
      <c r="S7" s="20"/>
      <c r="T7" s="15"/>
      <c r="U7" s="62" t="s">
        <v>17</v>
      </c>
      <c r="V7" s="66">
        <f>C5-V4-V5-S5</f>
        <v>33600</v>
      </c>
      <c r="W7" s="11"/>
      <c r="X7" s="6"/>
      <c r="Y7" s="5"/>
    </row>
    <row r="8" spans="1:25" ht="15.75" customHeight="1" x14ac:dyDescent="0.25">
      <c r="A8" s="21"/>
      <c r="B8" s="21"/>
      <c r="C8" s="22"/>
      <c r="D8" s="5" t="s">
        <v>18</v>
      </c>
      <c r="E8" s="5"/>
      <c r="F8" s="5"/>
      <c r="G8" s="5"/>
      <c r="H8" s="5"/>
      <c r="I8" s="5"/>
      <c r="J8" s="5"/>
      <c r="K8" s="5"/>
      <c r="L8" s="8"/>
      <c r="M8" s="8"/>
      <c r="N8" s="5"/>
      <c r="O8" s="5"/>
      <c r="P8" s="5"/>
      <c r="Q8" s="119"/>
      <c r="R8" s="119"/>
      <c r="S8" s="65"/>
      <c r="T8" s="23"/>
      <c r="U8" s="11"/>
      <c r="V8" s="11"/>
      <c r="W8" s="11"/>
      <c r="X8" s="5"/>
      <c r="Y8" s="5"/>
    </row>
    <row r="9" spans="1:25" ht="15.75" customHeight="1" x14ac:dyDescent="0.25">
      <c r="A9" s="21"/>
      <c r="B9" s="21"/>
      <c r="C9" s="22"/>
      <c r="D9" s="5"/>
      <c r="E9" s="5"/>
      <c r="F9" s="5"/>
      <c r="G9" s="5"/>
      <c r="H9" s="5"/>
      <c r="I9" s="5"/>
      <c r="J9" s="5"/>
      <c r="K9" s="5"/>
      <c r="L9" s="8"/>
      <c r="M9" s="8"/>
      <c r="N9" s="5"/>
      <c r="O9" s="5"/>
      <c r="P9" s="5"/>
      <c r="Q9" s="24"/>
      <c r="R9" s="24"/>
      <c r="S9" s="25"/>
      <c r="T9" s="5"/>
      <c r="U9" s="5"/>
      <c r="V9" s="5"/>
      <c r="W9" s="5"/>
      <c r="X9" s="5"/>
      <c r="Y9" s="5"/>
    </row>
    <row r="10" spans="1:25" ht="15.75" customHeight="1" x14ac:dyDescent="0.25">
      <c r="A10" s="102" t="s">
        <v>19</v>
      </c>
      <c r="B10" s="100" t="s">
        <v>20</v>
      </c>
      <c r="C10" s="115" t="s">
        <v>21</v>
      </c>
      <c r="D10" s="112" t="s">
        <v>22</v>
      </c>
      <c r="E10" s="118"/>
      <c r="F10" s="118"/>
      <c r="G10" s="118"/>
      <c r="H10" s="118"/>
      <c r="I10" s="118"/>
      <c r="J10" s="118"/>
      <c r="K10" s="118"/>
      <c r="L10" s="118"/>
      <c r="M10" s="113"/>
      <c r="N10" s="98" t="s">
        <v>23</v>
      </c>
      <c r="O10" s="99"/>
      <c r="P10" s="100"/>
      <c r="Q10" s="112" t="s">
        <v>24</v>
      </c>
      <c r="R10" s="113"/>
      <c r="S10" s="98" t="s">
        <v>6</v>
      </c>
      <c r="T10" s="99"/>
      <c r="U10" s="112" t="s">
        <v>25</v>
      </c>
      <c r="V10" s="113"/>
      <c r="W10" s="112" t="s">
        <v>26</v>
      </c>
      <c r="X10" s="113"/>
      <c r="Y10" s="120" t="s">
        <v>27</v>
      </c>
    </row>
    <row r="11" spans="1:25" ht="15.75" customHeight="1" x14ac:dyDescent="0.25">
      <c r="A11" s="103"/>
      <c r="B11" s="105"/>
      <c r="C11" s="116"/>
      <c r="D11" s="98" t="s">
        <v>8</v>
      </c>
      <c r="E11" s="99"/>
      <c r="F11" s="99"/>
      <c r="G11" s="99"/>
      <c r="H11" s="99"/>
      <c r="I11" s="100"/>
      <c r="J11" s="26" t="s">
        <v>28</v>
      </c>
      <c r="K11" s="102" t="s">
        <v>29</v>
      </c>
      <c r="L11" s="123" t="s">
        <v>13</v>
      </c>
      <c r="M11" s="27" t="s">
        <v>30</v>
      </c>
      <c r="N11" s="98" t="s">
        <v>31</v>
      </c>
      <c r="O11" s="126" t="s">
        <v>32</v>
      </c>
      <c r="P11" s="100" t="s">
        <v>29</v>
      </c>
      <c r="Q11" s="125" t="s">
        <v>31</v>
      </c>
      <c r="R11" s="102" t="s">
        <v>33</v>
      </c>
      <c r="S11" s="107" t="s">
        <v>33</v>
      </c>
      <c r="T11" s="98" t="s">
        <v>31</v>
      </c>
      <c r="U11" s="102" t="s">
        <v>34</v>
      </c>
      <c r="V11" s="28" t="s">
        <v>28</v>
      </c>
      <c r="W11" s="98" t="s">
        <v>35</v>
      </c>
      <c r="X11" s="102" t="s">
        <v>36</v>
      </c>
      <c r="Y11" s="121"/>
    </row>
    <row r="12" spans="1:25" ht="31.5" customHeight="1" x14ac:dyDescent="0.25">
      <c r="A12" s="104"/>
      <c r="B12" s="106"/>
      <c r="C12" s="117"/>
      <c r="D12" s="58" t="s">
        <v>37</v>
      </c>
      <c r="E12" s="59" t="s">
        <v>38</v>
      </c>
      <c r="F12" s="59" t="s">
        <v>39</v>
      </c>
      <c r="G12" s="60" t="s">
        <v>40</v>
      </c>
      <c r="H12" s="74" t="s">
        <v>41</v>
      </c>
      <c r="I12" s="75" t="s">
        <v>42</v>
      </c>
      <c r="J12" s="31" t="s">
        <v>43</v>
      </c>
      <c r="K12" s="104"/>
      <c r="L12" s="124"/>
      <c r="M12" s="29" t="s">
        <v>44</v>
      </c>
      <c r="N12" s="114"/>
      <c r="O12" s="127"/>
      <c r="P12" s="106"/>
      <c r="Q12" s="114"/>
      <c r="R12" s="104"/>
      <c r="S12" s="108"/>
      <c r="T12" s="114"/>
      <c r="U12" s="104"/>
      <c r="V12" s="30" t="s">
        <v>43</v>
      </c>
      <c r="W12" s="114"/>
      <c r="X12" s="104"/>
      <c r="Y12" s="122"/>
    </row>
    <row r="13" spans="1:25" ht="15.75" customHeight="1" x14ac:dyDescent="0.25">
      <c r="A13" s="32" t="s">
        <v>45</v>
      </c>
      <c r="B13" s="33">
        <v>0</v>
      </c>
      <c r="C13" s="34">
        <f>C5-D13-E13+F13+G13+H13-I13</f>
        <v>35264</v>
      </c>
      <c r="D13" s="35">
        <v>32</v>
      </c>
      <c r="E13" s="35">
        <v>26</v>
      </c>
      <c r="F13" s="35">
        <v>0</v>
      </c>
      <c r="G13" s="35">
        <v>0</v>
      </c>
      <c r="H13" s="35">
        <v>0</v>
      </c>
      <c r="I13" s="35">
        <v>203</v>
      </c>
      <c r="J13" s="36"/>
      <c r="K13" s="36">
        <f t="shared" ref="K13:K44" si="0">D13+E13+F13+G13+H13</f>
        <v>58</v>
      </c>
      <c r="L13" s="37">
        <f>K13/C5*100</f>
        <v>0.16326530612244899</v>
      </c>
      <c r="M13" s="38">
        <v>0</v>
      </c>
      <c r="N13" s="39">
        <v>0</v>
      </c>
      <c r="O13" s="36"/>
      <c r="P13" s="36">
        <f>N13</f>
        <v>0</v>
      </c>
      <c r="Q13" s="36">
        <v>0</v>
      </c>
      <c r="R13" s="36">
        <v>0</v>
      </c>
      <c r="S13" s="40">
        <v>0</v>
      </c>
      <c r="T13" s="68"/>
      <c r="U13" s="37" t="e">
        <f t="shared" ref="U13:U44" si="1">K13/N13*1000</f>
        <v>#DIV/0!</v>
      </c>
      <c r="V13" s="36"/>
      <c r="W13" s="69">
        <v>13</v>
      </c>
      <c r="X13" s="73">
        <f t="shared" ref="X13:X44" si="2">(C13*W13)/1000</f>
        <v>458.43200000000002</v>
      </c>
      <c r="Y13" s="41"/>
    </row>
    <row r="14" spans="1:25" x14ac:dyDescent="0.25">
      <c r="A14" s="32" t="s">
        <v>46</v>
      </c>
      <c r="B14" s="42">
        <v>1</v>
      </c>
      <c r="C14" s="43">
        <f t="shared" ref="C14:C61" si="3">C13-D14-E14-F14-G14-H14-I14</f>
        <v>35244</v>
      </c>
      <c r="D14" s="35">
        <v>15</v>
      </c>
      <c r="E14" s="35">
        <v>5</v>
      </c>
      <c r="F14" s="35">
        <v>0</v>
      </c>
      <c r="G14" s="35">
        <v>0</v>
      </c>
      <c r="H14" s="35">
        <v>0</v>
      </c>
      <c r="I14" s="35">
        <v>0</v>
      </c>
      <c r="J14" s="44"/>
      <c r="K14" s="36">
        <f t="shared" si="0"/>
        <v>20</v>
      </c>
      <c r="L14" s="45">
        <f t="shared" ref="L14:L61" si="4">K14/C$5*100</f>
        <v>5.6298381421534129E-2</v>
      </c>
      <c r="M14" s="38">
        <v>0</v>
      </c>
      <c r="N14" s="39">
        <v>0</v>
      </c>
      <c r="O14" s="44"/>
      <c r="P14" s="44">
        <f t="shared" ref="P14:P61" si="5">P13+N14</f>
        <v>0</v>
      </c>
      <c r="Q14" s="36">
        <v>0</v>
      </c>
      <c r="R14" s="36">
        <v>53</v>
      </c>
      <c r="S14" s="40">
        <v>0</v>
      </c>
      <c r="T14" s="68"/>
      <c r="U14" s="37" t="e">
        <f t="shared" si="1"/>
        <v>#DIV/0!</v>
      </c>
      <c r="V14" s="44"/>
      <c r="W14" s="70">
        <v>16</v>
      </c>
      <c r="X14" s="73">
        <f t="shared" si="2"/>
        <v>563.904</v>
      </c>
      <c r="Y14" s="46"/>
    </row>
    <row r="15" spans="1:25" x14ac:dyDescent="0.25">
      <c r="A15" s="32" t="s">
        <v>47</v>
      </c>
      <c r="B15" s="42">
        <v>2</v>
      </c>
      <c r="C15" s="43">
        <f t="shared" si="3"/>
        <v>35212</v>
      </c>
      <c r="D15" s="35">
        <v>20</v>
      </c>
      <c r="E15" s="35">
        <v>12</v>
      </c>
      <c r="F15" s="35">
        <v>0</v>
      </c>
      <c r="G15" s="35">
        <v>0</v>
      </c>
      <c r="H15" s="35">
        <v>0</v>
      </c>
      <c r="I15" s="35">
        <v>0</v>
      </c>
      <c r="J15" s="44"/>
      <c r="K15" s="36">
        <f t="shared" si="0"/>
        <v>32</v>
      </c>
      <c r="L15" s="45">
        <f t="shared" si="4"/>
        <v>9.0077410274454608E-2</v>
      </c>
      <c r="M15" s="38">
        <v>0</v>
      </c>
      <c r="N15" s="39">
        <v>550</v>
      </c>
      <c r="O15" s="44"/>
      <c r="P15" s="44">
        <f t="shared" si="5"/>
        <v>550</v>
      </c>
      <c r="Q15" s="36">
        <v>0</v>
      </c>
      <c r="R15" s="36">
        <v>67</v>
      </c>
      <c r="S15" s="40">
        <v>0</v>
      </c>
      <c r="T15" s="68"/>
      <c r="U15" s="37">
        <f t="shared" si="1"/>
        <v>58.18181818181818</v>
      </c>
      <c r="V15" s="44"/>
      <c r="W15" s="71">
        <v>20</v>
      </c>
      <c r="X15" s="73">
        <f t="shared" si="2"/>
        <v>704.24</v>
      </c>
      <c r="Y15" s="47"/>
    </row>
    <row r="16" spans="1:25" x14ac:dyDescent="0.25">
      <c r="A16" s="32" t="s">
        <v>48</v>
      </c>
      <c r="B16" s="42">
        <v>3</v>
      </c>
      <c r="C16" s="43">
        <f t="shared" si="3"/>
        <v>35175</v>
      </c>
      <c r="D16" s="35">
        <v>22</v>
      </c>
      <c r="E16" s="35">
        <v>15</v>
      </c>
      <c r="F16" s="35">
        <v>0</v>
      </c>
      <c r="G16" s="35">
        <v>0</v>
      </c>
      <c r="H16" s="35">
        <v>0</v>
      </c>
      <c r="I16" s="35">
        <v>0</v>
      </c>
      <c r="J16" s="44"/>
      <c r="K16" s="36">
        <f t="shared" si="0"/>
        <v>37</v>
      </c>
      <c r="L16" s="45">
        <f t="shared" si="4"/>
        <v>0.10415200562983815</v>
      </c>
      <c r="M16" s="38">
        <v>0</v>
      </c>
      <c r="N16" s="39">
        <v>1100</v>
      </c>
      <c r="O16" s="44"/>
      <c r="P16" s="44">
        <f t="shared" si="5"/>
        <v>1650</v>
      </c>
      <c r="Q16" s="36">
        <v>0</v>
      </c>
      <c r="R16" s="36">
        <v>84</v>
      </c>
      <c r="S16" s="40">
        <v>0</v>
      </c>
      <c r="T16" s="68"/>
      <c r="U16" s="37">
        <f t="shared" si="1"/>
        <v>33.63636363636364</v>
      </c>
      <c r="V16" s="44"/>
      <c r="W16" s="71">
        <v>24</v>
      </c>
      <c r="X16" s="73">
        <f t="shared" si="2"/>
        <v>844.2</v>
      </c>
      <c r="Y16" s="47"/>
    </row>
    <row r="17" spans="1:25" x14ac:dyDescent="0.25">
      <c r="A17" s="32" t="s">
        <v>49</v>
      </c>
      <c r="B17" s="42">
        <v>4</v>
      </c>
      <c r="C17" s="43">
        <f t="shared" si="3"/>
        <v>35117</v>
      </c>
      <c r="D17" s="35">
        <v>25</v>
      </c>
      <c r="E17" s="35">
        <v>33</v>
      </c>
      <c r="F17" s="35">
        <v>0</v>
      </c>
      <c r="G17" s="35">
        <v>0</v>
      </c>
      <c r="H17" s="35">
        <v>0</v>
      </c>
      <c r="I17" s="35">
        <v>0</v>
      </c>
      <c r="J17" s="44"/>
      <c r="K17" s="36">
        <f t="shared" si="0"/>
        <v>58</v>
      </c>
      <c r="L17" s="45">
        <f t="shared" si="4"/>
        <v>0.16326530612244899</v>
      </c>
      <c r="M17" s="38">
        <v>0</v>
      </c>
      <c r="N17" s="39">
        <v>0</v>
      </c>
      <c r="O17" s="44"/>
      <c r="P17" s="44">
        <f t="shared" si="5"/>
        <v>1650</v>
      </c>
      <c r="Q17" s="36">
        <v>0</v>
      </c>
      <c r="R17" s="36">
        <v>105</v>
      </c>
      <c r="S17" s="40">
        <v>0</v>
      </c>
      <c r="T17" s="68"/>
      <c r="U17" s="37" t="e">
        <f t="shared" si="1"/>
        <v>#DIV/0!</v>
      </c>
      <c r="V17" s="44"/>
      <c r="W17" s="71">
        <v>28</v>
      </c>
      <c r="X17" s="73">
        <f t="shared" si="2"/>
        <v>983.27599999999995</v>
      </c>
      <c r="Y17" s="47"/>
    </row>
    <row r="18" spans="1:25" x14ac:dyDescent="0.25">
      <c r="A18" s="32" t="s">
        <v>50</v>
      </c>
      <c r="B18" s="49">
        <v>5</v>
      </c>
      <c r="C18" s="43">
        <f t="shared" si="3"/>
        <v>35068</v>
      </c>
      <c r="D18" s="35">
        <v>25</v>
      </c>
      <c r="E18" s="35">
        <v>24</v>
      </c>
      <c r="F18" s="35">
        <v>0</v>
      </c>
      <c r="G18" s="35">
        <v>0</v>
      </c>
      <c r="H18" s="35">
        <v>0</v>
      </c>
      <c r="I18" s="35">
        <v>0</v>
      </c>
      <c r="J18" s="44"/>
      <c r="K18" s="36">
        <f t="shared" si="0"/>
        <v>49</v>
      </c>
      <c r="L18" s="45">
        <f t="shared" si="4"/>
        <v>0.13793103448275862</v>
      </c>
      <c r="M18" s="38">
        <v>0</v>
      </c>
      <c r="N18" s="39">
        <v>875</v>
      </c>
      <c r="O18" s="44"/>
      <c r="P18" s="44">
        <f t="shared" si="5"/>
        <v>2525</v>
      </c>
      <c r="Q18" s="36">
        <v>0</v>
      </c>
      <c r="R18" s="36">
        <v>128</v>
      </c>
      <c r="S18" s="40">
        <v>0</v>
      </c>
      <c r="T18" s="68"/>
      <c r="U18" s="37">
        <f t="shared" si="1"/>
        <v>56</v>
      </c>
      <c r="V18" s="44"/>
      <c r="W18" s="71">
        <v>33</v>
      </c>
      <c r="X18" s="73">
        <f t="shared" si="2"/>
        <v>1157.2439999999999</v>
      </c>
      <c r="Y18" s="50"/>
    </row>
    <row r="19" spans="1:25" s="91" customFormat="1" x14ac:dyDescent="0.25">
      <c r="A19" s="78" t="s">
        <v>51</v>
      </c>
      <c r="B19" s="79">
        <v>6</v>
      </c>
      <c r="C19" s="76">
        <f t="shared" si="3"/>
        <v>35023</v>
      </c>
      <c r="D19" s="77">
        <v>25</v>
      </c>
      <c r="E19" s="77">
        <v>20</v>
      </c>
      <c r="F19" s="77">
        <v>0</v>
      </c>
      <c r="G19" s="77">
        <v>0</v>
      </c>
      <c r="H19" s="77">
        <v>0</v>
      </c>
      <c r="I19" s="35">
        <v>0</v>
      </c>
      <c r="J19" s="80">
        <f>SUM(D13:H19)</f>
        <v>299</v>
      </c>
      <c r="K19" s="81">
        <f t="shared" si="0"/>
        <v>45</v>
      </c>
      <c r="L19" s="82">
        <f t="shared" si="4"/>
        <v>0.12667135819845179</v>
      </c>
      <c r="M19" s="83">
        <v>0</v>
      </c>
      <c r="N19" s="81">
        <v>0</v>
      </c>
      <c r="O19" s="84">
        <f>SUM(N13:N19)</f>
        <v>2525</v>
      </c>
      <c r="P19" s="84">
        <f t="shared" si="5"/>
        <v>2525</v>
      </c>
      <c r="Q19" s="81">
        <v>0</v>
      </c>
      <c r="R19" s="81">
        <v>154</v>
      </c>
      <c r="S19" s="85">
        <v>0</v>
      </c>
      <c r="T19" s="86"/>
      <c r="U19" s="83" t="e">
        <f t="shared" si="1"/>
        <v>#DIV/0!</v>
      </c>
      <c r="V19" s="87">
        <f>P19/C19*1000</f>
        <v>72.095480113068561</v>
      </c>
      <c r="W19" s="88">
        <v>38</v>
      </c>
      <c r="X19" s="89">
        <f t="shared" si="2"/>
        <v>1330.874</v>
      </c>
      <c r="Y19" s="90"/>
    </row>
    <row r="20" spans="1:25" x14ac:dyDescent="0.25">
      <c r="A20" s="48" t="s">
        <v>52</v>
      </c>
      <c r="B20" s="49">
        <v>7</v>
      </c>
      <c r="C20" s="43">
        <f t="shared" si="3"/>
        <v>34969</v>
      </c>
      <c r="D20" s="35">
        <v>27</v>
      </c>
      <c r="E20" s="35">
        <v>27</v>
      </c>
      <c r="F20" s="35">
        <v>0</v>
      </c>
      <c r="G20" s="35">
        <v>0</v>
      </c>
      <c r="H20" s="35">
        <v>0</v>
      </c>
      <c r="I20" s="35">
        <v>0</v>
      </c>
      <c r="J20" s="44"/>
      <c r="K20" s="36">
        <f t="shared" si="0"/>
        <v>54</v>
      </c>
      <c r="L20" s="45">
        <f t="shared" si="4"/>
        <v>0.15200562983814214</v>
      </c>
      <c r="M20" s="38">
        <v>0</v>
      </c>
      <c r="N20" s="39">
        <v>0</v>
      </c>
      <c r="O20" s="44"/>
      <c r="P20" s="44">
        <f t="shared" si="5"/>
        <v>2525</v>
      </c>
      <c r="Q20" s="36">
        <v>0</v>
      </c>
      <c r="R20" s="36">
        <v>182</v>
      </c>
      <c r="S20" s="40">
        <v>0</v>
      </c>
      <c r="T20" s="68"/>
      <c r="U20" s="37" t="e">
        <f t="shared" si="1"/>
        <v>#DIV/0!</v>
      </c>
      <c r="V20" s="44"/>
      <c r="W20" s="72">
        <v>42</v>
      </c>
      <c r="X20" s="73">
        <f t="shared" si="2"/>
        <v>1468.6980000000001</v>
      </c>
      <c r="Y20" s="47"/>
    </row>
    <row r="21" spans="1:25" x14ac:dyDescent="0.25">
      <c r="A21" s="48" t="s">
        <v>53</v>
      </c>
      <c r="B21" s="49">
        <v>8</v>
      </c>
      <c r="C21" s="43">
        <f t="shared" si="3"/>
        <v>34919</v>
      </c>
      <c r="D21" s="35">
        <v>26</v>
      </c>
      <c r="E21" s="35">
        <v>24</v>
      </c>
      <c r="F21" s="35">
        <v>0</v>
      </c>
      <c r="G21" s="35">
        <v>0</v>
      </c>
      <c r="H21" s="35">
        <v>0</v>
      </c>
      <c r="I21" s="35">
        <v>0</v>
      </c>
      <c r="J21" s="44"/>
      <c r="K21" s="36">
        <f t="shared" si="0"/>
        <v>50</v>
      </c>
      <c r="L21" s="45">
        <f t="shared" si="4"/>
        <v>0.14074595355383532</v>
      </c>
      <c r="M21" s="38">
        <v>0</v>
      </c>
      <c r="N21" s="39">
        <v>5125</v>
      </c>
      <c r="O21" s="44"/>
      <c r="P21" s="44">
        <f t="shared" si="5"/>
        <v>7650</v>
      </c>
      <c r="Q21" s="36">
        <v>0</v>
      </c>
      <c r="R21" s="36">
        <v>214</v>
      </c>
      <c r="S21" s="40">
        <v>0</v>
      </c>
      <c r="T21" s="68"/>
      <c r="U21" s="37">
        <f t="shared" si="1"/>
        <v>9.7560975609756095</v>
      </c>
      <c r="V21" s="44"/>
      <c r="W21" s="72">
        <v>46</v>
      </c>
      <c r="X21" s="73">
        <f t="shared" si="2"/>
        <v>1606.2739999999999</v>
      </c>
      <c r="Y21" s="47"/>
    </row>
    <row r="22" spans="1:25" x14ac:dyDescent="0.25">
      <c r="A22" s="48" t="s">
        <v>54</v>
      </c>
      <c r="B22" s="49">
        <v>9</v>
      </c>
      <c r="C22" s="43">
        <f t="shared" si="3"/>
        <v>34863</v>
      </c>
      <c r="D22" s="35">
        <v>28</v>
      </c>
      <c r="E22" s="35">
        <v>28</v>
      </c>
      <c r="F22" s="35">
        <v>0</v>
      </c>
      <c r="G22" s="35">
        <v>0</v>
      </c>
      <c r="H22" s="35">
        <v>0</v>
      </c>
      <c r="I22" s="35">
        <v>0</v>
      </c>
      <c r="J22" s="44"/>
      <c r="K22" s="36">
        <f t="shared" si="0"/>
        <v>56</v>
      </c>
      <c r="L22" s="45">
        <f t="shared" si="4"/>
        <v>0.15763546798029557</v>
      </c>
      <c r="M22" s="38">
        <v>0</v>
      </c>
      <c r="N22" s="39">
        <v>1725</v>
      </c>
      <c r="O22" s="44"/>
      <c r="P22" s="44">
        <f t="shared" si="5"/>
        <v>9375</v>
      </c>
      <c r="Q22" s="36">
        <v>0</v>
      </c>
      <c r="R22" s="36">
        <v>250</v>
      </c>
      <c r="S22" s="40">
        <v>0</v>
      </c>
      <c r="T22" s="68"/>
      <c r="U22" s="37">
        <f t="shared" si="1"/>
        <v>32.463768115942031</v>
      </c>
      <c r="V22" s="44"/>
      <c r="W22" s="72">
        <v>50</v>
      </c>
      <c r="X22" s="73">
        <f t="shared" si="2"/>
        <v>1743.15</v>
      </c>
      <c r="Y22" s="47"/>
    </row>
    <row r="23" spans="1:25" x14ac:dyDescent="0.25">
      <c r="A23" s="48" t="s">
        <v>55</v>
      </c>
      <c r="B23" s="49">
        <v>10</v>
      </c>
      <c r="C23" s="43">
        <f t="shared" si="3"/>
        <v>34811</v>
      </c>
      <c r="D23" s="35">
        <v>26</v>
      </c>
      <c r="E23" s="35">
        <v>26</v>
      </c>
      <c r="F23" s="35">
        <v>0</v>
      </c>
      <c r="G23" s="35">
        <v>0</v>
      </c>
      <c r="H23" s="35">
        <v>0</v>
      </c>
      <c r="I23" s="35">
        <v>0</v>
      </c>
      <c r="J23" s="44"/>
      <c r="K23" s="36">
        <f t="shared" si="0"/>
        <v>52</v>
      </c>
      <c r="L23" s="45">
        <f t="shared" si="4"/>
        <v>0.14637579169598874</v>
      </c>
      <c r="M23" s="38">
        <v>0</v>
      </c>
      <c r="N23" s="39">
        <v>1900</v>
      </c>
      <c r="O23" s="44"/>
      <c r="P23" s="44">
        <f t="shared" si="5"/>
        <v>11275</v>
      </c>
      <c r="Q23" s="36">
        <v>0</v>
      </c>
      <c r="R23" s="36">
        <v>290</v>
      </c>
      <c r="S23" s="40">
        <v>0</v>
      </c>
      <c r="T23" s="68"/>
      <c r="U23" s="37">
        <f t="shared" si="1"/>
        <v>27.368421052631579</v>
      </c>
      <c r="V23" s="44"/>
      <c r="W23" s="72">
        <v>55</v>
      </c>
      <c r="X23" s="73">
        <f t="shared" si="2"/>
        <v>1914.605</v>
      </c>
      <c r="Y23" s="47"/>
    </row>
    <row r="24" spans="1:25" x14ac:dyDescent="0.25">
      <c r="A24" s="48" t="s">
        <v>56</v>
      </c>
      <c r="B24" s="49">
        <v>11</v>
      </c>
      <c r="C24" s="43">
        <f t="shared" si="3"/>
        <v>34754</v>
      </c>
      <c r="D24" s="35">
        <v>29</v>
      </c>
      <c r="E24" s="35">
        <v>28</v>
      </c>
      <c r="F24" s="35">
        <v>0</v>
      </c>
      <c r="G24" s="35">
        <v>0</v>
      </c>
      <c r="H24" s="35">
        <v>0</v>
      </c>
      <c r="I24" s="35">
        <v>0</v>
      </c>
      <c r="J24" s="44"/>
      <c r="K24" s="36">
        <f t="shared" si="0"/>
        <v>57</v>
      </c>
      <c r="L24" s="45">
        <f t="shared" si="4"/>
        <v>0.16045038705137227</v>
      </c>
      <c r="M24" s="38">
        <v>0</v>
      </c>
      <c r="N24" s="39">
        <v>2075</v>
      </c>
      <c r="O24" s="44"/>
      <c r="P24" s="44">
        <f t="shared" si="5"/>
        <v>13350</v>
      </c>
      <c r="Q24" s="36">
        <v>0</v>
      </c>
      <c r="R24" s="36">
        <v>335</v>
      </c>
      <c r="S24" s="40">
        <v>0</v>
      </c>
      <c r="T24" s="68"/>
      <c r="U24" s="37">
        <f t="shared" si="1"/>
        <v>27.46987951807229</v>
      </c>
      <c r="V24" s="44"/>
      <c r="W24" s="72">
        <v>61</v>
      </c>
      <c r="X24" s="73">
        <f t="shared" si="2"/>
        <v>2119.9940000000001</v>
      </c>
      <c r="Y24" s="47"/>
    </row>
    <row r="25" spans="1:25" x14ac:dyDescent="0.25">
      <c r="A25" s="48" t="s">
        <v>57</v>
      </c>
      <c r="B25" s="49">
        <v>12</v>
      </c>
      <c r="C25" s="43">
        <f t="shared" si="3"/>
        <v>34697</v>
      </c>
      <c r="D25" s="35">
        <v>25</v>
      </c>
      <c r="E25" s="35">
        <v>32</v>
      </c>
      <c r="F25" s="35">
        <v>0</v>
      </c>
      <c r="G25" s="35">
        <v>0</v>
      </c>
      <c r="H25" s="35">
        <v>0</v>
      </c>
      <c r="I25" s="35">
        <v>0</v>
      </c>
      <c r="J25" s="51"/>
      <c r="K25" s="36">
        <f t="shared" si="0"/>
        <v>57</v>
      </c>
      <c r="L25" s="45">
        <f t="shared" si="4"/>
        <v>0.16045038705137227</v>
      </c>
      <c r="M25" s="38">
        <v>0</v>
      </c>
      <c r="N25" s="39">
        <v>2250</v>
      </c>
      <c r="O25" s="44"/>
      <c r="P25" s="44">
        <f t="shared" si="5"/>
        <v>15600</v>
      </c>
      <c r="Q25" s="36">
        <v>0</v>
      </c>
      <c r="R25" s="36">
        <v>384</v>
      </c>
      <c r="S25" s="40">
        <v>0</v>
      </c>
      <c r="T25" s="68"/>
      <c r="U25" s="37">
        <f t="shared" si="1"/>
        <v>25.333333333333332</v>
      </c>
      <c r="V25" s="44"/>
      <c r="W25" s="72">
        <v>66</v>
      </c>
      <c r="X25" s="73">
        <f t="shared" si="2"/>
        <v>2290.002</v>
      </c>
      <c r="Y25" s="47"/>
    </row>
    <row r="26" spans="1:25" s="91" customFormat="1" x14ac:dyDescent="0.25">
      <c r="A26" s="78" t="s">
        <v>58</v>
      </c>
      <c r="B26" s="79">
        <v>13</v>
      </c>
      <c r="C26" s="76">
        <f t="shared" si="3"/>
        <v>34662</v>
      </c>
      <c r="D26" s="77">
        <v>16</v>
      </c>
      <c r="E26" s="77">
        <v>19</v>
      </c>
      <c r="F26" s="77">
        <v>0</v>
      </c>
      <c r="G26" s="77">
        <v>0</v>
      </c>
      <c r="H26" s="77">
        <v>0</v>
      </c>
      <c r="I26" s="35">
        <v>0</v>
      </c>
      <c r="J26" s="80">
        <f>SUM(D20:H26)</f>
        <v>361</v>
      </c>
      <c r="K26" s="81">
        <f t="shared" si="0"/>
        <v>35</v>
      </c>
      <c r="L26" s="82">
        <f t="shared" si="4"/>
        <v>9.852216748768472E-2</v>
      </c>
      <c r="M26" s="83">
        <v>0</v>
      </c>
      <c r="N26" s="81">
        <v>2500</v>
      </c>
      <c r="O26" s="84">
        <f>SUM(N20:N26)</f>
        <v>15575</v>
      </c>
      <c r="P26" s="80">
        <f t="shared" si="5"/>
        <v>18100</v>
      </c>
      <c r="Q26" s="81">
        <v>0</v>
      </c>
      <c r="R26" s="81">
        <v>437</v>
      </c>
      <c r="S26" s="85">
        <v>0</v>
      </c>
      <c r="T26" s="86"/>
      <c r="U26" s="83">
        <f t="shared" si="1"/>
        <v>14</v>
      </c>
      <c r="V26" s="87">
        <f>P26/C26*1000</f>
        <v>522.18567884138247</v>
      </c>
      <c r="W26" s="92">
        <v>72</v>
      </c>
      <c r="X26" s="89">
        <f t="shared" si="2"/>
        <v>2495.6640000000002</v>
      </c>
      <c r="Y26" s="90"/>
    </row>
    <row r="27" spans="1:25" x14ac:dyDescent="0.25">
      <c r="A27" s="48" t="s">
        <v>59</v>
      </c>
      <c r="B27" s="49">
        <v>14</v>
      </c>
      <c r="C27" s="43">
        <f t="shared" si="3"/>
        <v>34621</v>
      </c>
      <c r="D27" s="35">
        <v>21</v>
      </c>
      <c r="E27" s="35">
        <v>20</v>
      </c>
      <c r="F27" s="35">
        <v>0</v>
      </c>
      <c r="G27" s="35">
        <v>0</v>
      </c>
      <c r="H27" s="35">
        <v>0</v>
      </c>
      <c r="I27" s="35">
        <v>0</v>
      </c>
      <c r="J27" s="44"/>
      <c r="K27" s="36">
        <f t="shared" si="0"/>
        <v>41</v>
      </c>
      <c r="L27" s="45">
        <f t="shared" si="4"/>
        <v>0.11541168191414497</v>
      </c>
      <c r="M27" s="38">
        <v>0</v>
      </c>
      <c r="N27" s="39">
        <v>2700</v>
      </c>
      <c r="O27" s="44"/>
      <c r="P27" s="44">
        <f t="shared" si="5"/>
        <v>20800</v>
      </c>
      <c r="Q27" s="36">
        <v>0</v>
      </c>
      <c r="R27" s="36">
        <v>492</v>
      </c>
      <c r="S27" s="40">
        <v>0</v>
      </c>
      <c r="T27" s="68"/>
      <c r="U27" s="37">
        <f t="shared" si="1"/>
        <v>15.185185185185185</v>
      </c>
      <c r="V27" s="44"/>
      <c r="W27" s="72">
        <v>77</v>
      </c>
      <c r="X27" s="73">
        <f t="shared" si="2"/>
        <v>2665.817</v>
      </c>
      <c r="Y27" s="47"/>
    </row>
    <row r="28" spans="1:25" x14ac:dyDescent="0.25">
      <c r="A28" s="48" t="s">
        <v>60</v>
      </c>
      <c r="B28" s="49">
        <v>15</v>
      </c>
      <c r="C28" s="43">
        <f t="shared" si="3"/>
        <v>34585</v>
      </c>
      <c r="D28" s="35">
        <v>16</v>
      </c>
      <c r="E28" s="35">
        <v>20</v>
      </c>
      <c r="F28" s="35">
        <v>0</v>
      </c>
      <c r="G28" s="35">
        <v>0</v>
      </c>
      <c r="H28" s="35">
        <v>0</v>
      </c>
      <c r="I28" s="35">
        <v>0</v>
      </c>
      <c r="J28" s="44"/>
      <c r="K28" s="36">
        <f t="shared" si="0"/>
        <v>36</v>
      </c>
      <c r="L28" s="45">
        <f t="shared" si="4"/>
        <v>0.10133708655876143</v>
      </c>
      <c r="M28" s="38">
        <v>0</v>
      </c>
      <c r="N28" s="39">
        <v>3025</v>
      </c>
      <c r="O28" s="44"/>
      <c r="P28" s="44">
        <f t="shared" si="5"/>
        <v>23825</v>
      </c>
      <c r="Q28" s="36">
        <v>500</v>
      </c>
      <c r="R28" s="36">
        <v>550</v>
      </c>
      <c r="S28" s="40">
        <v>0</v>
      </c>
      <c r="T28" s="68"/>
      <c r="U28" s="37">
        <f t="shared" si="1"/>
        <v>11.900826446280991</v>
      </c>
      <c r="V28" s="44"/>
      <c r="W28" s="72">
        <v>83</v>
      </c>
      <c r="X28" s="73">
        <f t="shared" si="2"/>
        <v>2870.5549999999998</v>
      </c>
      <c r="Y28" s="47"/>
    </row>
    <row r="29" spans="1:25" x14ac:dyDescent="0.25">
      <c r="A29" s="48" t="s">
        <v>61</v>
      </c>
      <c r="B29" s="49">
        <v>16</v>
      </c>
      <c r="C29" s="43">
        <f t="shared" si="3"/>
        <v>34555</v>
      </c>
      <c r="D29" s="35">
        <v>18</v>
      </c>
      <c r="E29" s="35">
        <v>12</v>
      </c>
      <c r="F29" s="35">
        <v>0</v>
      </c>
      <c r="G29" s="35">
        <v>0</v>
      </c>
      <c r="H29" s="35">
        <v>0</v>
      </c>
      <c r="I29" s="35">
        <v>0</v>
      </c>
      <c r="J29" s="44"/>
      <c r="K29" s="36">
        <f t="shared" si="0"/>
        <v>30</v>
      </c>
      <c r="L29" s="45">
        <f t="shared" si="4"/>
        <v>8.4447572132301196E-2</v>
      </c>
      <c r="M29" s="38">
        <v>0</v>
      </c>
      <c r="N29" s="39">
        <v>3200</v>
      </c>
      <c r="O29" s="44"/>
      <c r="P29" s="44">
        <f t="shared" si="5"/>
        <v>27025</v>
      </c>
      <c r="Q29" s="36">
        <v>0</v>
      </c>
      <c r="R29" s="36">
        <v>611</v>
      </c>
      <c r="S29" s="40">
        <v>0</v>
      </c>
      <c r="T29" s="68"/>
      <c r="U29" s="37">
        <f t="shared" si="1"/>
        <v>9.375</v>
      </c>
      <c r="V29" s="44"/>
      <c r="W29" s="72">
        <v>88</v>
      </c>
      <c r="X29" s="73">
        <f t="shared" si="2"/>
        <v>3040.84</v>
      </c>
      <c r="Y29" s="47"/>
    </row>
    <row r="30" spans="1:25" x14ac:dyDescent="0.25">
      <c r="A30" s="48" t="s">
        <v>62</v>
      </c>
      <c r="B30" s="49">
        <v>17</v>
      </c>
      <c r="C30" s="43">
        <f t="shared" si="3"/>
        <v>34525</v>
      </c>
      <c r="D30" s="35">
        <v>18</v>
      </c>
      <c r="E30" s="35">
        <v>12</v>
      </c>
      <c r="F30" s="35">
        <v>0</v>
      </c>
      <c r="G30" s="35">
        <v>0</v>
      </c>
      <c r="H30" s="35">
        <v>0</v>
      </c>
      <c r="I30" s="35">
        <v>0</v>
      </c>
      <c r="J30" s="44"/>
      <c r="K30" s="36">
        <f t="shared" si="0"/>
        <v>30</v>
      </c>
      <c r="L30" s="45">
        <f t="shared" si="4"/>
        <v>8.4447572132301196E-2</v>
      </c>
      <c r="M30" s="38">
        <v>0</v>
      </c>
      <c r="N30" s="39">
        <v>3925</v>
      </c>
      <c r="O30" s="44" t="s">
        <v>18</v>
      </c>
      <c r="P30" s="44">
        <f t="shared" si="5"/>
        <v>30950</v>
      </c>
      <c r="Q30" s="36">
        <v>0</v>
      </c>
      <c r="R30" s="36">
        <v>675</v>
      </c>
      <c r="S30" s="40">
        <v>0</v>
      </c>
      <c r="T30" s="68"/>
      <c r="U30" s="37">
        <f t="shared" si="1"/>
        <v>7.6433121019108281</v>
      </c>
      <c r="V30" s="44"/>
      <c r="W30" s="72">
        <v>94</v>
      </c>
      <c r="X30" s="73">
        <f t="shared" si="2"/>
        <v>3245.35</v>
      </c>
      <c r="Y30" s="47"/>
    </row>
    <row r="31" spans="1:25" x14ac:dyDescent="0.25">
      <c r="A31" s="48" t="s">
        <v>63</v>
      </c>
      <c r="B31" s="49">
        <v>18</v>
      </c>
      <c r="C31" s="43">
        <f t="shared" si="3"/>
        <v>34492</v>
      </c>
      <c r="D31" s="35">
        <v>15</v>
      </c>
      <c r="E31" s="35">
        <v>18</v>
      </c>
      <c r="F31" s="35">
        <v>0</v>
      </c>
      <c r="G31" s="35">
        <v>0</v>
      </c>
      <c r="H31" s="35">
        <v>0</v>
      </c>
      <c r="I31" s="35">
        <v>0</v>
      </c>
      <c r="J31" s="44"/>
      <c r="K31" s="36">
        <f t="shared" si="0"/>
        <v>33</v>
      </c>
      <c r="L31" s="45">
        <f t="shared" si="4"/>
        <v>9.2892329345531308E-2</v>
      </c>
      <c r="M31" s="38">
        <v>0</v>
      </c>
      <c r="N31" s="39">
        <v>3050</v>
      </c>
      <c r="O31" s="44"/>
      <c r="P31" s="44">
        <f t="shared" si="5"/>
        <v>34000</v>
      </c>
      <c r="Q31" s="36">
        <v>0</v>
      </c>
      <c r="R31" s="36">
        <v>740</v>
      </c>
      <c r="S31" s="40">
        <v>0</v>
      </c>
      <c r="T31" s="68"/>
      <c r="U31" s="37">
        <f t="shared" si="1"/>
        <v>10.819672131147541</v>
      </c>
      <c r="V31" s="44"/>
      <c r="W31" s="72">
        <v>99</v>
      </c>
      <c r="X31" s="73">
        <f t="shared" si="2"/>
        <v>3414.7080000000001</v>
      </c>
      <c r="Y31" s="47"/>
    </row>
    <row r="32" spans="1:25" x14ac:dyDescent="0.25">
      <c r="A32" s="48" t="s">
        <v>64</v>
      </c>
      <c r="B32" s="49">
        <v>19</v>
      </c>
      <c r="C32" s="43">
        <f t="shared" si="3"/>
        <v>34463</v>
      </c>
      <c r="D32" s="35">
        <v>20</v>
      </c>
      <c r="E32" s="35">
        <v>9</v>
      </c>
      <c r="F32" s="35">
        <v>0</v>
      </c>
      <c r="G32" s="35">
        <v>0</v>
      </c>
      <c r="H32" s="35">
        <v>0</v>
      </c>
      <c r="I32" s="35">
        <v>0</v>
      </c>
      <c r="J32" s="44"/>
      <c r="K32" s="36">
        <f t="shared" si="0"/>
        <v>29</v>
      </c>
      <c r="L32" s="45">
        <f t="shared" si="4"/>
        <v>8.1632653061224497E-2</v>
      </c>
      <c r="M32" s="38">
        <v>0</v>
      </c>
      <c r="N32" s="39">
        <v>3600</v>
      </c>
      <c r="O32" s="44"/>
      <c r="P32" s="44">
        <f t="shared" si="5"/>
        <v>37600</v>
      </c>
      <c r="Q32" s="36">
        <v>0</v>
      </c>
      <c r="R32" s="36">
        <v>807</v>
      </c>
      <c r="S32" s="40">
        <v>0</v>
      </c>
      <c r="T32" s="68"/>
      <c r="U32" s="37">
        <f t="shared" si="1"/>
        <v>8.0555555555555554</v>
      </c>
      <c r="V32" s="44"/>
      <c r="W32" s="72">
        <v>104</v>
      </c>
      <c r="X32" s="73">
        <f t="shared" si="2"/>
        <v>3584.152</v>
      </c>
      <c r="Y32" s="47"/>
    </row>
    <row r="33" spans="1:25" s="91" customFormat="1" x14ac:dyDescent="0.25">
      <c r="A33" s="78" t="s">
        <v>65</v>
      </c>
      <c r="B33" s="79">
        <v>20</v>
      </c>
      <c r="C33" s="76">
        <f t="shared" si="3"/>
        <v>34426</v>
      </c>
      <c r="D33" s="77">
        <v>24</v>
      </c>
      <c r="E33" s="77">
        <v>13</v>
      </c>
      <c r="F33" s="77">
        <v>0</v>
      </c>
      <c r="G33" s="77">
        <v>0</v>
      </c>
      <c r="H33" s="77">
        <v>0</v>
      </c>
      <c r="I33" s="35">
        <v>0</v>
      </c>
      <c r="J33" s="80">
        <f>SUM(D27:H33)</f>
        <v>236</v>
      </c>
      <c r="K33" s="81">
        <f t="shared" si="0"/>
        <v>37</v>
      </c>
      <c r="L33" s="82">
        <f t="shared" si="4"/>
        <v>0.10415200562983815</v>
      </c>
      <c r="M33" s="83">
        <v>0</v>
      </c>
      <c r="N33" s="81">
        <v>3750</v>
      </c>
      <c r="O33" s="84">
        <f>SUM(N27:N33)</f>
        <v>23250</v>
      </c>
      <c r="P33" s="80">
        <f t="shared" si="5"/>
        <v>41350</v>
      </c>
      <c r="Q33" s="81">
        <v>0</v>
      </c>
      <c r="R33" s="81">
        <v>877</v>
      </c>
      <c r="S33" s="85">
        <v>0</v>
      </c>
      <c r="T33" s="86"/>
      <c r="U33" s="83">
        <f t="shared" si="1"/>
        <v>9.8666666666666654</v>
      </c>
      <c r="V33" s="93">
        <f>P33/C33*1000</f>
        <v>1201.1270551327484</v>
      </c>
      <c r="W33" s="92">
        <v>110</v>
      </c>
      <c r="X33" s="89">
        <f t="shared" si="2"/>
        <v>3786.86</v>
      </c>
      <c r="Y33" s="90"/>
    </row>
    <row r="34" spans="1:25" x14ac:dyDescent="0.25">
      <c r="A34" s="48" t="s">
        <v>66</v>
      </c>
      <c r="B34" s="49">
        <v>21</v>
      </c>
      <c r="C34" s="43">
        <f t="shared" si="3"/>
        <v>34386</v>
      </c>
      <c r="D34" s="35">
        <v>28</v>
      </c>
      <c r="E34" s="35">
        <v>12</v>
      </c>
      <c r="F34" s="35">
        <v>0</v>
      </c>
      <c r="G34" s="35">
        <v>0</v>
      </c>
      <c r="H34" s="35">
        <v>0</v>
      </c>
      <c r="I34" s="35">
        <v>0</v>
      </c>
      <c r="J34" s="44"/>
      <c r="K34" s="36">
        <f t="shared" si="0"/>
        <v>40</v>
      </c>
      <c r="L34" s="45">
        <f t="shared" si="4"/>
        <v>0.11259676284306826</v>
      </c>
      <c r="M34" s="38">
        <v>0</v>
      </c>
      <c r="N34" s="39">
        <v>3700</v>
      </c>
      <c r="O34" s="44"/>
      <c r="P34" s="44">
        <f t="shared" si="5"/>
        <v>45050</v>
      </c>
      <c r="Q34" s="36">
        <v>850</v>
      </c>
      <c r="R34" s="36">
        <v>950</v>
      </c>
      <c r="S34" s="40">
        <v>0</v>
      </c>
      <c r="T34" s="68"/>
      <c r="U34" s="37">
        <f t="shared" si="1"/>
        <v>10.810810810810811</v>
      </c>
      <c r="V34" s="44"/>
      <c r="W34" s="72">
        <v>115</v>
      </c>
      <c r="X34" s="73">
        <f t="shared" si="2"/>
        <v>3954.39</v>
      </c>
      <c r="Y34" s="47"/>
    </row>
    <row r="35" spans="1:25" x14ac:dyDescent="0.25">
      <c r="A35" s="48" t="s">
        <v>67</v>
      </c>
      <c r="B35" s="49">
        <v>22</v>
      </c>
      <c r="C35" s="43">
        <f t="shared" si="3"/>
        <v>34357</v>
      </c>
      <c r="D35" s="35">
        <v>29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44"/>
      <c r="K35" s="36">
        <f t="shared" si="0"/>
        <v>29</v>
      </c>
      <c r="L35" s="45">
        <f t="shared" si="4"/>
        <v>8.1632653061224497E-2</v>
      </c>
      <c r="M35" s="38">
        <v>0</v>
      </c>
      <c r="N35" s="39">
        <v>4850</v>
      </c>
      <c r="O35" s="44"/>
      <c r="P35" s="44">
        <f t="shared" si="5"/>
        <v>49900</v>
      </c>
      <c r="Q35" s="36">
        <v>0</v>
      </c>
      <c r="R35" s="36">
        <v>1024</v>
      </c>
      <c r="S35" s="40">
        <v>0</v>
      </c>
      <c r="T35" s="68"/>
      <c r="U35" s="37">
        <f t="shared" si="1"/>
        <v>5.9793814432989691</v>
      </c>
      <c r="V35" s="44"/>
      <c r="W35" s="72">
        <v>120</v>
      </c>
      <c r="X35" s="73">
        <f t="shared" si="2"/>
        <v>4122.84</v>
      </c>
      <c r="Y35" s="47"/>
    </row>
    <row r="36" spans="1:25" x14ac:dyDescent="0.25">
      <c r="A36" s="48" t="s">
        <v>68</v>
      </c>
      <c r="B36" s="49">
        <v>23</v>
      </c>
      <c r="C36" s="43">
        <f t="shared" si="3"/>
        <v>34321</v>
      </c>
      <c r="D36" s="35">
        <v>36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44"/>
      <c r="K36" s="36">
        <f t="shared" si="0"/>
        <v>36</v>
      </c>
      <c r="L36" s="45">
        <f t="shared" si="4"/>
        <v>0.10133708655876143</v>
      </c>
      <c r="M36" s="38">
        <v>0</v>
      </c>
      <c r="N36" s="39">
        <v>3950</v>
      </c>
      <c r="O36" s="44"/>
      <c r="P36" s="44">
        <f t="shared" si="5"/>
        <v>53850</v>
      </c>
      <c r="Q36" s="36">
        <v>0</v>
      </c>
      <c r="R36" s="36">
        <v>1099</v>
      </c>
      <c r="S36" s="40">
        <v>0</v>
      </c>
      <c r="T36" s="68"/>
      <c r="U36" s="37">
        <f t="shared" si="1"/>
        <v>9.113924050632912</v>
      </c>
      <c r="V36" s="44"/>
      <c r="W36" s="72">
        <v>126</v>
      </c>
      <c r="X36" s="73">
        <f t="shared" si="2"/>
        <v>4324.4459999999999</v>
      </c>
      <c r="Y36" s="47"/>
    </row>
    <row r="37" spans="1:25" x14ac:dyDescent="0.25">
      <c r="A37" s="48" t="s">
        <v>69</v>
      </c>
      <c r="B37" s="49">
        <v>24</v>
      </c>
      <c r="C37" s="43">
        <f t="shared" si="3"/>
        <v>34279</v>
      </c>
      <c r="D37" s="35">
        <v>42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44"/>
      <c r="K37" s="36">
        <f t="shared" si="0"/>
        <v>42</v>
      </c>
      <c r="L37" s="45">
        <f t="shared" si="4"/>
        <v>0.11822660098522167</v>
      </c>
      <c r="M37" s="38">
        <v>0</v>
      </c>
      <c r="N37" s="39">
        <v>4250</v>
      </c>
      <c r="O37" s="44"/>
      <c r="P37" s="44">
        <f t="shared" si="5"/>
        <v>58100</v>
      </c>
      <c r="Q37" s="36">
        <v>0</v>
      </c>
      <c r="R37" s="36">
        <v>1174</v>
      </c>
      <c r="S37" s="40">
        <v>0</v>
      </c>
      <c r="T37" s="68"/>
      <c r="U37" s="37">
        <f t="shared" si="1"/>
        <v>9.882352941176471</v>
      </c>
      <c r="V37" s="44"/>
      <c r="W37" s="72">
        <v>132</v>
      </c>
      <c r="X37" s="73">
        <f t="shared" si="2"/>
        <v>4524.8280000000004</v>
      </c>
      <c r="Y37" s="47"/>
    </row>
    <row r="38" spans="1:25" x14ac:dyDescent="0.25">
      <c r="A38" s="48" t="s">
        <v>70</v>
      </c>
      <c r="B38" s="49">
        <v>25</v>
      </c>
      <c r="C38" s="43">
        <f t="shared" si="3"/>
        <v>34235</v>
      </c>
      <c r="D38" s="35">
        <v>44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44"/>
      <c r="K38" s="36">
        <f t="shared" si="0"/>
        <v>44</v>
      </c>
      <c r="L38" s="45">
        <f t="shared" si="4"/>
        <v>0.1238564391273751</v>
      </c>
      <c r="M38" s="38">
        <v>0</v>
      </c>
      <c r="N38" s="39">
        <v>4450</v>
      </c>
      <c r="O38" s="44"/>
      <c r="P38" s="44">
        <f t="shared" si="5"/>
        <v>62550</v>
      </c>
      <c r="Q38" s="36">
        <v>0</v>
      </c>
      <c r="R38" s="36">
        <v>1250</v>
      </c>
      <c r="S38" s="40">
        <v>0</v>
      </c>
      <c r="T38" s="68"/>
      <c r="U38" s="37">
        <f t="shared" si="1"/>
        <v>9.8876404494382015</v>
      </c>
      <c r="V38" s="44"/>
      <c r="W38" s="72">
        <v>138</v>
      </c>
      <c r="X38" s="73">
        <f t="shared" si="2"/>
        <v>4724.43</v>
      </c>
      <c r="Y38" s="47"/>
    </row>
    <row r="39" spans="1:25" x14ac:dyDescent="0.25">
      <c r="A39" s="48" t="s">
        <v>71</v>
      </c>
      <c r="B39" s="49">
        <v>26</v>
      </c>
      <c r="C39" s="43">
        <f t="shared" si="3"/>
        <v>34173</v>
      </c>
      <c r="D39" s="35">
        <v>62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44"/>
      <c r="K39" s="36">
        <f t="shared" si="0"/>
        <v>62</v>
      </c>
      <c r="L39" s="45">
        <f t="shared" si="4"/>
        <v>0.17452498240675579</v>
      </c>
      <c r="M39" s="38">
        <v>0</v>
      </c>
      <c r="N39" s="39">
        <v>4700</v>
      </c>
      <c r="O39" s="44"/>
      <c r="P39" s="44">
        <f t="shared" si="5"/>
        <v>67250</v>
      </c>
      <c r="Q39" s="36">
        <v>0</v>
      </c>
      <c r="R39" s="36">
        <v>1326</v>
      </c>
      <c r="S39" s="40">
        <v>0</v>
      </c>
      <c r="T39" s="68"/>
      <c r="U39" s="37">
        <f t="shared" si="1"/>
        <v>13.191489361702127</v>
      </c>
      <c r="V39" s="44"/>
      <c r="W39" s="72">
        <v>144</v>
      </c>
      <c r="X39" s="73">
        <f t="shared" si="2"/>
        <v>4920.9120000000003</v>
      </c>
      <c r="Y39" s="47"/>
    </row>
    <row r="40" spans="1:25" s="91" customFormat="1" x14ac:dyDescent="0.25">
      <c r="A40" s="78" t="s">
        <v>72</v>
      </c>
      <c r="B40" s="79">
        <v>27</v>
      </c>
      <c r="C40" s="76">
        <f t="shared" si="3"/>
        <v>34139</v>
      </c>
      <c r="D40" s="77">
        <v>34</v>
      </c>
      <c r="E40" s="77">
        <v>0</v>
      </c>
      <c r="F40" s="77">
        <v>0</v>
      </c>
      <c r="G40" s="77">
        <v>0</v>
      </c>
      <c r="H40" s="77">
        <v>0</v>
      </c>
      <c r="I40" s="35">
        <v>0</v>
      </c>
      <c r="J40" s="80">
        <f>SUM(D34:H40)</f>
        <v>287</v>
      </c>
      <c r="K40" s="81">
        <f t="shared" si="0"/>
        <v>34</v>
      </c>
      <c r="L40" s="82">
        <f t="shared" si="4"/>
        <v>9.5707248416608021E-2</v>
      </c>
      <c r="M40" s="83">
        <v>0</v>
      </c>
      <c r="N40" s="81">
        <v>4450</v>
      </c>
      <c r="O40" s="84">
        <f>SUM(N34:N40)</f>
        <v>30350</v>
      </c>
      <c r="P40" s="80">
        <f t="shared" si="5"/>
        <v>71700</v>
      </c>
      <c r="Q40" s="81">
        <v>0</v>
      </c>
      <c r="R40" s="81">
        <v>1403</v>
      </c>
      <c r="S40" s="85">
        <v>0</v>
      </c>
      <c r="T40" s="86"/>
      <c r="U40" s="83">
        <f t="shared" si="1"/>
        <v>7.6404494382022472</v>
      </c>
      <c r="V40" s="93">
        <f>P40/C40*1000</f>
        <v>2100.2372652977533</v>
      </c>
      <c r="W40" s="92">
        <v>150</v>
      </c>
      <c r="X40" s="89">
        <f t="shared" si="2"/>
        <v>5120.8500000000004</v>
      </c>
      <c r="Y40" s="90"/>
    </row>
    <row r="41" spans="1:25" x14ac:dyDescent="0.25">
      <c r="A41" s="48" t="s">
        <v>73</v>
      </c>
      <c r="B41" s="49">
        <v>28</v>
      </c>
      <c r="C41" s="43">
        <f t="shared" si="3"/>
        <v>34093</v>
      </c>
      <c r="D41" s="35">
        <v>24</v>
      </c>
      <c r="E41" s="35">
        <v>0</v>
      </c>
      <c r="F41" s="35">
        <v>22</v>
      </c>
      <c r="G41" s="35">
        <v>0</v>
      </c>
      <c r="H41" s="35">
        <v>0</v>
      </c>
      <c r="I41" s="35">
        <v>0</v>
      </c>
      <c r="J41" s="44"/>
      <c r="K41" s="36">
        <f t="shared" si="0"/>
        <v>46</v>
      </c>
      <c r="L41" s="45">
        <f t="shared" si="4"/>
        <v>0.12948627726952849</v>
      </c>
      <c r="M41" s="38">
        <v>0</v>
      </c>
      <c r="N41" s="39">
        <v>2450</v>
      </c>
      <c r="O41" s="44"/>
      <c r="P41" s="44">
        <f t="shared" si="5"/>
        <v>74150</v>
      </c>
      <c r="Q41" s="36">
        <v>0</v>
      </c>
      <c r="R41" s="36">
        <v>1480</v>
      </c>
      <c r="S41" s="40">
        <v>0</v>
      </c>
      <c r="T41" s="68"/>
      <c r="U41" s="37">
        <f t="shared" si="1"/>
        <v>18.775510204081634</v>
      </c>
      <c r="V41" s="44"/>
      <c r="W41" s="72">
        <v>150</v>
      </c>
      <c r="X41" s="73">
        <f t="shared" si="2"/>
        <v>5113.95</v>
      </c>
      <c r="Y41" s="47"/>
    </row>
    <row r="42" spans="1:25" x14ac:dyDescent="0.25">
      <c r="A42" s="48" t="s">
        <v>74</v>
      </c>
      <c r="B42" s="49">
        <v>29</v>
      </c>
      <c r="C42" s="43">
        <f t="shared" si="3"/>
        <v>34053</v>
      </c>
      <c r="D42" s="35">
        <v>17</v>
      </c>
      <c r="E42" s="35">
        <v>0</v>
      </c>
      <c r="F42" s="35">
        <v>22</v>
      </c>
      <c r="G42" s="35">
        <v>1</v>
      </c>
      <c r="H42" s="35">
        <v>0</v>
      </c>
      <c r="I42" s="35">
        <v>0</v>
      </c>
      <c r="J42" s="44"/>
      <c r="K42" s="36">
        <f t="shared" si="0"/>
        <v>40</v>
      </c>
      <c r="L42" s="45">
        <f t="shared" si="4"/>
        <v>0.11259676284306826</v>
      </c>
      <c r="M42" s="38">
        <v>0</v>
      </c>
      <c r="N42" s="39">
        <v>700</v>
      </c>
      <c r="O42" s="44"/>
      <c r="P42" s="44">
        <f t="shared" si="5"/>
        <v>74850</v>
      </c>
      <c r="Q42" s="36">
        <v>0</v>
      </c>
      <c r="R42" s="36">
        <v>1558</v>
      </c>
      <c r="S42" s="40">
        <v>0</v>
      </c>
      <c r="T42" s="68"/>
      <c r="U42" s="37">
        <f t="shared" si="1"/>
        <v>57.142857142857139</v>
      </c>
      <c r="V42" s="44"/>
      <c r="W42" s="72">
        <v>156</v>
      </c>
      <c r="X42" s="73">
        <f t="shared" si="2"/>
        <v>5312.268</v>
      </c>
      <c r="Y42" s="47"/>
    </row>
    <row r="43" spans="1:25" x14ac:dyDescent="0.25">
      <c r="A43" s="48" t="s">
        <v>75</v>
      </c>
      <c r="B43" s="49">
        <v>30</v>
      </c>
      <c r="C43" s="43">
        <f t="shared" si="3"/>
        <v>34004</v>
      </c>
      <c r="D43" s="35">
        <v>49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44"/>
      <c r="K43" s="36">
        <f t="shared" si="0"/>
        <v>49</v>
      </c>
      <c r="L43" s="45">
        <f t="shared" si="4"/>
        <v>0.13793103448275862</v>
      </c>
      <c r="M43" s="38">
        <v>0</v>
      </c>
      <c r="N43" s="39">
        <v>600</v>
      </c>
      <c r="O43" s="44"/>
      <c r="P43" s="44">
        <f t="shared" si="5"/>
        <v>75450</v>
      </c>
      <c r="Q43" s="36">
        <v>0</v>
      </c>
      <c r="R43" s="36">
        <v>1636</v>
      </c>
      <c r="S43" s="40">
        <v>0</v>
      </c>
      <c r="T43" s="68"/>
      <c r="U43" s="37">
        <f t="shared" si="1"/>
        <v>81.666666666666671</v>
      </c>
      <c r="V43" s="44"/>
      <c r="W43" s="72">
        <v>161</v>
      </c>
      <c r="X43" s="73">
        <f t="shared" si="2"/>
        <v>5474.6440000000002</v>
      </c>
      <c r="Y43" s="47"/>
    </row>
    <row r="44" spans="1:25" x14ac:dyDescent="0.25">
      <c r="A44" s="48" t="s">
        <v>76</v>
      </c>
      <c r="B44" s="49">
        <v>31</v>
      </c>
      <c r="C44" s="43">
        <f t="shared" si="3"/>
        <v>33552</v>
      </c>
      <c r="D44" s="35">
        <v>63</v>
      </c>
      <c r="E44" s="35">
        <v>0</v>
      </c>
      <c r="F44" s="35">
        <v>111</v>
      </c>
      <c r="G44" s="35">
        <v>0</v>
      </c>
      <c r="H44" s="35">
        <v>278</v>
      </c>
      <c r="I44" s="35">
        <v>0</v>
      </c>
      <c r="J44" s="44"/>
      <c r="K44" s="36">
        <f t="shared" si="0"/>
        <v>452</v>
      </c>
      <c r="L44" s="45">
        <f t="shared" si="4"/>
        <v>1.2723434201266715</v>
      </c>
      <c r="M44" s="38">
        <v>0</v>
      </c>
      <c r="N44" s="39">
        <v>0</v>
      </c>
      <c r="O44" s="44"/>
      <c r="P44" s="44">
        <f t="shared" si="5"/>
        <v>75450</v>
      </c>
      <c r="Q44" s="36">
        <v>0</v>
      </c>
      <c r="R44" s="36">
        <v>1715</v>
      </c>
      <c r="S44" s="40">
        <v>0</v>
      </c>
      <c r="T44" s="68"/>
      <c r="U44" s="37" t="e">
        <f t="shared" si="1"/>
        <v>#DIV/0!</v>
      </c>
      <c r="V44" s="44"/>
      <c r="W44" s="72">
        <v>167</v>
      </c>
      <c r="X44" s="73">
        <f t="shared" si="2"/>
        <v>5603.1840000000002</v>
      </c>
      <c r="Y44" s="47"/>
    </row>
    <row r="45" spans="1:25" x14ac:dyDescent="0.25">
      <c r="A45" s="48"/>
      <c r="B45" s="49"/>
      <c r="C45" s="43">
        <f t="shared" si="3"/>
        <v>33552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44"/>
      <c r="K45" s="36">
        <f t="shared" ref="K45:K61" si="6">D45+E45+F45+G45+H45</f>
        <v>0</v>
      </c>
      <c r="L45" s="45">
        <f t="shared" si="4"/>
        <v>0</v>
      </c>
      <c r="M45" s="38">
        <v>0</v>
      </c>
      <c r="N45" s="39">
        <v>0</v>
      </c>
      <c r="O45" s="44"/>
      <c r="P45" s="44">
        <f t="shared" si="5"/>
        <v>75450</v>
      </c>
      <c r="Q45" s="36">
        <v>0</v>
      </c>
      <c r="R45" s="36">
        <v>0</v>
      </c>
      <c r="S45" s="40">
        <v>0</v>
      </c>
      <c r="T45" s="68"/>
      <c r="U45" s="37" t="e">
        <f t="shared" ref="U45:U61" si="7">K45/N45*1000</f>
        <v>#DIV/0!</v>
      </c>
      <c r="V45" s="44"/>
      <c r="W45" s="72">
        <v>171</v>
      </c>
      <c r="X45" s="73">
        <f t="shared" ref="X45:X76" si="8">(C45*W45)/1000</f>
        <v>5737.3919999999998</v>
      </c>
      <c r="Y45" s="47"/>
    </row>
    <row r="46" spans="1:25" x14ac:dyDescent="0.25">
      <c r="A46" s="48"/>
      <c r="B46" s="49"/>
      <c r="C46" s="43">
        <f t="shared" si="3"/>
        <v>33552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44"/>
      <c r="K46" s="36">
        <f t="shared" si="6"/>
        <v>0</v>
      </c>
      <c r="L46" s="45">
        <f t="shared" si="4"/>
        <v>0</v>
      </c>
      <c r="M46" s="38">
        <v>0</v>
      </c>
      <c r="N46" s="39">
        <v>0</v>
      </c>
      <c r="O46" s="44"/>
      <c r="P46" s="44">
        <f t="shared" si="5"/>
        <v>75450</v>
      </c>
      <c r="Q46" s="36">
        <v>0</v>
      </c>
      <c r="R46" s="36">
        <v>0</v>
      </c>
      <c r="S46" s="40">
        <v>0</v>
      </c>
      <c r="T46" s="68"/>
      <c r="U46" s="37" t="e">
        <f t="shared" si="7"/>
        <v>#DIV/0!</v>
      </c>
      <c r="V46" s="44"/>
      <c r="W46" s="72">
        <v>177</v>
      </c>
      <c r="X46" s="73">
        <f t="shared" si="8"/>
        <v>5938.7039999999997</v>
      </c>
      <c r="Y46" s="47"/>
    </row>
    <row r="47" spans="1:25" s="91" customFormat="1" x14ac:dyDescent="0.25">
      <c r="A47" s="78"/>
      <c r="B47" s="79"/>
      <c r="C47" s="76">
        <f t="shared" si="3"/>
        <v>33552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35">
        <v>0</v>
      </c>
      <c r="J47" s="80">
        <f>SUM(D41:H47)</f>
        <v>587</v>
      </c>
      <c r="K47" s="81">
        <f t="shared" si="6"/>
        <v>0</v>
      </c>
      <c r="L47" s="94">
        <f t="shared" si="4"/>
        <v>0</v>
      </c>
      <c r="M47" s="83">
        <v>0</v>
      </c>
      <c r="N47" s="81">
        <v>0</v>
      </c>
      <c r="O47" s="95">
        <f>SUM(N41:N47)</f>
        <v>3750</v>
      </c>
      <c r="P47" s="80">
        <f t="shared" si="5"/>
        <v>75450</v>
      </c>
      <c r="Q47" s="81">
        <v>0</v>
      </c>
      <c r="R47" s="81">
        <v>0</v>
      </c>
      <c r="S47" s="85">
        <v>0</v>
      </c>
      <c r="T47" s="86"/>
      <c r="U47" s="83" t="e">
        <f t="shared" si="7"/>
        <v>#DIV/0!</v>
      </c>
      <c r="V47" s="80"/>
      <c r="W47" s="92">
        <v>183</v>
      </c>
      <c r="X47" s="89">
        <f t="shared" si="8"/>
        <v>6140.0159999999996</v>
      </c>
      <c r="Y47" s="90"/>
    </row>
    <row r="48" spans="1:25" x14ac:dyDescent="0.25">
      <c r="A48" s="48"/>
      <c r="B48" s="49"/>
      <c r="C48" s="43">
        <f t="shared" si="3"/>
        <v>33552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44"/>
      <c r="K48" s="36">
        <f t="shared" si="6"/>
        <v>0</v>
      </c>
      <c r="L48" s="45">
        <f t="shared" si="4"/>
        <v>0</v>
      </c>
      <c r="M48" s="38">
        <v>0</v>
      </c>
      <c r="N48" s="39">
        <v>0</v>
      </c>
      <c r="O48" s="44"/>
      <c r="P48" s="44">
        <f t="shared" si="5"/>
        <v>75450</v>
      </c>
      <c r="Q48" s="36">
        <v>0</v>
      </c>
      <c r="R48" s="36">
        <v>0</v>
      </c>
      <c r="S48" s="40">
        <v>0</v>
      </c>
      <c r="T48" s="68"/>
      <c r="U48" s="37" t="e">
        <f t="shared" si="7"/>
        <v>#DIV/0!</v>
      </c>
      <c r="V48" s="44"/>
      <c r="W48" s="36">
        <v>0</v>
      </c>
      <c r="X48" s="73">
        <f t="shared" si="8"/>
        <v>0</v>
      </c>
      <c r="Y48" s="47"/>
    </row>
    <row r="49" spans="1:25" x14ac:dyDescent="0.25">
      <c r="A49" s="48"/>
      <c r="B49" s="49"/>
      <c r="C49" s="43">
        <f t="shared" si="3"/>
        <v>33552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44"/>
      <c r="K49" s="36">
        <f t="shared" si="6"/>
        <v>0</v>
      </c>
      <c r="L49" s="45">
        <f t="shared" si="4"/>
        <v>0</v>
      </c>
      <c r="M49" s="38">
        <v>0</v>
      </c>
      <c r="N49" s="39">
        <v>0</v>
      </c>
      <c r="O49" s="44"/>
      <c r="P49" s="44">
        <f t="shared" si="5"/>
        <v>75450</v>
      </c>
      <c r="Q49" s="36">
        <v>0</v>
      </c>
      <c r="R49" s="36">
        <v>0</v>
      </c>
      <c r="S49" s="40">
        <v>0</v>
      </c>
      <c r="T49" s="68"/>
      <c r="U49" s="37" t="e">
        <f t="shared" si="7"/>
        <v>#DIV/0!</v>
      </c>
      <c r="V49" s="44"/>
      <c r="W49" s="36">
        <v>0</v>
      </c>
      <c r="X49" s="73">
        <f t="shared" si="8"/>
        <v>0</v>
      </c>
      <c r="Y49" s="47"/>
    </row>
    <row r="50" spans="1:25" x14ac:dyDescent="0.25">
      <c r="A50" s="48"/>
      <c r="B50" s="49"/>
      <c r="C50" s="43">
        <f t="shared" si="3"/>
        <v>33552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44"/>
      <c r="K50" s="36">
        <f t="shared" si="6"/>
        <v>0</v>
      </c>
      <c r="L50" s="45">
        <f t="shared" si="4"/>
        <v>0</v>
      </c>
      <c r="M50" s="38">
        <v>0</v>
      </c>
      <c r="N50" s="39">
        <v>0</v>
      </c>
      <c r="O50" s="44"/>
      <c r="P50" s="44">
        <f t="shared" si="5"/>
        <v>75450</v>
      </c>
      <c r="Q50" s="36">
        <v>0</v>
      </c>
      <c r="R50" s="36">
        <v>0</v>
      </c>
      <c r="S50" s="40">
        <v>0</v>
      </c>
      <c r="T50" s="68"/>
      <c r="U50" s="37" t="e">
        <f t="shared" si="7"/>
        <v>#DIV/0!</v>
      </c>
      <c r="V50" s="44"/>
      <c r="W50" s="36">
        <v>0</v>
      </c>
      <c r="X50" s="73">
        <f t="shared" si="8"/>
        <v>0</v>
      </c>
      <c r="Y50" s="47"/>
    </row>
    <row r="51" spans="1:25" x14ac:dyDescent="0.25">
      <c r="A51" s="48"/>
      <c r="B51" s="49"/>
      <c r="C51" s="43">
        <f t="shared" si="3"/>
        <v>33552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44"/>
      <c r="K51" s="36">
        <f t="shared" si="6"/>
        <v>0</v>
      </c>
      <c r="L51" s="45">
        <f t="shared" si="4"/>
        <v>0</v>
      </c>
      <c r="M51" s="38">
        <v>0</v>
      </c>
      <c r="N51" s="39">
        <v>0</v>
      </c>
      <c r="O51" s="44"/>
      <c r="P51" s="44">
        <f t="shared" si="5"/>
        <v>75450</v>
      </c>
      <c r="Q51" s="36">
        <v>0</v>
      </c>
      <c r="R51" s="36">
        <v>0</v>
      </c>
      <c r="S51" s="40">
        <v>0</v>
      </c>
      <c r="T51" s="68"/>
      <c r="U51" s="37" t="e">
        <f t="shared" si="7"/>
        <v>#DIV/0!</v>
      </c>
      <c r="V51" s="44"/>
      <c r="W51" s="36">
        <v>0</v>
      </c>
      <c r="X51" s="73">
        <f t="shared" si="8"/>
        <v>0</v>
      </c>
      <c r="Y51" s="47"/>
    </row>
    <row r="52" spans="1:25" x14ac:dyDescent="0.25">
      <c r="A52" s="48"/>
      <c r="B52" s="49"/>
      <c r="C52" s="43">
        <f t="shared" si="3"/>
        <v>33552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44"/>
      <c r="K52" s="36">
        <f t="shared" si="6"/>
        <v>0</v>
      </c>
      <c r="L52" s="45">
        <f t="shared" si="4"/>
        <v>0</v>
      </c>
      <c r="M52" s="38">
        <v>0</v>
      </c>
      <c r="N52" s="39">
        <v>0</v>
      </c>
      <c r="O52" s="44"/>
      <c r="P52" s="44">
        <f t="shared" si="5"/>
        <v>75450</v>
      </c>
      <c r="Q52" s="36">
        <v>0</v>
      </c>
      <c r="R52" s="36">
        <v>0</v>
      </c>
      <c r="S52" s="40">
        <v>0</v>
      </c>
      <c r="T52" s="68"/>
      <c r="U52" s="37" t="e">
        <f t="shared" si="7"/>
        <v>#DIV/0!</v>
      </c>
      <c r="V52" s="44"/>
      <c r="W52" s="36">
        <v>0</v>
      </c>
      <c r="X52" s="73">
        <f t="shared" si="8"/>
        <v>0</v>
      </c>
      <c r="Y52" s="47"/>
    </row>
    <row r="53" spans="1:25" x14ac:dyDescent="0.25">
      <c r="A53" s="48"/>
      <c r="B53" s="49"/>
      <c r="C53" s="43">
        <f t="shared" si="3"/>
        <v>33552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44"/>
      <c r="K53" s="36">
        <f t="shared" si="6"/>
        <v>0</v>
      </c>
      <c r="L53" s="45">
        <f t="shared" si="4"/>
        <v>0</v>
      </c>
      <c r="M53" s="38">
        <v>0</v>
      </c>
      <c r="N53" s="39">
        <v>0</v>
      </c>
      <c r="O53" s="44"/>
      <c r="P53" s="44">
        <f t="shared" si="5"/>
        <v>75450</v>
      </c>
      <c r="Q53" s="36">
        <v>0</v>
      </c>
      <c r="R53" s="36">
        <v>0</v>
      </c>
      <c r="S53" s="40">
        <v>0</v>
      </c>
      <c r="T53" s="68"/>
      <c r="U53" s="37" t="e">
        <f t="shared" si="7"/>
        <v>#DIV/0!</v>
      </c>
      <c r="V53" s="44"/>
      <c r="W53" s="36">
        <v>0</v>
      </c>
      <c r="X53" s="73">
        <f t="shared" si="8"/>
        <v>0</v>
      </c>
      <c r="Y53" s="47"/>
    </row>
    <row r="54" spans="1:25" s="91" customFormat="1" x14ac:dyDescent="0.25">
      <c r="A54" s="78"/>
      <c r="B54" s="79"/>
      <c r="C54" s="76">
        <f t="shared" si="3"/>
        <v>33552</v>
      </c>
      <c r="D54" s="77">
        <v>0</v>
      </c>
      <c r="E54" s="77">
        <v>0</v>
      </c>
      <c r="F54" s="77">
        <v>0</v>
      </c>
      <c r="G54" s="77">
        <v>0</v>
      </c>
      <c r="H54" s="77">
        <v>0</v>
      </c>
      <c r="I54" s="35">
        <v>0</v>
      </c>
      <c r="J54" s="80">
        <f>SUM(D48:H54)</f>
        <v>0</v>
      </c>
      <c r="K54" s="81">
        <f t="shared" si="6"/>
        <v>0</v>
      </c>
      <c r="L54" s="94">
        <f t="shared" si="4"/>
        <v>0</v>
      </c>
      <c r="M54" s="83">
        <v>0</v>
      </c>
      <c r="N54" s="81">
        <v>0</v>
      </c>
      <c r="O54" s="95">
        <f>SUM(N48:N54)</f>
        <v>0</v>
      </c>
      <c r="P54" s="80">
        <f t="shared" si="5"/>
        <v>75450</v>
      </c>
      <c r="Q54" s="81">
        <v>0</v>
      </c>
      <c r="R54" s="81">
        <v>0</v>
      </c>
      <c r="S54" s="85">
        <v>0</v>
      </c>
      <c r="T54" s="86"/>
      <c r="U54" s="83" t="e">
        <f t="shared" si="7"/>
        <v>#DIV/0!</v>
      </c>
      <c r="V54" s="80"/>
      <c r="W54" s="81">
        <v>0</v>
      </c>
      <c r="X54" s="89">
        <f t="shared" si="8"/>
        <v>0</v>
      </c>
      <c r="Y54" s="90"/>
    </row>
    <row r="55" spans="1:25" x14ac:dyDescent="0.25">
      <c r="A55" s="48"/>
      <c r="B55" s="49"/>
      <c r="C55" s="43">
        <f t="shared" si="3"/>
        <v>33552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44"/>
      <c r="K55" s="36">
        <f t="shared" si="6"/>
        <v>0</v>
      </c>
      <c r="L55" s="45">
        <f t="shared" si="4"/>
        <v>0</v>
      </c>
      <c r="M55" s="38">
        <v>0</v>
      </c>
      <c r="N55" s="39">
        <v>0</v>
      </c>
      <c r="O55" s="44"/>
      <c r="P55" s="44">
        <f t="shared" si="5"/>
        <v>75450</v>
      </c>
      <c r="Q55" s="36">
        <v>0</v>
      </c>
      <c r="R55" s="36">
        <v>0</v>
      </c>
      <c r="S55" s="40">
        <v>0</v>
      </c>
      <c r="T55" s="68"/>
      <c r="U55" s="37" t="e">
        <f t="shared" si="7"/>
        <v>#DIV/0!</v>
      </c>
      <c r="V55" s="44"/>
      <c r="W55" s="36">
        <v>0</v>
      </c>
      <c r="X55" s="73">
        <f t="shared" si="8"/>
        <v>0</v>
      </c>
      <c r="Y55" s="47"/>
    </row>
    <row r="56" spans="1:25" x14ac:dyDescent="0.25">
      <c r="A56" s="48"/>
      <c r="B56" s="49"/>
      <c r="C56" s="43">
        <f t="shared" si="3"/>
        <v>33552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44"/>
      <c r="K56" s="36">
        <f t="shared" si="6"/>
        <v>0</v>
      </c>
      <c r="L56" s="45">
        <f t="shared" si="4"/>
        <v>0</v>
      </c>
      <c r="M56" s="38">
        <v>0</v>
      </c>
      <c r="N56" s="39">
        <v>0</v>
      </c>
      <c r="O56" s="44"/>
      <c r="P56" s="44">
        <f t="shared" si="5"/>
        <v>75450</v>
      </c>
      <c r="Q56" s="36">
        <v>0</v>
      </c>
      <c r="R56" s="36">
        <v>0</v>
      </c>
      <c r="S56" s="40">
        <v>0</v>
      </c>
      <c r="T56" s="68"/>
      <c r="U56" s="37" t="e">
        <f t="shared" si="7"/>
        <v>#DIV/0!</v>
      </c>
      <c r="V56" s="44"/>
      <c r="W56" s="36">
        <v>0</v>
      </c>
      <c r="X56" s="73">
        <f t="shared" si="8"/>
        <v>0</v>
      </c>
      <c r="Y56" s="47"/>
    </row>
    <row r="57" spans="1:25" x14ac:dyDescent="0.25">
      <c r="A57" s="48"/>
      <c r="B57" s="49"/>
      <c r="C57" s="43">
        <f t="shared" si="3"/>
        <v>33552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44"/>
      <c r="K57" s="36">
        <f t="shared" si="6"/>
        <v>0</v>
      </c>
      <c r="L57" s="45">
        <f t="shared" si="4"/>
        <v>0</v>
      </c>
      <c r="M57" s="38">
        <v>0</v>
      </c>
      <c r="N57" s="39">
        <v>0</v>
      </c>
      <c r="O57" s="44"/>
      <c r="P57" s="44">
        <f t="shared" si="5"/>
        <v>75450</v>
      </c>
      <c r="Q57" s="36">
        <v>0</v>
      </c>
      <c r="R57" s="36">
        <v>0</v>
      </c>
      <c r="S57" s="40">
        <v>0</v>
      </c>
      <c r="T57" s="68"/>
      <c r="U57" s="37" t="e">
        <f t="shared" si="7"/>
        <v>#DIV/0!</v>
      </c>
      <c r="V57" s="44"/>
      <c r="W57" s="36">
        <v>0</v>
      </c>
      <c r="X57" s="73">
        <f t="shared" si="8"/>
        <v>0</v>
      </c>
      <c r="Y57" s="47"/>
    </row>
    <row r="58" spans="1:25" x14ac:dyDescent="0.25">
      <c r="A58" s="48"/>
      <c r="B58" s="49"/>
      <c r="C58" s="43">
        <f t="shared" si="3"/>
        <v>33552</v>
      </c>
      <c r="D58" s="35">
        <v>0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44"/>
      <c r="K58" s="36">
        <f t="shared" si="6"/>
        <v>0</v>
      </c>
      <c r="L58" s="45">
        <f t="shared" si="4"/>
        <v>0</v>
      </c>
      <c r="M58" s="38">
        <v>0</v>
      </c>
      <c r="N58" s="39">
        <v>0</v>
      </c>
      <c r="O58" s="44"/>
      <c r="P58" s="44">
        <f t="shared" si="5"/>
        <v>75450</v>
      </c>
      <c r="Q58" s="36">
        <v>0</v>
      </c>
      <c r="R58" s="36">
        <v>0</v>
      </c>
      <c r="S58" s="40">
        <v>0</v>
      </c>
      <c r="T58" s="68"/>
      <c r="U58" s="37" t="e">
        <f t="shared" si="7"/>
        <v>#DIV/0!</v>
      </c>
      <c r="V58" s="44"/>
      <c r="W58" s="36">
        <v>0</v>
      </c>
      <c r="X58" s="73">
        <f t="shared" si="8"/>
        <v>0</v>
      </c>
      <c r="Y58" s="47"/>
    </row>
    <row r="59" spans="1:25" x14ac:dyDescent="0.25">
      <c r="A59" s="48"/>
      <c r="B59" s="49"/>
      <c r="C59" s="43">
        <f t="shared" si="3"/>
        <v>33552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44"/>
      <c r="K59" s="36">
        <f t="shared" si="6"/>
        <v>0</v>
      </c>
      <c r="L59" s="45">
        <f t="shared" si="4"/>
        <v>0</v>
      </c>
      <c r="M59" s="38">
        <v>0</v>
      </c>
      <c r="N59" s="39">
        <v>0</v>
      </c>
      <c r="O59" s="44"/>
      <c r="P59" s="44">
        <f t="shared" si="5"/>
        <v>75450</v>
      </c>
      <c r="Q59" s="36">
        <v>0</v>
      </c>
      <c r="R59" s="36">
        <v>0</v>
      </c>
      <c r="S59" s="40">
        <v>0</v>
      </c>
      <c r="T59" s="68"/>
      <c r="U59" s="37" t="e">
        <f t="shared" si="7"/>
        <v>#DIV/0!</v>
      </c>
      <c r="V59" s="44"/>
      <c r="W59" s="36">
        <v>0</v>
      </c>
      <c r="X59" s="73">
        <f t="shared" si="8"/>
        <v>0</v>
      </c>
      <c r="Y59" s="47"/>
    </row>
    <row r="60" spans="1:25" x14ac:dyDescent="0.25">
      <c r="A60" s="48"/>
      <c r="B60" s="49"/>
      <c r="C60" s="43">
        <f t="shared" si="3"/>
        <v>33552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44"/>
      <c r="K60" s="36">
        <f t="shared" si="6"/>
        <v>0</v>
      </c>
      <c r="L60" s="45">
        <f t="shared" si="4"/>
        <v>0</v>
      </c>
      <c r="M60" s="38">
        <v>0</v>
      </c>
      <c r="N60" s="39">
        <v>0</v>
      </c>
      <c r="O60" s="44"/>
      <c r="P60" s="44">
        <f t="shared" si="5"/>
        <v>75450</v>
      </c>
      <c r="Q60" s="36">
        <v>0</v>
      </c>
      <c r="R60" s="36">
        <v>0</v>
      </c>
      <c r="S60" s="40">
        <v>0</v>
      </c>
      <c r="T60" s="68"/>
      <c r="U60" s="37" t="e">
        <f t="shared" si="7"/>
        <v>#DIV/0!</v>
      </c>
      <c r="V60" s="44"/>
      <c r="W60" s="36">
        <v>0</v>
      </c>
      <c r="X60" s="73">
        <f t="shared" si="8"/>
        <v>0</v>
      </c>
      <c r="Y60" s="47"/>
    </row>
    <row r="61" spans="1:25" s="91" customFormat="1" x14ac:dyDescent="0.25">
      <c r="A61" s="78"/>
      <c r="B61" s="79"/>
      <c r="C61" s="76">
        <f t="shared" si="3"/>
        <v>33552</v>
      </c>
      <c r="D61" s="77">
        <v>0</v>
      </c>
      <c r="E61" s="77">
        <v>0</v>
      </c>
      <c r="F61" s="77">
        <v>0</v>
      </c>
      <c r="G61" s="77">
        <v>0</v>
      </c>
      <c r="H61" s="77">
        <v>0</v>
      </c>
      <c r="I61" s="35">
        <v>0</v>
      </c>
      <c r="J61" s="80">
        <f>SUM(D55:H61)</f>
        <v>0</v>
      </c>
      <c r="K61" s="81">
        <f t="shared" si="6"/>
        <v>0</v>
      </c>
      <c r="L61" s="94">
        <f t="shared" si="4"/>
        <v>0</v>
      </c>
      <c r="M61" s="83">
        <v>0</v>
      </c>
      <c r="N61" s="81">
        <v>0</v>
      </c>
      <c r="O61" s="95">
        <f>SUM(N55:N61)</f>
        <v>0</v>
      </c>
      <c r="P61" s="80">
        <f t="shared" si="5"/>
        <v>75450</v>
      </c>
      <c r="Q61" s="81">
        <v>0</v>
      </c>
      <c r="R61" s="81">
        <v>0</v>
      </c>
      <c r="S61" s="85">
        <v>0</v>
      </c>
      <c r="T61" s="86"/>
      <c r="U61" s="83" t="e">
        <f t="shared" si="7"/>
        <v>#DIV/0!</v>
      </c>
      <c r="V61" s="80"/>
      <c r="W61" s="81">
        <v>0</v>
      </c>
      <c r="X61" s="89">
        <f t="shared" si="8"/>
        <v>0</v>
      </c>
      <c r="Y61" s="90"/>
    </row>
    <row r="62" spans="1:25" x14ac:dyDescent="0.25">
      <c r="A62" s="52"/>
      <c r="B62" s="52"/>
      <c r="C62" s="53"/>
      <c r="D62" s="52">
        <f t="shared" ref="D62:I62" si="9">SUM(D13:D61)</f>
        <v>901</v>
      </c>
      <c r="E62" s="52">
        <f t="shared" si="9"/>
        <v>435</v>
      </c>
      <c r="F62" s="52">
        <f t="shared" si="9"/>
        <v>155</v>
      </c>
      <c r="G62" s="52">
        <f t="shared" si="9"/>
        <v>1</v>
      </c>
      <c r="H62" s="52">
        <f t="shared" si="9"/>
        <v>278</v>
      </c>
      <c r="I62" s="52">
        <f t="shared" si="9"/>
        <v>203</v>
      </c>
      <c r="J62" s="54">
        <f>SUM(J19+J26+J33+J40+J47+J54+J61)</f>
        <v>1770</v>
      </c>
      <c r="K62" s="55">
        <f>SUM(K27:K61)</f>
        <v>1110</v>
      </c>
      <c r="L62" s="52"/>
      <c r="M62" s="52"/>
      <c r="N62" s="55">
        <f>SUM(N27:N61)</f>
        <v>57350</v>
      </c>
      <c r="O62" s="52"/>
      <c r="P62" s="56"/>
      <c r="Q62" s="52"/>
      <c r="R62" s="52"/>
      <c r="S62" s="52"/>
      <c r="T62" s="52"/>
      <c r="U62" s="52"/>
      <c r="V62" s="57"/>
      <c r="W62" s="64">
        <f>SUM(W55:W61)</f>
        <v>0</v>
      </c>
    </row>
  </sheetData>
  <sheetProtection formatCells="0" formatColumns="0" formatRows="0" insertColumns="0" insertRows="0" insertHyperlinks="0" deleteColumns="0" deleteRows="0" sort="0" autoFilter="0" pivotTables="0"/>
  <mergeCells count="36">
    <mergeCell ref="K11:K12"/>
    <mergeCell ref="L11:L12"/>
    <mergeCell ref="N11:N12"/>
    <mergeCell ref="N10:P10"/>
    <mergeCell ref="Q3:R3"/>
    <mergeCell ref="R11:R12"/>
    <mergeCell ref="P11:P12"/>
    <mergeCell ref="Q11:Q12"/>
    <mergeCell ref="O11:O12"/>
    <mergeCell ref="Q6:R6"/>
    <mergeCell ref="Q8:R8"/>
    <mergeCell ref="Q10:R10"/>
    <mergeCell ref="U11:U12"/>
    <mergeCell ref="T11:T12"/>
    <mergeCell ref="Y10:Y12"/>
    <mergeCell ref="S10:T10"/>
    <mergeCell ref="Q5:R5"/>
    <mergeCell ref="A4:B4"/>
    <mergeCell ref="S4:T4"/>
    <mergeCell ref="Q7:R7"/>
    <mergeCell ref="W10:X10"/>
    <mergeCell ref="W11:W12"/>
    <mergeCell ref="X11:X12"/>
    <mergeCell ref="U10:V10"/>
    <mergeCell ref="C10:C12"/>
    <mergeCell ref="D10:M10"/>
    <mergeCell ref="Q4:R4"/>
    <mergeCell ref="Y3:Y6"/>
    <mergeCell ref="D11:I11"/>
    <mergeCell ref="A1:Y1"/>
    <mergeCell ref="A10:A12"/>
    <mergeCell ref="B10:B12"/>
    <mergeCell ref="S11:S12"/>
    <mergeCell ref="A7:B7"/>
    <mergeCell ref="A6:B6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LAPORAN (GLOBAL)</vt:lpstr>
      <vt:lpstr>'LAPORAN (GLOBAL)'!Print_Area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</dc:creator>
  <cp:lastModifiedBy>Arya Maulana</cp:lastModifiedBy>
  <dcterms:created xsi:type="dcterms:W3CDTF">2016-12-19T05:09:22Z</dcterms:created>
  <dcterms:modified xsi:type="dcterms:W3CDTF">2018-06-07T04:39:59Z</dcterms:modified>
</cp:coreProperties>
</file>