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<sst xmlns="http://schemas.openxmlformats.org/spreadsheetml/2006/main" count="55" uniqueCount="48">
  <si>
    <t/>
  </si>
  <si>
    <t>Net Income</t>
  </si>
  <si>
    <t>Net Expense</t>
  </si>
  <si>
    <t>Food</t>
  </si>
  <si>
    <t>Other</t>
  </si>
  <si>
    <t>Transportation</t>
  </si>
  <si>
    <t>Social Life</t>
  </si>
  <si>
    <t>Household</t>
  </si>
  <si>
    <t>Apparel</t>
  </si>
  <si>
    <t>Education</t>
  </si>
  <si>
    <t>Salary</t>
  </si>
  <si>
    <t>Allowance</t>
  </si>
  <si>
    <t>Beauty</t>
  </si>
  <si>
    <t>Gift</t>
  </si>
  <si>
    <t>Petty cash</t>
  </si>
  <si>
    <t>Available for investment</t>
  </si>
  <si>
    <t>Investment Profile</t>
  </si>
  <si>
    <t>Low Risk Taking</t>
  </si>
  <si>
    <t>Model 2</t>
  </si>
  <si>
    <t>S.No.</t>
  </si>
  <si>
    <t>Investment Company</t>
  </si>
  <si>
    <t>Amount to be invested</t>
  </si>
  <si>
    <t>% of Amount to be Invested</t>
  </si>
  <si>
    <t>Moderate Risk Taking</t>
  </si>
  <si>
    <t>Risk Taking</t>
  </si>
  <si>
    <t>High Risk Taking</t>
  </si>
  <si>
    <t>Total Investment</t>
  </si>
  <si>
    <t>S.No</t>
  </si>
  <si>
    <t>Thyrocare Technologies Ltd.</t>
  </si>
  <si>
    <t>Welspun Corp Ltd.</t>
  </si>
  <si>
    <t>Cyient Ltd.</t>
  </si>
  <si>
    <t>Page Industries Ltd.</t>
  </si>
  <si>
    <t>MOIL Ltd.</t>
  </si>
  <si>
    <t>Jyothy Labs Ltd.</t>
  </si>
  <si>
    <t>Graphite India Ltd.</t>
  </si>
  <si>
    <t>Abbott India Ltd.</t>
  </si>
  <si>
    <t>Mishra Dhatu Nigam Ltd.</t>
  </si>
  <si>
    <t>Gujarat State Fertilizers &amp; Chemicals Ltd.</t>
  </si>
  <si>
    <t>Birla Corporation Ltd.</t>
  </si>
  <si>
    <t>MRF Ltd.</t>
  </si>
  <si>
    <t>Mahindra Logistics Ltd.</t>
  </si>
  <si>
    <t>NCC Ltd.</t>
  </si>
  <si>
    <t>Chambal Fertilisers &amp; Chemicals Ltd.</t>
  </si>
  <si>
    <t>Bajaj Holdings &amp; Investment Ltd.</t>
  </si>
  <si>
    <t>Advanced Enzyme Technologies Ltd.</t>
  </si>
  <si>
    <t>Tata Coffee Ltd.</t>
  </si>
  <si>
    <t>Redington India Ltd.</t>
  </si>
  <si>
    <t>Honeywell Automation India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</si>
</sst>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  <scheme val="minor"/>
    </font>
    <font>
      <color theme="1"/>
      <name val="Verdana"/>
      <scheme val="minor"/>
    </font>
    <font>
      <b/>
      <color theme="1"/>
      <name val="Verdana"/>
      <scheme val="minor"/>
    </font>
    <font/>
    <font>
      <b/>
      <sz val="11.0"/>
      <color rgb="FF000000"/>
      <name val="Inconsolata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C0000"/>
        <bgColor rgb="FFCC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right"/>
    </xf>
    <xf borderId="1" fillId="3" fontId="2" numFmtId="0" xfId="0" applyAlignment="1" applyBorder="1" applyFill="1" applyFont="1">
      <alignment readingOrder="0"/>
    </xf>
    <xf borderId="1" fillId="3" fontId="2" numFmtId="2" xfId="0" applyAlignment="1" applyBorder="1" applyFont="1" applyNumberFormat="1">
      <alignment horizontal="right" readingOrder="0"/>
    </xf>
    <xf borderId="1" fillId="4" fontId="2" numFmtId="0" xfId="0" applyAlignment="1" applyBorder="1" applyFill="1" applyFont="1">
      <alignment readingOrder="0"/>
    </xf>
    <xf borderId="1" fillId="4" fontId="2" numFmtId="2" xfId="0" applyAlignment="1" applyBorder="1" applyFont="1" applyNumberFormat="1">
      <alignment horizontal="right" readingOrder="0"/>
    </xf>
    <xf borderId="0" fillId="2" fontId="2" numFmtId="0" xfId="0" applyFont="1"/>
    <xf borderId="0" fillId="2" fontId="2" numFmtId="2" xfId="0" applyAlignment="1" applyFont="1" applyNumberFormat="1">
      <alignment horizontal="right"/>
    </xf>
    <xf borderId="1" fillId="3" fontId="2" numFmtId="0" xfId="0" applyAlignment="1" applyBorder="1" applyFont="1">
      <alignment horizontal="center" readingOrder="0"/>
    </xf>
    <xf borderId="1" fillId="5" fontId="2" numFmtId="2" xfId="0" applyAlignment="1" applyBorder="1" applyFill="1" applyFont="1" applyNumberFormat="1">
      <alignment horizontal="right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2" fillId="8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1" fillId="9" fontId="2" numFmtId="0" xfId="0" applyAlignment="1" applyBorder="1" applyFill="1" applyFont="1">
      <alignment readingOrder="0"/>
    </xf>
    <xf borderId="1" fillId="9" fontId="2" numFmtId="0" xfId="0" applyAlignment="1" applyBorder="1" applyFont="1">
      <alignment readingOrder="0"/>
    </xf>
    <xf borderId="1" fillId="10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2" xfId="0" applyAlignment="1" applyBorder="1" applyFont="1" applyNumberFormat="1">
      <alignment horizontal="center"/>
    </xf>
    <xf borderId="1" fillId="11" fontId="2" numFmtId="0" xfId="0" applyAlignment="1" applyBorder="1" applyFill="1" applyFont="1">
      <alignment horizontal="center" readingOrder="0"/>
    </xf>
    <xf borderId="1" fillId="6" fontId="2" numFmtId="9" xfId="0" applyAlignment="1" applyBorder="1" applyFont="1" applyNumberFormat="1">
      <alignment horizontal="center" readingOrder="0"/>
    </xf>
    <xf borderId="1" fillId="11" fontId="4" numFmtId="0" xfId="0" applyAlignment="1" applyBorder="1" applyFont="1">
      <alignment horizontal="center" readingOrder="0"/>
    </xf>
    <xf borderId="1" fillId="4" fontId="2" numFmtId="9" xfId="0" applyAlignment="1" applyBorder="1" applyFont="1" applyNumberFormat="1">
      <alignment horizontal="center" readingOrder="0"/>
    </xf>
    <xf borderId="1" fillId="5" fontId="2" numFmtId="9" xfId="0" applyAlignment="1" applyBorder="1" applyFont="1" applyNumberFormat="1">
      <alignment horizontal="center" readingOrder="0"/>
    </xf>
    <xf borderId="1" fillId="12" fontId="2" numFmtId="9" xfId="0" applyAlignment="1" applyBorder="1" applyFill="1" applyFont="1" applyNumberFormat="1">
      <alignment horizontal="center" readingOrder="0"/>
    </xf>
    <xf borderId="0" fillId="2" fontId="2" numFmtId="2" xfId="0" applyFont="1" applyNumberFormat="1"/>
    <xf borderId="1" fillId="2" fontId="5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2" max="2" width="21.0"/>
    <col customWidth="1" min="3" max="3" width="17.0"/>
  </cols>
  <sheetData>
    <row r="1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1</v>
      </c>
      <c r="C7" s="5">
        <v>62754.0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2</v>
      </c>
      <c r="C8" s="7">
        <v>57918.280000000006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8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3</v>
      </c>
      <c r="C10" s="7">
        <v>23396.760000000002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 t="s">
        <v>4</v>
      </c>
      <c r="C11" s="7">
        <v>45868.0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5</v>
      </c>
      <c r="C12" s="7">
        <v>9203.8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 t="s">
        <v>6</v>
      </c>
      <c r="C13" s="7">
        <v>2513.7200000000003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 t="s">
        <v>7</v>
      </c>
      <c r="C14" s="7">
        <v>12188.0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 t="s">
        <v>8</v>
      </c>
      <c r="C15" s="7">
        <v>3388.0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 t="s">
        <v>9</v>
      </c>
      <c r="C16" s="7">
        <v>1400.0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 t="s">
        <v>10</v>
      </c>
      <c r="C17" s="7">
        <v>8000.0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 t="s">
        <v>11</v>
      </c>
      <c r="C18" s="7">
        <v>14000.0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 t="s">
        <v>12</v>
      </c>
      <c r="C19" s="7">
        <v>196.0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" t="s">
        <v>13</v>
      </c>
      <c r="C20" s="7">
        <v>115.0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6" t="s">
        <v>14</v>
      </c>
      <c r="C21" s="7">
        <v>3.0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8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8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 t="s">
        <v>15</v>
      </c>
      <c r="C24" s="11">
        <v>4835.719999999994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24">
    <cfRule type="cellIs" dxfId="0" priority="1" operator="greaterThanOrEqual">
      <formula>0</formula>
    </cfRule>
  </conditionalFormatting>
  <conditionalFormatting sqref="C24">
    <cfRule type="cellIs" dxfId="1" priority="2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8.11"/>
    <col customWidth="1" min="2" max="2" width="9.11"/>
    <col customWidth="1" min="3" max="3" width="6.0"/>
    <col customWidth="1" min="4" max="4" width="31.11"/>
    <col customWidth="1" min="5" max="5" width="21.89"/>
    <col customWidth="1" min="6" max="6" width="19.11"/>
    <col customWidth="1" min="7" max="7" width="7.22"/>
    <col customWidth="1" min="8" max="8" width="27.0"/>
    <col customWidth="1" min="9" max="9" width="25.22"/>
    <col customWidth="1" min="10" max="11" width="29.0"/>
  </cols>
  <sheetData>
    <row r="1">
      <c r="A1" s="12"/>
      <c r="B1" s="12"/>
      <c r="C1" s="12"/>
      <c r="D1" s="13"/>
      <c r="E1" s="13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2"/>
      <c r="B2" s="12"/>
      <c r="C2" s="12"/>
      <c r="D2" s="14" t="s">
        <v>16</v>
      </c>
      <c r="E2" s="15" t="s">
        <v>17</v>
      </c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2"/>
      <c r="B3" s="12"/>
      <c r="C3" s="12"/>
      <c r="D3" s="13"/>
      <c r="E3" s="13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2"/>
      <c r="B4" s="12"/>
      <c r="C4" s="12"/>
      <c r="D4" s="13"/>
      <c r="E4" s="13"/>
      <c r="F4" s="1"/>
      <c r="G4" s="1"/>
      <c r="H4" s="16" t="s">
        <v>18</v>
      </c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2"/>
      <c r="B5" s="12"/>
      <c r="C5" s="18" t="s">
        <v>19</v>
      </c>
      <c r="D5" s="19" t="s">
        <v>20</v>
      </c>
      <c r="E5" s="19" t="s">
        <v>21</v>
      </c>
      <c r="F5" s="20" t="s">
        <v>18</v>
      </c>
      <c r="G5" s="1"/>
      <c r="H5" s="21" t="s">
        <v>16</v>
      </c>
      <c r="I5" s="21" t="s">
        <v>22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2"/>
      <c r="B6" s="2"/>
      <c r="C6" s="21">
        <v>1.0</v>
      </c>
      <c r="D6" s="22" t="str">
        <f>IFERROR(__xludf.DUMMYFUNCTION("FILTER(H50:K54,H49:K49=E2)"),"Page Industries Ltd.")</f>
        <v>Page Industries Ltd.</v>
      </c>
      <c r="E6" s="23">
        <f>IFS(Sheet1!$C$24 &gt; 0, Sheet1!$C$24 / 5 , Sheet1!$C$24 &lt;= 0,"Insufficient Balance" )</f>
        <v>967.144</v>
      </c>
      <c r="F6" s="23">
        <f>IFS(Sheet1!$C$24 &gt;0, IFS($E$2="Low Risk Taking",(Sheet1!$C$24*0.5)/5,$E$2="Moderate Risk Taking",(Sheet1!$C$24*0.3)/5,$E$2="Risk Taking",(Sheet1!$C$24*0.15)/5,$E$2="High Risk Taking",(Sheet1!$C$24*0.05)/5), Sheet1!$C$24 &lt;=0 , "Insufficient Balance" ) </f>
        <v>483.572</v>
      </c>
      <c r="G6" s="1"/>
      <c r="H6" s="24" t="s">
        <v>17</v>
      </c>
      <c r="I6" s="25">
        <v>0.5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2"/>
      <c r="B7" s="2"/>
      <c r="C7" s="21">
        <v>2.0</v>
      </c>
      <c r="D7" s="22" t="str">
        <f>IFERROR(__xludf.DUMMYFUNCTION("""COMPUTED_VALUE"""),"Abbott India Ltd.")</f>
        <v>Abbott India Ltd.</v>
      </c>
      <c r="E7" s="23">
        <f>IFS(Sheet1!$C$24 &gt; 0, Sheet1!$C$24 / 5 , Sheet1!$C$24 &lt;= 0,"Insufficient Balance" )</f>
        <v>967.144</v>
      </c>
      <c r="F7" s="23">
        <f>IFS(Sheet1!$C$24 &gt;0, IFS($E$2="Low Risk Taking",(Sheet1!$C$24*0.5)/5,$E$2="Moderate Risk Taking",(Sheet1!$C$24*0.3)/5,$E$2="Risk Taking",(Sheet1!$C$24*0.15)/5,$E$2="High Risk Taking",(Sheet1!$C$24*0.05)/5), Sheet1!$C$24 &lt;=0 , "Insufficient Balance" ) </f>
        <v>483.572</v>
      </c>
      <c r="G7" s="1"/>
      <c r="H7" s="26" t="s">
        <v>23</v>
      </c>
      <c r="I7" s="27">
        <v>0.3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2"/>
      <c r="B8" s="2"/>
      <c r="C8" s="21">
        <v>3.0</v>
      </c>
      <c r="D8" s="22" t="str">
        <f>IFERROR(__xludf.DUMMYFUNCTION("""COMPUTED_VALUE"""),"MRF Ltd.")</f>
        <v>MRF Ltd.</v>
      </c>
      <c r="E8" s="23">
        <f>IFS(Sheet1!$C$24 &gt; 0, Sheet1!$C$24 / 5 , Sheet1!$C$24 &lt;= 0,"Insufficient Balance" )</f>
        <v>967.144</v>
      </c>
      <c r="F8" s="23">
        <f>IFS(Sheet1!$C$24 &gt;0, IFS($E$2="Low Risk Taking",(Sheet1!$C$24*0.5)/5,$E$2="Moderate Risk Taking",(Sheet1!$C$24*0.3)/5,$E$2="Risk Taking",(Sheet1!$C$24*0.15)/5,$E$2="High Risk Taking",(Sheet1!$C$24*0.05)/5), Sheet1!$C$24 &lt;=0 , "Insufficient Balance" ) </f>
        <v>483.572</v>
      </c>
      <c r="G8" s="1"/>
      <c r="H8" s="26" t="s">
        <v>24</v>
      </c>
      <c r="I8" s="28">
        <v>0.15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2"/>
      <c r="B9" s="2"/>
      <c r="C9" s="21">
        <v>4.0</v>
      </c>
      <c r="D9" s="22" t="str">
        <f>IFERROR(__xludf.DUMMYFUNCTION("""COMPUTED_VALUE"""),"Bajaj Holdings &amp; Investment Ltd.")</f>
        <v>Bajaj Holdings &amp; Investment Ltd.</v>
      </c>
      <c r="E9" s="23">
        <f>IFS(Sheet1!$C$24 &gt; 0, Sheet1!$C$24 / 5 , Sheet1!$C$24 &lt;= 0,"Insufficient Balance" )</f>
        <v>967.144</v>
      </c>
      <c r="F9" s="23">
        <f>IFS(Sheet1!$C$24 &gt;0, IFS($E$2="Low Risk Taking",(Sheet1!$C$24*0.5)/5,$E$2="Moderate Risk Taking",(Sheet1!$C$24*0.3)/5,$E$2="Risk Taking",(Sheet1!$C$24*0.15)/5,$E$2="High Risk Taking",(Sheet1!$C$24*0.05)/5), Sheet1!$C$24 &lt;=0 , "Insufficient Balance" ) </f>
        <v>483.572</v>
      </c>
      <c r="G9" s="1"/>
      <c r="H9" s="26" t="s">
        <v>25</v>
      </c>
      <c r="I9" s="29">
        <v>0.05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2"/>
      <c r="B10" s="2"/>
      <c r="C10" s="21">
        <v>5.0</v>
      </c>
      <c r="D10" s="22" t="str">
        <f>IFERROR(__xludf.DUMMYFUNCTION("""COMPUTED_VALUE"""),"Honeywell Automation India Ltd.")</f>
        <v>Honeywell Automation India Ltd.</v>
      </c>
      <c r="E10" s="23">
        <f>IFS(Sheet1!$C$24 &gt; 0, Sheet1!$C$24 / 5 , Sheet1!$C$24 &lt;= 0,"Insufficient Balance" )</f>
        <v>967.144</v>
      </c>
      <c r="F10" s="23">
        <f>IFS(Sheet1!$C$24 &gt;0, IFS($E$2="Low Risk Taking",(Sheet1!$C$24*0.5)/5,$E$2="Moderate Risk Taking",(Sheet1!$C$24*0.3)/5,$E$2="Risk Taking",(Sheet1!$C$24*0.15)/5,$E$2="High Risk Taking",(Sheet1!$C$24*0.05)/5), Sheet1!$C$24 &lt;=0 , "Insufficient Balance" ) </f>
        <v>483.572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2"/>
      <c r="B11" s="2"/>
      <c r="C11" s="13"/>
      <c r="D11" s="8"/>
      <c r="E11" s="30"/>
      <c r="F11" s="3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2"/>
      <c r="B12" s="2"/>
      <c r="C12" s="13"/>
      <c r="D12" s="20" t="s">
        <v>26</v>
      </c>
      <c r="E12" s="23">
        <f t="shared" ref="E12:F12" si="1">SUM(E6:E10)</f>
        <v>4835.72</v>
      </c>
      <c r="F12" s="23">
        <f t="shared" si="1"/>
        <v>2417.86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31" t="s">
        <v>27</v>
      </c>
      <c r="H49" s="32" t="s">
        <v>25</v>
      </c>
      <c r="I49" s="32" t="s">
        <v>24</v>
      </c>
      <c r="J49" s="32" t="s">
        <v>23</v>
      </c>
      <c r="K49" s="32" t="s">
        <v>17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33">
        <v>1.0</v>
      </c>
      <c r="H50" s="34" t="s">
        <v>28</v>
      </c>
      <c r="I50" s="34" t="s">
        <v>29</v>
      </c>
      <c r="J50" s="34" t="s">
        <v>30</v>
      </c>
      <c r="K50" s="34" t="s">
        <v>31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2"/>
      <c r="C51" s="1"/>
      <c r="D51" s="1"/>
      <c r="E51" s="1"/>
      <c r="F51" s="1"/>
      <c r="G51" s="33">
        <v>2.0</v>
      </c>
      <c r="H51" s="34" t="s">
        <v>32</v>
      </c>
      <c r="I51" s="34" t="s">
        <v>33</v>
      </c>
      <c r="J51" s="34" t="s">
        <v>34</v>
      </c>
      <c r="K51" s="34" t="s">
        <v>35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33">
        <v>3.0</v>
      </c>
      <c r="H52" s="34" t="s">
        <v>36</v>
      </c>
      <c r="I52" s="34" t="s">
        <v>37</v>
      </c>
      <c r="J52" s="34" t="s">
        <v>38</v>
      </c>
      <c r="K52" s="34" t="s">
        <v>39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33">
        <v>4.0</v>
      </c>
      <c r="H53" s="34" t="s">
        <v>40</v>
      </c>
      <c r="I53" s="34" t="s">
        <v>41</v>
      </c>
      <c r="J53" s="34" t="s">
        <v>42</v>
      </c>
      <c r="K53" s="34" t="s">
        <v>43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33">
        <v>5.0</v>
      </c>
      <c r="H54" s="34" t="s">
        <v>44</v>
      </c>
      <c r="I54" s="34" t="s">
        <v>45</v>
      </c>
      <c r="J54" s="34" t="s">
        <v>46</v>
      </c>
      <c r="K54" s="34" t="s">
        <v>47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</sheetData>
  <mergeCells count="1">
    <mergeCell ref="H4:I4"/>
  </mergeCells>
  <conditionalFormatting sqref="I6">
    <cfRule type="colorScale" priority="1">
      <colorScale>
        <cfvo type="min"/>
        <cfvo type="max"/>
        <color rgb="FFE67C73"/>
        <color rgb="FFF4CCCC"/>
      </colorScale>
    </cfRule>
  </conditionalFormatting>
  <conditionalFormatting sqref="I19">
    <cfRule type="notContainsBlanks" dxfId="0" priority="2">
      <formula>LEN(TRIM(I19))&gt;0</formula>
    </cfRule>
  </conditionalFormatting>
  <dataValidations>
    <dataValidation type="list" allowBlank="1" sqref="E2">
      <formula1>$H$49:$K$49</formula1>
    </dataValidation>
  </dataValidations>
  <hyperlinks>
    <hyperlink r:id="rId1" ref="G49"/>
  </hyperlinks>
  <drawing r:id="rId2"/>
</worksheet>
</file>