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xr:revisionPtr revIDLastSave="0" documentId="13_ncr:1_{8677EDD4-F30F-4FA5-9876-3199B1095323}" xr6:coauthVersionLast="47" xr6:coauthVersionMax="47" xr10:uidLastSave="{00000000-0000-0000-0000-000000000000}"/>
  <bookViews>
    <workbookView xWindow="-120" yWindow="-120" windowWidth="20730" windowHeight="11040" activeTab="4" xr2:uid="{26D4546B-D2A1-4444-8EAF-A6228F96F0C1}"/>
  </bookViews>
  <sheets>
    <sheet name="Data" sheetId="2" r:id="rId1"/>
    <sheet name="Fungsi Teks" sheetId="3" r:id="rId2"/>
    <sheet name="Fungsi Numerik1" sheetId="4" r:id="rId3"/>
    <sheet name="Fungsi Numerik2" sheetId="5" r:id="rId4"/>
    <sheet name="Date Time" sheetId="6" r:id="rId5"/>
  </sheets>
  <definedNames>
    <definedName name="Amount" localSheetId="3">'Fungsi Numerik2'!$D$4:$D$303</definedName>
    <definedName name="Amount">'Fungsi Numerik1'!$D$4:$D$303</definedName>
    <definedName name="Geography">'Fungsi Numerik2'!$B$4:$B$303</definedName>
    <definedName name="Product">'Fungsi Numerik2'!$C$4:$C$303</definedName>
    <definedName name="Units">'Fungsi Numerik2'!$E$4:$E$303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6" l="1"/>
  <c r="F27" i="6"/>
  <c r="F26" i="6"/>
  <c r="F13" i="6"/>
  <c r="F9" i="6"/>
  <c r="F17" i="6"/>
  <c r="H9" i="5"/>
  <c r="G23" i="3"/>
  <c r="G10" i="3"/>
  <c r="G8" i="3"/>
  <c r="G6" i="3"/>
  <c r="G4" i="3"/>
  <c r="F25" i="6"/>
  <c r="F24" i="6"/>
  <c r="F23" i="6"/>
  <c r="F22" i="6"/>
  <c r="F21" i="6"/>
  <c r="F20" i="6"/>
  <c r="F16" i="6"/>
  <c r="F14" i="6"/>
  <c r="F12" i="6"/>
  <c r="F8" i="6"/>
  <c r="F7" i="6"/>
  <c r="F6" i="6"/>
  <c r="F5" i="6"/>
  <c r="F4" i="6"/>
  <c r="H11" i="4"/>
  <c r="H10" i="4"/>
  <c r="H26" i="5"/>
  <c r="H23" i="5"/>
  <c r="H22" i="5"/>
  <c r="H19" i="5"/>
  <c r="H18" i="5"/>
  <c r="H15" i="5"/>
  <c r="H14" i="5"/>
  <c r="H10" i="5"/>
  <c r="H5" i="5"/>
  <c r="H4" i="5"/>
  <c r="H9" i="4"/>
  <c r="H8" i="4"/>
  <c r="H7" i="4"/>
  <c r="H6" i="4"/>
  <c r="H5" i="4"/>
  <c r="H4" i="4"/>
  <c r="G25" i="3"/>
  <c r="G21" i="3"/>
  <c r="G20" i="3"/>
  <c r="G19" i="3"/>
  <c r="G18" i="3"/>
  <c r="G12" i="3"/>
  <c r="G11" i="3"/>
</calcChain>
</file>

<file path=xl/sharedStrings.xml><?xml version="1.0" encoding="utf-8"?>
<sst xmlns="http://schemas.openxmlformats.org/spreadsheetml/2006/main" count="2822" uniqueCount="108">
  <si>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</si>
  <si>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</si>
  <si>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</si>
  <si>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</si>
  <si>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</si>
  <si>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</si>
  <si>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</si>
  <si>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</si>
  <si>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</si>
  <si>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</si>
  <si>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</si>
  <si>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</si>
  <si>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</si>
  <si>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</si>
  <si>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</si>
  <si>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</si>
  <si>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</si>
  <si>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</si>
  <si>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</si>
  <si>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</si>
  <si>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</si>
  <si>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</si>
  <si>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</si>
  <si>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</si>
  <si>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</si>
  <si>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</si>
  <si>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</si>
  <si>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</si>
  <si>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</si>
  <si>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</si>
  <si>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</si>
  <si>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</si>
  <si>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</si>
  <si>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</si>
  <si>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</si>
  <si>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</si>
  <si>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</si>
  <si>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</si>
  <si>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</si>
  <si>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</si>
  <si>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</si>
  <si>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</si>
  <si>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Units</t>
  </si>
  <si>
    <t>First Name</t>
  </si>
  <si>
    <t>Last Name</t>
  </si>
  <si>
    <t>Ram</t>
  </si>
  <si>
    <t>Mahesh</t>
  </si>
  <si>
    <t>Full Name</t>
  </si>
  <si>
    <t>Fungsi</t>
  </si>
  <si>
    <t>Hasil</t>
  </si>
  <si>
    <t xml:space="preserve">     Husein      Augar    </t>
  </si>
  <si>
    <t>=CONCATENATE(B4;" ";C4)</t>
  </si>
  <si>
    <t>=TRIM(A6)</t>
  </si>
  <si>
    <t>Ahmad 
Ilham 
Habibi</t>
  </si>
  <si>
    <t>=CLEAN(A8)</t>
  </si>
  <si>
    <t>=UPPER(A10)</t>
  </si>
  <si>
    <t>=LOWER(A11)</t>
  </si>
  <si>
    <t>cHeS BonNelL</t>
  </si>
  <si>
    <t>=PROPER(A12)</t>
  </si>
  <si>
    <t>=LEFT(A18;4)</t>
  </si>
  <si>
    <t>=RIGHT(A19;4)</t>
  </si>
  <si>
    <t>=MID(A20;7;4)</t>
  </si>
  <si>
    <t>=LEN(A21)</t>
  </si>
  <si>
    <t>=EXACT(A22;B22)</t>
  </si>
  <si>
    <t>=REPLACE(A23;6;3;"ABC")</t>
  </si>
  <si>
    <t>Note: kolom D diberi nama "Amount"</t>
  </si>
  <si>
    <t>=MIN(Amount)</t>
  </si>
  <si>
    <t>=MAX(Amount)</t>
  </si>
  <si>
    <t>=AVERAGE(Amount)</t>
  </si>
  <si>
    <t>=SUM(Amount)</t>
  </si>
  <si>
    <t>=COUNT(Amount)</t>
  </si>
  <si>
    <t>=COUNTA(B4:B303)</t>
  </si>
  <si>
    <t>=SUMIF(Geography;"USA";Amount)</t>
  </si>
  <si>
    <t>=SUMIF(Geography;"USA";E4:E303)</t>
  </si>
  <si>
    <t>=SUMIFS(Amount;Product;"Almond Choco";Geography;"Canada")</t>
  </si>
  <si>
    <t>=SUMIFS(Units;Product;"Almond Choco";Geography;"Canada")</t>
  </si>
  <si>
    <t>=AVERAGEIF(Product;"Drinking Coco";Amount)</t>
  </si>
  <si>
    <t>=AVERAGEIF(Product;"Drinking Coco";Units)</t>
  </si>
  <si>
    <t>=AVERAGEIFS(Amount;Geography;"India";Product;"Milk Bars")</t>
  </si>
  <si>
    <t>=AVERAGEIFS(Units;Geography;"India";Product;"Milk Bars")</t>
  </si>
  <si>
    <t>=COUNTIF(Geography;"UK")</t>
  </si>
  <si>
    <t>=COUNTIF(Product;"After Nines")</t>
  </si>
  <si>
    <t>=COUNTIFS(Geography;"UK";Product;"After Nines")</t>
  </si>
  <si>
    <t>=MEDIAN(Amount)</t>
  </si>
  <si>
    <t>=MODE(Amount)</t>
  </si>
  <si>
    <t>Start Date</t>
  </si>
  <si>
    <t>End Date</t>
  </si>
  <si>
    <t>=DATE(1999;9;15)</t>
  </si>
  <si>
    <t>=DATEDIF(B5;C5;"Y")</t>
  </si>
  <si>
    <t>=DATEVALUE("15/9/1999")</t>
  </si>
  <si>
    <t>=DAY(B7)</t>
  </si>
  <si>
    <t>=DAYS(C8;B8)</t>
  </si>
  <si>
    <t>=DAYS360(B9;C9)</t>
  </si>
  <si>
    <t>=TIME(4;25;15)</t>
  </si>
  <si>
    <t>=NOW()</t>
  </si>
  <si>
    <t>=TODAY()</t>
  </si>
  <si>
    <t>=MONTH(B8)</t>
  </si>
  <si>
    <t>Jangka Waktu</t>
  </si>
  <si>
    <t>=EDATE(B14;C14)</t>
  </si>
  <si>
    <t>=EDATE(B15;C15)</t>
  </si>
  <si>
    <t>=EOMONTH(B16;C16)</t>
  </si>
  <si>
    <t>=EOMONTH(B17;C17)</t>
  </si>
  <si>
    <t>=YEARFRAC(B18;C18;1)</t>
  </si>
  <si>
    <t>=WEEKNUM(B19;1)</t>
  </si>
  <si>
    <t>=YEAR(B9)</t>
  </si>
  <si>
    <t>=WORKDAY(B20;C10)</t>
  </si>
  <si>
    <t>=NETWORKDAYS(B27;C27)</t>
  </si>
  <si>
    <t>=HOUR(H15)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</si>
</sst>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1" fontId="0" fillId="0" borderId="0" xfId="0" applyNumberFormat="1"/>
    <xf numFmtId="0" fontId="2" fillId="0" borderId="0" xfId="0" quotePrefix="1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5632-53FC-4EA6-A692-ADEE3826C590}">
  <dimension ref="A3:E303"/>
  <sheetViews>
    <sheetView topLeftCell="A284" workbookViewId="0">
      <selection activeCell="A3" sqref="A3:E303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</cols>
  <sheetData>
    <row r="3" spans="1:5" x14ac:dyDescent="0.25">
      <c r="A3" s="3" t="s">
        <v>11</v>
      </c>
      <c r="B3" s="3" t="s">
        <v>12</v>
      </c>
      <c r="C3" s="3" t="s">
        <v>0</v>
      </c>
      <c r="D3" s="4" t="s">
        <v>1</v>
      </c>
      <c r="E3" s="4" t="s">
        <v>42</v>
      </c>
    </row>
    <row r="4" spans="1:5" x14ac:dyDescent="0.25">
      <c r="A4" t="s">
        <v>40</v>
      </c>
      <c r="B4" t="s">
        <v>37</v>
      </c>
      <c r="C4" t="s">
        <v>30</v>
      </c>
      <c r="D4" s="1">
        <v>1624</v>
      </c>
      <c r="E4" s="2">
        <v>114</v>
      </c>
    </row>
    <row r="5" spans="1:5" x14ac:dyDescent="0.25">
      <c r="A5" t="s">
        <v>8</v>
      </c>
      <c r="B5" t="s">
        <v>35</v>
      </c>
      <c r="C5" t="s">
        <v>32</v>
      </c>
      <c r="D5" s="1">
        <v>6706</v>
      </c>
      <c r="E5" s="2">
        <v>459</v>
      </c>
    </row>
    <row r="6" spans="1:5" x14ac:dyDescent="0.25">
      <c r="A6" t="s">
        <v>9</v>
      </c>
      <c r="B6" t="s">
        <v>35</v>
      </c>
      <c r="C6" t="s">
        <v>4</v>
      </c>
      <c r="D6" s="1">
        <v>959</v>
      </c>
      <c r="E6" s="2">
        <v>147</v>
      </c>
    </row>
    <row r="7" spans="1:5" x14ac:dyDescent="0.25">
      <c r="A7" t="s">
        <v>41</v>
      </c>
      <c r="B7" t="s">
        <v>36</v>
      </c>
      <c r="C7" t="s">
        <v>18</v>
      </c>
      <c r="D7" s="1">
        <v>9632</v>
      </c>
      <c r="E7" s="2">
        <v>288</v>
      </c>
    </row>
    <row r="8" spans="1:5" x14ac:dyDescent="0.25">
      <c r="A8" t="s">
        <v>6</v>
      </c>
      <c r="B8" t="s">
        <v>39</v>
      </c>
      <c r="C8" t="s">
        <v>25</v>
      </c>
      <c r="D8" s="1">
        <v>2100</v>
      </c>
      <c r="E8" s="2">
        <v>414</v>
      </c>
    </row>
    <row r="9" spans="1:5" x14ac:dyDescent="0.25">
      <c r="A9" t="s">
        <v>40</v>
      </c>
      <c r="B9" t="s">
        <v>35</v>
      </c>
      <c r="C9" t="s">
        <v>33</v>
      </c>
      <c r="D9" s="1">
        <v>8869</v>
      </c>
      <c r="E9" s="2">
        <v>432</v>
      </c>
    </row>
    <row r="10" spans="1:5" x14ac:dyDescent="0.25">
      <c r="A10" t="s">
        <v>6</v>
      </c>
      <c r="B10" t="s">
        <v>38</v>
      </c>
      <c r="C10" t="s">
        <v>31</v>
      </c>
      <c r="D10" s="1">
        <v>2681</v>
      </c>
      <c r="E10" s="2">
        <v>54</v>
      </c>
    </row>
    <row r="11" spans="1:5" x14ac:dyDescent="0.25">
      <c r="A11" t="s">
        <v>8</v>
      </c>
      <c r="B11" t="s">
        <v>35</v>
      </c>
      <c r="C11" t="s">
        <v>22</v>
      </c>
      <c r="D11" s="1">
        <v>5012</v>
      </c>
      <c r="E11" s="2">
        <v>210</v>
      </c>
    </row>
    <row r="12" spans="1:5" x14ac:dyDescent="0.25">
      <c r="A12" t="s">
        <v>7</v>
      </c>
      <c r="B12" t="s">
        <v>38</v>
      </c>
      <c r="C12" t="s">
        <v>14</v>
      </c>
      <c r="D12" s="1">
        <v>1281</v>
      </c>
      <c r="E12" s="2">
        <v>75</v>
      </c>
    </row>
    <row r="13" spans="1:5" x14ac:dyDescent="0.25">
      <c r="A13" t="s">
        <v>5</v>
      </c>
      <c r="B13" t="s">
        <v>37</v>
      </c>
      <c r="C13" t="s">
        <v>14</v>
      </c>
      <c r="D13" s="1">
        <v>4991</v>
      </c>
      <c r="E13" s="2">
        <v>12</v>
      </c>
    </row>
    <row r="14" spans="1:5" x14ac:dyDescent="0.25">
      <c r="A14" t="s">
        <v>2</v>
      </c>
      <c r="B14" t="s">
        <v>39</v>
      </c>
      <c r="C14" t="s">
        <v>25</v>
      </c>
      <c r="D14" s="1">
        <v>1785</v>
      </c>
      <c r="E14" s="2">
        <v>462</v>
      </c>
    </row>
    <row r="15" spans="1:5" x14ac:dyDescent="0.25">
      <c r="A15" t="s">
        <v>3</v>
      </c>
      <c r="B15" t="s">
        <v>37</v>
      </c>
      <c r="C15" t="s">
        <v>17</v>
      </c>
      <c r="D15" s="1">
        <v>3983</v>
      </c>
      <c r="E15" s="2">
        <v>144</v>
      </c>
    </row>
    <row r="16" spans="1:5" x14ac:dyDescent="0.25">
      <c r="A16" t="s">
        <v>9</v>
      </c>
      <c r="B16" t="s">
        <v>38</v>
      </c>
      <c r="C16" t="s">
        <v>16</v>
      </c>
      <c r="D16" s="1">
        <v>2646</v>
      </c>
      <c r="E16" s="2">
        <v>120</v>
      </c>
    </row>
    <row r="17" spans="1:5" x14ac:dyDescent="0.25">
      <c r="A17" t="s">
        <v>2</v>
      </c>
      <c r="B17" t="s">
        <v>34</v>
      </c>
      <c r="C17" t="s">
        <v>13</v>
      </c>
      <c r="D17" s="1">
        <v>252</v>
      </c>
      <c r="E17" s="2">
        <v>54</v>
      </c>
    </row>
    <row r="18" spans="1:5" x14ac:dyDescent="0.25">
      <c r="A18" t="s">
        <v>3</v>
      </c>
      <c r="B18" t="s">
        <v>35</v>
      </c>
      <c r="C18" t="s">
        <v>25</v>
      </c>
      <c r="D18" s="1">
        <v>2464</v>
      </c>
      <c r="E18" s="2">
        <v>234</v>
      </c>
    </row>
    <row r="19" spans="1:5" x14ac:dyDescent="0.25">
      <c r="A19" t="s">
        <v>3</v>
      </c>
      <c r="B19" t="s">
        <v>35</v>
      </c>
      <c r="C19" t="s">
        <v>29</v>
      </c>
      <c r="D19" s="1">
        <v>2114</v>
      </c>
      <c r="E19" s="2">
        <v>66</v>
      </c>
    </row>
    <row r="20" spans="1:5" x14ac:dyDescent="0.25">
      <c r="A20" t="s">
        <v>6</v>
      </c>
      <c r="B20" t="s">
        <v>37</v>
      </c>
      <c r="C20" t="s">
        <v>31</v>
      </c>
      <c r="D20" s="1">
        <v>7693</v>
      </c>
      <c r="E20" s="2">
        <v>87</v>
      </c>
    </row>
    <row r="21" spans="1:5" x14ac:dyDescent="0.25">
      <c r="A21" t="s">
        <v>5</v>
      </c>
      <c r="B21" t="s">
        <v>34</v>
      </c>
      <c r="C21" t="s">
        <v>20</v>
      </c>
      <c r="D21" s="1">
        <v>15610</v>
      </c>
      <c r="E21" s="2">
        <v>339</v>
      </c>
    </row>
    <row r="22" spans="1:5" x14ac:dyDescent="0.25">
      <c r="A22" t="s">
        <v>41</v>
      </c>
      <c r="B22" t="s">
        <v>34</v>
      </c>
      <c r="C22" t="s">
        <v>22</v>
      </c>
      <c r="D22" s="1">
        <v>336</v>
      </c>
      <c r="E22" s="2">
        <v>144</v>
      </c>
    </row>
    <row r="23" spans="1:5" x14ac:dyDescent="0.25">
      <c r="A23" t="s">
        <v>2</v>
      </c>
      <c r="B23" t="s">
        <v>39</v>
      </c>
      <c r="C23" t="s">
        <v>20</v>
      </c>
      <c r="D23" s="1">
        <v>9443</v>
      </c>
      <c r="E23" s="2">
        <v>162</v>
      </c>
    </row>
    <row r="24" spans="1:5" x14ac:dyDescent="0.25">
      <c r="A24" t="s">
        <v>9</v>
      </c>
      <c r="B24" t="s">
        <v>34</v>
      </c>
      <c r="C24" t="s">
        <v>23</v>
      </c>
      <c r="D24" s="1">
        <v>8155</v>
      </c>
      <c r="E24" s="2">
        <v>90</v>
      </c>
    </row>
    <row r="25" spans="1:5" x14ac:dyDescent="0.25">
      <c r="A25" t="s">
        <v>8</v>
      </c>
      <c r="B25" t="s">
        <v>38</v>
      </c>
      <c r="C25" t="s">
        <v>23</v>
      </c>
      <c r="D25" s="1">
        <v>1701</v>
      </c>
      <c r="E25" s="2">
        <v>234</v>
      </c>
    </row>
    <row r="26" spans="1:5" x14ac:dyDescent="0.25">
      <c r="A26" t="s">
        <v>10</v>
      </c>
      <c r="B26" t="s">
        <v>38</v>
      </c>
      <c r="C26" t="s">
        <v>22</v>
      </c>
      <c r="D26" s="1">
        <v>2205</v>
      </c>
      <c r="E26" s="2">
        <v>141</v>
      </c>
    </row>
    <row r="27" spans="1:5" x14ac:dyDescent="0.25">
      <c r="A27" t="s">
        <v>8</v>
      </c>
      <c r="B27" t="s">
        <v>37</v>
      </c>
      <c r="C27" t="s">
        <v>19</v>
      </c>
      <c r="D27" s="1">
        <v>1771</v>
      </c>
      <c r="E27" s="2">
        <v>204</v>
      </c>
    </row>
    <row r="28" spans="1:5" x14ac:dyDescent="0.25">
      <c r="A28" t="s">
        <v>41</v>
      </c>
      <c r="B28" t="s">
        <v>35</v>
      </c>
      <c r="C28" t="s">
        <v>15</v>
      </c>
      <c r="D28" s="1">
        <v>2114</v>
      </c>
      <c r="E28" s="2">
        <v>186</v>
      </c>
    </row>
    <row r="29" spans="1:5" x14ac:dyDescent="0.25">
      <c r="A29" t="s">
        <v>41</v>
      </c>
      <c r="B29" t="s">
        <v>36</v>
      </c>
      <c r="C29" t="s">
        <v>13</v>
      </c>
      <c r="D29" s="1">
        <v>10311</v>
      </c>
      <c r="E29" s="2">
        <v>231</v>
      </c>
    </row>
    <row r="30" spans="1:5" x14ac:dyDescent="0.25">
      <c r="A30" t="s">
        <v>3</v>
      </c>
      <c r="B30" t="s">
        <v>39</v>
      </c>
      <c r="C30" t="s">
        <v>16</v>
      </c>
      <c r="D30" s="1">
        <v>21</v>
      </c>
      <c r="E30" s="2">
        <v>168</v>
      </c>
    </row>
    <row r="31" spans="1:5" x14ac:dyDescent="0.25">
      <c r="A31" t="s">
        <v>10</v>
      </c>
      <c r="B31" t="s">
        <v>35</v>
      </c>
      <c r="C31" t="s">
        <v>20</v>
      </c>
      <c r="D31" s="1">
        <v>1974</v>
      </c>
      <c r="E31" s="2">
        <v>195</v>
      </c>
    </row>
    <row r="32" spans="1:5" x14ac:dyDescent="0.25">
      <c r="A32" t="s">
        <v>5</v>
      </c>
      <c r="B32" t="s">
        <v>36</v>
      </c>
      <c r="C32" t="s">
        <v>23</v>
      </c>
      <c r="D32" s="1">
        <v>6314</v>
      </c>
      <c r="E32" s="2">
        <v>15</v>
      </c>
    </row>
    <row r="33" spans="1:5" x14ac:dyDescent="0.25">
      <c r="A33" t="s">
        <v>10</v>
      </c>
      <c r="B33" t="s">
        <v>37</v>
      </c>
      <c r="C33" t="s">
        <v>23</v>
      </c>
      <c r="D33" s="1">
        <v>4683</v>
      </c>
      <c r="E33" s="2">
        <v>30</v>
      </c>
    </row>
    <row r="34" spans="1:5" x14ac:dyDescent="0.25">
      <c r="A34" t="s">
        <v>41</v>
      </c>
      <c r="B34" t="s">
        <v>37</v>
      </c>
      <c r="C34" t="s">
        <v>24</v>
      </c>
      <c r="D34" s="1">
        <v>6398</v>
      </c>
      <c r="E34" s="2">
        <v>102</v>
      </c>
    </row>
    <row r="35" spans="1:5" x14ac:dyDescent="0.25">
      <c r="A35" t="s">
        <v>2</v>
      </c>
      <c r="B35" t="s">
        <v>35</v>
      </c>
      <c r="C35" t="s">
        <v>19</v>
      </c>
      <c r="D35" s="1">
        <v>553</v>
      </c>
      <c r="E35" s="2">
        <v>15</v>
      </c>
    </row>
    <row r="36" spans="1:5" x14ac:dyDescent="0.25">
      <c r="A36" t="s">
        <v>8</v>
      </c>
      <c r="B36" t="s">
        <v>39</v>
      </c>
      <c r="C36" t="s">
        <v>30</v>
      </c>
      <c r="D36" s="1">
        <v>7021</v>
      </c>
      <c r="E36" s="2">
        <v>183</v>
      </c>
    </row>
    <row r="37" spans="1:5" x14ac:dyDescent="0.25">
      <c r="A37" t="s">
        <v>40</v>
      </c>
      <c r="B37" t="s">
        <v>39</v>
      </c>
      <c r="C37" t="s">
        <v>22</v>
      </c>
      <c r="D37" s="1">
        <v>5817</v>
      </c>
      <c r="E37" s="2">
        <v>12</v>
      </c>
    </row>
    <row r="38" spans="1:5" x14ac:dyDescent="0.25">
      <c r="A38" t="s">
        <v>41</v>
      </c>
      <c r="B38" t="s">
        <v>39</v>
      </c>
      <c r="C38" t="s">
        <v>14</v>
      </c>
      <c r="D38" s="1">
        <v>3976</v>
      </c>
      <c r="E38" s="2">
        <v>72</v>
      </c>
    </row>
    <row r="39" spans="1:5" x14ac:dyDescent="0.25">
      <c r="A39" t="s">
        <v>6</v>
      </c>
      <c r="B39" t="s">
        <v>38</v>
      </c>
      <c r="C39" t="s">
        <v>27</v>
      </c>
      <c r="D39" s="1">
        <v>1134</v>
      </c>
      <c r="E39" s="2">
        <v>282</v>
      </c>
    </row>
    <row r="40" spans="1:5" x14ac:dyDescent="0.25">
      <c r="A40" t="s">
        <v>2</v>
      </c>
      <c r="B40" t="s">
        <v>39</v>
      </c>
      <c r="C40" t="s">
        <v>28</v>
      </c>
      <c r="D40" s="1">
        <v>6027</v>
      </c>
      <c r="E40" s="2">
        <v>144</v>
      </c>
    </row>
    <row r="41" spans="1:5" x14ac:dyDescent="0.25">
      <c r="A41" t="s">
        <v>6</v>
      </c>
      <c r="B41" t="s">
        <v>37</v>
      </c>
      <c r="C41" t="s">
        <v>16</v>
      </c>
      <c r="D41" s="1">
        <v>1904</v>
      </c>
      <c r="E41" s="2">
        <v>405</v>
      </c>
    </row>
    <row r="42" spans="1:5" x14ac:dyDescent="0.25">
      <c r="A42" t="s">
        <v>7</v>
      </c>
      <c r="B42" t="s">
        <v>34</v>
      </c>
      <c r="C42" t="s">
        <v>32</v>
      </c>
      <c r="D42" s="1">
        <v>3262</v>
      </c>
      <c r="E42" s="2">
        <v>75</v>
      </c>
    </row>
    <row r="43" spans="1:5" x14ac:dyDescent="0.25">
      <c r="A43" t="s">
        <v>40</v>
      </c>
      <c r="B43" t="s">
        <v>34</v>
      </c>
      <c r="C43" t="s">
        <v>27</v>
      </c>
      <c r="D43" s="1">
        <v>2289</v>
      </c>
      <c r="E43" s="2">
        <v>135</v>
      </c>
    </row>
    <row r="44" spans="1:5" x14ac:dyDescent="0.25">
      <c r="A44" t="s">
        <v>5</v>
      </c>
      <c r="B44" t="s">
        <v>34</v>
      </c>
      <c r="C44" t="s">
        <v>27</v>
      </c>
      <c r="D44" s="1">
        <v>6986</v>
      </c>
      <c r="E44" s="2">
        <v>21</v>
      </c>
    </row>
    <row r="45" spans="1:5" x14ac:dyDescent="0.25">
      <c r="A45" t="s">
        <v>2</v>
      </c>
      <c r="B45" t="s">
        <v>38</v>
      </c>
      <c r="C45" t="s">
        <v>23</v>
      </c>
      <c r="D45" s="1">
        <v>4417</v>
      </c>
      <c r="E45" s="2">
        <v>153</v>
      </c>
    </row>
    <row r="46" spans="1:5" x14ac:dyDescent="0.25">
      <c r="A46" t="s">
        <v>6</v>
      </c>
      <c r="B46" t="s">
        <v>34</v>
      </c>
      <c r="C46" t="s">
        <v>15</v>
      </c>
      <c r="D46" s="1">
        <v>1442</v>
      </c>
      <c r="E46" s="2">
        <v>15</v>
      </c>
    </row>
    <row r="47" spans="1:5" x14ac:dyDescent="0.25">
      <c r="A47" t="s">
        <v>3</v>
      </c>
      <c r="B47" t="s">
        <v>35</v>
      </c>
      <c r="C47" t="s">
        <v>14</v>
      </c>
      <c r="D47" s="1">
        <v>2415</v>
      </c>
      <c r="E47" s="2">
        <v>255</v>
      </c>
    </row>
    <row r="48" spans="1:5" x14ac:dyDescent="0.25">
      <c r="A48" t="s">
        <v>2</v>
      </c>
      <c r="B48" t="s">
        <v>37</v>
      </c>
      <c r="C48" t="s">
        <v>19</v>
      </c>
      <c r="D48" s="1">
        <v>238</v>
      </c>
      <c r="E48" s="2">
        <v>18</v>
      </c>
    </row>
    <row r="49" spans="1:5" x14ac:dyDescent="0.25">
      <c r="A49" t="s">
        <v>6</v>
      </c>
      <c r="B49" t="s">
        <v>37</v>
      </c>
      <c r="C49" t="s">
        <v>23</v>
      </c>
      <c r="D49" s="1">
        <v>4949</v>
      </c>
      <c r="E49" s="2">
        <v>189</v>
      </c>
    </row>
    <row r="50" spans="1:5" x14ac:dyDescent="0.25">
      <c r="A50" t="s">
        <v>5</v>
      </c>
      <c r="B50" t="s">
        <v>38</v>
      </c>
      <c r="C50" t="s">
        <v>32</v>
      </c>
      <c r="D50" s="1">
        <v>5075</v>
      </c>
      <c r="E50" s="2">
        <v>21</v>
      </c>
    </row>
    <row r="51" spans="1:5" x14ac:dyDescent="0.25">
      <c r="A51" t="s">
        <v>3</v>
      </c>
      <c r="B51" t="s">
        <v>36</v>
      </c>
      <c r="C51" t="s">
        <v>16</v>
      </c>
      <c r="D51" s="1">
        <v>9198</v>
      </c>
      <c r="E51" s="2">
        <v>36</v>
      </c>
    </row>
    <row r="52" spans="1:5" x14ac:dyDescent="0.25">
      <c r="A52" t="s">
        <v>6</v>
      </c>
      <c r="B52" t="s">
        <v>34</v>
      </c>
      <c r="C52" t="s">
        <v>29</v>
      </c>
      <c r="D52" s="1">
        <v>3339</v>
      </c>
      <c r="E52" s="2">
        <v>75</v>
      </c>
    </row>
    <row r="53" spans="1:5" x14ac:dyDescent="0.25">
      <c r="A53" t="s">
        <v>40</v>
      </c>
      <c r="B53" t="s">
        <v>34</v>
      </c>
      <c r="C53" t="s">
        <v>17</v>
      </c>
      <c r="D53" s="1">
        <v>5019</v>
      </c>
      <c r="E53" s="2">
        <v>156</v>
      </c>
    </row>
    <row r="54" spans="1:5" x14ac:dyDescent="0.25">
      <c r="A54" t="s">
        <v>5</v>
      </c>
      <c r="B54" t="s">
        <v>36</v>
      </c>
      <c r="C54" t="s">
        <v>16</v>
      </c>
      <c r="D54" s="1">
        <v>16184</v>
      </c>
      <c r="E54" s="2">
        <v>39</v>
      </c>
    </row>
    <row r="55" spans="1:5" x14ac:dyDescent="0.25">
      <c r="A55" t="s">
        <v>6</v>
      </c>
      <c r="B55" t="s">
        <v>36</v>
      </c>
      <c r="C55" t="s">
        <v>21</v>
      </c>
      <c r="D55" s="1">
        <v>497</v>
      </c>
      <c r="E55" s="2">
        <v>63</v>
      </c>
    </row>
    <row r="56" spans="1:5" x14ac:dyDescent="0.25">
      <c r="A56" t="s">
        <v>2</v>
      </c>
      <c r="B56" t="s">
        <v>36</v>
      </c>
      <c r="C56" t="s">
        <v>29</v>
      </c>
      <c r="D56" s="1">
        <v>8211</v>
      </c>
      <c r="E56" s="2">
        <v>75</v>
      </c>
    </row>
    <row r="57" spans="1:5" x14ac:dyDescent="0.25">
      <c r="A57" t="s">
        <v>2</v>
      </c>
      <c r="B57" t="s">
        <v>38</v>
      </c>
      <c r="C57" t="s">
        <v>28</v>
      </c>
      <c r="D57" s="1">
        <v>6580</v>
      </c>
      <c r="E57" s="2">
        <v>183</v>
      </c>
    </row>
    <row r="58" spans="1:5" x14ac:dyDescent="0.25">
      <c r="A58" t="s">
        <v>41</v>
      </c>
      <c r="B58" t="s">
        <v>35</v>
      </c>
      <c r="C58" t="s">
        <v>13</v>
      </c>
      <c r="D58" s="1">
        <v>4760</v>
      </c>
      <c r="E58" s="2">
        <v>69</v>
      </c>
    </row>
    <row r="59" spans="1:5" x14ac:dyDescent="0.25">
      <c r="A59" t="s">
        <v>40</v>
      </c>
      <c r="B59" t="s">
        <v>36</v>
      </c>
      <c r="C59" t="s">
        <v>25</v>
      </c>
      <c r="D59" s="1">
        <v>5439</v>
      </c>
      <c r="E59" s="2">
        <v>30</v>
      </c>
    </row>
    <row r="60" spans="1:5" x14ac:dyDescent="0.25">
      <c r="A60" t="s">
        <v>41</v>
      </c>
      <c r="B60" t="s">
        <v>34</v>
      </c>
      <c r="C60" t="s">
        <v>17</v>
      </c>
      <c r="D60" s="1">
        <v>1463</v>
      </c>
      <c r="E60" s="2">
        <v>39</v>
      </c>
    </row>
    <row r="61" spans="1:5" x14ac:dyDescent="0.25">
      <c r="A61" t="s">
        <v>3</v>
      </c>
      <c r="B61" t="s">
        <v>34</v>
      </c>
      <c r="C61" t="s">
        <v>32</v>
      </c>
      <c r="D61" s="1">
        <v>7777</v>
      </c>
      <c r="E61" s="2">
        <v>504</v>
      </c>
    </row>
    <row r="62" spans="1:5" x14ac:dyDescent="0.25">
      <c r="A62" t="s">
        <v>9</v>
      </c>
      <c r="B62" t="s">
        <v>37</v>
      </c>
      <c r="C62" t="s">
        <v>29</v>
      </c>
      <c r="D62" s="1">
        <v>1085</v>
      </c>
      <c r="E62" s="2">
        <v>273</v>
      </c>
    </row>
    <row r="63" spans="1:5" x14ac:dyDescent="0.25">
      <c r="A63" t="s">
        <v>5</v>
      </c>
      <c r="B63" t="s">
        <v>37</v>
      </c>
      <c r="C63" t="s">
        <v>31</v>
      </c>
      <c r="D63" s="1">
        <v>182</v>
      </c>
      <c r="E63" s="2">
        <v>48</v>
      </c>
    </row>
    <row r="64" spans="1:5" x14ac:dyDescent="0.25">
      <c r="A64" t="s">
        <v>6</v>
      </c>
      <c r="B64" t="s">
        <v>34</v>
      </c>
      <c r="C64" t="s">
        <v>27</v>
      </c>
      <c r="D64" s="1">
        <v>4242</v>
      </c>
      <c r="E64" s="2">
        <v>207</v>
      </c>
    </row>
    <row r="65" spans="1:5" x14ac:dyDescent="0.25">
      <c r="A65" t="s">
        <v>6</v>
      </c>
      <c r="B65" t="s">
        <v>36</v>
      </c>
      <c r="C65" t="s">
        <v>32</v>
      </c>
      <c r="D65" s="1">
        <v>6118</v>
      </c>
      <c r="E65" s="2">
        <v>9</v>
      </c>
    </row>
    <row r="66" spans="1:5" x14ac:dyDescent="0.25">
      <c r="A66" t="s">
        <v>10</v>
      </c>
      <c r="B66" t="s">
        <v>36</v>
      </c>
      <c r="C66" t="s">
        <v>23</v>
      </c>
      <c r="D66" s="1">
        <v>2317</v>
      </c>
      <c r="E66" s="2">
        <v>261</v>
      </c>
    </row>
    <row r="67" spans="1:5" x14ac:dyDescent="0.25">
      <c r="A67" t="s">
        <v>6</v>
      </c>
      <c r="B67" t="s">
        <v>38</v>
      </c>
      <c r="C67" t="s">
        <v>16</v>
      </c>
      <c r="D67" s="1">
        <v>938</v>
      </c>
      <c r="E67" s="2">
        <v>6</v>
      </c>
    </row>
    <row r="68" spans="1:5" x14ac:dyDescent="0.25">
      <c r="A68" t="s">
        <v>8</v>
      </c>
      <c r="B68" t="s">
        <v>37</v>
      </c>
      <c r="C68" t="s">
        <v>15</v>
      </c>
      <c r="D68" s="1">
        <v>9709</v>
      </c>
      <c r="E68" s="2">
        <v>30</v>
      </c>
    </row>
    <row r="69" spans="1:5" x14ac:dyDescent="0.25">
      <c r="A69" t="s">
        <v>7</v>
      </c>
      <c r="B69" t="s">
        <v>34</v>
      </c>
      <c r="C69" t="s">
        <v>20</v>
      </c>
      <c r="D69" s="1">
        <v>2205</v>
      </c>
      <c r="E69" s="2">
        <v>138</v>
      </c>
    </row>
    <row r="70" spans="1:5" x14ac:dyDescent="0.25">
      <c r="A70" t="s">
        <v>7</v>
      </c>
      <c r="B70" t="s">
        <v>37</v>
      </c>
      <c r="C70" t="s">
        <v>17</v>
      </c>
      <c r="D70" s="1">
        <v>4487</v>
      </c>
      <c r="E70" s="2">
        <v>111</v>
      </c>
    </row>
    <row r="71" spans="1:5" x14ac:dyDescent="0.25">
      <c r="A71" t="s">
        <v>5</v>
      </c>
      <c r="B71" t="s">
        <v>35</v>
      </c>
      <c r="C71" t="s">
        <v>18</v>
      </c>
      <c r="D71" s="1">
        <v>2415</v>
      </c>
      <c r="E71" s="2">
        <v>15</v>
      </c>
    </row>
    <row r="72" spans="1:5" x14ac:dyDescent="0.25">
      <c r="A72" t="s">
        <v>40</v>
      </c>
      <c r="B72" t="s">
        <v>34</v>
      </c>
      <c r="C72" t="s">
        <v>19</v>
      </c>
      <c r="D72" s="1">
        <v>4018</v>
      </c>
      <c r="E72" s="2">
        <v>162</v>
      </c>
    </row>
    <row r="73" spans="1:5" x14ac:dyDescent="0.25">
      <c r="A73" t="s">
        <v>5</v>
      </c>
      <c r="B73" t="s">
        <v>34</v>
      </c>
      <c r="C73" t="s">
        <v>19</v>
      </c>
      <c r="D73" s="1">
        <v>861</v>
      </c>
      <c r="E73" s="2">
        <v>195</v>
      </c>
    </row>
    <row r="74" spans="1:5" x14ac:dyDescent="0.25">
      <c r="A74" t="s">
        <v>10</v>
      </c>
      <c r="B74" t="s">
        <v>38</v>
      </c>
      <c r="C74" t="s">
        <v>14</v>
      </c>
      <c r="D74" s="1">
        <v>5586</v>
      </c>
      <c r="E74" s="2">
        <v>525</v>
      </c>
    </row>
    <row r="75" spans="1:5" x14ac:dyDescent="0.25">
      <c r="A75" t="s">
        <v>7</v>
      </c>
      <c r="B75" t="s">
        <v>34</v>
      </c>
      <c r="C75" t="s">
        <v>33</v>
      </c>
      <c r="D75" s="1">
        <v>2226</v>
      </c>
      <c r="E75" s="2">
        <v>48</v>
      </c>
    </row>
    <row r="76" spans="1:5" x14ac:dyDescent="0.25">
      <c r="A76" t="s">
        <v>9</v>
      </c>
      <c r="B76" t="s">
        <v>34</v>
      </c>
      <c r="C76" t="s">
        <v>28</v>
      </c>
      <c r="D76" s="1">
        <v>14329</v>
      </c>
      <c r="E76" s="2">
        <v>150</v>
      </c>
    </row>
    <row r="77" spans="1:5" x14ac:dyDescent="0.25">
      <c r="A77" t="s">
        <v>9</v>
      </c>
      <c r="B77" t="s">
        <v>34</v>
      </c>
      <c r="C77" t="s">
        <v>20</v>
      </c>
      <c r="D77" s="1">
        <v>8463</v>
      </c>
      <c r="E77" s="2">
        <v>492</v>
      </c>
    </row>
    <row r="78" spans="1:5" x14ac:dyDescent="0.25">
      <c r="A78" t="s">
        <v>5</v>
      </c>
      <c r="B78" t="s">
        <v>34</v>
      </c>
      <c r="C78" t="s">
        <v>29</v>
      </c>
      <c r="D78" s="1">
        <v>2891</v>
      </c>
      <c r="E78" s="2">
        <v>102</v>
      </c>
    </row>
    <row r="79" spans="1:5" x14ac:dyDescent="0.25">
      <c r="A79" t="s">
        <v>3</v>
      </c>
      <c r="B79" t="s">
        <v>36</v>
      </c>
      <c r="C79" t="s">
        <v>23</v>
      </c>
      <c r="D79" s="1">
        <v>3773</v>
      </c>
      <c r="E79" s="2">
        <v>165</v>
      </c>
    </row>
    <row r="80" spans="1:5" x14ac:dyDescent="0.25">
      <c r="A80" t="s">
        <v>41</v>
      </c>
      <c r="B80" t="s">
        <v>36</v>
      </c>
      <c r="C80" t="s">
        <v>28</v>
      </c>
      <c r="D80" s="1">
        <v>854</v>
      </c>
      <c r="E80" s="2">
        <v>309</v>
      </c>
    </row>
    <row r="81" spans="1:5" x14ac:dyDescent="0.25">
      <c r="A81" t="s">
        <v>6</v>
      </c>
      <c r="B81" t="s">
        <v>36</v>
      </c>
      <c r="C81" t="s">
        <v>17</v>
      </c>
      <c r="D81" s="1">
        <v>4970</v>
      </c>
      <c r="E81" s="2">
        <v>156</v>
      </c>
    </row>
    <row r="82" spans="1:5" x14ac:dyDescent="0.25">
      <c r="A82" t="s">
        <v>9</v>
      </c>
      <c r="B82" t="s">
        <v>35</v>
      </c>
      <c r="C82" t="s">
        <v>26</v>
      </c>
      <c r="D82" s="1">
        <v>98</v>
      </c>
      <c r="E82" s="2">
        <v>159</v>
      </c>
    </row>
    <row r="83" spans="1:5" x14ac:dyDescent="0.25">
      <c r="A83" t="s">
        <v>5</v>
      </c>
      <c r="B83" t="s">
        <v>35</v>
      </c>
      <c r="C83" t="s">
        <v>15</v>
      </c>
      <c r="D83" s="1">
        <v>13391</v>
      </c>
      <c r="E83" s="2">
        <v>201</v>
      </c>
    </row>
    <row r="84" spans="1:5" x14ac:dyDescent="0.25">
      <c r="A84" t="s">
        <v>8</v>
      </c>
      <c r="B84" t="s">
        <v>39</v>
      </c>
      <c r="C84" t="s">
        <v>31</v>
      </c>
      <c r="D84" s="1">
        <v>8890</v>
      </c>
      <c r="E84" s="2">
        <v>210</v>
      </c>
    </row>
    <row r="85" spans="1:5" x14ac:dyDescent="0.25">
      <c r="A85" t="s">
        <v>2</v>
      </c>
      <c r="B85" t="s">
        <v>38</v>
      </c>
      <c r="C85" t="s">
        <v>13</v>
      </c>
      <c r="D85" s="1">
        <v>56</v>
      </c>
      <c r="E85" s="2">
        <v>51</v>
      </c>
    </row>
    <row r="86" spans="1:5" x14ac:dyDescent="0.25">
      <c r="A86" t="s">
        <v>3</v>
      </c>
      <c r="B86" t="s">
        <v>36</v>
      </c>
      <c r="C86" t="s">
        <v>25</v>
      </c>
      <c r="D86" s="1">
        <v>3339</v>
      </c>
      <c r="E86" s="2">
        <v>39</v>
      </c>
    </row>
    <row r="87" spans="1:5" x14ac:dyDescent="0.25">
      <c r="A87" t="s">
        <v>10</v>
      </c>
      <c r="B87" t="s">
        <v>35</v>
      </c>
      <c r="C87" t="s">
        <v>18</v>
      </c>
      <c r="D87" s="1">
        <v>3808</v>
      </c>
      <c r="E87" s="2">
        <v>279</v>
      </c>
    </row>
    <row r="88" spans="1:5" x14ac:dyDescent="0.25">
      <c r="A88" t="s">
        <v>10</v>
      </c>
      <c r="B88" t="s">
        <v>38</v>
      </c>
      <c r="C88" t="s">
        <v>13</v>
      </c>
      <c r="D88" s="1">
        <v>63</v>
      </c>
      <c r="E88" s="2">
        <v>123</v>
      </c>
    </row>
    <row r="89" spans="1:5" x14ac:dyDescent="0.25">
      <c r="A89" t="s">
        <v>2</v>
      </c>
      <c r="B89" t="s">
        <v>39</v>
      </c>
      <c r="C89" t="s">
        <v>27</v>
      </c>
      <c r="D89" s="1">
        <v>7812</v>
      </c>
      <c r="E89" s="2">
        <v>81</v>
      </c>
    </row>
    <row r="90" spans="1:5" x14ac:dyDescent="0.25">
      <c r="A90" t="s">
        <v>40</v>
      </c>
      <c r="B90" t="s">
        <v>37</v>
      </c>
      <c r="C90" t="s">
        <v>19</v>
      </c>
      <c r="D90" s="1">
        <v>7693</v>
      </c>
      <c r="E90" s="2">
        <v>21</v>
      </c>
    </row>
    <row r="91" spans="1:5" x14ac:dyDescent="0.25">
      <c r="A91" t="s">
        <v>3</v>
      </c>
      <c r="B91" t="s">
        <v>36</v>
      </c>
      <c r="C91" t="s">
        <v>28</v>
      </c>
      <c r="D91" s="1">
        <v>973</v>
      </c>
      <c r="E91" s="2">
        <v>162</v>
      </c>
    </row>
    <row r="92" spans="1:5" x14ac:dyDescent="0.25">
      <c r="A92" t="s">
        <v>10</v>
      </c>
      <c r="B92" t="s">
        <v>35</v>
      </c>
      <c r="C92" t="s">
        <v>21</v>
      </c>
      <c r="D92" s="1">
        <v>567</v>
      </c>
      <c r="E92" s="2">
        <v>228</v>
      </c>
    </row>
    <row r="93" spans="1:5" x14ac:dyDescent="0.25">
      <c r="A93" t="s">
        <v>10</v>
      </c>
      <c r="B93" t="s">
        <v>36</v>
      </c>
      <c r="C93" t="s">
        <v>29</v>
      </c>
      <c r="D93" s="1">
        <v>2471</v>
      </c>
      <c r="E93" s="2">
        <v>342</v>
      </c>
    </row>
    <row r="94" spans="1:5" x14ac:dyDescent="0.25">
      <c r="A94" t="s">
        <v>5</v>
      </c>
      <c r="B94" t="s">
        <v>38</v>
      </c>
      <c r="C94" t="s">
        <v>13</v>
      </c>
      <c r="D94" s="1">
        <v>7189</v>
      </c>
      <c r="E94" s="2">
        <v>54</v>
      </c>
    </row>
    <row r="95" spans="1:5" x14ac:dyDescent="0.25">
      <c r="A95" t="s">
        <v>41</v>
      </c>
      <c r="B95" t="s">
        <v>35</v>
      </c>
      <c r="C95" t="s">
        <v>28</v>
      </c>
      <c r="D95" s="1">
        <v>7455</v>
      </c>
      <c r="E95" s="2">
        <v>216</v>
      </c>
    </row>
    <row r="96" spans="1:5" x14ac:dyDescent="0.25">
      <c r="A96" t="s">
        <v>3</v>
      </c>
      <c r="B96" t="s">
        <v>34</v>
      </c>
      <c r="C96" t="s">
        <v>26</v>
      </c>
      <c r="D96" s="1">
        <v>3108</v>
      </c>
      <c r="E96" s="2">
        <v>54</v>
      </c>
    </row>
    <row r="97" spans="1:5" x14ac:dyDescent="0.25">
      <c r="A97" t="s">
        <v>6</v>
      </c>
      <c r="B97" t="s">
        <v>38</v>
      </c>
      <c r="C97" t="s">
        <v>25</v>
      </c>
      <c r="D97" s="1">
        <v>469</v>
      </c>
      <c r="E97" s="2">
        <v>75</v>
      </c>
    </row>
    <row r="98" spans="1:5" x14ac:dyDescent="0.25">
      <c r="A98" t="s">
        <v>9</v>
      </c>
      <c r="B98" t="s">
        <v>37</v>
      </c>
      <c r="C98" t="s">
        <v>23</v>
      </c>
      <c r="D98" s="1">
        <v>2737</v>
      </c>
      <c r="E98" s="2">
        <v>93</v>
      </c>
    </row>
    <row r="99" spans="1:5" x14ac:dyDescent="0.25">
      <c r="A99" t="s">
        <v>9</v>
      </c>
      <c r="B99" t="s">
        <v>37</v>
      </c>
      <c r="C99" t="s">
        <v>25</v>
      </c>
      <c r="D99" s="1">
        <v>4305</v>
      </c>
      <c r="E99" s="2">
        <v>156</v>
      </c>
    </row>
    <row r="100" spans="1:5" x14ac:dyDescent="0.25">
      <c r="A100" t="s">
        <v>9</v>
      </c>
      <c r="B100" t="s">
        <v>38</v>
      </c>
      <c r="C100" t="s">
        <v>17</v>
      </c>
      <c r="D100" s="1">
        <v>2408</v>
      </c>
      <c r="E100" s="2">
        <v>9</v>
      </c>
    </row>
    <row r="101" spans="1:5" x14ac:dyDescent="0.25">
      <c r="A101" t="s">
        <v>3</v>
      </c>
      <c r="B101" t="s">
        <v>36</v>
      </c>
      <c r="C101" t="s">
        <v>19</v>
      </c>
      <c r="D101" s="1">
        <v>1281</v>
      </c>
      <c r="E101" s="2">
        <v>18</v>
      </c>
    </row>
    <row r="102" spans="1:5" x14ac:dyDescent="0.25">
      <c r="A102" t="s">
        <v>40</v>
      </c>
      <c r="B102" t="s">
        <v>35</v>
      </c>
      <c r="C102" t="s">
        <v>32</v>
      </c>
      <c r="D102" s="1">
        <v>12348</v>
      </c>
      <c r="E102" s="2">
        <v>234</v>
      </c>
    </row>
    <row r="103" spans="1:5" x14ac:dyDescent="0.25">
      <c r="A103" t="s">
        <v>3</v>
      </c>
      <c r="B103" t="s">
        <v>34</v>
      </c>
      <c r="C103" t="s">
        <v>28</v>
      </c>
      <c r="D103" s="1">
        <v>3689</v>
      </c>
      <c r="E103" s="2">
        <v>312</v>
      </c>
    </row>
    <row r="104" spans="1:5" x14ac:dyDescent="0.25">
      <c r="A104" t="s">
        <v>7</v>
      </c>
      <c r="B104" t="s">
        <v>36</v>
      </c>
      <c r="C104" t="s">
        <v>19</v>
      </c>
      <c r="D104" s="1">
        <v>2870</v>
      </c>
      <c r="E104" s="2">
        <v>300</v>
      </c>
    </row>
    <row r="105" spans="1:5" x14ac:dyDescent="0.25">
      <c r="A105" t="s">
        <v>2</v>
      </c>
      <c r="B105" t="s">
        <v>36</v>
      </c>
      <c r="C105" t="s">
        <v>27</v>
      </c>
      <c r="D105" s="1">
        <v>798</v>
      </c>
      <c r="E105" s="2">
        <v>519</v>
      </c>
    </row>
    <row r="106" spans="1:5" x14ac:dyDescent="0.25">
      <c r="A106" t="s">
        <v>41</v>
      </c>
      <c r="B106" t="s">
        <v>37</v>
      </c>
      <c r="C106" t="s">
        <v>21</v>
      </c>
      <c r="D106" s="1">
        <v>2933</v>
      </c>
      <c r="E106" s="2">
        <v>9</v>
      </c>
    </row>
    <row r="107" spans="1:5" x14ac:dyDescent="0.25">
      <c r="A107" t="s">
        <v>5</v>
      </c>
      <c r="B107" t="s">
        <v>35</v>
      </c>
      <c r="C107" t="s">
        <v>4</v>
      </c>
      <c r="D107" s="1">
        <v>2744</v>
      </c>
      <c r="E107" s="2">
        <v>9</v>
      </c>
    </row>
    <row r="108" spans="1:5" x14ac:dyDescent="0.25">
      <c r="A108" t="s">
        <v>40</v>
      </c>
      <c r="B108" t="s">
        <v>36</v>
      </c>
      <c r="C108" t="s">
        <v>33</v>
      </c>
      <c r="D108" s="1">
        <v>9772</v>
      </c>
      <c r="E108" s="2">
        <v>90</v>
      </c>
    </row>
    <row r="109" spans="1:5" x14ac:dyDescent="0.25">
      <c r="A109" t="s">
        <v>7</v>
      </c>
      <c r="B109" t="s">
        <v>34</v>
      </c>
      <c r="C109" t="s">
        <v>25</v>
      </c>
      <c r="D109" s="1">
        <v>1568</v>
      </c>
      <c r="E109" s="2">
        <v>96</v>
      </c>
    </row>
    <row r="110" spans="1:5" x14ac:dyDescent="0.25">
      <c r="A110" t="s">
        <v>2</v>
      </c>
      <c r="B110" t="s">
        <v>36</v>
      </c>
      <c r="C110" t="s">
        <v>16</v>
      </c>
      <c r="D110" s="1">
        <v>11417</v>
      </c>
      <c r="E110" s="2">
        <v>21</v>
      </c>
    </row>
    <row r="111" spans="1:5" x14ac:dyDescent="0.25">
      <c r="A111" t="s">
        <v>40</v>
      </c>
      <c r="B111" t="s">
        <v>34</v>
      </c>
      <c r="C111" t="s">
        <v>26</v>
      </c>
      <c r="D111" s="1">
        <v>6748</v>
      </c>
      <c r="E111" s="2">
        <v>48</v>
      </c>
    </row>
    <row r="112" spans="1:5" x14ac:dyDescent="0.25">
      <c r="A112" t="s">
        <v>10</v>
      </c>
      <c r="B112" t="s">
        <v>36</v>
      </c>
      <c r="C112" t="s">
        <v>27</v>
      </c>
      <c r="D112" s="1">
        <v>1407</v>
      </c>
      <c r="E112" s="2">
        <v>72</v>
      </c>
    </row>
    <row r="113" spans="1:5" x14ac:dyDescent="0.25">
      <c r="A113" t="s">
        <v>8</v>
      </c>
      <c r="B113" t="s">
        <v>35</v>
      </c>
      <c r="C113" t="s">
        <v>29</v>
      </c>
      <c r="D113" s="1">
        <v>2023</v>
      </c>
      <c r="E113" s="2">
        <v>168</v>
      </c>
    </row>
    <row r="114" spans="1:5" x14ac:dyDescent="0.25">
      <c r="A114" t="s">
        <v>5</v>
      </c>
      <c r="B114" t="s">
        <v>39</v>
      </c>
      <c r="C114" t="s">
        <v>26</v>
      </c>
      <c r="D114" s="1">
        <v>5236</v>
      </c>
      <c r="E114" s="2">
        <v>51</v>
      </c>
    </row>
    <row r="115" spans="1:5" x14ac:dyDescent="0.25">
      <c r="A115" t="s">
        <v>41</v>
      </c>
      <c r="B115" t="s">
        <v>36</v>
      </c>
      <c r="C115" t="s">
        <v>19</v>
      </c>
      <c r="D115" s="1">
        <v>1925</v>
      </c>
      <c r="E115" s="2">
        <v>192</v>
      </c>
    </row>
    <row r="116" spans="1:5" x14ac:dyDescent="0.25">
      <c r="A116" t="s">
        <v>7</v>
      </c>
      <c r="B116" t="s">
        <v>37</v>
      </c>
      <c r="C116" t="s">
        <v>14</v>
      </c>
      <c r="D116" s="1">
        <v>6608</v>
      </c>
      <c r="E116" s="2">
        <v>225</v>
      </c>
    </row>
    <row r="117" spans="1:5" x14ac:dyDescent="0.25">
      <c r="A117" t="s">
        <v>6</v>
      </c>
      <c r="B117" t="s">
        <v>34</v>
      </c>
      <c r="C117" t="s">
        <v>26</v>
      </c>
      <c r="D117" s="1">
        <v>8008</v>
      </c>
      <c r="E117" s="2">
        <v>456</v>
      </c>
    </row>
    <row r="118" spans="1:5" x14ac:dyDescent="0.25">
      <c r="A118" t="s">
        <v>10</v>
      </c>
      <c r="B118" t="s">
        <v>34</v>
      </c>
      <c r="C118" t="s">
        <v>25</v>
      </c>
      <c r="D118" s="1">
        <v>1428</v>
      </c>
      <c r="E118" s="2">
        <v>93</v>
      </c>
    </row>
    <row r="119" spans="1:5" x14ac:dyDescent="0.25">
      <c r="A119" t="s">
        <v>6</v>
      </c>
      <c r="B119" t="s">
        <v>34</v>
      </c>
      <c r="C119" t="s">
        <v>4</v>
      </c>
      <c r="D119" s="1">
        <v>525</v>
      </c>
      <c r="E119" s="2">
        <v>48</v>
      </c>
    </row>
    <row r="120" spans="1:5" x14ac:dyDescent="0.25">
      <c r="A120" t="s">
        <v>6</v>
      </c>
      <c r="B120" t="s">
        <v>37</v>
      </c>
      <c r="C120" t="s">
        <v>18</v>
      </c>
      <c r="D120" s="1">
        <v>1505</v>
      </c>
      <c r="E120" s="2">
        <v>102</v>
      </c>
    </row>
    <row r="121" spans="1:5" x14ac:dyDescent="0.25">
      <c r="A121" t="s">
        <v>7</v>
      </c>
      <c r="B121" t="s">
        <v>35</v>
      </c>
      <c r="C121" t="s">
        <v>30</v>
      </c>
      <c r="D121" s="1">
        <v>6755</v>
      </c>
      <c r="E121" s="2">
        <v>252</v>
      </c>
    </row>
    <row r="122" spans="1:5" x14ac:dyDescent="0.25">
      <c r="A122" t="s">
        <v>2</v>
      </c>
      <c r="B122" t="s">
        <v>37</v>
      </c>
      <c r="C122" t="s">
        <v>18</v>
      </c>
      <c r="D122" s="1">
        <v>11571</v>
      </c>
      <c r="E122" s="2">
        <v>138</v>
      </c>
    </row>
    <row r="123" spans="1:5" x14ac:dyDescent="0.25">
      <c r="A123" t="s">
        <v>40</v>
      </c>
      <c r="B123" t="s">
        <v>38</v>
      </c>
      <c r="C123" t="s">
        <v>25</v>
      </c>
      <c r="D123" s="1">
        <v>2541</v>
      </c>
      <c r="E123" s="2">
        <v>90</v>
      </c>
    </row>
    <row r="124" spans="1:5" x14ac:dyDescent="0.25">
      <c r="A124" t="s">
        <v>41</v>
      </c>
      <c r="B124" t="s">
        <v>37</v>
      </c>
      <c r="C124" t="s">
        <v>30</v>
      </c>
      <c r="D124" s="1">
        <v>1526</v>
      </c>
      <c r="E124" s="2">
        <v>240</v>
      </c>
    </row>
    <row r="125" spans="1:5" x14ac:dyDescent="0.25">
      <c r="A125" t="s">
        <v>40</v>
      </c>
      <c r="B125" t="s">
        <v>38</v>
      </c>
      <c r="C125" t="s">
        <v>4</v>
      </c>
      <c r="D125" s="1">
        <v>6125</v>
      </c>
      <c r="E125" s="2">
        <v>102</v>
      </c>
    </row>
    <row r="126" spans="1:5" x14ac:dyDescent="0.25">
      <c r="A126" t="s">
        <v>41</v>
      </c>
      <c r="B126" t="s">
        <v>35</v>
      </c>
      <c r="C126" t="s">
        <v>27</v>
      </c>
      <c r="D126" s="1">
        <v>847</v>
      </c>
      <c r="E126" s="2">
        <v>129</v>
      </c>
    </row>
    <row r="127" spans="1:5" x14ac:dyDescent="0.25">
      <c r="A127" t="s">
        <v>8</v>
      </c>
      <c r="B127" t="s">
        <v>35</v>
      </c>
      <c r="C127" t="s">
        <v>27</v>
      </c>
      <c r="D127" s="1">
        <v>4753</v>
      </c>
      <c r="E127" s="2">
        <v>300</v>
      </c>
    </row>
    <row r="128" spans="1:5" x14ac:dyDescent="0.25">
      <c r="A128" t="s">
        <v>6</v>
      </c>
      <c r="B128" t="s">
        <v>38</v>
      </c>
      <c r="C128" t="s">
        <v>33</v>
      </c>
      <c r="D128" s="1">
        <v>959</v>
      </c>
      <c r="E128" s="2">
        <v>135</v>
      </c>
    </row>
    <row r="129" spans="1:5" x14ac:dyDescent="0.25">
      <c r="A129" t="s">
        <v>7</v>
      </c>
      <c r="B129" t="s">
        <v>35</v>
      </c>
      <c r="C129" t="s">
        <v>24</v>
      </c>
      <c r="D129" s="1">
        <v>2793</v>
      </c>
      <c r="E129" s="2">
        <v>114</v>
      </c>
    </row>
    <row r="130" spans="1:5" x14ac:dyDescent="0.25">
      <c r="A130" t="s">
        <v>7</v>
      </c>
      <c r="B130" t="s">
        <v>35</v>
      </c>
      <c r="C130" t="s">
        <v>14</v>
      </c>
      <c r="D130" s="1">
        <v>4606</v>
      </c>
      <c r="E130" s="2">
        <v>63</v>
      </c>
    </row>
    <row r="131" spans="1:5" x14ac:dyDescent="0.25">
      <c r="A131" t="s">
        <v>7</v>
      </c>
      <c r="B131" t="s">
        <v>36</v>
      </c>
      <c r="C131" t="s">
        <v>29</v>
      </c>
      <c r="D131" s="1">
        <v>5551</v>
      </c>
      <c r="E131" s="2">
        <v>252</v>
      </c>
    </row>
    <row r="132" spans="1:5" x14ac:dyDescent="0.25">
      <c r="A132" t="s">
        <v>10</v>
      </c>
      <c r="B132" t="s">
        <v>36</v>
      </c>
      <c r="C132" t="s">
        <v>32</v>
      </c>
      <c r="D132" s="1">
        <v>6657</v>
      </c>
      <c r="E132" s="2">
        <v>303</v>
      </c>
    </row>
    <row r="133" spans="1:5" x14ac:dyDescent="0.25">
      <c r="A133" t="s">
        <v>7</v>
      </c>
      <c r="B133" t="s">
        <v>39</v>
      </c>
      <c r="C133" t="s">
        <v>17</v>
      </c>
      <c r="D133" s="1">
        <v>4438</v>
      </c>
      <c r="E133" s="2">
        <v>246</v>
      </c>
    </row>
    <row r="134" spans="1:5" x14ac:dyDescent="0.25">
      <c r="A134" t="s">
        <v>8</v>
      </c>
      <c r="B134" t="s">
        <v>38</v>
      </c>
      <c r="C134" t="s">
        <v>22</v>
      </c>
      <c r="D134" s="1">
        <v>168</v>
      </c>
      <c r="E134" s="2">
        <v>84</v>
      </c>
    </row>
    <row r="135" spans="1:5" x14ac:dyDescent="0.25">
      <c r="A135" t="s">
        <v>7</v>
      </c>
      <c r="B135" t="s">
        <v>34</v>
      </c>
      <c r="C135" t="s">
        <v>17</v>
      </c>
      <c r="D135" s="1">
        <v>7777</v>
      </c>
      <c r="E135" s="2">
        <v>39</v>
      </c>
    </row>
    <row r="136" spans="1:5" x14ac:dyDescent="0.25">
      <c r="A136" t="s">
        <v>5</v>
      </c>
      <c r="B136" t="s">
        <v>36</v>
      </c>
      <c r="C136" t="s">
        <v>17</v>
      </c>
      <c r="D136" s="1">
        <v>3339</v>
      </c>
      <c r="E136" s="2">
        <v>348</v>
      </c>
    </row>
    <row r="137" spans="1:5" x14ac:dyDescent="0.25">
      <c r="A137" t="s">
        <v>7</v>
      </c>
      <c r="B137" t="s">
        <v>37</v>
      </c>
      <c r="C137" t="s">
        <v>33</v>
      </c>
      <c r="D137" s="1">
        <v>6391</v>
      </c>
      <c r="E137" s="2">
        <v>48</v>
      </c>
    </row>
    <row r="138" spans="1:5" x14ac:dyDescent="0.25">
      <c r="A138" t="s">
        <v>5</v>
      </c>
      <c r="B138" t="s">
        <v>37</v>
      </c>
      <c r="C138" t="s">
        <v>22</v>
      </c>
      <c r="D138" s="1">
        <v>518</v>
      </c>
      <c r="E138" s="2">
        <v>75</v>
      </c>
    </row>
    <row r="139" spans="1:5" x14ac:dyDescent="0.25">
      <c r="A139" t="s">
        <v>7</v>
      </c>
      <c r="B139" t="s">
        <v>38</v>
      </c>
      <c r="C139" t="s">
        <v>28</v>
      </c>
      <c r="D139" s="1">
        <v>5677</v>
      </c>
      <c r="E139" s="2">
        <v>258</v>
      </c>
    </row>
    <row r="140" spans="1:5" x14ac:dyDescent="0.25">
      <c r="A140" t="s">
        <v>6</v>
      </c>
      <c r="B140" t="s">
        <v>39</v>
      </c>
      <c r="C140" t="s">
        <v>17</v>
      </c>
      <c r="D140" s="1">
        <v>6048</v>
      </c>
      <c r="E140" s="2">
        <v>27</v>
      </c>
    </row>
    <row r="141" spans="1:5" x14ac:dyDescent="0.25">
      <c r="A141" t="s">
        <v>8</v>
      </c>
      <c r="B141" t="s">
        <v>38</v>
      </c>
      <c r="C141" t="s">
        <v>32</v>
      </c>
      <c r="D141" s="1">
        <v>3752</v>
      </c>
      <c r="E141" s="2">
        <v>213</v>
      </c>
    </row>
    <row r="142" spans="1:5" x14ac:dyDescent="0.25">
      <c r="A142" t="s">
        <v>5</v>
      </c>
      <c r="B142" t="s">
        <v>35</v>
      </c>
      <c r="C142" t="s">
        <v>29</v>
      </c>
      <c r="D142" s="1">
        <v>4480</v>
      </c>
      <c r="E142" s="2">
        <v>357</v>
      </c>
    </row>
    <row r="143" spans="1:5" x14ac:dyDescent="0.25">
      <c r="A143" t="s">
        <v>9</v>
      </c>
      <c r="B143" t="s">
        <v>37</v>
      </c>
      <c r="C143" t="s">
        <v>4</v>
      </c>
      <c r="D143" s="1">
        <v>259</v>
      </c>
      <c r="E143" s="2">
        <v>207</v>
      </c>
    </row>
    <row r="144" spans="1:5" x14ac:dyDescent="0.25">
      <c r="A144" t="s">
        <v>8</v>
      </c>
      <c r="B144" t="s">
        <v>37</v>
      </c>
      <c r="C144" t="s">
        <v>30</v>
      </c>
      <c r="D144" s="1">
        <v>42</v>
      </c>
      <c r="E144" s="2">
        <v>150</v>
      </c>
    </row>
    <row r="145" spans="1:5" x14ac:dyDescent="0.25">
      <c r="A145" t="s">
        <v>41</v>
      </c>
      <c r="B145" t="s">
        <v>36</v>
      </c>
      <c r="C145" t="s">
        <v>26</v>
      </c>
      <c r="D145" s="1">
        <v>98</v>
      </c>
      <c r="E145" s="2">
        <v>204</v>
      </c>
    </row>
    <row r="146" spans="1:5" x14ac:dyDescent="0.25">
      <c r="A146" t="s">
        <v>7</v>
      </c>
      <c r="B146" t="s">
        <v>35</v>
      </c>
      <c r="C146" t="s">
        <v>27</v>
      </c>
      <c r="D146" s="1">
        <v>2478</v>
      </c>
      <c r="E146" s="2">
        <v>21</v>
      </c>
    </row>
    <row r="147" spans="1:5" x14ac:dyDescent="0.25">
      <c r="A147" t="s">
        <v>41</v>
      </c>
      <c r="B147" t="s">
        <v>34</v>
      </c>
      <c r="C147" t="s">
        <v>33</v>
      </c>
      <c r="D147" s="1">
        <v>7847</v>
      </c>
      <c r="E147" s="2">
        <v>174</v>
      </c>
    </row>
    <row r="148" spans="1:5" x14ac:dyDescent="0.25">
      <c r="A148" t="s">
        <v>2</v>
      </c>
      <c r="B148" t="s">
        <v>37</v>
      </c>
      <c r="C148" t="s">
        <v>17</v>
      </c>
      <c r="D148" s="1">
        <v>9926</v>
      </c>
      <c r="E148" s="2">
        <v>201</v>
      </c>
    </row>
    <row r="149" spans="1:5" x14ac:dyDescent="0.25">
      <c r="A149" t="s">
        <v>8</v>
      </c>
      <c r="B149" t="s">
        <v>38</v>
      </c>
      <c r="C149" t="s">
        <v>13</v>
      </c>
      <c r="D149" s="1">
        <v>819</v>
      </c>
      <c r="E149" s="2">
        <v>510</v>
      </c>
    </row>
    <row r="150" spans="1:5" x14ac:dyDescent="0.25">
      <c r="A150" t="s">
        <v>6</v>
      </c>
      <c r="B150" t="s">
        <v>39</v>
      </c>
      <c r="C150" t="s">
        <v>29</v>
      </c>
      <c r="D150" s="1">
        <v>3052</v>
      </c>
      <c r="E150" s="2">
        <v>378</v>
      </c>
    </row>
    <row r="151" spans="1:5" x14ac:dyDescent="0.25">
      <c r="A151" t="s">
        <v>9</v>
      </c>
      <c r="B151" t="s">
        <v>34</v>
      </c>
      <c r="C151" t="s">
        <v>21</v>
      </c>
      <c r="D151" s="1">
        <v>6832</v>
      </c>
      <c r="E151" s="2">
        <v>27</v>
      </c>
    </row>
    <row r="152" spans="1:5" x14ac:dyDescent="0.25">
      <c r="A152" t="s">
        <v>2</v>
      </c>
      <c r="B152" t="s">
        <v>39</v>
      </c>
      <c r="C152" t="s">
        <v>16</v>
      </c>
      <c r="D152" s="1">
        <v>2016</v>
      </c>
      <c r="E152" s="2">
        <v>117</v>
      </c>
    </row>
    <row r="153" spans="1:5" x14ac:dyDescent="0.25">
      <c r="A153" t="s">
        <v>6</v>
      </c>
      <c r="B153" t="s">
        <v>38</v>
      </c>
      <c r="C153" t="s">
        <v>21</v>
      </c>
      <c r="D153" s="1">
        <v>7322</v>
      </c>
      <c r="E153" s="2">
        <v>36</v>
      </c>
    </row>
    <row r="154" spans="1:5" x14ac:dyDescent="0.25">
      <c r="A154" t="s">
        <v>8</v>
      </c>
      <c r="B154" t="s">
        <v>35</v>
      </c>
      <c r="C154" t="s">
        <v>33</v>
      </c>
      <c r="D154" s="1">
        <v>357</v>
      </c>
      <c r="E154" s="2">
        <v>126</v>
      </c>
    </row>
    <row r="155" spans="1:5" x14ac:dyDescent="0.25">
      <c r="A155" t="s">
        <v>9</v>
      </c>
      <c r="B155" t="s">
        <v>39</v>
      </c>
      <c r="C155" t="s">
        <v>25</v>
      </c>
      <c r="D155" s="1">
        <v>3192</v>
      </c>
      <c r="E155" s="2">
        <v>72</v>
      </c>
    </row>
    <row r="156" spans="1:5" x14ac:dyDescent="0.25">
      <c r="A156" t="s">
        <v>7</v>
      </c>
      <c r="B156" t="s">
        <v>36</v>
      </c>
      <c r="C156" t="s">
        <v>22</v>
      </c>
      <c r="D156" s="1">
        <v>8435</v>
      </c>
      <c r="E156" s="2">
        <v>42</v>
      </c>
    </row>
    <row r="157" spans="1:5" x14ac:dyDescent="0.25">
      <c r="A157" t="s">
        <v>40</v>
      </c>
      <c r="B157" t="s">
        <v>39</v>
      </c>
      <c r="C157" t="s">
        <v>29</v>
      </c>
      <c r="D157" s="1">
        <v>0</v>
      </c>
      <c r="E157" s="2">
        <v>135</v>
      </c>
    </row>
    <row r="158" spans="1:5" x14ac:dyDescent="0.25">
      <c r="A158" t="s">
        <v>7</v>
      </c>
      <c r="B158" t="s">
        <v>34</v>
      </c>
      <c r="C158" t="s">
        <v>24</v>
      </c>
      <c r="D158" s="1">
        <v>8862</v>
      </c>
      <c r="E158" s="2">
        <v>189</v>
      </c>
    </row>
    <row r="159" spans="1:5" x14ac:dyDescent="0.25">
      <c r="A159" t="s">
        <v>6</v>
      </c>
      <c r="B159" t="s">
        <v>37</v>
      </c>
      <c r="C159" t="s">
        <v>28</v>
      </c>
      <c r="D159" s="1">
        <v>3556</v>
      </c>
      <c r="E159" s="2">
        <v>459</v>
      </c>
    </row>
    <row r="160" spans="1:5" x14ac:dyDescent="0.25">
      <c r="A160" t="s">
        <v>5</v>
      </c>
      <c r="B160" t="s">
        <v>34</v>
      </c>
      <c r="C160" t="s">
        <v>15</v>
      </c>
      <c r="D160" s="1">
        <v>7280</v>
      </c>
      <c r="E160" s="2">
        <v>201</v>
      </c>
    </row>
    <row r="161" spans="1:5" x14ac:dyDescent="0.25">
      <c r="A161" t="s">
        <v>6</v>
      </c>
      <c r="B161" t="s">
        <v>34</v>
      </c>
      <c r="C161" t="s">
        <v>30</v>
      </c>
      <c r="D161" s="1">
        <v>3402</v>
      </c>
      <c r="E161" s="2">
        <v>366</v>
      </c>
    </row>
    <row r="162" spans="1:5" x14ac:dyDescent="0.25">
      <c r="A162" t="s">
        <v>3</v>
      </c>
      <c r="B162" t="s">
        <v>37</v>
      </c>
      <c r="C162" t="s">
        <v>29</v>
      </c>
      <c r="D162" s="1">
        <v>4592</v>
      </c>
      <c r="E162" s="2">
        <v>324</v>
      </c>
    </row>
    <row r="163" spans="1:5" x14ac:dyDescent="0.25">
      <c r="A163" t="s">
        <v>9</v>
      </c>
      <c r="B163" t="s">
        <v>35</v>
      </c>
      <c r="C163" t="s">
        <v>15</v>
      </c>
      <c r="D163" s="1">
        <v>7833</v>
      </c>
      <c r="E163" s="2">
        <v>243</v>
      </c>
    </row>
    <row r="164" spans="1:5" x14ac:dyDescent="0.25">
      <c r="A164" t="s">
        <v>2</v>
      </c>
      <c r="B164" t="s">
        <v>39</v>
      </c>
      <c r="C164" t="s">
        <v>21</v>
      </c>
      <c r="D164" s="1">
        <v>7651</v>
      </c>
      <c r="E164" s="2">
        <v>213</v>
      </c>
    </row>
    <row r="165" spans="1:5" x14ac:dyDescent="0.25">
      <c r="A165" t="s">
        <v>40</v>
      </c>
      <c r="B165" t="s">
        <v>35</v>
      </c>
      <c r="C165" t="s">
        <v>30</v>
      </c>
      <c r="D165" s="1">
        <v>2275</v>
      </c>
      <c r="E165" s="2">
        <v>447</v>
      </c>
    </row>
    <row r="166" spans="1:5" x14ac:dyDescent="0.25">
      <c r="A166" t="s">
        <v>40</v>
      </c>
      <c r="B166" t="s">
        <v>38</v>
      </c>
      <c r="C166" t="s">
        <v>13</v>
      </c>
      <c r="D166" s="1">
        <v>5670</v>
      </c>
      <c r="E166" s="2">
        <v>297</v>
      </c>
    </row>
    <row r="167" spans="1:5" x14ac:dyDescent="0.25">
      <c r="A167" t="s">
        <v>7</v>
      </c>
      <c r="B167" t="s">
        <v>35</v>
      </c>
      <c r="C167" t="s">
        <v>16</v>
      </c>
      <c r="D167" s="1">
        <v>2135</v>
      </c>
      <c r="E167" s="2">
        <v>27</v>
      </c>
    </row>
    <row r="168" spans="1:5" x14ac:dyDescent="0.25">
      <c r="A168" t="s">
        <v>40</v>
      </c>
      <c r="B168" t="s">
        <v>34</v>
      </c>
      <c r="C168" t="s">
        <v>23</v>
      </c>
      <c r="D168" s="1">
        <v>2779</v>
      </c>
      <c r="E168" s="2">
        <v>75</v>
      </c>
    </row>
    <row r="169" spans="1:5" x14ac:dyDescent="0.25">
      <c r="A169" t="s">
        <v>10</v>
      </c>
      <c r="B169" t="s">
        <v>39</v>
      </c>
      <c r="C169" t="s">
        <v>33</v>
      </c>
      <c r="D169" s="1">
        <v>12950</v>
      </c>
      <c r="E169" s="2">
        <v>30</v>
      </c>
    </row>
    <row r="170" spans="1:5" x14ac:dyDescent="0.25">
      <c r="A170" t="s">
        <v>7</v>
      </c>
      <c r="B170" t="s">
        <v>36</v>
      </c>
      <c r="C170" t="s">
        <v>18</v>
      </c>
      <c r="D170" s="1">
        <v>2646</v>
      </c>
      <c r="E170" s="2">
        <v>177</v>
      </c>
    </row>
    <row r="171" spans="1:5" x14ac:dyDescent="0.25">
      <c r="A171" t="s">
        <v>40</v>
      </c>
      <c r="B171" t="s">
        <v>34</v>
      </c>
      <c r="C171" t="s">
        <v>33</v>
      </c>
      <c r="D171" s="1">
        <v>3794</v>
      </c>
      <c r="E171" s="2">
        <v>159</v>
      </c>
    </row>
    <row r="172" spans="1:5" x14ac:dyDescent="0.25">
      <c r="A172" t="s">
        <v>3</v>
      </c>
      <c r="B172" t="s">
        <v>35</v>
      </c>
      <c r="C172" t="s">
        <v>33</v>
      </c>
      <c r="D172" s="1">
        <v>819</v>
      </c>
      <c r="E172" s="2">
        <v>306</v>
      </c>
    </row>
    <row r="173" spans="1:5" x14ac:dyDescent="0.25">
      <c r="A173" t="s">
        <v>3</v>
      </c>
      <c r="B173" t="s">
        <v>34</v>
      </c>
      <c r="C173" t="s">
        <v>20</v>
      </c>
      <c r="D173" s="1">
        <v>2583</v>
      </c>
      <c r="E173" s="2">
        <v>18</v>
      </c>
    </row>
    <row r="174" spans="1:5" x14ac:dyDescent="0.25">
      <c r="A174" t="s">
        <v>7</v>
      </c>
      <c r="B174" t="s">
        <v>35</v>
      </c>
      <c r="C174" t="s">
        <v>19</v>
      </c>
      <c r="D174" s="1">
        <v>4585</v>
      </c>
      <c r="E174" s="2">
        <v>240</v>
      </c>
    </row>
    <row r="175" spans="1:5" x14ac:dyDescent="0.25">
      <c r="A175" t="s">
        <v>5</v>
      </c>
      <c r="B175" t="s">
        <v>34</v>
      </c>
      <c r="C175" t="s">
        <v>33</v>
      </c>
      <c r="D175" s="1">
        <v>1652</v>
      </c>
      <c r="E175" s="2">
        <v>93</v>
      </c>
    </row>
    <row r="176" spans="1:5" x14ac:dyDescent="0.25">
      <c r="A176" t="s">
        <v>10</v>
      </c>
      <c r="B176" t="s">
        <v>34</v>
      </c>
      <c r="C176" t="s">
        <v>26</v>
      </c>
      <c r="D176" s="1">
        <v>4991</v>
      </c>
      <c r="E176" s="2">
        <v>9</v>
      </c>
    </row>
    <row r="177" spans="1:5" x14ac:dyDescent="0.25">
      <c r="A177" t="s">
        <v>8</v>
      </c>
      <c r="B177" t="s">
        <v>34</v>
      </c>
      <c r="C177" t="s">
        <v>16</v>
      </c>
      <c r="D177" s="1">
        <v>2009</v>
      </c>
      <c r="E177" s="2">
        <v>219</v>
      </c>
    </row>
    <row r="178" spans="1:5" x14ac:dyDescent="0.25">
      <c r="A178" t="s">
        <v>2</v>
      </c>
      <c r="B178" t="s">
        <v>39</v>
      </c>
      <c r="C178" t="s">
        <v>22</v>
      </c>
      <c r="D178" s="1">
        <v>1568</v>
      </c>
      <c r="E178" s="2">
        <v>141</v>
      </c>
    </row>
    <row r="179" spans="1:5" x14ac:dyDescent="0.25">
      <c r="A179" t="s">
        <v>41</v>
      </c>
      <c r="B179" t="s">
        <v>37</v>
      </c>
      <c r="C179" t="s">
        <v>20</v>
      </c>
      <c r="D179" s="1">
        <v>3388</v>
      </c>
      <c r="E179" s="2">
        <v>123</v>
      </c>
    </row>
    <row r="180" spans="1:5" x14ac:dyDescent="0.25">
      <c r="A180" t="s">
        <v>40</v>
      </c>
      <c r="B180" t="s">
        <v>38</v>
      </c>
      <c r="C180" t="s">
        <v>24</v>
      </c>
      <c r="D180" s="1">
        <v>623</v>
      </c>
      <c r="E180" s="2">
        <v>51</v>
      </c>
    </row>
    <row r="181" spans="1:5" x14ac:dyDescent="0.25">
      <c r="A181" t="s">
        <v>6</v>
      </c>
      <c r="B181" t="s">
        <v>36</v>
      </c>
      <c r="C181" t="s">
        <v>4</v>
      </c>
      <c r="D181" s="1">
        <v>10073</v>
      </c>
      <c r="E181" s="2">
        <v>120</v>
      </c>
    </row>
    <row r="182" spans="1:5" x14ac:dyDescent="0.25">
      <c r="A182" t="s">
        <v>8</v>
      </c>
      <c r="B182" t="s">
        <v>39</v>
      </c>
      <c r="C182" t="s">
        <v>26</v>
      </c>
      <c r="D182" s="1">
        <v>1561</v>
      </c>
      <c r="E182" s="2">
        <v>27</v>
      </c>
    </row>
    <row r="183" spans="1:5" x14ac:dyDescent="0.25">
      <c r="A183" t="s">
        <v>9</v>
      </c>
      <c r="B183" t="s">
        <v>36</v>
      </c>
      <c r="C183" t="s">
        <v>27</v>
      </c>
      <c r="D183" s="1">
        <v>11522</v>
      </c>
      <c r="E183" s="2">
        <v>204</v>
      </c>
    </row>
    <row r="184" spans="1:5" x14ac:dyDescent="0.25">
      <c r="A184" t="s">
        <v>6</v>
      </c>
      <c r="B184" t="s">
        <v>38</v>
      </c>
      <c r="C184" t="s">
        <v>13</v>
      </c>
      <c r="D184" s="1">
        <v>2317</v>
      </c>
      <c r="E184" s="2">
        <v>123</v>
      </c>
    </row>
    <row r="185" spans="1:5" x14ac:dyDescent="0.25">
      <c r="A185" t="s">
        <v>10</v>
      </c>
      <c r="B185" t="s">
        <v>37</v>
      </c>
      <c r="C185" t="s">
        <v>28</v>
      </c>
      <c r="D185" s="1">
        <v>3059</v>
      </c>
      <c r="E185" s="2">
        <v>27</v>
      </c>
    </row>
    <row r="186" spans="1:5" x14ac:dyDescent="0.25">
      <c r="A186" t="s">
        <v>41</v>
      </c>
      <c r="B186" t="s">
        <v>37</v>
      </c>
      <c r="C186" t="s">
        <v>26</v>
      </c>
      <c r="D186" s="1">
        <v>2324</v>
      </c>
      <c r="E186" s="2">
        <v>177</v>
      </c>
    </row>
    <row r="187" spans="1:5" x14ac:dyDescent="0.25">
      <c r="A187" t="s">
        <v>3</v>
      </c>
      <c r="B187" t="s">
        <v>39</v>
      </c>
      <c r="C187" t="s">
        <v>26</v>
      </c>
      <c r="D187" s="1">
        <v>4956</v>
      </c>
      <c r="E187" s="2">
        <v>171</v>
      </c>
    </row>
    <row r="188" spans="1:5" x14ac:dyDescent="0.25">
      <c r="A188" t="s">
        <v>10</v>
      </c>
      <c r="B188" t="s">
        <v>34</v>
      </c>
      <c r="C188" t="s">
        <v>19</v>
      </c>
      <c r="D188" s="1">
        <v>5355</v>
      </c>
      <c r="E188" s="2">
        <v>204</v>
      </c>
    </row>
    <row r="189" spans="1:5" x14ac:dyDescent="0.25">
      <c r="A189" t="s">
        <v>3</v>
      </c>
      <c r="B189" t="s">
        <v>34</v>
      </c>
      <c r="C189" t="s">
        <v>14</v>
      </c>
      <c r="D189" s="1">
        <v>7259</v>
      </c>
      <c r="E189" s="2">
        <v>276</v>
      </c>
    </row>
    <row r="190" spans="1:5" x14ac:dyDescent="0.25">
      <c r="A190" t="s">
        <v>8</v>
      </c>
      <c r="B190" t="s">
        <v>37</v>
      </c>
      <c r="C190" t="s">
        <v>26</v>
      </c>
      <c r="D190" s="1">
        <v>6279</v>
      </c>
      <c r="E190" s="2">
        <v>45</v>
      </c>
    </row>
    <row r="191" spans="1:5" x14ac:dyDescent="0.25">
      <c r="A191" t="s">
        <v>40</v>
      </c>
      <c r="B191" t="s">
        <v>38</v>
      </c>
      <c r="C191" t="s">
        <v>29</v>
      </c>
      <c r="D191" s="1">
        <v>2541</v>
      </c>
      <c r="E191" s="2">
        <v>45</v>
      </c>
    </row>
    <row r="192" spans="1:5" x14ac:dyDescent="0.25">
      <c r="A192" t="s">
        <v>6</v>
      </c>
      <c r="B192" t="s">
        <v>35</v>
      </c>
      <c r="C192" t="s">
        <v>27</v>
      </c>
      <c r="D192" s="1">
        <v>3864</v>
      </c>
      <c r="E192" s="2">
        <v>177</v>
      </c>
    </row>
    <row r="193" spans="1:5" x14ac:dyDescent="0.25">
      <c r="A193" t="s">
        <v>5</v>
      </c>
      <c r="B193" t="s">
        <v>36</v>
      </c>
      <c r="C193" t="s">
        <v>13</v>
      </c>
      <c r="D193" s="1">
        <v>6146</v>
      </c>
      <c r="E193" s="2">
        <v>63</v>
      </c>
    </row>
    <row r="194" spans="1:5" x14ac:dyDescent="0.25">
      <c r="A194" t="s">
        <v>9</v>
      </c>
      <c r="B194" t="s">
        <v>39</v>
      </c>
      <c r="C194" t="s">
        <v>18</v>
      </c>
      <c r="D194" s="1">
        <v>2639</v>
      </c>
      <c r="E194" s="2">
        <v>204</v>
      </c>
    </row>
    <row r="195" spans="1:5" x14ac:dyDescent="0.25">
      <c r="A195" t="s">
        <v>8</v>
      </c>
      <c r="B195" t="s">
        <v>37</v>
      </c>
      <c r="C195" t="s">
        <v>22</v>
      </c>
      <c r="D195" s="1">
        <v>1890</v>
      </c>
      <c r="E195" s="2">
        <v>195</v>
      </c>
    </row>
    <row r="196" spans="1:5" x14ac:dyDescent="0.25">
      <c r="A196" t="s">
        <v>7</v>
      </c>
      <c r="B196" t="s">
        <v>34</v>
      </c>
      <c r="C196" t="s">
        <v>14</v>
      </c>
      <c r="D196" s="1">
        <v>1932</v>
      </c>
      <c r="E196" s="2">
        <v>369</v>
      </c>
    </row>
    <row r="197" spans="1:5" x14ac:dyDescent="0.25">
      <c r="A197" t="s">
        <v>3</v>
      </c>
      <c r="B197" t="s">
        <v>34</v>
      </c>
      <c r="C197" t="s">
        <v>25</v>
      </c>
      <c r="D197" s="1">
        <v>6300</v>
      </c>
      <c r="E197" s="2">
        <v>42</v>
      </c>
    </row>
    <row r="198" spans="1:5" x14ac:dyDescent="0.25">
      <c r="A198" t="s">
        <v>6</v>
      </c>
      <c r="B198" t="s">
        <v>37</v>
      </c>
      <c r="C198" t="s">
        <v>30</v>
      </c>
      <c r="D198" s="1">
        <v>560</v>
      </c>
      <c r="E198" s="2">
        <v>81</v>
      </c>
    </row>
    <row r="199" spans="1:5" x14ac:dyDescent="0.25">
      <c r="A199" t="s">
        <v>9</v>
      </c>
      <c r="B199" t="s">
        <v>37</v>
      </c>
      <c r="C199" t="s">
        <v>26</v>
      </c>
      <c r="D199" s="1">
        <v>2856</v>
      </c>
      <c r="E199" s="2">
        <v>246</v>
      </c>
    </row>
    <row r="200" spans="1:5" x14ac:dyDescent="0.25">
      <c r="A200" t="s">
        <v>9</v>
      </c>
      <c r="B200" t="s">
        <v>34</v>
      </c>
      <c r="C200" t="s">
        <v>17</v>
      </c>
      <c r="D200" s="1">
        <v>707</v>
      </c>
      <c r="E200" s="2">
        <v>174</v>
      </c>
    </row>
    <row r="201" spans="1:5" x14ac:dyDescent="0.25">
      <c r="A201" t="s">
        <v>8</v>
      </c>
      <c r="B201" t="s">
        <v>35</v>
      </c>
      <c r="C201" t="s">
        <v>30</v>
      </c>
      <c r="D201" s="1">
        <v>3598</v>
      </c>
      <c r="E201" s="2">
        <v>81</v>
      </c>
    </row>
    <row r="202" spans="1:5" x14ac:dyDescent="0.25">
      <c r="A202" t="s">
        <v>40</v>
      </c>
      <c r="B202" t="s">
        <v>35</v>
      </c>
      <c r="C202" t="s">
        <v>22</v>
      </c>
      <c r="D202" s="1">
        <v>6853</v>
      </c>
      <c r="E202" s="2">
        <v>372</v>
      </c>
    </row>
    <row r="203" spans="1:5" x14ac:dyDescent="0.25">
      <c r="A203" t="s">
        <v>40</v>
      </c>
      <c r="B203" t="s">
        <v>35</v>
      </c>
      <c r="C203" t="s">
        <v>16</v>
      </c>
      <c r="D203" s="1">
        <v>4725</v>
      </c>
      <c r="E203" s="2">
        <v>174</v>
      </c>
    </row>
    <row r="204" spans="1:5" x14ac:dyDescent="0.25">
      <c r="A204" t="s">
        <v>41</v>
      </c>
      <c r="B204" t="s">
        <v>36</v>
      </c>
      <c r="C204" t="s">
        <v>32</v>
      </c>
      <c r="D204" s="1">
        <v>10304</v>
      </c>
      <c r="E204" s="2">
        <v>84</v>
      </c>
    </row>
    <row r="205" spans="1:5" x14ac:dyDescent="0.25">
      <c r="A205" t="s">
        <v>41</v>
      </c>
      <c r="B205" t="s">
        <v>34</v>
      </c>
      <c r="C205" t="s">
        <v>16</v>
      </c>
      <c r="D205" s="1">
        <v>1274</v>
      </c>
      <c r="E205" s="2">
        <v>225</v>
      </c>
    </row>
    <row r="206" spans="1:5" x14ac:dyDescent="0.25">
      <c r="A206" t="s">
        <v>5</v>
      </c>
      <c r="B206" t="s">
        <v>36</v>
      </c>
      <c r="C206" t="s">
        <v>30</v>
      </c>
      <c r="D206" s="1">
        <v>1526</v>
      </c>
      <c r="E206" s="2">
        <v>105</v>
      </c>
    </row>
    <row r="207" spans="1:5" x14ac:dyDescent="0.25">
      <c r="A207" t="s">
        <v>40</v>
      </c>
      <c r="B207" t="s">
        <v>39</v>
      </c>
      <c r="C207" t="s">
        <v>28</v>
      </c>
      <c r="D207" s="1">
        <v>3101</v>
      </c>
      <c r="E207" s="2">
        <v>225</v>
      </c>
    </row>
    <row r="208" spans="1:5" x14ac:dyDescent="0.25">
      <c r="A208" t="s">
        <v>2</v>
      </c>
      <c r="B208" t="s">
        <v>37</v>
      </c>
      <c r="C208" t="s">
        <v>14</v>
      </c>
      <c r="D208" s="1">
        <v>1057</v>
      </c>
      <c r="E208" s="2">
        <v>54</v>
      </c>
    </row>
    <row r="209" spans="1:5" x14ac:dyDescent="0.25">
      <c r="A209" t="s">
        <v>7</v>
      </c>
      <c r="B209" t="s">
        <v>37</v>
      </c>
      <c r="C209" t="s">
        <v>26</v>
      </c>
      <c r="D209" s="1">
        <v>5306</v>
      </c>
      <c r="E209" s="2">
        <v>0</v>
      </c>
    </row>
    <row r="210" spans="1:5" x14ac:dyDescent="0.25">
      <c r="A210" t="s">
        <v>5</v>
      </c>
      <c r="B210" t="s">
        <v>39</v>
      </c>
      <c r="C210" t="s">
        <v>24</v>
      </c>
      <c r="D210" s="1">
        <v>4018</v>
      </c>
      <c r="E210" s="2">
        <v>171</v>
      </c>
    </row>
    <row r="211" spans="1:5" x14ac:dyDescent="0.25">
      <c r="A211" t="s">
        <v>9</v>
      </c>
      <c r="B211" t="s">
        <v>34</v>
      </c>
      <c r="C211" t="s">
        <v>16</v>
      </c>
      <c r="D211" s="1">
        <v>938</v>
      </c>
      <c r="E211" s="2">
        <v>189</v>
      </c>
    </row>
    <row r="212" spans="1:5" x14ac:dyDescent="0.25">
      <c r="A212" t="s">
        <v>7</v>
      </c>
      <c r="B212" t="s">
        <v>38</v>
      </c>
      <c r="C212" t="s">
        <v>18</v>
      </c>
      <c r="D212" s="1">
        <v>1778</v>
      </c>
      <c r="E212" s="2">
        <v>270</v>
      </c>
    </row>
    <row r="213" spans="1:5" x14ac:dyDescent="0.25">
      <c r="A213" t="s">
        <v>6</v>
      </c>
      <c r="B213" t="s">
        <v>39</v>
      </c>
      <c r="C213" t="s">
        <v>30</v>
      </c>
      <c r="D213" s="1">
        <v>1638</v>
      </c>
      <c r="E213" s="2">
        <v>63</v>
      </c>
    </row>
    <row r="214" spans="1:5" x14ac:dyDescent="0.25">
      <c r="A214" t="s">
        <v>41</v>
      </c>
      <c r="B214" t="s">
        <v>38</v>
      </c>
      <c r="C214" t="s">
        <v>25</v>
      </c>
      <c r="D214" s="1">
        <v>154</v>
      </c>
      <c r="E214" s="2">
        <v>21</v>
      </c>
    </row>
    <row r="215" spans="1:5" x14ac:dyDescent="0.25">
      <c r="A215" t="s">
        <v>7</v>
      </c>
      <c r="B215" t="s">
        <v>37</v>
      </c>
      <c r="C215" t="s">
        <v>22</v>
      </c>
      <c r="D215" s="1">
        <v>9835</v>
      </c>
      <c r="E215" s="2">
        <v>207</v>
      </c>
    </row>
    <row r="216" spans="1:5" x14ac:dyDescent="0.25">
      <c r="A216" t="s">
        <v>9</v>
      </c>
      <c r="B216" t="s">
        <v>37</v>
      </c>
      <c r="C216" t="s">
        <v>20</v>
      </c>
      <c r="D216" s="1">
        <v>7273</v>
      </c>
      <c r="E216" s="2">
        <v>96</v>
      </c>
    </row>
    <row r="217" spans="1:5" x14ac:dyDescent="0.25">
      <c r="A217" t="s">
        <v>5</v>
      </c>
      <c r="B217" t="s">
        <v>39</v>
      </c>
      <c r="C217" t="s">
        <v>22</v>
      </c>
      <c r="D217" s="1">
        <v>6909</v>
      </c>
      <c r="E217" s="2">
        <v>81</v>
      </c>
    </row>
    <row r="218" spans="1:5" x14ac:dyDescent="0.25">
      <c r="A218" t="s">
        <v>9</v>
      </c>
      <c r="B218" t="s">
        <v>39</v>
      </c>
      <c r="C218" t="s">
        <v>24</v>
      </c>
      <c r="D218" s="1">
        <v>3920</v>
      </c>
      <c r="E218" s="2">
        <v>306</v>
      </c>
    </row>
    <row r="219" spans="1:5" x14ac:dyDescent="0.25">
      <c r="A219" t="s">
        <v>10</v>
      </c>
      <c r="B219" t="s">
        <v>39</v>
      </c>
      <c r="C219" t="s">
        <v>21</v>
      </c>
      <c r="D219" s="1">
        <v>4858</v>
      </c>
      <c r="E219" s="2">
        <v>279</v>
      </c>
    </row>
    <row r="220" spans="1:5" x14ac:dyDescent="0.25">
      <c r="A220" t="s">
        <v>2</v>
      </c>
      <c r="B220" t="s">
        <v>38</v>
      </c>
      <c r="C220" t="s">
        <v>4</v>
      </c>
      <c r="D220" s="1">
        <v>3549</v>
      </c>
      <c r="E220" s="2">
        <v>3</v>
      </c>
    </row>
    <row r="221" spans="1:5" x14ac:dyDescent="0.25">
      <c r="A221" t="s">
        <v>7</v>
      </c>
      <c r="B221" t="s">
        <v>39</v>
      </c>
      <c r="C221" t="s">
        <v>27</v>
      </c>
      <c r="D221" s="1">
        <v>966</v>
      </c>
      <c r="E221" s="2">
        <v>198</v>
      </c>
    </row>
    <row r="222" spans="1:5" x14ac:dyDescent="0.25">
      <c r="A222" t="s">
        <v>5</v>
      </c>
      <c r="B222" t="s">
        <v>39</v>
      </c>
      <c r="C222" t="s">
        <v>18</v>
      </c>
      <c r="D222" s="1">
        <v>385</v>
      </c>
      <c r="E222" s="2">
        <v>249</v>
      </c>
    </row>
    <row r="223" spans="1:5" x14ac:dyDescent="0.25">
      <c r="A223" t="s">
        <v>6</v>
      </c>
      <c r="B223" t="s">
        <v>34</v>
      </c>
      <c r="C223" t="s">
        <v>16</v>
      </c>
      <c r="D223" s="1">
        <v>2219</v>
      </c>
      <c r="E223" s="2">
        <v>75</v>
      </c>
    </row>
    <row r="224" spans="1:5" x14ac:dyDescent="0.25">
      <c r="A224" t="s">
        <v>9</v>
      </c>
      <c r="B224" t="s">
        <v>36</v>
      </c>
      <c r="C224" t="s">
        <v>32</v>
      </c>
      <c r="D224" s="1">
        <v>2954</v>
      </c>
      <c r="E224" s="2">
        <v>189</v>
      </c>
    </row>
    <row r="225" spans="1:5" x14ac:dyDescent="0.25">
      <c r="A225" t="s">
        <v>7</v>
      </c>
      <c r="B225" t="s">
        <v>36</v>
      </c>
      <c r="C225" t="s">
        <v>32</v>
      </c>
      <c r="D225" s="1">
        <v>280</v>
      </c>
      <c r="E225" s="2">
        <v>87</v>
      </c>
    </row>
    <row r="226" spans="1:5" x14ac:dyDescent="0.25">
      <c r="A226" t="s">
        <v>41</v>
      </c>
      <c r="B226" t="s">
        <v>36</v>
      </c>
      <c r="C226" t="s">
        <v>30</v>
      </c>
      <c r="D226" s="1">
        <v>6118</v>
      </c>
      <c r="E226" s="2">
        <v>174</v>
      </c>
    </row>
    <row r="227" spans="1:5" x14ac:dyDescent="0.25">
      <c r="A227" t="s">
        <v>2</v>
      </c>
      <c r="B227" t="s">
        <v>39</v>
      </c>
      <c r="C227" t="s">
        <v>15</v>
      </c>
      <c r="D227" s="1">
        <v>4802</v>
      </c>
      <c r="E227" s="2">
        <v>36</v>
      </c>
    </row>
    <row r="228" spans="1:5" x14ac:dyDescent="0.25">
      <c r="A228" t="s">
        <v>9</v>
      </c>
      <c r="B228" t="s">
        <v>38</v>
      </c>
      <c r="C228" t="s">
        <v>24</v>
      </c>
      <c r="D228" s="1">
        <v>4137</v>
      </c>
      <c r="E228" s="2">
        <v>60</v>
      </c>
    </row>
    <row r="229" spans="1:5" x14ac:dyDescent="0.25">
      <c r="A229" t="s">
        <v>3</v>
      </c>
      <c r="B229" t="s">
        <v>35</v>
      </c>
      <c r="C229" t="s">
        <v>23</v>
      </c>
      <c r="D229" s="1">
        <v>2023</v>
      </c>
      <c r="E229" s="2">
        <v>78</v>
      </c>
    </row>
    <row r="230" spans="1:5" x14ac:dyDescent="0.25">
      <c r="A230" t="s">
        <v>9</v>
      </c>
      <c r="B230" t="s">
        <v>36</v>
      </c>
      <c r="C230" t="s">
        <v>30</v>
      </c>
      <c r="D230" s="1">
        <v>9051</v>
      </c>
      <c r="E230" s="2">
        <v>57</v>
      </c>
    </row>
    <row r="231" spans="1:5" x14ac:dyDescent="0.25">
      <c r="A231" t="s">
        <v>9</v>
      </c>
      <c r="B231" t="s">
        <v>37</v>
      </c>
      <c r="C231" t="s">
        <v>28</v>
      </c>
      <c r="D231" s="1">
        <v>2919</v>
      </c>
      <c r="E231" s="2">
        <v>45</v>
      </c>
    </row>
    <row r="232" spans="1:5" x14ac:dyDescent="0.25">
      <c r="A232" t="s">
        <v>41</v>
      </c>
      <c r="B232" t="s">
        <v>38</v>
      </c>
      <c r="C232" t="s">
        <v>22</v>
      </c>
      <c r="D232" s="1">
        <v>5915</v>
      </c>
      <c r="E232" s="2">
        <v>3</v>
      </c>
    </row>
    <row r="233" spans="1:5" x14ac:dyDescent="0.25">
      <c r="A233" t="s">
        <v>10</v>
      </c>
      <c r="B233" t="s">
        <v>35</v>
      </c>
      <c r="C233" t="s">
        <v>15</v>
      </c>
      <c r="D233" s="1">
        <v>2562</v>
      </c>
      <c r="E233" s="2">
        <v>6</v>
      </c>
    </row>
    <row r="234" spans="1:5" x14ac:dyDescent="0.25">
      <c r="A234" t="s">
        <v>5</v>
      </c>
      <c r="B234" t="s">
        <v>37</v>
      </c>
      <c r="C234" t="s">
        <v>25</v>
      </c>
      <c r="D234" s="1">
        <v>8813</v>
      </c>
      <c r="E234" s="2">
        <v>21</v>
      </c>
    </row>
    <row r="235" spans="1:5" x14ac:dyDescent="0.25">
      <c r="A235" t="s">
        <v>5</v>
      </c>
      <c r="B235" t="s">
        <v>36</v>
      </c>
      <c r="C235" t="s">
        <v>18</v>
      </c>
      <c r="D235" s="1">
        <v>6111</v>
      </c>
      <c r="E235" s="2">
        <v>3</v>
      </c>
    </row>
    <row r="236" spans="1:5" x14ac:dyDescent="0.25">
      <c r="A236" t="s">
        <v>8</v>
      </c>
      <c r="B236" t="s">
        <v>34</v>
      </c>
      <c r="C236" t="s">
        <v>31</v>
      </c>
      <c r="D236" s="1">
        <v>3507</v>
      </c>
      <c r="E236" s="2">
        <v>288</v>
      </c>
    </row>
    <row r="237" spans="1:5" x14ac:dyDescent="0.25">
      <c r="A237" t="s">
        <v>6</v>
      </c>
      <c r="B237" t="s">
        <v>36</v>
      </c>
      <c r="C237" t="s">
        <v>13</v>
      </c>
      <c r="D237" s="1">
        <v>4319</v>
      </c>
      <c r="E237" s="2">
        <v>30</v>
      </c>
    </row>
    <row r="238" spans="1:5" x14ac:dyDescent="0.25">
      <c r="A238" t="s">
        <v>40</v>
      </c>
      <c r="B238" t="s">
        <v>38</v>
      </c>
      <c r="C238" t="s">
        <v>26</v>
      </c>
      <c r="D238" s="1">
        <v>609</v>
      </c>
      <c r="E238" s="2">
        <v>87</v>
      </c>
    </row>
    <row r="239" spans="1:5" x14ac:dyDescent="0.25">
      <c r="A239" t="s">
        <v>40</v>
      </c>
      <c r="B239" t="s">
        <v>39</v>
      </c>
      <c r="C239" t="s">
        <v>27</v>
      </c>
      <c r="D239" s="1">
        <v>6370</v>
      </c>
      <c r="E239" s="2">
        <v>30</v>
      </c>
    </row>
    <row r="240" spans="1:5" x14ac:dyDescent="0.25">
      <c r="A240" t="s">
        <v>5</v>
      </c>
      <c r="B240" t="s">
        <v>38</v>
      </c>
      <c r="C240" t="s">
        <v>19</v>
      </c>
      <c r="D240" s="1">
        <v>5474</v>
      </c>
      <c r="E240" s="2">
        <v>168</v>
      </c>
    </row>
    <row r="241" spans="1:5" x14ac:dyDescent="0.25">
      <c r="A241" t="s">
        <v>40</v>
      </c>
      <c r="B241" t="s">
        <v>36</v>
      </c>
      <c r="C241" t="s">
        <v>27</v>
      </c>
      <c r="D241" s="1">
        <v>3164</v>
      </c>
      <c r="E241" s="2">
        <v>306</v>
      </c>
    </row>
    <row r="242" spans="1:5" x14ac:dyDescent="0.25">
      <c r="A242" t="s">
        <v>6</v>
      </c>
      <c r="B242" t="s">
        <v>35</v>
      </c>
      <c r="C242" t="s">
        <v>4</v>
      </c>
      <c r="D242" s="1">
        <v>1302</v>
      </c>
      <c r="E242" s="2">
        <v>402</v>
      </c>
    </row>
    <row r="243" spans="1:5" x14ac:dyDescent="0.25">
      <c r="A243" t="s">
        <v>3</v>
      </c>
      <c r="B243" t="s">
        <v>37</v>
      </c>
      <c r="C243" t="s">
        <v>28</v>
      </c>
      <c r="D243" s="1">
        <v>7308</v>
      </c>
      <c r="E243" s="2">
        <v>327</v>
      </c>
    </row>
    <row r="244" spans="1:5" x14ac:dyDescent="0.25">
      <c r="A244" t="s">
        <v>40</v>
      </c>
      <c r="B244" t="s">
        <v>37</v>
      </c>
      <c r="C244" t="s">
        <v>27</v>
      </c>
      <c r="D244" s="1">
        <v>6132</v>
      </c>
      <c r="E244" s="2">
        <v>93</v>
      </c>
    </row>
    <row r="245" spans="1:5" x14ac:dyDescent="0.25">
      <c r="A245" t="s">
        <v>10</v>
      </c>
      <c r="B245" t="s">
        <v>35</v>
      </c>
      <c r="C245" t="s">
        <v>14</v>
      </c>
      <c r="D245" s="1">
        <v>3472</v>
      </c>
      <c r="E245" s="2">
        <v>96</v>
      </c>
    </row>
    <row r="246" spans="1:5" x14ac:dyDescent="0.25">
      <c r="A246" t="s">
        <v>8</v>
      </c>
      <c r="B246" t="s">
        <v>39</v>
      </c>
      <c r="C246" t="s">
        <v>18</v>
      </c>
      <c r="D246" s="1">
        <v>9660</v>
      </c>
      <c r="E246" s="2">
        <v>27</v>
      </c>
    </row>
    <row r="247" spans="1:5" x14ac:dyDescent="0.25">
      <c r="A247" t="s">
        <v>9</v>
      </c>
      <c r="B247" t="s">
        <v>38</v>
      </c>
      <c r="C247" t="s">
        <v>26</v>
      </c>
      <c r="D247" s="1">
        <v>2436</v>
      </c>
      <c r="E247" s="2">
        <v>99</v>
      </c>
    </row>
    <row r="248" spans="1:5" x14ac:dyDescent="0.25">
      <c r="A248" t="s">
        <v>9</v>
      </c>
      <c r="B248" t="s">
        <v>38</v>
      </c>
      <c r="C248" t="s">
        <v>33</v>
      </c>
      <c r="D248" s="1">
        <v>9506</v>
      </c>
      <c r="E248" s="2">
        <v>87</v>
      </c>
    </row>
    <row r="249" spans="1:5" x14ac:dyDescent="0.25">
      <c r="A249" t="s">
        <v>10</v>
      </c>
      <c r="B249" t="s">
        <v>37</v>
      </c>
      <c r="C249" t="s">
        <v>21</v>
      </c>
      <c r="D249" s="1">
        <v>245</v>
      </c>
      <c r="E249" s="2">
        <v>288</v>
      </c>
    </row>
    <row r="250" spans="1:5" x14ac:dyDescent="0.25">
      <c r="A250" t="s">
        <v>8</v>
      </c>
      <c r="B250" t="s">
        <v>35</v>
      </c>
      <c r="C250" t="s">
        <v>20</v>
      </c>
      <c r="D250" s="1">
        <v>2702</v>
      </c>
      <c r="E250" s="2">
        <v>363</v>
      </c>
    </row>
    <row r="251" spans="1:5" x14ac:dyDescent="0.25">
      <c r="A251" t="s">
        <v>10</v>
      </c>
      <c r="B251" t="s">
        <v>34</v>
      </c>
      <c r="C251" t="s">
        <v>17</v>
      </c>
      <c r="D251" s="1">
        <v>700</v>
      </c>
      <c r="E251" s="2">
        <v>87</v>
      </c>
    </row>
    <row r="252" spans="1:5" x14ac:dyDescent="0.25">
      <c r="A252" t="s">
        <v>6</v>
      </c>
      <c r="B252" t="s">
        <v>34</v>
      </c>
      <c r="C252" t="s">
        <v>17</v>
      </c>
      <c r="D252" s="1">
        <v>3759</v>
      </c>
      <c r="E252" s="2">
        <v>150</v>
      </c>
    </row>
    <row r="253" spans="1:5" x14ac:dyDescent="0.25">
      <c r="A253" t="s">
        <v>2</v>
      </c>
      <c r="B253" t="s">
        <v>35</v>
      </c>
      <c r="C253" t="s">
        <v>17</v>
      </c>
      <c r="D253" s="1">
        <v>1589</v>
      </c>
      <c r="E253" s="2">
        <v>303</v>
      </c>
    </row>
    <row r="254" spans="1:5" x14ac:dyDescent="0.25">
      <c r="A254" t="s">
        <v>7</v>
      </c>
      <c r="B254" t="s">
        <v>35</v>
      </c>
      <c r="C254" t="s">
        <v>28</v>
      </c>
      <c r="D254" s="1">
        <v>5194</v>
      </c>
      <c r="E254" s="2">
        <v>288</v>
      </c>
    </row>
    <row r="255" spans="1:5" x14ac:dyDescent="0.25">
      <c r="A255" t="s">
        <v>10</v>
      </c>
      <c r="B255" t="s">
        <v>36</v>
      </c>
      <c r="C255" t="s">
        <v>13</v>
      </c>
      <c r="D255" s="1">
        <v>945</v>
      </c>
      <c r="E255" s="2">
        <v>75</v>
      </c>
    </row>
    <row r="256" spans="1:5" x14ac:dyDescent="0.25">
      <c r="A256" t="s">
        <v>40</v>
      </c>
      <c r="B256" t="s">
        <v>38</v>
      </c>
      <c r="C256" t="s">
        <v>31</v>
      </c>
      <c r="D256" s="1">
        <v>1988</v>
      </c>
      <c r="E256" s="2">
        <v>39</v>
      </c>
    </row>
    <row r="257" spans="1:5" x14ac:dyDescent="0.25">
      <c r="A257" t="s">
        <v>6</v>
      </c>
      <c r="B257" t="s">
        <v>34</v>
      </c>
      <c r="C257" t="s">
        <v>32</v>
      </c>
      <c r="D257" s="1">
        <v>6734</v>
      </c>
      <c r="E257" s="2">
        <v>123</v>
      </c>
    </row>
    <row r="258" spans="1:5" x14ac:dyDescent="0.25">
      <c r="A258" t="s">
        <v>40</v>
      </c>
      <c r="B258" t="s">
        <v>36</v>
      </c>
      <c r="C258" t="s">
        <v>4</v>
      </c>
      <c r="D258" s="1">
        <v>217</v>
      </c>
      <c r="E258" s="2">
        <v>36</v>
      </c>
    </row>
    <row r="259" spans="1:5" x14ac:dyDescent="0.25">
      <c r="A259" t="s">
        <v>5</v>
      </c>
      <c r="B259" t="s">
        <v>34</v>
      </c>
      <c r="C259" t="s">
        <v>22</v>
      </c>
      <c r="D259" s="1">
        <v>6279</v>
      </c>
      <c r="E259" s="2">
        <v>237</v>
      </c>
    </row>
    <row r="260" spans="1:5" x14ac:dyDescent="0.25">
      <c r="A260" t="s">
        <v>40</v>
      </c>
      <c r="B260" t="s">
        <v>36</v>
      </c>
      <c r="C260" t="s">
        <v>13</v>
      </c>
      <c r="D260" s="1">
        <v>4424</v>
      </c>
      <c r="E260" s="2">
        <v>201</v>
      </c>
    </row>
    <row r="261" spans="1:5" x14ac:dyDescent="0.25">
      <c r="A261" t="s">
        <v>2</v>
      </c>
      <c r="B261" t="s">
        <v>36</v>
      </c>
      <c r="C261" t="s">
        <v>17</v>
      </c>
      <c r="D261" s="1">
        <v>189</v>
      </c>
      <c r="E261" s="2">
        <v>48</v>
      </c>
    </row>
    <row r="262" spans="1:5" x14ac:dyDescent="0.25">
      <c r="A262" t="s">
        <v>5</v>
      </c>
      <c r="B262" t="s">
        <v>35</v>
      </c>
      <c r="C262" t="s">
        <v>22</v>
      </c>
      <c r="D262" s="1">
        <v>490</v>
      </c>
      <c r="E262" s="2">
        <v>84</v>
      </c>
    </row>
    <row r="263" spans="1:5" x14ac:dyDescent="0.25">
      <c r="A263" t="s">
        <v>8</v>
      </c>
      <c r="B263" t="s">
        <v>37</v>
      </c>
      <c r="C263" t="s">
        <v>21</v>
      </c>
      <c r="D263" s="1">
        <v>434</v>
      </c>
      <c r="E263" s="2">
        <v>87</v>
      </c>
    </row>
    <row r="264" spans="1:5" x14ac:dyDescent="0.25">
      <c r="A264" t="s">
        <v>7</v>
      </c>
      <c r="B264" t="s">
        <v>38</v>
      </c>
      <c r="C264" t="s">
        <v>30</v>
      </c>
      <c r="D264" s="1">
        <v>10129</v>
      </c>
      <c r="E264" s="2">
        <v>312</v>
      </c>
    </row>
    <row r="265" spans="1:5" x14ac:dyDescent="0.25">
      <c r="A265" t="s">
        <v>3</v>
      </c>
      <c r="B265" t="s">
        <v>39</v>
      </c>
      <c r="C265" t="s">
        <v>28</v>
      </c>
      <c r="D265" s="1">
        <v>1652</v>
      </c>
      <c r="E265" s="2">
        <v>102</v>
      </c>
    </row>
    <row r="266" spans="1:5" x14ac:dyDescent="0.25">
      <c r="A266" t="s">
        <v>8</v>
      </c>
      <c r="B266" t="s">
        <v>38</v>
      </c>
      <c r="C266" t="s">
        <v>21</v>
      </c>
      <c r="D266" s="1">
        <v>6433</v>
      </c>
      <c r="E266" s="2">
        <v>78</v>
      </c>
    </row>
    <row r="267" spans="1:5" x14ac:dyDescent="0.25">
      <c r="A267" t="s">
        <v>3</v>
      </c>
      <c r="B267" t="s">
        <v>34</v>
      </c>
      <c r="C267" t="s">
        <v>23</v>
      </c>
      <c r="D267" s="1">
        <v>2212</v>
      </c>
      <c r="E267" s="2">
        <v>117</v>
      </c>
    </row>
    <row r="268" spans="1:5" x14ac:dyDescent="0.25">
      <c r="A268" t="s">
        <v>41</v>
      </c>
      <c r="B268" t="s">
        <v>35</v>
      </c>
      <c r="C268" t="s">
        <v>19</v>
      </c>
      <c r="D268" s="1">
        <v>609</v>
      </c>
      <c r="E268" s="2">
        <v>99</v>
      </c>
    </row>
    <row r="269" spans="1:5" x14ac:dyDescent="0.25">
      <c r="A269" t="s">
        <v>40</v>
      </c>
      <c r="B269" t="s">
        <v>35</v>
      </c>
      <c r="C269" t="s">
        <v>24</v>
      </c>
      <c r="D269" s="1">
        <v>1638</v>
      </c>
      <c r="E269" s="2">
        <v>48</v>
      </c>
    </row>
    <row r="270" spans="1:5" x14ac:dyDescent="0.25">
      <c r="A270" t="s">
        <v>7</v>
      </c>
      <c r="B270" t="s">
        <v>34</v>
      </c>
      <c r="C270" t="s">
        <v>15</v>
      </c>
      <c r="D270" s="1">
        <v>3829</v>
      </c>
      <c r="E270" s="2">
        <v>24</v>
      </c>
    </row>
    <row r="271" spans="1:5" x14ac:dyDescent="0.25">
      <c r="A271" t="s">
        <v>40</v>
      </c>
      <c r="B271" t="s">
        <v>39</v>
      </c>
      <c r="C271" t="s">
        <v>15</v>
      </c>
      <c r="D271" s="1">
        <v>5775</v>
      </c>
      <c r="E271" s="2">
        <v>42</v>
      </c>
    </row>
    <row r="272" spans="1:5" x14ac:dyDescent="0.25">
      <c r="A272" t="s">
        <v>6</v>
      </c>
      <c r="B272" t="s">
        <v>35</v>
      </c>
      <c r="C272" t="s">
        <v>20</v>
      </c>
      <c r="D272" s="1">
        <v>1071</v>
      </c>
      <c r="E272" s="2">
        <v>270</v>
      </c>
    </row>
    <row r="273" spans="1:5" x14ac:dyDescent="0.25">
      <c r="A273" t="s">
        <v>8</v>
      </c>
      <c r="B273" t="s">
        <v>36</v>
      </c>
      <c r="C273" t="s">
        <v>23</v>
      </c>
      <c r="D273" s="1">
        <v>5019</v>
      </c>
      <c r="E273" s="2">
        <v>150</v>
      </c>
    </row>
    <row r="274" spans="1:5" x14ac:dyDescent="0.25">
      <c r="A274" t="s">
        <v>2</v>
      </c>
      <c r="B274" t="s">
        <v>37</v>
      </c>
      <c r="C274" t="s">
        <v>15</v>
      </c>
      <c r="D274" s="1">
        <v>2863</v>
      </c>
      <c r="E274" s="2">
        <v>42</v>
      </c>
    </row>
    <row r="275" spans="1:5" x14ac:dyDescent="0.25">
      <c r="A275" t="s">
        <v>40</v>
      </c>
      <c r="B275" t="s">
        <v>35</v>
      </c>
      <c r="C275" t="s">
        <v>29</v>
      </c>
      <c r="D275" s="1">
        <v>1617</v>
      </c>
      <c r="E275" s="2">
        <v>126</v>
      </c>
    </row>
    <row r="276" spans="1:5" x14ac:dyDescent="0.25">
      <c r="A276" t="s">
        <v>6</v>
      </c>
      <c r="B276" t="s">
        <v>37</v>
      </c>
      <c r="C276" t="s">
        <v>26</v>
      </c>
      <c r="D276" s="1">
        <v>6818</v>
      </c>
      <c r="E276" s="2">
        <v>6</v>
      </c>
    </row>
    <row r="277" spans="1:5" x14ac:dyDescent="0.25">
      <c r="A277" t="s">
        <v>3</v>
      </c>
      <c r="B277" t="s">
        <v>35</v>
      </c>
      <c r="C277" t="s">
        <v>15</v>
      </c>
      <c r="D277" s="1">
        <v>6657</v>
      </c>
      <c r="E277" s="2">
        <v>276</v>
      </c>
    </row>
    <row r="278" spans="1:5" x14ac:dyDescent="0.25">
      <c r="A278" t="s">
        <v>3</v>
      </c>
      <c r="B278" t="s">
        <v>34</v>
      </c>
      <c r="C278" t="s">
        <v>17</v>
      </c>
      <c r="D278" s="1">
        <v>2919</v>
      </c>
      <c r="E278" s="2">
        <v>93</v>
      </c>
    </row>
    <row r="279" spans="1:5" x14ac:dyDescent="0.25">
      <c r="A279" t="s">
        <v>2</v>
      </c>
      <c r="B279" t="s">
        <v>36</v>
      </c>
      <c r="C279" t="s">
        <v>31</v>
      </c>
      <c r="D279" s="1">
        <v>3094</v>
      </c>
      <c r="E279" s="2">
        <v>246</v>
      </c>
    </row>
    <row r="280" spans="1:5" x14ac:dyDescent="0.25">
      <c r="A280" t="s">
        <v>6</v>
      </c>
      <c r="B280" t="s">
        <v>39</v>
      </c>
      <c r="C280" t="s">
        <v>24</v>
      </c>
      <c r="D280" s="1">
        <v>2989</v>
      </c>
      <c r="E280" s="2">
        <v>3</v>
      </c>
    </row>
    <row r="281" spans="1:5" x14ac:dyDescent="0.25">
      <c r="A281" t="s">
        <v>8</v>
      </c>
      <c r="B281" t="s">
        <v>38</v>
      </c>
      <c r="C281" t="s">
        <v>27</v>
      </c>
      <c r="D281" s="1">
        <v>2268</v>
      </c>
      <c r="E281" s="2">
        <v>63</v>
      </c>
    </row>
    <row r="282" spans="1:5" x14ac:dyDescent="0.25">
      <c r="A282" t="s">
        <v>5</v>
      </c>
      <c r="B282" t="s">
        <v>35</v>
      </c>
      <c r="C282" t="s">
        <v>31</v>
      </c>
      <c r="D282" s="1">
        <v>4753</v>
      </c>
      <c r="E282" s="2">
        <v>246</v>
      </c>
    </row>
    <row r="283" spans="1:5" x14ac:dyDescent="0.25">
      <c r="A283" t="s">
        <v>2</v>
      </c>
      <c r="B283" t="s">
        <v>34</v>
      </c>
      <c r="C283" t="s">
        <v>19</v>
      </c>
      <c r="D283" s="1">
        <v>7511</v>
      </c>
      <c r="E283" s="2">
        <v>120</v>
      </c>
    </row>
    <row r="284" spans="1:5" x14ac:dyDescent="0.25">
      <c r="A284" t="s">
        <v>2</v>
      </c>
      <c r="B284" t="s">
        <v>38</v>
      </c>
      <c r="C284" t="s">
        <v>31</v>
      </c>
      <c r="D284" s="1">
        <v>4326</v>
      </c>
      <c r="E284" s="2">
        <v>348</v>
      </c>
    </row>
    <row r="285" spans="1:5" x14ac:dyDescent="0.25">
      <c r="A285" t="s">
        <v>41</v>
      </c>
      <c r="B285" t="s">
        <v>34</v>
      </c>
      <c r="C285" t="s">
        <v>23</v>
      </c>
      <c r="D285" s="1">
        <v>4935</v>
      </c>
      <c r="E285" s="2">
        <v>126</v>
      </c>
    </row>
    <row r="286" spans="1:5" x14ac:dyDescent="0.25">
      <c r="A286" t="s">
        <v>6</v>
      </c>
      <c r="B286" t="s">
        <v>35</v>
      </c>
      <c r="C286" t="s">
        <v>30</v>
      </c>
      <c r="D286" s="1">
        <v>4781</v>
      </c>
      <c r="E286" s="2">
        <v>123</v>
      </c>
    </row>
    <row r="287" spans="1:5" x14ac:dyDescent="0.25">
      <c r="A287" t="s">
        <v>5</v>
      </c>
      <c r="B287" t="s">
        <v>38</v>
      </c>
      <c r="C287" t="s">
        <v>25</v>
      </c>
      <c r="D287" s="1">
        <v>7483</v>
      </c>
      <c r="E287" s="2">
        <v>45</v>
      </c>
    </row>
    <row r="288" spans="1:5" x14ac:dyDescent="0.25">
      <c r="A288" t="s">
        <v>10</v>
      </c>
      <c r="B288" t="s">
        <v>38</v>
      </c>
      <c r="C288" t="s">
        <v>4</v>
      </c>
      <c r="D288" s="1">
        <v>6860</v>
      </c>
      <c r="E288" s="2">
        <v>126</v>
      </c>
    </row>
    <row r="289" spans="1:5" x14ac:dyDescent="0.25">
      <c r="A289" t="s">
        <v>40</v>
      </c>
      <c r="B289" t="s">
        <v>37</v>
      </c>
      <c r="C289" t="s">
        <v>29</v>
      </c>
      <c r="D289" s="1">
        <v>9002</v>
      </c>
      <c r="E289" s="2">
        <v>72</v>
      </c>
    </row>
    <row r="290" spans="1:5" x14ac:dyDescent="0.25">
      <c r="A290" t="s">
        <v>6</v>
      </c>
      <c r="B290" t="s">
        <v>36</v>
      </c>
      <c r="C290" t="s">
        <v>29</v>
      </c>
      <c r="D290" s="1">
        <v>1400</v>
      </c>
      <c r="E290" s="2">
        <v>135</v>
      </c>
    </row>
    <row r="291" spans="1:5" x14ac:dyDescent="0.25">
      <c r="A291" t="s">
        <v>10</v>
      </c>
      <c r="B291" t="s">
        <v>34</v>
      </c>
      <c r="C291" t="s">
        <v>22</v>
      </c>
      <c r="D291" s="1">
        <v>4053</v>
      </c>
      <c r="E291" s="2">
        <v>24</v>
      </c>
    </row>
    <row r="292" spans="1:5" x14ac:dyDescent="0.25">
      <c r="A292" t="s">
        <v>7</v>
      </c>
      <c r="B292" t="s">
        <v>36</v>
      </c>
      <c r="C292" t="s">
        <v>31</v>
      </c>
      <c r="D292" s="1">
        <v>2149</v>
      </c>
      <c r="E292" s="2">
        <v>117</v>
      </c>
    </row>
    <row r="293" spans="1:5" x14ac:dyDescent="0.25">
      <c r="A293" t="s">
        <v>3</v>
      </c>
      <c r="B293" t="s">
        <v>39</v>
      </c>
      <c r="C293" t="s">
        <v>29</v>
      </c>
      <c r="D293" s="1">
        <v>3640</v>
      </c>
      <c r="E293" s="2">
        <v>51</v>
      </c>
    </row>
    <row r="294" spans="1:5" x14ac:dyDescent="0.25">
      <c r="A294" t="s">
        <v>2</v>
      </c>
      <c r="B294" t="s">
        <v>39</v>
      </c>
      <c r="C294" t="s">
        <v>23</v>
      </c>
      <c r="D294" s="1">
        <v>630</v>
      </c>
      <c r="E294" s="2">
        <v>36</v>
      </c>
    </row>
    <row r="295" spans="1:5" x14ac:dyDescent="0.25">
      <c r="A295" t="s">
        <v>9</v>
      </c>
      <c r="B295" t="s">
        <v>35</v>
      </c>
      <c r="C295" t="s">
        <v>27</v>
      </c>
      <c r="D295" s="1">
        <v>2429</v>
      </c>
      <c r="E295" s="2">
        <v>144</v>
      </c>
    </row>
    <row r="296" spans="1:5" x14ac:dyDescent="0.25">
      <c r="A296" t="s">
        <v>9</v>
      </c>
      <c r="B296" t="s">
        <v>36</v>
      </c>
      <c r="C296" t="s">
        <v>25</v>
      </c>
      <c r="D296" s="1">
        <v>2142</v>
      </c>
      <c r="E296" s="2">
        <v>114</v>
      </c>
    </row>
    <row r="297" spans="1:5" x14ac:dyDescent="0.25">
      <c r="A297" t="s">
        <v>7</v>
      </c>
      <c r="B297" t="s">
        <v>37</v>
      </c>
      <c r="C297" t="s">
        <v>30</v>
      </c>
      <c r="D297" s="1">
        <v>6454</v>
      </c>
      <c r="E297" s="2">
        <v>54</v>
      </c>
    </row>
    <row r="298" spans="1:5" x14ac:dyDescent="0.25">
      <c r="A298" t="s">
        <v>7</v>
      </c>
      <c r="B298" t="s">
        <v>37</v>
      </c>
      <c r="C298" t="s">
        <v>16</v>
      </c>
      <c r="D298" s="1">
        <v>4487</v>
      </c>
      <c r="E298" s="2">
        <v>333</v>
      </c>
    </row>
    <row r="299" spans="1:5" x14ac:dyDescent="0.25">
      <c r="A299" t="s">
        <v>3</v>
      </c>
      <c r="B299" t="s">
        <v>37</v>
      </c>
      <c r="C299" t="s">
        <v>4</v>
      </c>
      <c r="D299" s="1">
        <v>938</v>
      </c>
      <c r="E299" s="2">
        <v>366</v>
      </c>
    </row>
    <row r="300" spans="1:5" x14ac:dyDescent="0.25">
      <c r="A300" t="s">
        <v>3</v>
      </c>
      <c r="B300" t="s">
        <v>38</v>
      </c>
      <c r="C300" t="s">
        <v>26</v>
      </c>
      <c r="D300" s="1">
        <v>8841</v>
      </c>
      <c r="E300" s="2">
        <v>303</v>
      </c>
    </row>
    <row r="301" spans="1:5" x14ac:dyDescent="0.25">
      <c r="A301" t="s">
        <v>2</v>
      </c>
      <c r="B301" t="s">
        <v>39</v>
      </c>
      <c r="C301" t="s">
        <v>33</v>
      </c>
      <c r="D301" s="1">
        <v>4018</v>
      </c>
      <c r="E301" s="2">
        <v>126</v>
      </c>
    </row>
    <row r="302" spans="1:5" x14ac:dyDescent="0.25">
      <c r="A302" t="s">
        <v>41</v>
      </c>
      <c r="B302" t="s">
        <v>37</v>
      </c>
      <c r="C302" t="s">
        <v>15</v>
      </c>
      <c r="D302" s="1">
        <v>714</v>
      </c>
      <c r="E302" s="2">
        <v>231</v>
      </c>
    </row>
    <row r="303" spans="1:5" x14ac:dyDescent="0.25">
      <c r="A303" t="s">
        <v>9</v>
      </c>
      <c r="B303" t="s">
        <v>38</v>
      </c>
      <c r="C303" t="s">
        <v>25</v>
      </c>
      <c r="D303" s="1">
        <v>3850</v>
      </c>
      <c r="E303" s="2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AD6E-AA3F-46DA-8EFC-E5272F6346C7}">
  <dimension ref="A3:G25"/>
  <sheetViews>
    <sheetView workbookViewId="0">
      <selection activeCell="K8" sqref="K8"/>
    </sheetView>
  </sheetViews>
  <sheetFormatPr defaultRowHeight="15" x14ac:dyDescent="0.25"/>
  <cols>
    <col min="1" max="1" width="19" bestFit="1" customWidth="1"/>
    <col min="2" max="2" width="10.5703125" bestFit="1" customWidth="1"/>
    <col min="3" max="3" width="10.140625" bestFit="1" customWidth="1"/>
    <col min="6" max="6" width="25" bestFit="1" customWidth="1"/>
    <col min="7" max="7" width="19.7109375" customWidth="1"/>
  </cols>
  <sheetData>
    <row r="3" spans="1:7" x14ac:dyDescent="0.25">
      <c r="A3" s="3" t="s">
        <v>47</v>
      </c>
      <c r="B3" s="3" t="s">
        <v>43</v>
      </c>
      <c r="C3" s="3" t="s">
        <v>44</v>
      </c>
      <c r="F3" s="6" t="s">
        <v>48</v>
      </c>
      <c r="G3" s="6" t="s">
        <v>49</v>
      </c>
    </row>
    <row r="4" spans="1:7" x14ac:dyDescent="0.25">
      <c r="A4" t="s">
        <v>40</v>
      </c>
      <c r="B4" t="s">
        <v>45</v>
      </c>
      <c r="C4" t="s">
        <v>46</v>
      </c>
      <c r="F4" s="8" t="s">
        <v>51</v>
      </c>
      <c r="G4" s="9" t="str">
        <f>CONCATENATE(B4," ",C4)</f>
        <v>Ram Mahesh</v>
      </c>
    </row>
    <row r="5" spans="1:7" x14ac:dyDescent="0.25">
      <c r="A5" t="s">
        <v>8</v>
      </c>
      <c r="F5" s="9"/>
      <c r="G5" s="9"/>
    </row>
    <row r="6" spans="1:7" x14ac:dyDescent="0.25">
      <c r="A6" t="s">
        <v>50</v>
      </c>
      <c r="F6" s="8" t="s">
        <v>52</v>
      </c>
      <c r="G6" s="9" t="str">
        <f>TRIM(A6)</f>
        <v>Husein Augar</v>
      </c>
    </row>
    <row r="7" spans="1:7" x14ac:dyDescent="0.25">
      <c r="A7" t="s">
        <v>41</v>
      </c>
      <c r="F7" s="9"/>
      <c r="G7" s="9"/>
    </row>
    <row r="8" spans="1:7" ht="45" x14ac:dyDescent="0.25">
      <c r="A8" s="7" t="s">
        <v>53</v>
      </c>
      <c r="F8" s="8" t="s">
        <v>54</v>
      </c>
      <c r="G8" s="9" t="str">
        <f>CLEAN(A8)</f>
        <v>Ahmad Ilham Habibi</v>
      </c>
    </row>
    <row r="9" spans="1:7" x14ac:dyDescent="0.25">
      <c r="A9" t="s">
        <v>40</v>
      </c>
    </row>
    <row r="10" spans="1:7" x14ac:dyDescent="0.25">
      <c r="A10" t="s">
        <v>57</v>
      </c>
      <c r="F10" s="5" t="s">
        <v>55</v>
      </c>
      <c r="G10" t="str">
        <f>UPPER(A10)</f>
        <v>CHES BONNELL</v>
      </c>
    </row>
    <row r="11" spans="1:7" x14ac:dyDescent="0.25">
      <c r="A11" t="s">
        <v>57</v>
      </c>
      <c r="F11" s="5" t="s">
        <v>56</v>
      </c>
      <c r="G11" t="str">
        <f>LOWER(A11)</f>
        <v>ches bonnell</v>
      </c>
    </row>
    <row r="12" spans="1:7" x14ac:dyDescent="0.25">
      <c r="A12" t="s">
        <v>57</v>
      </c>
      <c r="F12" s="5" t="s">
        <v>58</v>
      </c>
      <c r="G12" t="str">
        <f>PROPER(A12)</f>
        <v>Ches Bonnell</v>
      </c>
    </row>
    <row r="13" spans="1:7" x14ac:dyDescent="0.25">
      <c r="A13" t="s">
        <v>5</v>
      </c>
    </row>
    <row r="14" spans="1:7" x14ac:dyDescent="0.25">
      <c r="A14" t="s">
        <v>2</v>
      </c>
    </row>
    <row r="15" spans="1:7" x14ac:dyDescent="0.25">
      <c r="A15" t="s">
        <v>3</v>
      </c>
    </row>
    <row r="16" spans="1:7" x14ac:dyDescent="0.25">
      <c r="A16" t="s">
        <v>9</v>
      </c>
    </row>
    <row r="17" spans="1:7" x14ac:dyDescent="0.25">
      <c r="F17" s="6" t="s">
        <v>48</v>
      </c>
      <c r="G17" s="6" t="s">
        <v>49</v>
      </c>
    </row>
    <row r="18" spans="1:7" x14ac:dyDescent="0.25">
      <c r="A18" t="s">
        <v>3</v>
      </c>
      <c r="F18" s="5" t="s">
        <v>59</v>
      </c>
      <c r="G18" t="str">
        <f>LEFT(A18,4)</f>
        <v>Guna</v>
      </c>
    </row>
    <row r="19" spans="1:7" x14ac:dyDescent="0.25">
      <c r="A19" t="s">
        <v>3</v>
      </c>
      <c r="F19" s="5" t="s">
        <v>60</v>
      </c>
      <c r="G19" t="str">
        <f>RIGHT(A19,4)</f>
        <v>hoot</v>
      </c>
    </row>
    <row r="20" spans="1:7" x14ac:dyDescent="0.25">
      <c r="A20" t="s">
        <v>3</v>
      </c>
      <c r="F20" s="5" t="s">
        <v>61</v>
      </c>
      <c r="G20" t="str">
        <f>MID(A20,7,4)</f>
        <v>Cock</v>
      </c>
    </row>
    <row r="21" spans="1:7" x14ac:dyDescent="0.25">
      <c r="A21" t="s">
        <v>3</v>
      </c>
      <c r="F21" s="5" t="s">
        <v>62</v>
      </c>
      <c r="G21">
        <f>LEN(A21)</f>
        <v>15</v>
      </c>
    </row>
    <row r="22" spans="1:7" x14ac:dyDescent="0.25">
      <c r="F22" s="5"/>
    </row>
    <row r="23" spans="1:7" x14ac:dyDescent="0.25">
      <c r="A23" t="s">
        <v>3</v>
      </c>
      <c r="B23" t="s">
        <v>3</v>
      </c>
      <c r="F23" s="5" t="s">
        <v>63</v>
      </c>
      <c r="G23" t="b">
        <f>EXACT(A23,B23)</f>
        <v>1</v>
      </c>
    </row>
    <row r="24" spans="1:7" x14ac:dyDescent="0.25">
      <c r="F24" s="5"/>
    </row>
    <row r="25" spans="1:7" x14ac:dyDescent="0.25">
      <c r="A25" t="s">
        <v>2</v>
      </c>
      <c r="F25" s="5" t="s">
        <v>64</v>
      </c>
      <c r="G25" t="str">
        <f>REPLACE(A25,6,3,"ABC")</f>
        <v>Barr ABCghny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2CA0-FF5E-451E-8DFD-E745CEA02D85}">
  <dimension ref="A3:J303"/>
  <sheetViews>
    <sheetView workbookViewId="0">
      <selection activeCell="H6" sqref="H6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  <col min="7" max="7" width="19.140625" bestFit="1" customWidth="1"/>
  </cols>
  <sheetData>
    <row r="3" spans="1:10" x14ac:dyDescent="0.25">
      <c r="A3" s="3" t="s">
        <v>11</v>
      </c>
      <c r="B3" s="3" t="s">
        <v>12</v>
      </c>
      <c r="C3" s="3" t="s">
        <v>0</v>
      </c>
      <c r="D3" s="4" t="s">
        <v>1</v>
      </c>
      <c r="E3" s="4" t="s">
        <v>42</v>
      </c>
      <c r="G3" s="6" t="s">
        <v>48</v>
      </c>
      <c r="H3" s="6" t="s">
        <v>49</v>
      </c>
    </row>
    <row r="4" spans="1:10" x14ac:dyDescent="0.25">
      <c r="A4" t="s">
        <v>40</v>
      </c>
      <c r="B4" t="s">
        <v>37</v>
      </c>
      <c r="C4" t="s">
        <v>30</v>
      </c>
      <c r="D4" s="1">
        <v>1624</v>
      </c>
      <c r="E4" s="2">
        <v>114</v>
      </c>
      <c r="G4" s="5" t="s">
        <v>66</v>
      </c>
      <c r="H4">
        <f>MIN(Amount)</f>
        <v>0</v>
      </c>
    </row>
    <row r="5" spans="1:10" x14ac:dyDescent="0.25">
      <c r="A5" t="s">
        <v>8</v>
      </c>
      <c r="B5" t="s">
        <v>35</v>
      </c>
      <c r="C5" t="s">
        <v>32</v>
      </c>
      <c r="D5" s="1">
        <v>6706</v>
      </c>
      <c r="E5" s="2">
        <v>459</v>
      </c>
      <c r="G5" s="5" t="s">
        <v>67</v>
      </c>
      <c r="H5">
        <f>MAX(Amount)</f>
        <v>16184</v>
      </c>
    </row>
    <row r="6" spans="1:10" x14ac:dyDescent="0.25">
      <c r="A6" t="s">
        <v>9</v>
      </c>
      <c r="B6" t="s">
        <v>35</v>
      </c>
      <c r="C6" t="s">
        <v>4</v>
      </c>
      <c r="D6" s="1">
        <v>959</v>
      </c>
      <c r="E6" s="2">
        <v>147</v>
      </c>
      <c r="G6" s="5" t="s">
        <v>68</v>
      </c>
      <c r="H6">
        <f>AVERAGE(Amount)</f>
        <v>4136.2299999999996</v>
      </c>
    </row>
    <row r="7" spans="1:10" x14ac:dyDescent="0.25">
      <c r="A7" t="s">
        <v>41</v>
      </c>
      <c r="B7" t="s">
        <v>36</v>
      </c>
      <c r="C7" t="s">
        <v>18</v>
      </c>
      <c r="D7" s="1">
        <v>9632</v>
      </c>
      <c r="E7" s="2">
        <v>288</v>
      </c>
      <c r="G7" s="5" t="s">
        <v>69</v>
      </c>
      <c r="H7">
        <f>SUM(Amount)</f>
        <v>1240869</v>
      </c>
    </row>
    <row r="8" spans="1:10" x14ac:dyDescent="0.25">
      <c r="A8" t="s">
        <v>6</v>
      </c>
      <c r="B8" t="s">
        <v>39</v>
      </c>
      <c r="C8" t="s">
        <v>25</v>
      </c>
      <c r="D8" s="1">
        <v>2100</v>
      </c>
      <c r="E8" s="2">
        <v>414</v>
      </c>
      <c r="G8" s="5" t="s">
        <v>70</v>
      </c>
      <c r="H8">
        <f>COUNT(Amount)</f>
        <v>300</v>
      </c>
    </row>
    <row r="9" spans="1:10" x14ac:dyDescent="0.25">
      <c r="A9" t="s">
        <v>40</v>
      </c>
      <c r="B9" t="s">
        <v>35</v>
      </c>
      <c r="C9" t="s">
        <v>33</v>
      </c>
      <c r="D9" s="1">
        <v>8869</v>
      </c>
      <c r="E9" s="2">
        <v>432</v>
      </c>
      <c r="G9" s="5" t="s">
        <v>71</v>
      </c>
      <c r="H9">
        <f>COUNTA(B4:B303)</f>
        <v>300</v>
      </c>
    </row>
    <row r="10" spans="1:10" x14ac:dyDescent="0.25">
      <c r="A10" t="s">
        <v>6</v>
      </c>
      <c r="B10" t="s">
        <v>38</v>
      </c>
      <c r="C10" t="s">
        <v>31</v>
      </c>
      <c r="D10" s="1">
        <v>2681</v>
      </c>
      <c r="E10" s="2">
        <v>54</v>
      </c>
      <c r="G10" s="5" t="s">
        <v>83</v>
      </c>
      <c r="H10">
        <f>MEDIAN(Amount)</f>
        <v>3437</v>
      </c>
      <c r="I10" s="15"/>
      <c r="J10" s="15"/>
    </row>
    <row r="11" spans="1:10" x14ac:dyDescent="0.25">
      <c r="A11" t="s">
        <v>8</v>
      </c>
      <c r="B11" t="s">
        <v>35</v>
      </c>
      <c r="C11" t="s">
        <v>22</v>
      </c>
      <c r="D11" s="1">
        <v>5012</v>
      </c>
      <c r="E11" s="2">
        <v>210</v>
      </c>
      <c r="G11" s="5" t="s">
        <v>84</v>
      </c>
      <c r="H11">
        <f>MODE(Amount)</f>
        <v>3339</v>
      </c>
    </row>
    <row r="12" spans="1:10" x14ac:dyDescent="0.25">
      <c r="A12" t="s">
        <v>7</v>
      </c>
      <c r="B12" t="s">
        <v>38</v>
      </c>
      <c r="C12" t="s">
        <v>14</v>
      </c>
      <c r="D12" s="1">
        <v>1281</v>
      </c>
      <c r="E12" s="2">
        <v>75</v>
      </c>
      <c r="G12" s="14" t="s">
        <v>65</v>
      </c>
      <c r="H12" s="6"/>
    </row>
    <row r="13" spans="1:10" x14ac:dyDescent="0.25">
      <c r="A13" t="s">
        <v>5</v>
      </c>
      <c r="B13" t="s">
        <v>37</v>
      </c>
      <c r="C13" t="s">
        <v>14</v>
      </c>
      <c r="D13" s="1">
        <v>4991</v>
      </c>
      <c r="E13" s="2">
        <v>12</v>
      </c>
    </row>
    <row r="14" spans="1:10" x14ac:dyDescent="0.25">
      <c r="A14" t="s">
        <v>2</v>
      </c>
      <c r="B14" t="s">
        <v>39</v>
      </c>
      <c r="C14" t="s">
        <v>25</v>
      </c>
      <c r="D14" s="1">
        <v>1785</v>
      </c>
      <c r="E14" s="2">
        <v>462</v>
      </c>
    </row>
    <row r="15" spans="1:10" x14ac:dyDescent="0.25">
      <c r="A15" t="s">
        <v>3</v>
      </c>
      <c r="B15" t="s">
        <v>37</v>
      </c>
      <c r="C15" t="s">
        <v>17</v>
      </c>
      <c r="D15" s="1">
        <v>3983</v>
      </c>
      <c r="E15" s="2">
        <v>144</v>
      </c>
    </row>
    <row r="16" spans="1:10" x14ac:dyDescent="0.25">
      <c r="A16" t="s">
        <v>9</v>
      </c>
      <c r="B16" t="s">
        <v>38</v>
      </c>
      <c r="C16" t="s">
        <v>16</v>
      </c>
      <c r="D16" s="1">
        <v>2646</v>
      </c>
      <c r="E16" s="2">
        <v>120</v>
      </c>
    </row>
    <row r="17" spans="1:5" x14ac:dyDescent="0.25">
      <c r="A17" t="s">
        <v>2</v>
      </c>
      <c r="B17" t="s">
        <v>34</v>
      </c>
      <c r="C17" t="s">
        <v>13</v>
      </c>
      <c r="D17" s="1">
        <v>252</v>
      </c>
      <c r="E17" s="2">
        <v>54</v>
      </c>
    </row>
    <row r="18" spans="1:5" x14ac:dyDescent="0.25">
      <c r="A18" t="s">
        <v>3</v>
      </c>
      <c r="B18" t="s">
        <v>35</v>
      </c>
      <c r="C18" t="s">
        <v>25</v>
      </c>
      <c r="D18" s="1">
        <v>2464</v>
      </c>
      <c r="E18" s="2">
        <v>234</v>
      </c>
    </row>
    <row r="19" spans="1:5" x14ac:dyDescent="0.25">
      <c r="A19" t="s">
        <v>3</v>
      </c>
      <c r="B19" t="s">
        <v>35</v>
      </c>
      <c r="C19" t="s">
        <v>29</v>
      </c>
      <c r="D19" s="1">
        <v>2114</v>
      </c>
      <c r="E19" s="2">
        <v>66</v>
      </c>
    </row>
    <row r="20" spans="1:5" x14ac:dyDescent="0.25">
      <c r="A20" t="s">
        <v>6</v>
      </c>
      <c r="B20" t="s">
        <v>37</v>
      </c>
      <c r="C20" t="s">
        <v>31</v>
      </c>
      <c r="D20" s="1">
        <v>7693</v>
      </c>
      <c r="E20" s="2">
        <v>87</v>
      </c>
    </row>
    <row r="21" spans="1:5" x14ac:dyDescent="0.25">
      <c r="A21" t="s">
        <v>5</v>
      </c>
      <c r="B21" t="s">
        <v>34</v>
      </c>
      <c r="C21" t="s">
        <v>20</v>
      </c>
      <c r="D21" s="1">
        <v>15610</v>
      </c>
      <c r="E21" s="2">
        <v>339</v>
      </c>
    </row>
    <row r="22" spans="1:5" x14ac:dyDescent="0.25">
      <c r="A22" t="s">
        <v>41</v>
      </c>
      <c r="B22" t="s">
        <v>34</v>
      </c>
      <c r="C22" t="s">
        <v>22</v>
      </c>
      <c r="D22" s="1">
        <v>336</v>
      </c>
      <c r="E22" s="2">
        <v>144</v>
      </c>
    </row>
    <row r="23" spans="1:5" x14ac:dyDescent="0.25">
      <c r="A23" t="s">
        <v>2</v>
      </c>
      <c r="B23" t="s">
        <v>39</v>
      </c>
      <c r="C23" t="s">
        <v>20</v>
      </c>
      <c r="D23" s="1">
        <v>9443</v>
      </c>
      <c r="E23" s="2">
        <v>162</v>
      </c>
    </row>
    <row r="24" spans="1:5" x14ac:dyDescent="0.25">
      <c r="A24" t="s">
        <v>9</v>
      </c>
      <c r="B24" t="s">
        <v>34</v>
      </c>
      <c r="C24" t="s">
        <v>23</v>
      </c>
      <c r="D24" s="1">
        <v>8155</v>
      </c>
      <c r="E24" s="2">
        <v>90</v>
      </c>
    </row>
    <row r="25" spans="1:5" x14ac:dyDescent="0.25">
      <c r="A25" t="s">
        <v>8</v>
      </c>
      <c r="B25" t="s">
        <v>38</v>
      </c>
      <c r="C25" t="s">
        <v>23</v>
      </c>
      <c r="D25" s="1">
        <v>1701</v>
      </c>
      <c r="E25" s="2">
        <v>234</v>
      </c>
    </row>
    <row r="26" spans="1:5" x14ac:dyDescent="0.25">
      <c r="A26" t="s">
        <v>10</v>
      </c>
      <c r="B26" t="s">
        <v>38</v>
      </c>
      <c r="C26" t="s">
        <v>22</v>
      </c>
      <c r="D26" s="1">
        <v>2205</v>
      </c>
      <c r="E26" s="2">
        <v>141</v>
      </c>
    </row>
    <row r="27" spans="1:5" x14ac:dyDescent="0.25">
      <c r="A27" t="s">
        <v>8</v>
      </c>
      <c r="B27" t="s">
        <v>37</v>
      </c>
      <c r="C27" t="s">
        <v>19</v>
      </c>
      <c r="D27" s="1">
        <v>1771</v>
      </c>
      <c r="E27" s="2">
        <v>204</v>
      </c>
    </row>
    <row r="28" spans="1:5" x14ac:dyDescent="0.25">
      <c r="A28" t="s">
        <v>41</v>
      </c>
      <c r="B28" t="s">
        <v>35</v>
      </c>
      <c r="C28" t="s">
        <v>15</v>
      </c>
      <c r="D28" s="1">
        <v>2114</v>
      </c>
      <c r="E28" s="2">
        <v>186</v>
      </c>
    </row>
    <row r="29" spans="1:5" x14ac:dyDescent="0.25">
      <c r="A29" t="s">
        <v>41</v>
      </c>
      <c r="B29" t="s">
        <v>36</v>
      </c>
      <c r="C29" t="s">
        <v>13</v>
      </c>
      <c r="D29" s="1">
        <v>10311</v>
      </c>
      <c r="E29" s="2">
        <v>231</v>
      </c>
    </row>
    <row r="30" spans="1:5" x14ac:dyDescent="0.25">
      <c r="A30" t="s">
        <v>3</v>
      </c>
      <c r="B30" t="s">
        <v>39</v>
      </c>
      <c r="C30" t="s">
        <v>16</v>
      </c>
      <c r="D30" s="1">
        <v>21</v>
      </c>
      <c r="E30" s="2">
        <v>168</v>
      </c>
    </row>
    <row r="31" spans="1:5" x14ac:dyDescent="0.25">
      <c r="A31" t="s">
        <v>10</v>
      </c>
      <c r="B31" t="s">
        <v>35</v>
      </c>
      <c r="C31" t="s">
        <v>20</v>
      </c>
      <c r="D31" s="1">
        <v>1974</v>
      </c>
      <c r="E31" s="2">
        <v>195</v>
      </c>
    </row>
    <row r="32" spans="1:5" x14ac:dyDescent="0.25">
      <c r="A32" t="s">
        <v>5</v>
      </c>
      <c r="B32" t="s">
        <v>36</v>
      </c>
      <c r="C32" t="s">
        <v>23</v>
      </c>
      <c r="D32" s="1">
        <v>6314</v>
      </c>
      <c r="E32" s="2">
        <v>15</v>
      </c>
    </row>
    <row r="33" spans="1:5" x14ac:dyDescent="0.25">
      <c r="A33" t="s">
        <v>10</v>
      </c>
      <c r="B33" t="s">
        <v>37</v>
      </c>
      <c r="C33" t="s">
        <v>23</v>
      </c>
      <c r="D33" s="1">
        <v>4683</v>
      </c>
      <c r="E33" s="2">
        <v>30</v>
      </c>
    </row>
    <row r="34" spans="1:5" x14ac:dyDescent="0.25">
      <c r="A34" t="s">
        <v>41</v>
      </c>
      <c r="B34" t="s">
        <v>37</v>
      </c>
      <c r="C34" t="s">
        <v>24</v>
      </c>
      <c r="D34" s="1">
        <v>6398</v>
      </c>
      <c r="E34" s="2">
        <v>102</v>
      </c>
    </row>
    <row r="35" spans="1:5" x14ac:dyDescent="0.25">
      <c r="A35" t="s">
        <v>2</v>
      </c>
      <c r="B35" t="s">
        <v>35</v>
      </c>
      <c r="C35" t="s">
        <v>19</v>
      </c>
      <c r="D35" s="1">
        <v>553</v>
      </c>
      <c r="E35" s="2">
        <v>15</v>
      </c>
    </row>
    <row r="36" spans="1:5" x14ac:dyDescent="0.25">
      <c r="A36" t="s">
        <v>8</v>
      </c>
      <c r="B36" t="s">
        <v>39</v>
      </c>
      <c r="C36" t="s">
        <v>30</v>
      </c>
      <c r="D36" s="1">
        <v>7021</v>
      </c>
      <c r="E36" s="2">
        <v>183</v>
      </c>
    </row>
    <row r="37" spans="1:5" x14ac:dyDescent="0.25">
      <c r="A37" t="s">
        <v>40</v>
      </c>
      <c r="B37" t="s">
        <v>39</v>
      </c>
      <c r="C37" t="s">
        <v>22</v>
      </c>
      <c r="D37" s="1">
        <v>5817</v>
      </c>
      <c r="E37" s="2">
        <v>12</v>
      </c>
    </row>
    <row r="38" spans="1:5" x14ac:dyDescent="0.25">
      <c r="A38" t="s">
        <v>41</v>
      </c>
      <c r="B38" t="s">
        <v>39</v>
      </c>
      <c r="C38" t="s">
        <v>14</v>
      </c>
      <c r="D38" s="1">
        <v>3976</v>
      </c>
      <c r="E38" s="2">
        <v>72</v>
      </c>
    </row>
    <row r="39" spans="1:5" x14ac:dyDescent="0.25">
      <c r="A39" t="s">
        <v>6</v>
      </c>
      <c r="B39" t="s">
        <v>38</v>
      </c>
      <c r="C39" t="s">
        <v>27</v>
      </c>
      <c r="D39" s="1">
        <v>1134</v>
      </c>
      <c r="E39" s="2">
        <v>282</v>
      </c>
    </row>
    <row r="40" spans="1:5" x14ac:dyDescent="0.25">
      <c r="A40" t="s">
        <v>2</v>
      </c>
      <c r="B40" t="s">
        <v>39</v>
      </c>
      <c r="C40" t="s">
        <v>28</v>
      </c>
      <c r="D40" s="1">
        <v>6027</v>
      </c>
      <c r="E40" s="2">
        <v>144</v>
      </c>
    </row>
    <row r="41" spans="1:5" x14ac:dyDescent="0.25">
      <c r="A41" t="s">
        <v>6</v>
      </c>
      <c r="B41" t="s">
        <v>37</v>
      </c>
      <c r="C41" t="s">
        <v>16</v>
      </c>
      <c r="D41" s="1">
        <v>1904</v>
      </c>
      <c r="E41" s="2">
        <v>405</v>
      </c>
    </row>
    <row r="42" spans="1:5" x14ac:dyDescent="0.25">
      <c r="A42" t="s">
        <v>7</v>
      </c>
      <c r="B42" t="s">
        <v>34</v>
      </c>
      <c r="C42" t="s">
        <v>32</v>
      </c>
      <c r="D42" s="1">
        <v>3262</v>
      </c>
      <c r="E42" s="2">
        <v>75</v>
      </c>
    </row>
    <row r="43" spans="1:5" x14ac:dyDescent="0.25">
      <c r="A43" t="s">
        <v>40</v>
      </c>
      <c r="B43" t="s">
        <v>34</v>
      </c>
      <c r="C43" t="s">
        <v>27</v>
      </c>
      <c r="D43" s="1">
        <v>2289</v>
      </c>
      <c r="E43" s="2">
        <v>135</v>
      </c>
    </row>
    <row r="44" spans="1:5" x14ac:dyDescent="0.25">
      <c r="A44" t="s">
        <v>5</v>
      </c>
      <c r="B44" t="s">
        <v>34</v>
      </c>
      <c r="C44" t="s">
        <v>27</v>
      </c>
      <c r="D44" s="1">
        <v>6986</v>
      </c>
      <c r="E44" s="2">
        <v>21</v>
      </c>
    </row>
    <row r="45" spans="1:5" x14ac:dyDescent="0.25">
      <c r="A45" t="s">
        <v>2</v>
      </c>
      <c r="B45" t="s">
        <v>38</v>
      </c>
      <c r="C45" t="s">
        <v>23</v>
      </c>
      <c r="D45" s="1">
        <v>4417</v>
      </c>
      <c r="E45" s="2">
        <v>153</v>
      </c>
    </row>
    <row r="46" spans="1:5" x14ac:dyDescent="0.25">
      <c r="A46" t="s">
        <v>6</v>
      </c>
      <c r="B46" t="s">
        <v>34</v>
      </c>
      <c r="C46" t="s">
        <v>15</v>
      </c>
      <c r="D46" s="1">
        <v>1442</v>
      </c>
      <c r="E46" s="2">
        <v>15</v>
      </c>
    </row>
    <row r="47" spans="1:5" x14ac:dyDescent="0.25">
      <c r="A47" t="s">
        <v>3</v>
      </c>
      <c r="B47" t="s">
        <v>35</v>
      </c>
      <c r="C47" t="s">
        <v>14</v>
      </c>
      <c r="D47" s="1">
        <v>2415</v>
      </c>
      <c r="E47" s="2">
        <v>255</v>
      </c>
    </row>
    <row r="48" spans="1:5" x14ac:dyDescent="0.25">
      <c r="A48" t="s">
        <v>2</v>
      </c>
      <c r="B48" t="s">
        <v>37</v>
      </c>
      <c r="C48" t="s">
        <v>19</v>
      </c>
      <c r="D48" s="1">
        <v>238</v>
      </c>
      <c r="E48" s="2">
        <v>18</v>
      </c>
    </row>
    <row r="49" spans="1:5" x14ac:dyDescent="0.25">
      <c r="A49" t="s">
        <v>6</v>
      </c>
      <c r="B49" t="s">
        <v>37</v>
      </c>
      <c r="C49" t="s">
        <v>23</v>
      </c>
      <c r="D49" s="1">
        <v>4949</v>
      </c>
      <c r="E49" s="2">
        <v>189</v>
      </c>
    </row>
    <row r="50" spans="1:5" x14ac:dyDescent="0.25">
      <c r="A50" t="s">
        <v>5</v>
      </c>
      <c r="B50" t="s">
        <v>38</v>
      </c>
      <c r="C50" t="s">
        <v>32</v>
      </c>
      <c r="D50" s="1">
        <v>5075</v>
      </c>
      <c r="E50" s="2">
        <v>21</v>
      </c>
    </row>
    <row r="51" spans="1:5" x14ac:dyDescent="0.25">
      <c r="A51" t="s">
        <v>3</v>
      </c>
      <c r="B51" t="s">
        <v>36</v>
      </c>
      <c r="C51" t="s">
        <v>16</v>
      </c>
      <c r="D51" s="1">
        <v>9198</v>
      </c>
      <c r="E51" s="2">
        <v>36</v>
      </c>
    </row>
    <row r="52" spans="1:5" x14ac:dyDescent="0.25">
      <c r="A52" t="s">
        <v>6</v>
      </c>
      <c r="B52" t="s">
        <v>34</v>
      </c>
      <c r="C52" t="s">
        <v>29</v>
      </c>
      <c r="D52" s="1">
        <v>3339</v>
      </c>
      <c r="E52" s="2">
        <v>75</v>
      </c>
    </row>
    <row r="53" spans="1:5" x14ac:dyDescent="0.25">
      <c r="A53" t="s">
        <v>40</v>
      </c>
      <c r="B53" t="s">
        <v>34</v>
      </c>
      <c r="C53" t="s">
        <v>17</v>
      </c>
      <c r="D53" s="1">
        <v>5019</v>
      </c>
      <c r="E53" s="2">
        <v>156</v>
      </c>
    </row>
    <row r="54" spans="1:5" x14ac:dyDescent="0.25">
      <c r="A54" t="s">
        <v>5</v>
      </c>
      <c r="B54" t="s">
        <v>36</v>
      </c>
      <c r="C54" t="s">
        <v>16</v>
      </c>
      <c r="D54" s="1">
        <v>16184</v>
      </c>
      <c r="E54" s="2">
        <v>39</v>
      </c>
    </row>
    <row r="55" spans="1:5" x14ac:dyDescent="0.25">
      <c r="A55" t="s">
        <v>6</v>
      </c>
      <c r="B55" t="s">
        <v>36</v>
      </c>
      <c r="C55" t="s">
        <v>21</v>
      </c>
      <c r="D55" s="1">
        <v>497</v>
      </c>
      <c r="E55" s="2">
        <v>63</v>
      </c>
    </row>
    <row r="56" spans="1:5" x14ac:dyDescent="0.25">
      <c r="A56" t="s">
        <v>2</v>
      </c>
      <c r="B56" t="s">
        <v>36</v>
      </c>
      <c r="C56" t="s">
        <v>29</v>
      </c>
      <c r="D56" s="1">
        <v>8211</v>
      </c>
      <c r="E56" s="2">
        <v>75</v>
      </c>
    </row>
    <row r="57" spans="1:5" x14ac:dyDescent="0.25">
      <c r="A57" t="s">
        <v>2</v>
      </c>
      <c r="B57" t="s">
        <v>38</v>
      </c>
      <c r="C57" t="s">
        <v>28</v>
      </c>
      <c r="D57" s="1">
        <v>6580</v>
      </c>
      <c r="E57" s="2">
        <v>183</v>
      </c>
    </row>
    <row r="58" spans="1:5" x14ac:dyDescent="0.25">
      <c r="A58" t="s">
        <v>41</v>
      </c>
      <c r="B58" t="s">
        <v>35</v>
      </c>
      <c r="C58" t="s">
        <v>13</v>
      </c>
      <c r="D58" s="1">
        <v>4760</v>
      </c>
      <c r="E58" s="2">
        <v>69</v>
      </c>
    </row>
    <row r="59" spans="1:5" x14ac:dyDescent="0.25">
      <c r="A59" t="s">
        <v>40</v>
      </c>
      <c r="B59" t="s">
        <v>36</v>
      </c>
      <c r="C59" t="s">
        <v>25</v>
      </c>
      <c r="D59" s="1">
        <v>5439</v>
      </c>
      <c r="E59" s="2">
        <v>30</v>
      </c>
    </row>
    <row r="60" spans="1:5" x14ac:dyDescent="0.25">
      <c r="A60" t="s">
        <v>41</v>
      </c>
      <c r="B60" t="s">
        <v>34</v>
      </c>
      <c r="C60" t="s">
        <v>17</v>
      </c>
      <c r="D60" s="1">
        <v>1463</v>
      </c>
      <c r="E60" s="2">
        <v>39</v>
      </c>
    </row>
    <row r="61" spans="1:5" x14ac:dyDescent="0.25">
      <c r="A61" t="s">
        <v>3</v>
      </c>
      <c r="B61" t="s">
        <v>34</v>
      </c>
      <c r="C61" t="s">
        <v>32</v>
      </c>
      <c r="D61" s="1">
        <v>7777</v>
      </c>
      <c r="E61" s="2">
        <v>504</v>
      </c>
    </row>
    <row r="62" spans="1:5" x14ac:dyDescent="0.25">
      <c r="A62" t="s">
        <v>9</v>
      </c>
      <c r="B62" t="s">
        <v>37</v>
      </c>
      <c r="C62" t="s">
        <v>29</v>
      </c>
      <c r="D62" s="1">
        <v>1085</v>
      </c>
      <c r="E62" s="2">
        <v>273</v>
      </c>
    </row>
    <row r="63" spans="1:5" x14ac:dyDescent="0.25">
      <c r="A63" t="s">
        <v>5</v>
      </c>
      <c r="B63" t="s">
        <v>37</v>
      </c>
      <c r="C63" t="s">
        <v>31</v>
      </c>
      <c r="D63" s="1">
        <v>182</v>
      </c>
      <c r="E63" s="2">
        <v>48</v>
      </c>
    </row>
    <row r="64" spans="1:5" x14ac:dyDescent="0.25">
      <c r="A64" t="s">
        <v>6</v>
      </c>
      <c r="B64" t="s">
        <v>34</v>
      </c>
      <c r="C64" t="s">
        <v>27</v>
      </c>
      <c r="D64" s="1">
        <v>4242</v>
      </c>
      <c r="E64" s="2">
        <v>207</v>
      </c>
    </row>
    <row r="65" spans="1:5" x14ac:dyDescent="0.25">
      <c r="A65" t="s">
        <v>6</v>
      </c>
      <c r="B65" t="s">
        <v>36</v>
      </c>
      <c r="C65" t="s">
        <v>32</v>
      </c>
      <c r="D65" s="1">
        <v>6118</v>
      </c>
      <c r="E65" s="2">
        <v>9</v>
      </c>
    </row>
    <row r="66" spans="1:5" x14ac:dyDescent="0.25">
      <c r="A66" t="s">
        <v>10</v>
      </c>
      <c r="B66" t="s">
        <v>36</v>
      </c>
      <c r="C66" t="s">
        <v>23</v>
      </c>
      <c r="D66" s="1">
        <v>2317</v>
      </c>
      <c r="E66" s="2">
        <v>261</v>
      </c>
    </row>
    <row r="67" spans="1:5" x14ac:dyDescent="0.25">
      <c r="A67" t="s">
        <v>6</v>
      </c>
      <c r="B67" t="s">
        <v>38</v>
      </c>
      <c r="C67" t="s">
        <v>16</v>
      </c>
      <c r="D67" s="1">
        <v>938</v>
      </c>
      <c r="E67" s="2">
        <v>6</v>
      </c>
    </row>
    <row r="68" spans="1:5" x14ac:dyDescent="0.25">
      <c r="A68" t="s">
        <v>8</v>
      </c>
      <c r="B68" t="s">
        <v>37</v>
      </c>
      <c r="C68" t="s">
        <v>15</v>
      </c>
      <c r="D68" s="1">
        <v>9709</v>
      </c>
      <c r="E68" s="2">
        <v>30</v>
      </c>
    </row>
    <row r="69" spans="1:5" x14ac:dyDescent="0.25">
      <c r="A69" t="s">
        <v>7</v>
      </c>
      <c r="B69" t="s">
        <v>34</v>
      </c>
      <c r="C69" t="s">
        <v>20</v>
      </c>
      <c r="D69" s="1">
        <v>2205</v>
      </c>
      <c r="E69" s="2">
        <v>138</v>
      </c>
    </row>
    <row r="70" spans="1:5" x14ac:dyDescent="0.25">
      <c r="A70" t="s">
        <v>7</v>
      </c>
      <c r="B70" t="s">
        <v>37</v>
      </c>
      <c r="C70" t="s">
        <v>17</v>
      </c>
      <c r="D70" s="1">
        <v>4487</v>
      </c>
      <c r="E70" s="2">
        <v>111</v>
      </c>
    </row>
    <row r="71" spans="1:5" x14ac:dyDescent="0.25">
      <c r="A71" t="s">
        <v>5</v>
      </c>
      <c r="B71" t="s">
        <v>35</v>
      </c>
      <c r="C71" t="s">
        <v>18</v>
      </c>
      <c r="D71" s="1">
        <v>2415</v>
      </c>
      <c r="E71" s="2">
        <v>15</v>
      </c>
    </row>
    <row r="72" spans="1:5" x14ac:dyDescent="0.25">
      <c r="A72" t="s">
        <v>40</v>
      </c>
      <c r="B72" t="s">
        <v>34</v>
      </c>
      <c r="C72" t="s">
        <v>19</v>
      </c>
      <c r="D72" s="1">
        <v>4018</v>
      </c>
      <c r="E72" s="2">
        <v>162</v>
      </c>
    </row>
    <row r="73" spans="1:5" x14ac:dyDescent="0.25">
      <c r="A73" t="s">
        <v>5</v>
      </c>
      <c r="B73" t="s">
        <v>34</v>
      </c>
      <c r="C73" t="s">
        <v>19</v>
      </c>
      <c r="D73" s="1">
        <v>861</v>
      </c>
      <c r="E73" s="2">
        <v>195</v>
      </c>
    </row>
    <row r="74" spans="1:5" x14ac:dyDescent="0.25">
      <c r="A74" t="s">
        <v>10</v>
      </c>
      <c r="B74" t="s">
        <v>38</v>
      </c>
      <c r="C74" t="s">
        <v>14</v>
      </c>
      <c r="D74" s="1">
        <v>5586</v>
      </c>
      <c r="E74" s="2">
        <v>525</v>
      </c>
    </row>
    <row r="75" spans="1:5" x14ac:dyDescent="0.25">
      <c r="A75" t="s">
        <v>7</v>
      </c>
      <c r="B75" t="s">
        <v>34</v>
      </c>
      <c r="C75" t="s">
        <v>33</v>
      </c>
      <c r="D75" s="1">
        <v>2226</v>
      </c>
      <c r="E75" s="2">
        <v>48</v>
      </c>
    </row>
    <row r="76" spans="1:5" x14ac:dyDescent="0.25">
      <c r="A76" t="s">
        <v>9</v>
      </c>
      <c r="B76" t="s">
        <v>34</v>
      </c>
      <c r="C76" t="s">
        <v>28</v>
      </c>
      <c r="D76" s="1">
        <v>14329</v>
      </c>
      <c r="E76" s="2">
        <v>150</v>
      </c>
    </row>
    <row r="77" spans="1:5" x14ac:dyDescent="0.25">
      <c r="A77" t="s">
        <v>9</v>
      </c>
      <c r="B77" t="s">
        <v>34</v>
      </c>
      <c r="C77" t="s">
        <v>20</v>
      </c>
      <c r="D77" s="1">
        <v>8463</v>
      </c>
      <c r="E77" s="2">
        <v>492</v>
      </c>
    </row>
    <row r="78" spans="1:5" x14ac:dyDescent="0.25">
      <c r="A78" t="s">
        <v>5</v>
      </c>
      <c r="B78" t="s">
        <v>34</v>
      </c>
      <c r="C78" t="s">
        <v>29</v>
      </c>
      <c r="D78" s="1">
        <v>2891</v>
      </c>
      <c r="E78" s="2">
        <v>102</v>
      </c>
    </row>
    <row r="79" spans="1:5" x14ac:dyDescent="0.25">
      <c r="A79" t="s">
        <v>3</v>
      </c>
      <c r="B79" t="s">
        <v>36</v>
      </c>
      <c r="C79" t="s">
        <v>23</v>
      </c>
      <c r="D79" s="1">
        <v>3773</v>
      </c>
      <c r="E79" s="2">
        <v>165</v>
      </c>
    </row>
    <row r="80" spans="1:5" x14ac:dyDescent="0.25">
      <c r="A80" t="s">
        <v>41</v>
      </c>
      <c r="B80" t="s">
        <v>36</v>
      </c>
      <c r="C80" t="s">
        <v>28</v>
      </c>
      <c r="D80" s="1">
        <v>854</v>
      </c>
      <c r="E80" s="2">
        <v>309</v>
      </c>
    </row>
    <row r="81" spans="1:5" x14ac:dyDescent="0.25">
      <c r="A81" t="s">
        <v>6</v>
      </c>
      <c r="B81" t="s">
        <v>36</v>
      </c>
      <c r="C81" t="s">
        <v>17</v>
      </c>
      <c r="D81" s="1">
        <v>4970</v>
      </c>
      <c r="E81" s="2">
        <v>156</v>
      </c>
    </row>
    <row r="82" spans="1:5" x14ac:dyDescent="0.25">
      <c r="A82" t="s">
        <v>9</v>
      </c>
      <c r="B82" t="s">
        <v>35</v>
      </c>
      <c r="C82" t="s">
        <v>26</v>
      </c>
      <c r="D82" s="1">
        <v>98</v>
      </c>
      <c r="E82" s="2">
        <v>159</v>
      </c>
    </row>
    <row r="83" spans="1:5" x14ac:dyDescent="0.25">
      <c r="A83" t="s">
        <v>5</v>
      </c>
      <c r="B83" t="s">
        <v>35</v>
      </c>
      <c r="C83" t="s">
        <v>15</v>
      </c>
      <c r="D83" s="1">
        <v>13391</v>
      </c>
      <c r="E83" s="2">
        <v>201</v>
      </c>
    </row>
    <row r="84" spans="1:5" x14ac:dyDescent="0.25">
      <c r="A84" t="s">
        <v>8</v>
      </c>
      <c r="B84" t="s">
        <v>39</v>
      </c>
      <c r="C84" t="s">
        <v>31</v>
      </c>
      <c r="D84" s="1">
        <v>8890</v>
      </c>
      <c r="E84" s="2">
        <v>210</v>
      </c>
    </row>
    <row r="85" spans="1:5" x14ac:dyDescent="0.25">
      <c r="A85" t="s">
        <v>2</v>
      </c>
      <c r="B85" t="s">
        <v>38</v>
      </c>
      <c r="C85" t="s">
        <v>13</v>
      </c>
      <c r="D85" s="1">
        <v>56</v>
      </c>
      <c r="E85" s="2">
        <v>51</v>
      </c>
    </row>
    <row r="86" spans="1:5" x14ac:dyDescent="0.25">
      <c r="A86" t="s">
        <v>3</v>
      </c>
      <c r="B86" t="s">
        <v>36</v>
      </c>
      <c r="C86" t="s">
        <v>25</v>
      </c>
      <c r="D86" s="1">
        <v>3339</v>
      </c>
      <c r="E86" s="2">
        <v>39</v>
      </c>
    </row>
    <row r="87" spans="1:5" x14ac:dyDescent="0.25">
      <c r="A87" t="s">
        <v>10</v>
      </c>
      <c r="B87" t="s">
        <v>35</v>
      </c>
      <c r="C87" t="s">
        <v>18</v>
      </c>
      <c r="D87" s="1">
        <v>3808</v>
      </c>
      <c r="E87" s="2">
        <v>279</v>
      </c>
    </row>
    <row r="88" spans="1:5" x14ac:dyDescent="0.25">
      <c r="A88" t="s">
        <v>10</v>
      </c>
      <c r="B88" t="s">
        <v>38</v>
      </c>
      <c r="C88" t="s">
        <v>13</v>
      </c>
      <c r="D88" s="1">
        <v>63</v>
      </c>
      <c r="E88" s="2">
        <v>123</v>
      </c>
    </row>
    <row r="89" spans="1:5" x14ac:dyDescent="0.25">
      <c r="A89" t="s">
        <v>2</v>
      </c>
      <c r="B89" t="s">
        <v>39</v>
      </c>
      <c r="C89" t="s">
        <v>27</v>
      </c>
      <c r="D89" s="1">
        <v>7812</v>
      </c>
      <c r="E89" s="2">
        <v>81</v>
      </c>
    </row>
    <row r="90" spans="1:5" x14ac:dyDescent="0.25">
      <c r="A90" t="s">
        <v>40</v>
      </c>
      <c r="B90" t="s">
        <v>37</v>
      </c>
      <c r="C90" t="s">
        <v>19</v>
      </c>
      <c r="D90" s="1">
        <v>7693</v>
      </c>
      <c r="E90" s="2">
        <v>21</v>
      </c>
    </row>
    <row r="91" spans="1:5" x14ac:dyDescent="0.25">
      <c r="A91" t="s">
        <v>3</v>
      </c>
      <c r="B91" t="s">
        <v>36</v>
      </c>
      <c r="C91" t="s">
        <v>28</v>
      </c>
      <c r="D91" s="1">
        <v>973</v>
      </c>
      <c r="E91" s="2">
        <v>162</v>
      </c>
    </row>
    <row r="92" spans="1:5" x14ac:dyDescent="0.25">
      <c r="A92" t="s">
        <v>10</v>
      </c>
      <c r="B92" t="s">
        <v>35</v>
      </c>
      <c r="C92" t="s">
        <v>21</v>
      </c>
      <c r="D92" s="1">
        <v>567</v>
      </c>
      <c r="E92" s="2">
        <v>228</v>
      </c>
    </row>
    <row r="93" spans="1:5" x14ac:dyDescent="0.25">
      <c r="A93" t="s">
        <v>10</v>
      </c>
      <c r="B93" t="s">
        <v>36</v>
      </c>
      <c r="C93" t="s">
        <v>29</v>
      </c>
      <c r="D93" s="1">
        <v>2471</v>
      </c>
      <c r="E93" s="2">
        <v>342</v>
      </c>
    </row>
    <row r="94" spans="1:5" x14ac:dyDescent="0.25">
      <c r="A94" t="s">
        <v>5</v>
      </c>
      <c r="B94" t="s">
        <v>38</v>
      </c>
      <c r="C94" t="s">
        <v>13</v>
      </c>
      <c r="D94" s="1">
        <v>7189</v>
      </c>
      <c r="E94" s="2">
        <v>54</v>
      </c>
    </row>
    <row r="95" spans="1:5" x14ac:dyDescent="0.25">
      <c r="A95" t="s">
        <v>41</v>
      </c>
      <c r="B95" t="s">
        <v>35</v>
      </c>
      <c r="C95" t="s">
        <v>28</v>
      </c>
      <c r="D95" s="1">
        <v>7455</v>
      </c>
      <c r="E95" s="2">
        <v>216</v>
      </c>
    </row>
    <row r="96" spans="1:5" x14ac:dyDescent="0.25">
      <c r="A96" t="s">
        <v>3</v>
      </c>
      <c r="B96" t="s">
        <v>34</v>
      </c>
      <c r="C96" t="s">
        <v>26</v>
      </c>
      <c r="D96" s="1">
        <v>3108</v>
      </c>
      <c r="E96" s="2">
        <v>54</v>
      </c>
    </row>
    <row r="97" spans="1:5" x14ac:dyDescent="0.25">
      <c r="A97" t="s">
        <v>6</v>
      </c>
      <c r="B97" t="s">
        <v>38</v>
      </c>
      <c r="C97" t="s">
        <v>25</v>
      </c>
      <c r="D97" s="1">
        <v>469</v>
      </c>
      <c r="E97" s="2">
        <v>75</v>
      </c>
    </row>
    <row r="98" spans="1:5" x14ac:dyDescent="0.25">
      <c r="A98" t="s">
        <v>9</v>
      </c>
      <c r="B98" t="s">
        <v>37</v>
      </c>
      <c r="C98" t="s">
        <v>23</v>
      </c>
      <c r="D98" s="1">
        <v>2737</v>
      </c>
      <c r="E98" s="2">
        <v>93</v>
      </c>
    </row>
    <row r="99" spans="1:5" x14ac:dyDescent="0.25">
      <c r="A99" t="s">
        <v>9</v>
      </c>
      <c r="B99" t="s">
        <v>37</v>
      </c>
      <c r="C99" t="s">
        <v>25</v>
      </c>
      <c r="D99" s="1">
        <v>4305</v>
      </c>
      <c r="E99" s="2">
        <v>156</v>
      </c>
    </row>
    <row r="100" spans="1:5" x14ac:dyDescent="0.25">
      <c r="A100" t="s">
        <v>9</v>
      </c>
      <c r="B100" t="s">
        <v>38</v>
      </c>
      <c r="C100" t="s">
        <v>17</v>
      </c>
      <c r="D100" s="1">
        <v>2408</v>
      </c>
      <c r="E100" s="2">
        <v>9</v>
      </c>
    </row>
    <row r="101" spans="1:5" x14ac:dyDescent="0.25">
      <c r="A101" t="s">
        <v>3</v>
      </c>
      <c r="B101" t="s">
        <v>36</v>
      </c>
      <c r="C101" t="s">
        <v>19</v>
      </c>
      <c r="D101" s="1">
        <v>1281</v>
      </c>
      <c r="E101" s="2">
        <v>18</v>
      </c>
    </row>
    <row r="102" spans="1:5" x14ac:dyDescent="0.25">
      <c r="A102" t="s">
        <v>40</v>
      </c>
      <c r="B102" t="s">
        <v>35</v>
      </c>
      <c r="C102" t="s">
        <v>32</v>
      </c>
      <c r="D102" s="1">
        <v>12348</v>
      </c>
      <c r="E102" s="2">
        <v>234</v>
      </c>
    </row>
    <row r="103" spans="1:5" x14ac:dyDescent="0.25">
      <c r="A103" t="s">
        <v>3</v>
      </c>
      <c r="B103" t="s">
        <v>34</v>
      </c>
      <c r="C103" t="s">
        <v>28</v>
      </c>
      <c r="D103" s="1">
        <v>3689</v>
      </c>
      <c r="E103" s="2">
        <v>312</v>
      </c>
    </row>
    <row r="104" spans="1:5" x14ac:dyDescent="0.25">
      <c r="A104" t="s">
        <v>7</v>
      </c>
      <c r="B104" t="s">
        <v>36</v>
      </c>
      <c r="C104" t="s">
        <v>19</v>
      </c>
      <c r="D104" s="1">
        <v>2870</v>
      </c>
      <c r="E104" s="2">
        <v>300</v>
      </c>
    </row>
    <row r="105" spans="1:5" x14ac:dyDescent="0.25">
      <c r="A105" t="s">
        <v>2</v>
      </c>
      <c r="B105" t="s">
        <v>36</v>
      </c>
      <c r="C105" t="s">
        <v>27</v>
      </c>
      <c r="D105" s="1">
        <v>798</v>
      </c>
      <c r="E105" s="2">
        <v>519</v>
      </c>
    </row>
    <row r="106" spans="1:5" x14ac:dyDescent="0.25">
      <c r="A106" t="s">
        <v>41</v>
      </c>
      <c r="B106" t="s">
        <v>37</v>
      </c>
      <c r="C106" t="s">
        <v>21</v>
      </c>
      <c r="D106" s="1">
        <v>2933</v>
      </c>
      <c r="E106" s="2">
        <v>9</v>
      </c>
    </row>
    <row r="107" spans="1:5" x14ac:dyDescent="0.25">
      <c r="A107" t="s">
        <v>5</v>
      </c>
      <c r="B107" t="s">
        <v>35</v>
      </c>
      <c r="C107" t="s">
        <v>4</v>
      </c>
      <c r="D107" s="1">
        <v>2744</v>
      </c>
      <c r="E107" s="2">
        <v>9</v>
      </c>
    </row>
    <row r="108" spans="1:5" x14ac:dyDescent="0.25">
      <c r="A108" t="s">
        <v>40</v>
      </c>
      <c r="B108" t="s">
        <v>36</v>
      </c>
      <c r="C108" t="s">
        <v>33</v>
      </c>
      <c r="D108" s="1">
        <v>9772</v>
      </c>
      <c r="E108" s="2">
        <v>90</v>
      </c>
    </row>
    <row r="109" spans="1:5" x14ac:dyDescent="0.25">
      <c r="A109" t="s">
        <v>7</v>
      </c>
      <c r="B109" t="s">
        <v>34</v>
      </c>
      <c r="C109" t="s">
        <v>25</v>
      </c>
      <c r="D109" s="1">
        <v>1568</v>
      </c>
      <c r="E109" s="2">
        <v>96</v>
      </c>
    </row>
    <row r="110" spans="1:5" x14ac:dyDescent="0.25">
      <c r="A110" t="s">
        <v>2</v>
      </c>
      <c r="B110" t="s">
        <v>36</v>
      </c>
      <c r="C110" t="s">
        <v>16</v>
      </c>
      <c r="D110" s="1">
        <v>11417</v>
      </c>
      <c r="E110" s="2">
        <v>21</v>
      </c>
    </row>
    <row r="111" spans="1:5" x14ac:dyDescent="0.25">
      <c r="A111" t="s">
        <v>40</v>
      </c>
      <c r="B111" t="s">
        <v>34</v>
      </c>
      <c r="C111" t="s">
        <v>26</v>
      </c>
      <c r="D111" s="1">
        <v>6748</v>
      </c>
      <c r="E111" s="2">
        <v>48</v>
      </c>
    </row>
    <row r="112" spans="1:5" x14ac:dyDescent="0.25">
      <c r="A112" t="s">
        <v>10</v>
      </c>
      <c r="B112" t="s">
        <v>36</v>
      </c>
      <c r="C112" t="s">
        <v>27</v>
      </c>
      <c r="D112" s="1">
        <v>1407</v>
      </c>
      <c r="E112" s="2">
        <v>72</v>
      </c>
    </row>
    <row r="113" spans="1:5" x14ac:dyDescent="0.25">
      <c r="A113" t="s">
        <v>8</v>
      </c>
      <c r="B113" t="s">
        <v>35</v>
      </c>
      <c r="C113" t="s">
        <v>29</v>
      </c>
      <c r="D113" s="1">
        <v>2023</v>
      </c>
      <c r="E113" s="2">
        <v>168</v>
      </c>
    </row>
    <row r="114" spans="1:5" x14ac:dyDescent="0.25">
      <c r="A114" t="s">
        <v>5</v>
      </c>
      <c r="B114" t="s">
        <v>39</v>
      </c>
      <c r="C114" t="s">
        <v>26</v>
      </c>
      <c r="D114" s="1">
        <v>5236</v>
      </c>
      <c r="E114" s="2">
        <v>51</v>
      </c>
    </row>
    <row r="115" spans="1:5" x14ac:dyDescent="0.25">
      <c r="A115" t="s">
        <v>41</v>
      </c>
      <c r="B115" t="s">
        <v>36</v>
      </c>
      <c r="C115" t="s">
        <v>19</v>
      </c>
      <c r="D115" s="1">
        <v>1925</v>
      </c>
      <c r="E115" s="2">
        <v>192</v>
      </c>
    </row>
    <row r="116" spans="1:5" x14ac:dyDescent="0.25">
      <c r="A116" t="s">
        <v>7</v>
      </c>
      <c r="B116" t="s">
        <v>37</v>
      </c>
      <c r="C116" t="s">
        <v>14</v>
      </c>
      <c r="D116" s="1">
        <v>6608</v>
      </c>
      <c r="E116" s="2">
        <v>225</v>
      </c>
    </row>
    <row r="117" spans="1:5" x14ac:dyDescent="0.25">
      <c r="A117" t="s">
        <v>6</v>
      </c>
      <c r="B117" t="s">
        <v>34</v>
      </c>
      <c r="C117" t="s">
        <v>26</v>
      </c>
      <c r="D117" s="1">
        <v>8008</v>
      </c>
      <c r="E117" s="2">
        <v>456</v>
      </c>
    </row>
    <row r="118" spans="1:5" x14ac:dyDescent="0.25">
      <c r="A118" t="s">
        <v>10</v>
      </c>
      <c r="B118" t="s">
        <v>34</v>
      </c>
      <c r="C118" t="s">
        <v>25</v>
      </c>
      <c r="D118" s="1">
        <v>1428</v>
      </c>
      <c r="E118" s="2">
        <v>93</v>
      </c>
    </row>
    <row r="119" spans="1:5" x14ac:dyDescent="0.25">
      <c r="A119" t="s">
        <v>6</v>
      </c>
      <c r="B119" t="s">
        <v>34</v>
      </c>
      <c r="C119" t="s">
        <v>4</v>
      </c>
      <c r="D119" s="1">
        <v>525</v>
      </c>
      <c r="E119" s="2">
        <v>48</v>
      </c>
    </row>
    <row r="120" spans="1:5" x14ac:dyDescent="0.25">
      <c r="A120" t="s">
        <v>6</v>
      </c>
      <c r="B120" t="s">
        <v>37</v>
      </c>
      <c r="C120" t="s">
        <v>18</v>
      </c>
      <c r="D120" s="1">
        <v>1505</v>
      </c>
      <c r="E120" s="2">
        <v>102</v>
      </c>
    </row>
    <row r="121" spans="1:5" x14ac:dyDescent="0.25">
      <c r="A121" t="s">
        <v>7</v>
      </c>
      <c r="B121" t="s">
        <v>35</v>
      </c>
      <c r="C121" t="s">
        <v>30</v>
      </c>
      <c r="D121" s="1">
        <v>6755</v>
      </c>
      <c r="E121" s="2">
        <v>252</v>
      </c>
    </row>
    <row r="122" spans="1:5" x14ac:dyDescent="0.25">
      <c r="A122" t="s">
        <v>2</v>
      </c>
      <c r="B122" t="s">
        <v>37</v>
      </c>
      <c r="C122" t="s">
        <v>18</v>
      </c>
      <c r="D122" s="1">
        <v>11571</v>
      </c>
      <c r="E122" s="2">
        <v>138</v>
      </c>
    </row>
    <row r="123" spans="1:5" x14ac:dyDescent="0.25">
      <c r="A123" t="s">
        <v>40</v>
      </c>
      <c r="B123" t="s">
        <v>38</v>
      </c>
      <c r="C123" t="s">
        <v>25</v>
      </c>
      <c r="D123" s="1">
        <v>2541</v>
      </c>
      <c r="E123" s="2">
        <v>90</v>
      </c>
    </row>
    <row r="124" spans="1:5" x14ac:dyDescent="0.25">
      <c r="A124" t="s">
        <v>41</v>
      </c>
      <c r="B124" t="s">
        <v>37</v>
      </c>
      <c r="C124" t="s">
        <v>30</v>
      </c>
      <c r="D124" s="1">
        <v>1526</v>
      </c>
      <c r="E124" s="2">
        <v>240</v>
      </c>
    </row>
    <row r="125" spans="1:5" x14ac:dyDescent="0.25">
      <c r="A125" t="s">
        <v>40</v>
      </c>
      <c r="B125" t="s">
        <v>38</v>
      </c>
      <c r="C125" t="s">
        <v>4</v>
      </c>
      <c r="D125" s="1">
        <v>6125</v>
      </c>
      <c r="E125" s="2">
        <v>102</v>
      </c>
    </row>
    <row r="126" spans="1:5" x14ac:dyDescent="0.25">
      <c r="A126" t="s">
        <v>41</v>
      </c>
      <c r="B126" t="s">
        <v>35</v>
      </c>
      <c r="C126" t="s">
        <v>27</v>
      </c>
      <c r="D126" s="1">
        <v>847</v>
      </c>
      <c r="E126" s="2">
        <v>129</v>
      </c>
    </row>
    <row r="127" spans="1:5" x14ac:dyDescent="0.25">
      <c r="A127" t="s">
        <v>8</v>
      </c>
      <c r="B127" t="s">
        <v>35</v>
      </c>
      <c r="C127" t="s">
        <v>27</v>
      </c>
      <c r="D127" s="1">
        <v>4753</v>
      </c>
      <c r="E127" s="2">
        <v>300</v>
      </c>
    </row>
    <row r="128" spans="1:5" x14ac:dyDescent="0.25">
      <c r="A128" t="s">
        <v>6</v>
      </c>
      <c r="B128" t="s">
        <v>38</v>
      </c>
      <c r="C128" t="s">
        <v>33</v>
      </c>
      <c r="D128" s="1">
        <v>959</v>
      </c>
      <c r="E128" s="2">
        <v>135</v>
      </c>
    </row>
    <row r="129" spans="1:5" x14ac:dyDescent="0.25">
      <c r="A129" t="s">
        <v>7</v>
      </c>
      <c r="B129" t="s">
        <v>35</v>
      </c>
      <c r="C129" t="s">
        <v>24</v>
      </c>
      <c r="D129" s="1">
        <v>2793</v>
      </c>
      <c r="E129" s="2">
        <v>114</v>
      </c>
    </row>
    <row r="130" spans="1:5" x14ac:dyDescent="0.25">
      <c r="A130" t="s">
        <v>7</v>
      </c>
      <c r="B130" t="s">
        <v>35</v>
      </c>
      <c r="C130" t="s">
        <v>14</v>
      </c>
      <c r="D130" s="1">
        <v>4606</v>
      </c>
      <c r="E130" s="2">
        <v>63</v>
      </c>
    </row>
    <row r="131" spans="1:5" x14ac:dyDescent="0.25">
      <c r="A131" t="s">
        <v>7</v>
      </c>
      <c r="B131" t="s">
        <v>36</v>
      </c>
      <c r="C131" t="s">
        <v>29</v>
      </c>
      <c r="D131" s="1">
        <v>5551</v>
      </c>
      <c r="E131" s="2">
        <v>252</v>
      </c>
    </row>
    <row r="132" spans="1:5" x14ac:dyDescent="0.25">
      <c r="A132" t="s">
        <v>10</v>
      </c>
      <c r="B132" t="s">
        <v>36</v>
      </c>
      <c r="C132" t="s">
        <v>32</v>
      </c>
      <c r="D132" s="1">
        <v>6657</v>
      </c>
      <c r="E132" s="2">
        <v>303</v>
      </c>
    </row>
    <row r="133" spans="1:5" x14ac:dyDescent="0.25">
      <c r="A133" t="s">
        <v>7</v>
      </c>
      <c r="B133" t="s">
        <v>39</v>
      </c>
      <c r="C133" t="s">
        <v>17</v>
      </c>
      <c r="D133" s="1">
        <v>4438</v>
      </c>
      <c r="E133" s="2">
        <v>246</v>
      </c>
    </row>
    <row r="134" spans="1:5" x14ac:dyDescent="0.25">
      <c r="A134" t="s">
        <v>8</v>
      </c>
      <c r="B134" t="s">
        <v>38</v>
      </c>
      <c r="C134" t="s">
        <v>22</v>
      </c>
      <c r="D134" s="1">
        <v>168</v>
      </c>
      <c r="E134" s="2">
        <v>84</v>
      </c>
    </row>
    <row r="135" spans="1:5" x14ac:dyDescent="0.25">
      <c r="A135" t="s">
        <v>7</v>
      </c>
      <c r="B135" t="s">
        <v>34</v>
      </c>
      <c r="C135" t="s">
        <v>17</v>
      </c>
      <c r="D135" s="1">
        <v>7777</v>
      </c>
      <c r="E135" s="2">
        <v>39</v>
      </c>
    </row>
    <row r="136" spans="1:5" x14ac:dyDescent="0.25">
      <c r="A136" t="s">
        <v>5</v>
      </c>
      <c r="B136" t="s">
        <v>36</v>
      </c>
      <c r="C136" t="s">
        <v>17</v>
      </c>
      <c r="D136" s="1">
        <v>3339</v>
      </c>
      <c r="E136" s="2">
        <v>348</v>
      </c>
    </row>
    <row r="137" spans="1:5" x14ac:dyDescent="0.25">
      <c r="A137" t="s">
        <v>7</v>
      </c>
      <c r="B137" t="s">
        <v>37</v>
      </c>
      <c r="C137" t="s">
        <v>33</v>
      </c>
      <c r="D137" s="1">
        <v>6391</v>
      </c>
      <c r="E137" s="2">
        <v>48</v>
      </c>
    </row>
    <row r="138" spans="1:5" x14ac:dyDescent="0.25">
      <c r="A138" t="s">
        <v>5</v>
      </c>
      <c r="B138" t="s">
        <v>37</v>
      </c>
      <c r="C138" t="s">
        <v>22</v>
      </c>
      <c r="D138" s="1">
        <v>518</v>
      </c>
      <c r="E138" s="2">
        <v>75</v>
      </c>
    </row>
    <row r="139" spans="1:5" x14ac:dyDescent="0.25">
      <c r="A139" t="s">
        <v>7</v>
      </c>
      <c r="B139" t="s">
        <v>38</v>
      </c>
      <c r="C139" t="s">
        <v>28</v>
      </c>
      <c r="D139" s="1">
        <v>5677</v>
      </c>
      <c r="E139" s="2">
        <v>258</v>
      </c>
    </row>
    <row r="140" spans="1:5" x14ac:dyDescent="0.25">
      <c r="A140" t="s">
        <v>6</v>
      </c>
      <c r="B140" t="s">
        <v>39</v>
      </c>
      <c r="C140" t="s">
        <v>17</v>
      </c>
      <c r="D140" s="1">
        <v>6048</v>
      </c>
      <c r="E140" s="2">
        <v>27</v>
      </c>
    </row>
    <row r="141" spans="1:5" x14ac:dyDescent="0.25">
      <c r="A141" t="s">
        <v>8</v>
      </c>
      <c r="B141" t="s">
        <v>38</v>
      </c>
      <c r="C141" t="s">
        <v>32</v>
      </c>
      <c r="D141" s="1">
        <v>3752</v>
      </c>
      <c r="E141" s="2">
        <v>213</v>
      </c>
    </row>
    <row r="142" spans="1:5" x14ac:dyDescent="0.25">
      <c r="A142" t="s">
        <v>5</v>
      </c>
      <c r="B142" t="s">
        <v>35</v>
      </c>
      <c r="C142" t="s">
        <v>29</v>
      </c>
      <c r="D142" s="1">
        <v>4480</v>
      </c>
      <c r="E142" s="2">
        <v>357</v>
      </c>
    </row>
    <row r="143" spans="1:5" x14ac:dyDescent="0.25">
      <c r="A143" t="s">
        <v>9</v>
      </c>
      <c r="B143" t="s">
        <v>37</v>
      </c>
      <c r="C143" t="s">
        <v>4</v>
      </c>
      <c r="D143" s="1">
        <v>259</v>
      </c>
      <c r="E143" s="2">
        <v>207</v>
      </c>
    </row>
    <row r="144" spans="1:5" x14ac:dyDescent="0.25">
      <c r="A144" t="s">
        <v>8</v>
      </c>
      <c r="B144" t="s">
        <v>37</v>
      </c>
      <c r="C144" t="s">
        <v>30</v>
      </c>
      <c r="D144" s="1">
        <v>42</v>
      </c>
      <c r="E144" s="2">
        <v>150</v>
      </c>
    </row>
    <row r="145" spans="1:5" x14ac:dyDescent="0.25">
      <c r="A145" t="s">
        <v>41</v>
      </c>
      <c r="B145" t="s">
        <v>36</v>
      </c>
      <c r="C145" t="s">
        <v>26</v>
      </c>
      <c r="D145" s="1">
        <v>98</v>
      </c>
      <c r="E145" s="2">
        <v>204</v>
      </c>
    </row>
    <row r="146" spans="1:5" x14ac:dyDescent="0.25">
      <c r="A146" t="s">
        <v>7</v>
      </c>
      <c r="B146" t="s">
        <v>35</v>
      </c>
      <c r="C146" t="s">
        <v>27</v>
      </c>
      <c r="D146" s="1">
        <v>2478</v>
      </c>
      <c r="E146" s="2">
        <v>21</v>
      </c>
    </row>
    <row r="147" spans="1:5" x14ac:dyDescent="0.25">
      <c r="A147" t="s">
        <v>41</v>
      </c>
      <c r="B147" t="s">
        <v>34</v>
      </c>
      <c r="C147" t="s">
        <v>33</v>
      </c>
      <c r="D147" s="1">
        <v>7847</v>
      </c>
      <c r="E147" s="2">
        <v>174</v>
      </c>
    </row>
    <row r="148" spans="1:5" x14ac:dyDescent="0.25">
      <c r="A148" t="s">
        <v>2</v>
      </c>
      <c r="B148" t="s">
        <v>37</v>
      </c>
      <c r="C148" t="s">
        <v>17</v>
      </c>
      <c r="D148" s="1">
        <v>9926</v>
      </c>
      <c r="E148" s="2">
        <v>201</v>
      </c>
    </row>
    <row r="149" spans="1:5" x14ac:dyDescent="0.25">
      <c r="A149" t="s">
        <v>8</v>
      </c>
      <c r="B149" t="s">
        <v>38</v>
      </c>
      <c r="C149" t="s">
        <v>13</v>
      </c>
      <c r="D149" s="1">
        <v>819</v>
      </c>
      <c r="E149" s="2">
        <v>510</v>
      </c>
    </row>
    <row r="150" spans="1:5" x14ac:dyDescent="0.25">
      <c r="A150" t="s">
        <v>6</v>
      </c>
      <c r="B150" t="s">
        <v>39</v>
      </c>
      <c r="C150" t="s">
        <v>29</v>
      </c>
      <c r="D150" s="1">
        <v>3052</v>
      </c>
      <c r="E150" s="2">
        <v>378</v>
      </c>
    </row>
    <row r="151" spans="1:5" x14ac:dyDescent="0.25">
      <c r="A151" t="s">
        <v>9</v>
      </c>
      <c r="B151" t="s">
        <v>34</v>
      </c>
      <c r="C151" t="s">
        <v>21</v>
      </c>
      <c r="D151" s="1">
        <v>6832</v>
      </c>
      <c r="E151" s="2">
        <v>27</v>
      </c>
    </row>
    <row r="152" spans="1:5" x14ac:dyDescent="0.25">
      <c r="A152" t="s">
        <v>2</v>
      </c>
      <c r="B152" t="s">
        <v>39</v>
      </c>
      <c r="C152" t="s">
        <v>16</v>
      </c>
      <c r="D152" s="1">
        <v>2016</v>
      </c>
      <c r="E152" s="2">
        <v>117</v>
      </c>
    </row>
    <row r="153" spans="1:5" x14ac:dyDescent="0.25">
      <c r="A153" t="s">
        <v>6</v>
      </c>
      <c r="B153" t="s">
        <v>38</v>
      </c>
      <c r="C153" t="s">
        <v>21</v>
      </c>
      <c r="D153" s="1">
        <v>7322</v>
      </c>
      <c r="E153" s="2">
        <v>36</v>
      </c>
    </row>
    <row r="154" spans="1:5" x14ac:dyDescent="0.25">
      <c r="A154" t="s">
        <v>8</v>
      </c>
      <c r="B154" t="s">
        <v>35</v>
      </c>
      <c r="C154" t="s">
        <v>33</v>
      </c>
      <c r="D154" s="1">
        <v>357</v>
      </c>
      <c r="E154" s="2">
        <v>126</v>
      </c>
    </row>
    <row r="155" spans="1:5" x14ac:dyDescent="0.25">
      <c r="A155" t="s">
        <v>9</v>
      </c>
      <c r="B155" t="s">
        <v>39</v>
      </c>
      <c r="C155" t="s">
        <v>25</v>
      </c>
      <c r="D155" s="1">
        <v>3192</v>
      </c>
      <c r="E155" s="2">
        <v>72</v>
      </c>
    </row>
    <row r="156" spans="1:5" x14ac:dyDescent="0.25">
      <c r="A156" t="s">
        <v>7</v>
      </c>
      <c r="B156" t="s">
        <v>36</v>
      </c>
      <c r="C156" t="s">
        <v>22</v>
      </c>
      <c r="D156" s="1">
        <v>8435</v>
      </c>
      <c r="E156" s="2">
        <v>42</v>
      </c>
    </row>
    <row r="157" spans="1:5" x14ac:dyDescent="0.25">
      <c r="A157" t="s">
        <v>40</v>
      </c>
      <c r="B157" t="s">
        <v>39</v>
      </c>
      <c r="C157" t="s">
        <v>29</v>
      </c>
      <c r="D157" s="1">
        <v>0</v>
      </c>
      <c r="E157" s="2">
        <v>135</v>
      </c>
    </row>
    <row r="158" spans="1:5" x14ac:dyDescent="0.25">
      <c r="A158" t="s">
        <v>7</v>
      </c>
      <c r="B158" t="s">
        <v>34</v>
      </c>
      <c r="C158" t="s">
        <v>24</v>
      </c>
      <c r="D158" s="1">
        <v>8862</v>
      </c>
      <c r="E158" s="2">
        <v>189</v>
      </c>
    </row>
    <row r="159" spans="1:5" x14ac:dyDescent="0.25">
      <c r="A159" t="s">
        <v>6</v>
      </c>
      <c r="B159" t="s">
        <v>37</v>
      </c>
      <c r="C159" t="s">
        <v>28</v>
      </c>
      <c r="D159" s="1">
        <v>3556</v>
      </c>
      <c r="E159" s="2">
        <v>459</v>
      </c>
    </row>
    <row r="160" spans="1:5" x14ac:dyDescent="0.25">
      <c r="A160" t="s">
        <v>5</v>
      </c>
      <c r="B160" t="s">
        <v>34</v>
      </c>
      <c r="C160" t="s">
        <v>15</v>
      </c>
      <c r="D160" s="1">
        <v>7280</v>
      </c>
      <c r="E160" s="2">
        <v>201</v>
      </c>
    </row>
    <row r="161" spans="1:5" x14ac:dyDescent="0.25">
      <c r="A161" t="s">
        <v>6</v>
      </c>
      <c r="B161" t="s">
        <v>34</v>
      </c>
      <c r="C161" t="s">
        <v>30</v>
      </c>
      <c r="D161" s="1">
        <v>3402</v>
      </c>
      <c r="E161" s="2">
        <v>366</v>
      </c>
    </row>
    <row r="162" spans="1:5" x14ac:dyDescent="0.25">
      <c r="A162" t="s">
        <v>3</v>
      </c>
      <c r="B162" t="s">
        <v>37</v>
      </c>
      <c r="C162" t="s">
        <v>29</v>
      </c>
      <c r="D162" s="1">
        <v>4592</v>
      </c>
      <c r="E162" s="2">
        <v>324</v>
      </c>
    </row>
    <row r="163" spans="1:5" x14ac:dyDescent="0.25">
      <c r="A163" t="s">
        <v>9</v>
      </c>
      <c r="B163" t="s">
        <v>35</v>
      </c>
      <c r="C163" t="s">
        <v>15</v>
      </c>
      <c r="D163" s="1">
        <v>7833</v>
      </c>
      <c r="E163" s="2">
        <v>243</v>
      </c>
    </row>
    <row r="164" spans="1:5" x14ac:dyDescent="0.25">
      <c r="A164" t="s">
        <v>2</v>
      </c>
      <c r="B164" t="s">
        <v>39</v>
      </c>
      <c r="C164" t="s">
        <v>21</v>
      </c>
      <c r="D164" s="1">
        <v>7651</v>
      </c>
      <c r="E164" s="2">
        <v>213</v>
      </c>
    </row>
    <row r="165" spans="1:5" x14ac:dyDescent="0.25">
      <c r="A165" t="s">
        <v>40</v>
      </c>
      <c r="B165" t="s">
        <v>35</v>
      </c>
      <c r="C165" t="s">
        <v>30</v>
      </c>
      <c r="D165" s="1">
        <v>2275</v>
      </c>
      <c r="E165" s="2">
        <v>447</v>
      </c>
    </row>
    <row r="166" spans="1:5" x14ac:dyDescent="0.25">
      <c r="A166" t="s">
        <v>40</v>
      </c>
      <c r="B166" t="s">
        <v>38</v>
      </c>
      <c r="C166" t="s">
        <v>13</v>
      </c>
      <c r="D166" s="1">
        <v>5670</v>
      </c>
      <c r="E166" s="2">
        <v>297</v>
      </c>
    </row>
    <row r="167" spans="1:5" x14ac:dyDescent="0.25">
      <c r="A167" t="s">
        <v>7</v>
      </c>
      <c r="B167" t="s">
        <v>35</v>
      </c>
      <c r="C167" t="s">
        <v>16</v>
      </c>
      <c r="D167" s="1">
        <v>2135</v>
      </c>
      <c r="E167" s="2">
        <v>27</v>
      </c>
    </row>
    <row r="168" spans="1:5" x14ac:dyDescent="0.25">
      <c r="A168" t="s">
        <v>40</v>
      </c>
      <c r="B168" t="s">
        <v>34</v>
      </c>
      <c r="C168" t="s">
        <v>23</v>
      </c>
      <c r="D168" s="1">
        <v>2779</v>
      </c>
      <c r="E168" s="2">
        <v>75</v>
      </c>
    </row>
    <row r="169" spans="1:5" x14ac:dyDescent="0.25">
      <c r="A169" t="s">
        <v>10</v>
      </c>
      <c r="B169" t="s">
        <v>39</v>
      </c>
      <c r="C169" t="s">
        <v>33</v>
      </c>
      <c r="D169" s="1">
        <v>12950</v>
      </c>
      <c r="E169" s="2">
        <v>30</v>
      </c>
    </row>
    <row r="170" spans="1:5" x14ac:dyDescent="0.25">
      <c r="A170" t="s">
        <v>7</v>
      </c>
      <c r="B170" t="s">
        <v>36</v>
      </c>
      <c r="C170" t="s">
        <v>18</v>
      </c>
      <c r="D170" s="1">
        <v>2646</v>
      </c>
      <c r="E170" s="2">
        <v>177</v>
      </c>
    </row>
    <row r="171" spans="1:5" x14ac:dyDescent="0.25">
      <c r="A171" t="s">
        <v>40</v>
      </c>
      <c r="B171" t="s">
        <v>34</v>
      </c>
      <c r="C171" t="s">
        <v>33</v>
      </c>
      <c r="D171" s="1">
        <v>3794</v>
      </c>
      <c r="E171" s="2">
        <v>159</v>
      </c>
    </row>
    <row r="172" spans="1:5" x14ac:dyDescent="0.25">
      <c r="A172" t="s">
        <v>3</v>
      </c>
      <c r="B172" t="s">
        <v>35</v>
      </c>
      <c r="C172" t="s">
        <v>33</v>
      </c>
      <c r="D172" s="1">
        <v>819</v>
      </c>
      <c r="E172" s="2">
        <v>306</v>
      </c>
    </row>
    <row r="173" spans="1:5" x14ac:dyDescent="0.25">
      <c r="A173" t="s">
        <v>3</v>
      </c>
      <c r="B173" t="s">
        <v>34</v>
      </c>
      <c r="C173" t="s">
        <v>20</v>
      </c>
      <c r="D173" s="1">
        <v>2583</v>
      </c>
      <c r="E173" s="2">
        <v>18</v>
      </c>
    </row>
    <row r="174" spans="1:5" x14ac:dyDescent="0.25">
      <c r="A174" t="s">
        <v>7</v>
      </c>
      <c r="B174" t="s">
        <v>35</v>
      </c>
      <c r="C174" t="s">
        <v>19</v>
      </c>
      <c r="D174" s="1">
        <v>4585</v>
      </c>
      <c r="E174" s="2">
        <v>240</v>
      </c>
    </row>
    <row r="175" spans="1:5" x14ac:dyDescent="0.25">
      <c r="A175" t="s">
        <v>5</v>
      </c>
      <c r="B175" t="s">
        <v>34</v>
      </c>
      <c r="C175" t="s">
        <v>33</v>
      </c>
      <c r="D175" s="1">
        <v>1652</v>
      </c>
      <c r="E175" s="2">
        <v>93</v>
      </c>
    </row>
    <row r="176" spans="1:5" x14ac:dyDescent="0.25">
      <c r="A176" t="s">
        <v>10</v>
      </c>
      <c r="B176" t="s">
        <v>34</v>
      </c>
      <c r="C176" t="s">
        <v>26</v>
      </c>
      <c r="D176" s="1">
        <v>4991</v>
      </c>
      <c r="E176" s="2">
        <v>9</v>
      </c>
    </row>
    <row r="177" spans="1:5" x14ac:dyDescent="0.25">
      <c r="A177" t="s">
        <v>8</v>
      </c>
      <c r="B177" t="s">
        <v>34</v>
      </c>
      <c r="C177" t="s">
        <v>16</v>
      </c>
      <c r="D177" s="1">
        <v>2009</v>
      </c>
      <c r="E177" s="2">
        <v>219</v>
      </c>
    </row>
    <row r="178" spans="1:5" x14ac:dyDescent="0.25">
      <c r="A178" t="s">
        <v>2</v>
      </c>
      <c r="B178" t="s">
        <v>39</v>
      </c>
      <c r="C178" t="s">
        <v>22</v>
      </c>
      <c r="D178" s="1">
        <v>1568</v>
      </c>
      <c r="E178" s="2">
        <v>141</v>
      </c>
    </row>
    <row r="179" spans="1:5" x14ac:dyDescent="0.25">
      <c r="A179" t="s">
        <v>41</v>
      </c>
      <c r="B179" t="s">
        <v>37</v>
      </c>
      <c r="C179" t="s">
        <v>20</v>
      </c>
      <c r="D179" s="1">
        <v>3388</v>
      </c>
      <c r="E179" s="2">
        <v>123</v>
      </c>
    </row>
    <row r="180" spans="1:5" x14ac:dyDescent="0.25">
      <c r="A180" t="s">
        <v>40</v>
      </c>
      <c r="B180" t="s">
        <v>38</v>
      </c>
      <c r="C180" t="s">
        <v>24</v>
      </c>
      <c r="D180" s="1">
        <v>623</v>
      </c>
      <c r="E180" s="2">
        <v>51</v>
      </c>
    </row>
    <row r="181" spans="1:5" x14ac:dyDescent="0.25">
      <c r="A181" t="s">
        <v>6</v>
      </c>
      <c r="B181" t="s">
        <v>36</v>
      </c>
      <c r="C181" t="s">
        <v>4</v>
      </c>
      <c r="D181" s="1">
        <v>10073</v>
      </c>
      <c r="E181" s="2">
        <v>120</v>
      </c>
    </row>
    <row r="182" spans="1:5" x14ac:dyDescent="0.25">
      <c r="A182" t="s">
        <v>8</v>
      </c>
      <c r="B182" t="s">
        <v>39</v>
      </c>
      <c r="C182" t="s">
        <v>26</v>
      </c>
      <c r="D182" s="1">
        <v>1561</v>
      </c>
      <c r="E182" s="2">
        <v>27</v>
      </c>
    </row>
    <row r="183" spans="1:5" x14ac:dyDescent="0.25">
      <c r="A183" t="s">
        <v>9</v>
      </c>
      <c r="B183" t="s">
        <v>36</v>
      </c>
      <c r="C183" t="s">
        <v>27</v>
      </c>
      <c r="D183" s="1">
        <v>11522</v>
      </c>
      <c r="E183" s="2">
        <v>204</v>
      </c>
    </row>
    <row r="184" spans="1:5" x14ac:dyDescent="0.25">
      <c r="A184" t="s">
        <v>6</v>
      </c>
      <c r="B184" t="s">
        <v>38</v>
      </c>
      <c r="C184" t="s">
        <v>13</v>
      </c>
      <c r="D184" s="1">
        <v>2317</v>
      </c>
      <c r="E184" s="2">
        <v>123</v>
      </c>
    </row>
    <row r="185" spans="1:5" x14ac:dyDescent="0.25">
      <c r="A185" t="s">
        <v>10</v>
      </c>
      <c r="B185" t="s">
        <v>37</v>
      </c>
      <c r="C185" t="s">
        <v>28</v>
      </c>
      <c r="D185" s="1">
        <v>3059</v>
      </c>
      <c r="E185" s="2">
        <v>27</v>
      </c>
    </row>
    <row r="186" spans="1:5" x14ac:dyDescent="0.25">
      <c r="A186" t="s">
        <v>41</v>
      </c>
      <c r="B186" t="s">
        <v>37</v>
      </c>
      <c r="C186" t="s">
        <v>26</v>
      </c>
      <c r="D186" s="1">
        <v>2324</v>
      </c>
      <c r="E186" s="2">
        <v>177</v>
      </c>
    </row>
    <row r="187" spans="1:5" x14ac:dyDescent="0.25">
      <c r="A187" t="s">
        <v>3</v>
      </c>
      <c r="B187" t="s">
        <v>39</v>
      </c>
      <c r="C187" t="s">
        <v>26</v>
      </c>
      <c r="D187" s="1">
        <v>4956</v>
      </c>
      <c r="E187" s="2">
        <v>171</v>
      </c>
    </row>
    <row r="188" spans="1:5" x14ac:dyDescent="0.25">
      <c r="A188" t="s">
        <v>10</v>
      </c>
      <c r="B188" t="s">
        <v>34</v>
      </c>
      <c r="C188" t="s">
        <v>19</v>
      </c>
      <c r="D188" s="1">
        <v>5355</v>
      </c>
      <c r="E188" s="2">
        <v>204</v>
      </c>
    </row>
    <row r="189" spans="1:5" x14ac:dyDescent="0.25">
      <c r="A189" t="s">
        <v>3</v>
      </c>
      <c r="B189" t="s">
        <v>34</v>
      </c>
      <c r="C189" t="s">
        <v>14</v>
      </c>
      <c r="D189" s="1">
        <v>7259</v>
      </c>
      <c r="E189" s="2">
        <v>276</v>
      </c>
    </row>
    <row r="190" spans="1:5" x14ac:dyDescent="0.25">
      <c r="A190" t="s">
        <v>8</v>
      </c>
      <c r="B190" t="s">
        <v>37</v>
      </c>
      <c r="C190" t="s">
        <v>26</v>
      </c>
      <c r="D190" s="1">
        <v>6279</v>
      </c>
      <c r="E190" s="2">
        <v>45</v>
      </c>
    </row>
    <row r="191" spans="1:5" x14ac:dyDescent="0.25">
      <c r="A191" t="s">
        <v>40</v>
      </c>
      <c r="B191" t="s">
        <v>38</v>
      </c>
      <c r="C191" t="s">
        <v>29</v>
      </c>
      <c r="D191" s="1">
        <v>2541</v>
      </c>
      <c r="E191" s="2">
        <v>45</v>
      </c>
    </row>
    <row r="192" spans="1:5" x14ac:dyDescent="0.25">
      <c r="A192" t="s">
        <v>6</v>
      </c>
      <c r="B192" t="s">
        <v>35</v>
      </c>
      <c r="C192" t="s">
        <v>27</v>
      </c>
      <c r="D192" s="1">
        <v>3864</v>
      </c>
      <c r="E192" s="2">
        <v>177</v>
      </c>
    </row>
    <row r="193" spans="1:5" x14ac:dyDescent="0.25">
      <c r="A193" t="s">
        <v>5</v>
      </c>
      <c r="B193" t="s">
        <v>36</v>
      </c>
      <c r="C193" t="s">
        <v>13</v>
      </c>
      <c r="D193" s="1">
        <v>6146</v>
      </c>
      <c r="E193" s="2">
        <v>63</v>
      </c>
    </row>
    <row r="194" spans="1:5" x14ac:dyDescent="0.25">
      <c r="A194" t="s">
        <v>9</v>
      </c>
      <c r="B194" t="s">
        <v>39</v>
      </c>
      <c r="C194" t="s">
        <v>18</v>
      </c>
      <c r="D194" s="1">
        <v>2639</v>
      </c>
      <c r="E194" s="2">
        <v>204</v>
      </c>
    </row>
    <row r="195" spans="1:5" x14ac:dyDescent="0.25">
      <c r="A195" t="s">
        <v>8</v>
      </c>
      <c r="B195" t="s">
        <v>37</v>
      </c>
      <c r="C195" t="s">
        <v>22</v>
      </c>
      <c r="D195" s="1">
        <v>1890</v>
      </c>
      <c r="E195" s="2">
        <v>195</v>
      </c>
    </row>
    <row r="196" spans="1:5" x14ac:dyDescent="0.25">
      <c r="A196" t="s">
        <v>7</v>
      </c>
      <c r="B196" t="s">
        <v>34</v>
      </c>
      <c r="C196" t="s">
        <v>14</v>
      </c>
      <c r="D196" s="1">
        <v>1932</v>
      </c>
      <c r="E196" s="2">
        <v>369</v>
      </c>
    </row>
    <row r="197" spans="1:5" x14ac:dyDescent="0.25">
      <c r="A197" t="s">
        <v>3</v>
      </c>
      <c r="B197" t="s">
        <v>34</v>
      </c>
      <c r="C197" t="s">
        <v>25</v>
      </c>
      <c r="D197" s="1">
        <v>6300</v>
      </c>
      <c r="E197" s="2">
        <v>42</v>
      </c>
    </row>
    <row r="198" spans="1:5" x14ac:dyDescent="0.25">
      <c r="A198" t="s">
        <v>6</v>
      </c>
      <c r="B198" t="s">
        <v>37</v>
      </c>
      <c r="C198" t="s">
        <v>30</v>
      </c>
      <c r="D198" s="1">
        <v>560</v>
      </c>
      <c r="E198" s="2">
        <v>81</v>
      </c>
    </row>
    <row r="199" spans="1:5" x14ac:dyDescent="0.25">
      <c r="A199" t="s">
        <v>9</v>
      </c>
      <c r="B199" t="s">
        <v>37</v>
      </c>
      <c r="C199" t="s">
        <v>26</v>
      </c>
      <c r="D199" s="1">
        <v>2856</v>
      </c>
      <c r="E199" s="2">
        <v>246</v>
      </c>
    </row>
    <row r="200" spans="1:5" x14ac:dyDescent="0.25">
      <c r="A200" t="s">
        <v>9</v>
      </c>
      <c r="B200" t="s">
        <v>34</v>
      </c>
      <c r="C200" t="s">
        <v>17</v>
      </c>
      <c r="D200" s="1">
        <v>707</v>
      </c>
      <c r="E200" s="2">
        <v>174</v>
      </c>
    </row>
    <row r="201" spans="1:5" x14ac:dyDescent="0.25">
      <c r="A201" t="s">
        <v>8</v>
      </c>
      <c r="B201" t="s">
        <v>35</v>
      </c>
      <c r="C201" t="s">
        <v>30</v>
      </c>
      <c r="D201" s="1">
        <v>3598</v>
      </c>
      <c r="E201" s="2">
        <v>81</v>
      </c>
    </row>
    <row r="202" spans="1:5" x14ac:dyDescent="0.25">
      <c r="A202" t="s">
        <v>40</v>
      </c>
      <c r="B202" t="s">
        <v>35</v>
      </c>
      <c r="C202" t="s">
        <v>22</v>
      </c>
      <c r="D202" s="1">
        <v>6853</v>
      </c>
      <c r="E202" s="2">
        <v>372</v>
      </c>
    </row>
    <row r="203" spans="1:5" x14ac:dyDescent="0.25">
      <c r="A203" t="s">
        <v>40</v>
      </c>
      <c r="B203" t="s">
        <v>35</v>
      </c>
      <c r="C203" t="s">
        <v>16</v>
      </c>
      <c r="D203" s="1">
        <v>4725</v>
      </c>
      <c r="E203" s="2">
        <v>174</v>
      </c>
    </row>
    <row r="204" spans="1:5" x14ac:dyDescent="0.25">
      <c r="A204" t="s">
        <v>41</v>
      </c>
      <c r="B204" t="s">
        <v>36</v>
      </c>
      <c r="C204" t="s">
        <v>32</v>
      </c>
      <c r="D204" s="1">
        <v>10304</v>
      </c>
      <c r="E204" s="2">
        <v>84</v>
      </c>
    </row>
    <row r="205" spans="1:5" x14ac:dyDescent="0.25">
      <c r="A205" t="s">
        <v>41</v>
      </c>
      <c r="B205" t="s">
        <v>34</v>
      </c>
      <c r="C205" t="s">
        <v>16</v>
      </c>
      <c r="D205" s="1">
        <v>1274</v>
      </c>
      <c r="E205" s="2">
        <v>225</v>
      </c>
    </row>
    <row r="206" spans="1:5" x14ac:dyDescent="0.25">
      <c r="A206" t="s">
        <v>5</v>
      </c>
      <c r="B206" t="s">
        <v>36</v>
      </c>
      <c r="C206" t="s">
        <v>30</v>
      </c>
      <c r="D206" s="1">
        <v>1526</v>
      </c>
      <c r="E206" s="2">
        <v>105</v>
      </c>
    </row>
    <row r="207" spans="1:5" x14ac:dyDescent="0.25">
      <c r="A207" t="s">
        <v>40</v>
      </c>
      <c r="B207" t="s">
        <v>39</v>
      </c>
      <c r="C207" t="s">
        <v>28</v>
      </c>
      <c r="D207" s="1">
        <v>3101</v>
      </c>
      <c r="E207" s="2">
        <v>225</v>
      </c>
    </row>
    <row r="208" spans="1:5" x14ac:dyDescent="0.25">
      <c r="A208" t="s">
        <v>2</v>
      </c>
      <c r="B208" t="s">
        <v>37</v>
      </c>
      <c r="C208" t="s">
        <v>14</v>
      </c>
      <c r="D208" s="1">
        <v>1057</v>
      </c>
      <c r="E208" s="2">
        <v>54</v>
      </c>
    </row>
    <row r="209" spans="1:5" x14ac:dyDescent="0.25">
      <c r="A209" t="s">
        <v>7</v>
      </c>
      <c r="B209" t="s">
        <v>37</v>
      </c>
      <c r="C209" t="s">
        <v>26</v>
      </c>
      <c r="D209" s="1">
        <v>5306</v>
      </c>
      <c r="E209" s="2">
        <v>0</v>
      </c>
    </row>
    <row r="210" spans="1:5" x14ac:dyDescent="0.25">
      <c r="A210" t="s">
        <v>5</v>
      </c>
      <c r="B210" t="s">
        <v>39</v>
      </c>
      <c r="C210" t="s">
        <v>24</v>
      </c>
      <c r="D210" s="1">
        <v>4018</v>
      </c>
      <c r="E210" s="2">
        <v>171</v>
      </c>
    </row>
    <row r="211" spans="1:5" x14ac:dyDescent="0.25">
      <c r="A211" t="s">
        <v>9</v>
      </c>
      <c r="B211" t="s">
        <v>34</v>
      </c>
      <c r="C211" t="s">
        <v>16</v>
      </c>
      <c r="D211" s="1">
        <v>938</v>
      </c>
      <c r="E211" s="2">
        <v>189</v>
      </c>
    </row>
    <row r="212" spans="1:5" x14ac:dyDescent="0.25">
      <c r="A212" t="s">
        <v>7</v>
      </c>
      <c r="B212" t="s">
        <v>38</v>
      </c>
      <c r="C212" t="s">
        <v>18</v>
      </c>
      <c r="D212" s="1">
        <v>1778</v>
      </c>
      <c r="E212" s="2">
        <v>270</v>
      </c>
    </row>
    <row r="213" spans="1:5" x14ac:dyDescent="0.25">
      <c r="A213" t="s">
        <v>6</v>
      </c>
      <c r="B213" t="s">
        <v>39</v>
      </c>
      <c r="C213" t="s">
        <v>30</v>
      </c>
      <c r="D213" s="1">
        <v>1638</v>
      </c>
      <c r="E213" s="2">
        <v>63</v>
      </c>
    </row>
    <row r="214" spans="1:5" x14ac:dyDescent="0.25">
      <c r="A214" t="s">
        <v>41</v>
      </c>
      <c r="B214" t="s">
        <v>38</v>
      </c>
      <c r="C214" t="s">
        <v>25</v>
      </c>
      <c r="D214" s="1">
        <v>154</v>
      </c>
      <c r="E214" s="2">
        <v>21</v>
      </c>
    </row>
    <row r="215" spans="1:5" x14ac:dyDescent="0.25">
      <c r="A215" t="s">
        <v>7</v>
      </c>
      <c r="B215" t="s">
        <v>37</v>
      </c>
      <c r="C215" t="s">
        <v>22</v>
      </c>
      <c r="D215" s="1">
        <v>9835</v>
      </c>
      <c r="E215" s="2">
        <v>207</v>
      </c>
    </row>
    <row r="216" spans="1:5" x14ac:dyDescent="0.25">
      <c r="A216" t="s">
        <v>9</v>
      </c>
      <c r="B216" t="s">
        <v>37</v>
      </c>
      <c r="C216" t="s">
        <v>20</v>
      </c>
      <c r="D216" s="1">
        <v>7273</v>
      </c>
      <c r="E216" s="2">
        <v>96</v>
      </c>
    </row>
    <row r="217" spans="1:5" x14ac:dyDescent="0.25">
      <c r="A217" t="s">
        <v>5</v>
      </c>
      <c r="B217" t="s">
        <v>39</v>
      </c>
      <c r="C217" t="s">
        <v>22</v>
      </c>
      <c r="D217" s="1">
        <v>6909</v>
      </c>
      <c r="E217" s="2">
        <v>81</v>
      </c>
    </row>
    <row r="218" spans="1:5" x14ac:dyDescent="0.25">
      <c r="A218" t="s">
        <v>9</v>
      </c>
      <c r="B218" t="s">
        <v>39</v>
      </c>
      <c r="C218" t="s">
        <v>24</v>
      </c>
      <c r="D218" s="1">
        <v>3920</v>
      </c>
      <c r="E218" s="2">
        <v>306</v>
      </c>
    </row>
    <row r="219" spans="1:5" x14ac:dyDescent="0.25">
      <c r="A219" t="s">
        <v>10</v>
      </c>
      <c r="B219" t="s">
        <v>39</v>
      </c>
      <c r="C219" t="s">
        <v>21</v>
      </c>
      <c r="D219" s="1">
        <v>4858</v>
      </c>
      <c r="E219" s="2">
        <v>279</v>
      </c>
    </row>
    <row r="220" spans="1:5" x14ac:dyDescent="0.25">
      <c r="A220" t="s">
        <v>2</v>
      </c>
      <c r="B220" t="s">
        <v>38</v>
      </c>
      <c r="C220" t="s">
        <v>4</v>
      </c>
      <c r="D220" s="1">
        <v>3549</v>
      </c>
      <c r="E220" s="2">
        <v>3</v>
      </c>
    </row>
    <row r="221" spans="1:5" x14ac:dyDescent="0.25">
      <c r="A221" t="s">
        <v>7</v>
      </c>
      <c r="B221" t="s">
        <v>39</v>
      </c>
      <c r="C221" t="s">
        <v>27</v>
      </c>
      <c r="D221" s="1">
        <v>966</v>
      </c>
      <c r="E221" s="2">
        <v>198</v>
      </c>
    </row>
    <row r="222" spans="1:5" x14ac:dyDescent="0.25">
      <c r="A222" t="s">
        <v>5</v>
      </c>
      <c r="B222" t="s">
        <v>39</v>
      </c>
      <c r="C222" t="s">
        <v>18</v>
      </c>
      <c r="D222" s="1">
        <v>385</v>
      </c>
      <c r="E222" s="2">
        <v>249</v>
      </c>
    </row>
    <row r="223" spans="1:5" x14ac:dyDescent="0.25">
      <c r="A223" t="s">
        <v>6</v>
      </c>
      <c r="B223" t="s">
        <v>34</v>
      </c>
      <c r="C223" t="s">
        <v>16</v>
      </c>
      <c r="D223" s="1">
        <v>2219</v>
      </c>
      <c r="E223" s="2">
        <v>75</v>
      </c>
    </row>
    <row r="224" spans="1:5" x14ac:dyDescent="0.25">
      <c r="A224" t="s">
        <v>9</v>
      </c>
      <c r="B224" t="s">
        <v>36</v>
      </c>
      <c r="C224" t="s">
        <v>32</v>
      </c>
      <c r="D224" s="1">
        <v>2954</v>
      </c>
      <c r="E224" s="2">
        <v>189</v>
      </c>
    </row>
    <row r="225" spans="1:5" x14ac:dyDescent="0.25">
      <c r="A225" t="s">
        <v>7</v>
      </c>
      <c r="B225" t="s">
        <v>36</v>
      </c>
      <c r="C225" t="s">
        <v>32</v>
      </c>
      <c r="D225" s="1">
        <v>280</v>
      </c>
      <c r="E225" s="2">
        <v>87</v>
      </c>
    </row>
    <row r="226" spans="1:5" x14ac:dyDescent="0.25">
      <c r="A226" t="s">
        <v>41</v>
      </c>
      <c r="B226" t="s">
        <v>36</v>
      </c>
      <c r="C226" t="s">
        <v>30</v>
      </c>
      <c r="D226" s="1">
        <v>6118</v>
      </c>
      <c r="E226" s="2">
        <v>174</v>
      </c>
    </row>
    <row r="227" spans="1:5" x14ac:dyDescent="0.25">
      <c r="A227" t="s">
        <v>2</v>
      </c>
      <c r="B227" t="s">
        <v>39</v>
      </c>
      <c r="C227" t="s">
        <v>15</v>
      </c>
      <c r="D227" s="1">
        <v>4802</v>
      </c>
      <c r="E227" s="2">
        <v>36</v>
      </c>
    </row>
    <row r="228" spans="1:5" x14ac:dyDescent="0.25">
      <c r="A228" t="s">
        <v>9</v>
      </c>
      <c r="B228" t="s">
        <v>38</v>
      </c>
      <c r="C228" t="s">
        <v>24</v>
      </c>
      <c r="D228" s="1">
        <v>4137</v>
      </c>
      <c r="E228" s="2">
        <v>60</v>
      </c>
    </row>
    <row r="229" spans="1:5" x14ac:dyDescent="0.25">
      <c r="A229" t="s">
        <v>3</v>
      </c>
      <c r="B229" t="s">
        <v>35</v>
      </c>
      <c r="C229" t="s">
        <v>23</v>
      </c>
      <c r="D229" s="1">
        <v>2023</v>
      </c>
      <c r="E229" s="2">
        <v>78</v>
      </c>
    </row>
    <row r="230" spans="1:5" x14ac:dyDescent="0.25">
      <c r="A230" t="s">
        <v>9</v>
      </c>
      <c r="B230" t="s">
        <v>36</v>
      </c>
      <c r="C230" t="s">
        <v>30</v>
      </c>
      <c r="D230" s="1">
        <v>9051</v>
      </c>
      <c r="E230" s="2">
        <v>57</v>
      </c>
    </row>
    <row r="231" spans="1:5" x14ac:dyDescent="0.25">
      <c r="A231" t="s">
        <v>9</v>
      </c>
      <c r="B231" t="s">
        <v>37</v>
      </c>
      <c r="C231" t="s">
        <v>28</v>
      </c>
      <c r="D231" s="1">
        <v>2919</v>
      </c>
      <c r="E231" s="2">
        <v>45</v>
      </c>
    </row>
    <row r="232" spans="1:5" x14ac:dyDescent="0.25">
      <c r="A232" t="s">
        <v>41</v>
      </c>
      <c r="B232" t="s">
        <v>38</v>
      </c>
      <c r="C232" t="s">
        <v>22</v>
      </c>
      <c r="D232" s="1">
        <v>5915</v>
      </c>
      <c r="E232" s="2">
        <v>3</v>
      </c>
    </row>
    <row r="233" spans="1:5" x14ac:dyDescent="0.25">
      <c r="A233" t="s">
        <v>10</v>
      </c>
      <c r="B233" t="s">
        <v>35</v>
      </c>
      <c r="C233" t="s">
        <v>15</v>
      </c>
      <c r="D233" s="1">
        <v>2562</v>
      </c>
      <c r="E233" s="2">
        <v>6</v>
      </c>
    </row>
    <row r="234" spans="1:5" x14ac:dyDescent="0.25">
      <c r="A234" t="s">
        <v>5</v>
      </c>
      <c r="B234" t="s">
        <v>37</v>
      </c>
      <c r="C234" t="s">
        <v>25</v>
      </c>
      <c r="D234" s="1">
        <v>8813</v>
      </c>
      <c r="E234" s="2">
        <v>21</v>
      </c>
    </row>
    <row r="235" spans="1:5" x14ac:dyDescent="0.25">
      <c r="A235" t="s">
        <v>5</v>
      </c>
      <c r="B235" t="s">
        <v>36</v>
      </c>
      <c r="C235" t="s">
        <v>18</v>
      </c>
      <c r="D235" s="1">
        <v>6111</v>
      </c>
      <c r="E235" s="2">
        <v>3</v>
      </c>
    </row>
    <row r="236" spans="1:5" x14ac:dyDescent="0.25">
      <c r="A236" t="s">
        <v>8</v>
      </c>
      <c r="B236" t="s">
        <v>34</v>
      </c>
      <c r="C236" t="s">
        <v>31</v>
      </c>
      <c r="D236" s="1">
        <v>3507</v>
      </c>
      <c r="E236" s="2">
        <v>288</v>
      </c>
    </row>
    <row r="237" spans="1:5" x14ac:dyDescent="0.25">
      <c r="A237" t="s">
        <v>6</v>
      </c>
      <c r="B237" t="s">
        <v>36</v>
      </c>
      <c r="C237" t="s">
        <v>13</v>
      </c>
      <c r="D237" s="1">
        <v>4319</v>
      </c>
      <c r="E237" s="2">
        <v>30</v>
      </c>
    </row>
    <row r="238" spans="1:5" x14ac:dyDescent="0.25">
      <c r="A238" t="s">
        <v>40</v>
      </c>
      <c r="B238" t="s">
        <v>38</v>
      </c>
      <c r="C238" t="s">
        <v>26</v>
      </c>
      <c r="D238" s="1">
        <v>609</v>
      </c>
      <c r="E238" s="2">
        <v>87</v>
      </c>
    </row>
    <row r="239" spans="1:5" x14ac:dyDescent="0.25">
      <c r="A239" t="s">
        <v>40</v>
      </c>
      <c r="B239" t="s">
        <v>39</v>
      </c>
      <c r="C239" t="s">
        <v>27</v>
      </c>
      <c r="D239" s="1">
        <v>6370</v>
      </c>
      <c r="E239" s="2">
        <v>30</v>
      </c>
    </row>
    <row r="240" spans="1:5" x14ac:dyDescent="0.25">
      <c r="A240" t="s">
        <v>5</v>
      </c>
      <c r="B240" t="s">
        <v>38</v>
      </c>
      <c r="C240" t="s">
        <v>19</v>
      </c>
      <c r="D240" s="1">
        <v>5474</v>
      </c>
      <c r="E240" s="2">
        <v>168</v>
      </c>
    </row>
    <row r="241" spans="1:5" x14ac:dyDescent="0.25">
      <c r="A241" t="s">
        <v>40</v>
      </c>
      <c r="B241" t="s">
        <v>36</v>
      </c>
      <c r="C241" t="s">
        <v>27</v>
      </c>
      <c r="D241" s="1">
        <v>3164</v>
      </c>
      <c r="E241" s="2">
        <v>306</v>
      </c>
    </row>
    <row r="242" spans="1:5" x14ac:dyDescent="0.25">
      <c r="A242" t="s">
        <v>6</v>
      </c>
      <c r="B242" t="s">
        <v>35</v>
      </c>
      <c r="C242" t="s">
        <v>4</v>
      </c>
      <c r="D242" s="1">
        <v>1302</v>
      </c>
      <c r="E242" s="2">
        <v>402</v>
      </c>
    </row>
    <row r="243" spans="1:5" x14ac:dyDescent="0.25">
      <c r="A243" t="s">
        <v>3</v>
      </c>
      <c r="B243" t="s">
        <v>37</v>
      </c>
      <c r="C243" t="s">
        <v>28</v>
      </c>
      <c r="D243" s="1">
        <v>7308</v>
      </c>
      <c r="E243" s="2">
        <v>327</v>
      </c>
    </row>
    <row r="244" spans="1:5" x14ac:dyDescent="0.25">
      <c r="A244" t="s">
        <v>40</v>
      </c>
      <c r="B244" t="s">
        <v>37</v>
      </c>
      <c r="C244" t="s">
        <v>27</v>
      </c>
      <c r="D244" s="1">
        <v>6132</v>
      </c>
      <c r="E244" s="2">
        <v>93</v>
      </c>
    </row>
    <row r="245" spans="1:5" x14ac:dyDescent="0.25">
      <c r="A245" t="s">
        <v>10</v>
      </c>
      <c r="B245" t="s">
        <v>35</v>
      </c>
      <c r="C245" t="s">
        <v>14</v>
      </c>
      <c r="D245" s="1">
        <v>3472</v>
      </c>
      <c r="E245" s="2">
        <v>96</v>
      </c>
    </row>
    <row r="246" spans="1:5" x14ac:dyDescent="0.25">
      <c r="A246" t="s">
        <v>8</v>
      </c>
      <c r="B246" t="s">
        <v>39</v>
      </c>
      <c r="C246" t="s">
        <v>18</v>
      </c>
      <c r="D246" s="1">
        <v>9660</v>
      </c>
      <c r="E246" s="2">
        <v>27</v>
      </c>
    </row>
    <row r="247" spans="1:5" x14ac:dyDescent="0.25">
      <c r="A247" t="s">
        <v>9</v>
      </c>
      <c r="B247" t="s">
        <v>38</v>
      </c>
      <c r="C247" t="s">
        <v>26</v>
      </c>
      <c r="D247" s="1">
        <v>2436</v>
      </c>
      <c r="E247" s="2">
        <v>99</v>
      </c>
    </row>
    <row r="248" spans="1:5" x14ac:dyDescent="0.25">
      <c r="A248" t="s">
        <v>9</v>
      </c>
      <c r="B248" t="s">
        <v>38</v>
      </c>
      <c r="C248" t="s">
        <v>33</v>
      </c>
      <c r="D248" s="1">
        <v>9506</v>
      </c>
      <c r="E248" s="2">
        <v>87</v>
      </c>
    </row>
    <row r="249" spans="1:5" x14ac:dyDescent="0.25">
      <c r="A249" t="s">
        <v>10</v>
      </c>
      <c r="B249" t="s">
        <v>37</v>
      </c>
      <c r="C249" t="s">
        <v>21</v>
      </c>
      <c r="D249" s="1">
        <v>245</v>
      </c>
      <c r="E249" s="2">
        <v>288</v>
      </c>
    </row>
    <row r="250" spans="1:5" x14ac:dyDescent="0.25">
      <c r="A250" t="s">
        <v>8</v>
      </c>
      <c r="B250" t="s">
        <v>35</v>
      </c>
      <c r="C250" t="s">
        <v>20</v>
      </c>
      <c r="D250" s="1">
        <v>2702</v>
      </c>
      <c r="E250" s="2">
        <v>363</v>
      </c>
    </row>
    <row r="251" spans="1:5" x14ac:dyDescent="0.25">
      <c r="A251" t="s">
        <v>10</v>
      </c>
      <c r="B251" t="s">
        <v>34</v>
      </c>
      <c r="C251" t="s">
        <v>17</v>
      </c>
      <c r="D251" s="1">
        <v>700</v>
      </c>
      <c r="E251" s="2">
        <v>87</v>
      </c>
    </row>
    <row r="252" spans="1:5" x14ac:dyDescent="0.25">
      <c r="A252" t="s">
        <v>6</v>
      </c>
      <c r="B252" t="s">
        <v>34</v>
      </c>
      <c r="C252" t="s">
        <v>17</v>
      </c>
      <c r="D252" s="1">
        <v>3759</v>
      </c>
      <c r="E252" s="2">
        <v>150</v>
      </c>
    </row>
    <row r="253" spans="1:5" x14ac:dyDescent="0.25">
      <c r="A253" t="s">
        <v>2</v>
      </c>
      <c r="B253" t="s">
        <v>35</v>
      </c>
      <c r="C253" t="s">
        <v>17</v>
      </c>
      <c r="D253" s="1">
        <v>1589</v>
      </c>
      <c r="E253" s="2">
        <v>303</v>
      </c>
    </row>
    <row r="254" spans="1:5" x14ac:dyDescent="0.25">
      <c r="A254" t="s">
        <v>7</v>
      </c>
      <c r="B254" t="s">
        <v>35</v>
      </c>
      <c r="C254" t="s">
        <v>28</v>
      </c>
      <c r="D254" s="1">
        <v>5194</v>
      </c>
      <c r="E254" s="2">
        <v>288</v>
      </c>
    </row>
    <row r="255" spans="1:5" x14ac:dyDescent="0.25">
      <c r="A255" t="s">
        <v>10</v>
      </c>
      <c r="B255" t="s">
        <v>36</v>
      </c>
      <c r="C255" t="s">
        <v>13</v>
      </c>
      <c r="D255" s="1">
        <v>945</v>
      </c>
      <c r="E255" s="2">
        <v>75</v>
      </c>
    </row>
    <row r="256" spans="1:5" x14ac:dyDescent="0.25">
      <c r="A256" t="s">
        <v>40</v>
      </c>
      <c r="B256" t="s">
        <v>38</v>
      </c>
      <c r="C256" t="s">
        <v>31</v>
      </c>
      <c r="D256" s="1">
        <v>1988</v>
      </c>
      <c r="E256" s="2">
        <v>39</v>
      </c>
    </row>
    <row r="257" spans="1:5" x14ac:dyDescent="0.25">
      <c r="A257" t="s">
        <v>6</v>
      </c>
      <c r="B257" t="s">
        <v>34</v>
      </c>
      <c r="C257" t="s">
        <v>32</v>
      </c>
      <c r="D257" s="1">
        <v>6734</v>
      </c>
      <c r="E257" s="2">
        <v>123</v>
      </c>
    </row>
    <row r="258" spans="1:5" x14ac:dyDescent="0.25">
      <c r="A258" t="s">
        <v>40</v>
      </c>
      <c r="B258" t="s">
        <v>36</v>
      </c>
      <c r="C258" t="s">
        <v>4</v>
      </c>
      <c r="D258" s="1">
        <v>217</v>
      </c>
      <c r="E258" s="2">
        <v>36</v>
      </c>
    </row>
    <row r="259" spans="1:5" x14ac:dyDescent="0.25">
      <c r="A259" t="s">
        <v>5</v>
      </c>
      <c r="B259" t="s">
        <v>34</v>
      </c>
      <c r="C259" t="s">
        <v>22</v>
      </c>
      <c r="D259" s="1">
        <v>6279</v>
      </c>
      <c r="E259" s="2">
        <v>237</v>
      </c>
    </row>
    <row r="260" spans="1:5" x14ac:dyDescent="0.25">
      <c r="A260" t="s">
        <v>40</v>
      </c>
      <c r="B260" t="s">
        <v>36</v>
      </c>
      <c r="C260" t="s">
        <v>13</v>
      </c>
      <c r="D260" s="1">
        <v>4424</v>
      </c>
      <c r="E260" s="2">
        <v>201</v>
      </c>
    </row>
    <row r="261" spans="1:5" x14ac:dyDescent="0.25">
      <c r="A261" t="s">
        <v>2</v>
      </c>
      <c r="B261" t="s">
        <v>36</v>
      </c>
      <c r="C261" t="s">
        <v>17</v>
      </c>
      <c r="D261" s="1">
        <v>189</v>
      </c>
      <c r="E261" s="2">
        <v>48</v>
      </c>
    </row>
    <row r="262" spans="1:5" x14ac:dyDescent="0.25">
      <c r="A262" t="s">
        <v>5</v>
      </c>
      <c r="B262" t="s">
        <v>35</v>
      </c>
      <c r="C262" t="s">
        <v>22</v>
      </c>
      <c r="D262" s="1">
        <v>490</v>
      </c>
      <c r="E262" s="2">
        <v>84</v>
      </c>
    </row>
    <row r="263" spans="1:5" x14ac:dyDescent="0.25">
      <c r="A263" t="s">
        <v>8</v>
      </c>
      <c r="B263" t="s">
        <v>37</v>
      </c>
      <c r="C263" t="s">
        <v>21</v>
      </c>
      <c r="D263" s="1">
        <v>434</v>
      </c>
      <c r="E263" s="2">
        <v>87</v>
      </c>
    </row>
    <row r="264" spans="1:5" x14ac:dyDescent="0.25">
      <c r="A264" t="s">
        <v>7</v>
      </c>
      <c r="B264" t="s">
        <v>38</v>
      </c>
      <c r="C264" t="s">
        <v>30</v>
      </c>
      <c r="D264" s="1">
        <v>10129</v>
      </c>
      <c r="E264" s="2">
        <v>312</v>
      </c>
    </row>
    <row r="265" spans="1:5" x14ac:dyDescent="0.25">
      <c r="A265" t="s">
        <v>3</v>
      </c>
      <c r="B265" t="s">
        <v>39</v>
      </c>
      <c r="C265" t="s">
        <v>28</v>
      </c>
      <c r="D265" s="1">
        <v>1652</v>
      </c>
      <c r="E265" s="2">
        <v>102</v>
      </c>
    </row>
    <row r="266" spans="1:5" x14ac:dyDescent="0.25">
      <c r="A266" t="s">
        <v>8</v>
      </c>
      <c r="B266" t="s">
        <v>38</v>
      </c>
      <c r="C266" t="s">
        <v>21</v>
      </c>
      <c r="D266" s="1">
        <v>6433</v>
      </c>
      <c r="E266" s="2">
        <v>78</v>
      </c>
    </row>
    <row r="267" spans="1:5" x14ac:dyDescent="0.25">
      <c r="A267" t="s">
        <v>3</v>
      </c>
      <c r="B267" t="s">
        <v>34</v>
      </c>
      <c r="C267" t="s">
        <v>23</v>
      </c>
      <c r="D267" s="1">
        <v>2212</v>
      </c>
      <c r="E267" s="2">
        <v>117</v>
      </c>
    </row>
    <row r="268" spans="1:5" x14ac:dyDescent="0.25">
      <c r="A268" t="s">
        <v>41</v>
      </c>
      <c r="B268" t="s">
        <v>35</v>
      </c>
      <c r="C268" t="s">
        <v>19</v>
      </c>
      <c r="D268" s="1">
        <v>609</v>
      </c>
      <c r="E268" s="2">
        <v>99</v>
      </c>
    </row>
    <row r="269" spans="1:5" x14ac:dyDescent="0.25">
      <c r="A269" t="s">
        <v>40</v>
      </c>
      <c r="B269" t="s">
        <v>35</v>
      </c>
      <c r="C269" t="s">
        <v>24</v>
      </c>
      <c r="D269" s="1">
        <v>1638</v>
      </c>
      <c r="E269" s="2">
        <v>48</v>
      </c>
    </row>
    <row r="270" spans="1:5" x14ac:dyDescent="0.25">
      <c r="A270" t="s">
        <v>7</v>
      </c>
      <c r="B270" t="s">
        <v>34</v>
      </c>
      <c r="C270" t="s">
        <v>15</v>
      </c>
      <c r="D270" s="1">
        <v>3829</v>
      </c>
      <c r="E270" s="2">
        <v>24</v>
      </c>
    </row>
    <row r="271" spans="1:5" x14ac:dyDescent="0.25">
      <c r="A271" t="s">
        <v>40</v>
      </c>
      <c r="B271" t="s">
        <v>39</v>
      </c>
      <c r="C271" t="s">
        <v>15</v>
      </c>
      <c r="D271" s="1">
        <v>5775</v>
      </c>
      <c r="E271" s="2">
        <v>42</v>
      </c>
    </row>
    <row r="272" spans="1:5" x14ac:dyDescent="0.25">
      <c r="A272" t="s">
        <v>6</v>
      </c>
      <c r="B272" t="s">
        <v>35</v>
      </c>
      <c r="C272" t="s">
        <v>20</v>
      </c>
      <c r="D272" s="1">
        <v>1071</v>
      </c>
      <c r="E272" s="2">
        <v>270</v>
      </c>
    </row>
    <row r="273" spans="1:5" x14ac:dyDescent="0.25">
      <c r="A273" t="s">
        <v>8</v>
      </c>
      <c r="B273" t="s">
        <v>36</v>
      </c>
      <c r="C273" t="s">
        <v>23</v>
      </c>
      <c r="D273" s="1">
        <v>5019</v>
      </c>
      <c r="E273" s="2">
        <v>150</v>
      </c>
    </row>
    <row r="274" spans="1:5" x14ac:dyDescent="0.25">
      <c r="A274" t="s">
        <v>2</v>
      </c>
      <c r="B274" t="s">
        <v>37</v>
      </c>
      <c r="C274" t="s">
        <v>15</v>
      </c>
      <c r="D274" s="1">
        <v>2863</v>
      </c>
      <c r="E274" s="2">
        <v>42</v>
      </c>
    </row>
    <row r="275" spans="1:5" x14ac:dyDescent="0.25">
      <c r="A275" t="s">
        <v>40</v>
      </c>
      <c r="B275" t="s">
        <v>35</v>
      </c>
      <c r="C275" t="s">
        <v>29</v>
      </c>
      <c r="D275" s="1">
        <v>1617</v>
      </c>
      <c r="E275" s="2">
        <v>126</v>
      </c>
    </row>
    <row r="276" spans="1:5" x14ac:dyDescent="0.25">
      <c r="A276" t="s">
        <v>6</v>
      </c>
      <c r="B276" t="s">
        <v>37</v>
      </c>
      <c r="C276" t="s">
        <v>26</v>
      </c>
      <c r="D276" s="1">
        <v>6818</v>
      </c>
      <c r="E276" s="2">
        <v>6</v>
      </c>
    </row>
    <row r="277" spans="1:5" x14ac:dyDescent="0.25">
      <c r="A277" t="s">
        <v>3</v>
      </c>
      <c r="B277" t="s">
        <v>35</v>
      </c>
      <c r="C277" t="s">
        <v>15</v>
      </c>
      <c r="D277" s="1">
        <v>6657</v>
      </c>
      <c r="E277" s="2">
        <v>276</v>
      </c>
    </row>
    <row r="278" spans="1:5" x14ac:dyDescent="0.25">
      <c r="A278" t="s">
        <v>3</v>
      </c>
      <c r="B278" t="s">
        <v>34</v>
      </c>
      <c r="C278" t="s">
        <v>17</v>
      </c>
      <c r="D278" s="1">
        <v>2919</v>
      </c>
      <c r="E278" s="2">
        <v>93</v>
      </c>
    </row>
    <row r="279" spans="1:5" x14ac:dyDescent="0.25">
      <c r="A279" t="s">
        <v>2</v>
      </c>
      <c r="B279" t="s">
        <v>36</v>
      </c>
      <c r="C279" t="s">
        <v>31</v>
      </c>
      <c r="D279" s="1">
        <v>3094</v>
      </c>
      <c r="E279" s="2">
        <v>246</v>
      </c>
    </row>
    <row r="280" spans="1:5" x14ac:dyDescent="0.25">
      <c r="A280" t="s">
        <v>6</v>
      </c>
      <c r="B280" t="s">
        <v>39</v>
      </c>
      <c r="C280" t="s">
        <v>24</v>
      </c>
      <c r="D280" s="1">
        <v>2989</v>
      </c>
      <c r="E280" s="2">
        <v>3</v>
      </c>
    </row>
    <row r="281" spans="1:5" x14ac:dyDescent="0.25">
      <c r="A281" t="s">
        <v>8</v>
      </c>
      <c r="B281" t="s">
        <v>38</v>
      </c>
      <c r="C281" t="s">
        <v>27</v>
      </c>
      <c r="D281" s="1">
        <v>2268</v>
      </c>
      <c r="E281" s="2">
        <v>63</v>
      </c>
    </row>
    <row r="282" spans="1:5" x14ac:dyDescent="0.25">
      <c r="A282" t="s">
        <v>5</v>
      </c>
      <c r="B282" t="s">
        <v>35</v>
      </c>
      <c r="C282" t="s">
        <v>31</v>
      </c>
      <c r="D282" s="1">
        <v>4753</v>
      </c>
      <c r="E282" s="2">
        <v>246</v>
      </c>
    </row>
    <row r="283" spans="1:5" x14ac:dyDescent="0.25">
      <c r="A283" t="s">
        <v>2</v>
      </c>
      <c r="B283" t="s">
        <v>34</v>
      </c>
      <c r="C283" t="s">
        <v>19</v>
      </c>
      <c r="D283" s="1">
        <v>7511</v>
      </c>
      <c r="E283" s="2">
        <v>120</v>
      </c>
    </row>
    <row r="284" spans="1:5" x14ac:dyDescent="0.25">
      <c r="A284" t="s">
        <v>2</v>
      </c>
      <c r="B284" t="s">
        <v>38</v>
      </c>
      <c r="C284" t="s">
        <v>31</v>
      </c>
      <c r="D284" s="1">
        <v>4326</v>
      </c>
      <c r="E284" s="2">
        <v>348</v>
      </c>
    </row>
    <row r="285" spans="1:5" x14ac:dyDescent="0.25">
      <c r="A285" t="s">
        <v>41</v>
      </c>
      <c r="B285" t="s">
        <v>34</v>
      </c>
      <c r="C285" t="s">
        <v>23</v>
      </c>
      <c r="D285" s="1">
        <v>4935</v>
      </c>
      <c r="E285" s="2">
        <v>126</v>
      </c>
    </row>
    <row r="286" spans="1:5" x14ac:dyDescent="0.25">
      <c r="A286" t="s">
        <v>6</v>
      </c>
      <c r="B286" t="s">
        <v>35</v>
      </c>
      <c r="C286" t="s">
        <v>30</v>
      </c>
      <c r="D286" s="1">
        <v>4781</v>
      </c>
      <c r="E286" s="2">
        <v>123</v>
      </c>
    </row>
    <row r="287" spans="1:5" x14ac:dyDescent="0.25">
      <c r="A287" t="s">
        <v>5</v>
      </c>
      <c r="B287" t="s">
        <v>38</v>
      </c>
      <c r="C287" t="s">
        <v>25</v>
      </c>
      <c r="D287" s="1">
        <v>7483</v>
      </c>
      <c r="E287" s="2">
        <v>45</v>
      </c>
    </row>
    <row r="288" spans="1:5" x14ac:dyDescent="0.25">
      <c r="A288" t="s">
        <v>10</v>
      </c>
      <c r="B288" t="s">
        <v>38</v>
      </c>
      <c r="C288" t="s">
        <v>4</v>
      </c>
      <c r="D288" s="1">
        <v>6860</v>
      </c>
      <c r="E288" s="2">
        <v>126</v>
      </c>
    </row>
    <row r="289" spans="1:5" x14ac:dyDescent="0.25">
      <c r="A289" t="s">
        <v>40</v>
      </c>
      <c r="B289" t="s">
        <v>37</v>
      </c>
      <c r="C289" t="s">
        <v>29</v>
      </c>
      <c r="D289" s="1">
        <v>9002</v>
      </c>
      <c r="E289" s="2">
        <v>72</v>
      </c>
    </row>
    <row r="290" spans="1:5" x14ac:dyDescent="0.25">
      <c r="A290" t="s">
        <v>6</v>
      </c>
      <c r="B290" t="s">
        <v>36</v>
      </c>
      <c r="C290" t="s">
        <v>29</v>
      </c>
      <c r="D290" s="1">
        <v>1400</v>
      </c>
      <c r="E290" s="2">
        <v>135</v>
      </c>
    </row>
    <row r="291" spans="1:5" x14ac:dyDescent="0.25">
      <c r="A291" t="s">
        <v>10</v>
      </c>
      <c r="B291" t="s">
        <v>34</v>
      </c>
      <c r="C291" t="s">
        <v>22</v>
      </c>
      <c r="D291" s="1">
        <v>4053</v>
      </c>
      <c r="E291" s="2">
        <v>24</v>
      </c>
    </row>
    <row r="292" spans="1:5" x14ac:dyDescent="0.25">
      <c r="A292" t="s">
        <v>7</v>
      </c>
      <c r="B292" t="s">
        <v>36</v>
      </c>
      <c r="C292" t="s">
        <v>31</v>
      </c>
      <c r="D292" s="1">
        <v>2149</v>
      </c>
      <c r="E292" s="2">
        <v>117</v>
      </c>
    </row>
    <row r="293" spans="1:5" x14ac:dyDescent="0.25">
      <c r="A293" t="s">
        <v>3</v>
      </c>
      <c r="B293" t="s">
        <v>39</v>
      </c>
      <c r="C293" t="s">
        <v>29</v>
      </c>
      <c r="D293" s="1">
        <v>3640</v>
      </c>
      <c r="E293" s="2">
        <v>51</v>
      </c>
    </row>
    <row r="294" spans="1:5" x14ac:dyDescent="0.25">
      <c r="A294" t="s">
        <v>2</v>
      </c>
      <c r="B294" t="s">
        <v>39</v>
      </c>
      <c r="C294" t="s">
        <v>23</v>
      </c>
      <c r="D294" s="1">
        <v>630</v>
      </c>
      <c r="E294" s="2">
        <v>36</v>
      </c>
    </row>
    <row r="295" spans="1:5" x14ac:dyDescent="0.25">
      <c r="A295" t="s">
        <v>9</v>
      </c>
      <c r="B295" t="s">
        <v>35</v>
      </c>
      <c r="C295" t="s">
        <v>27</v>
      </c>
      <c r="D295" s="1">
        <v>2429</v>
      </c>
      <c r="E295" s="2">
        <v>144</v>
      </c>
    </row>
    <row r="296" spans="1:5" x14ac:dyDescent="0.25">
      <c r="A296" t="s">
        <v>9</v>
      </c>
      <c r="B296" t="s">
        <v>36</v>
      </c>
      <c r="C296" t="s">
        <v>25</v>
      </c>
      <c r="D296" s="1">
        <v>2142</v>
      </c>
      <c r="E296" s="2">
        <v>114</v>
      </c>
    </row>
    <row r="297" spans="1:5" x14ac:dyDescent="0.25">
      <c r="A297" t="s">
        <v>7</v>
      </c>
      <c r="B297" t="s">
        <v>37</v>
      </c>
      <c r="C297" t="s">
        <v>30</v>
      </c>
      <c r="D297" s="1">
        <v>6454</v>
      </c>
      <c r="E297" s="2">
        <v>54</v>
      </c>
    </row>
    <row r="298" spans="1:5" x14ac:dyDescent="0.25">
      <c r="A298" t="s">
        <v>7</v>
      </c>
      <c r="B298" t="s">
        <v>37</v>
      </c>
      <c r="C298" t="s">
        <v>16</v>
      </c>
      <c r="D298" s="1">
        <v>4487</v>
      </c>
      <c r="E298" s="2">
        <v>333</v>
      </c>
    </row>
    <row r="299" spans="1:5" x14ac:dyDescent="0.25">
      <c r="A299" t="s">
        <v>3</v>
      </c>
      <c r="B299" t="s">
        <v>37</v>
      </c>
      <c r="C299" t="s">
        <v>4</v>
      </c>
      <c r="D299" s="1">
        <v>938</v>
      </c>
      <c r="E299" s="2">
        <v>366</v>
      </c>
    </row>
    <row r="300" spans="1:5" x14ac:dyDescent="0.25">
      <c r="A300" t="s">
        <v>3</v>
      </c>
      <c r="B300" t="s">
        <v>38</v>
      </c>
      <c r="C300" t="s">
        <v>26</v>
      </c>
      <c r="D300" s="1">
        <v>8841</v>
      </c>
      <c r="E300" s="2">
        <v>303</v>
      </c>
    </row>
    <row r="301" spans="1:5" x14ac:dyDescent="0.25">
      <c r="A301" t="s">
        <v>2</v>
      </c>
      <c r="B301" t="s">
        <v>39</v>
      </c>
      <c r="C301" t="s">
        <v>33</v>
      </c>
      <c r="D301" s="1">
        <v>4018</v>
      </c>
      <c r="E301" s="2">
        <v>126</v>
      </c>
    </row>
    <row r="302" spans="1:5" x14ac:dyDescent="0.25">
      <c r="A302" t="s">
        <v>41</v>
      </c>
      <c r="B302" t="s">
        <v>37</v>
      </c>
      <c r="C302" t="s">
        <v>15</v>
      </c>
      <c r="D302" s="1">
        <v>714</v>
      </c>
      <c r="E302" s="2">
        <v>231</v>
      </c>
    </row>
    <row r="303" spans="1:5" x14ac:dyDescent="0.25">
      <c r="A303" t="s">
        <v>9</v>
      </c>
      <c r="B303" t="s">
        <v>38</v>
      </c>
      <c r="C303" t="s">
        <v>25</v>
      </c>
      <c r="D303" s="1">
        <v>3850</v>
      </c>
      <c r="E303" s="2">
        <v>102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AD2F-26ED-4901-8A41-FB5870881A2A}">
  <dimension ref="A3:J303"/>
  <sheetViews>
    <sheetView workbookViewId="0">
      <selection activeCell="I10" sqref="I10"/>
    </sheetView>
  </sheetViews>
  <sheetFormatPr defaultRowHeight="15" x14ac:dyDescent="0.25"/>
  <cols>
    <col min="1" max="1" width="16" bestFit="1" customWidth="1"/>
    <col min="2" max="2" width="12.5703125" bestFit="1" customWidth="1"/>
    <col min="3" max="3" width="21.85546875" bestFit="1" customWidth="1"/>
    <col min="7" max="7" width="60.28515625" bestFit="1" customWidth="1"/>
    <col min="9" max="9" width="42.28515625" bestFit="1" customWidth="1"/>
  </cols>
  <sheetData>
    <row r="3" spans="1:10" x14ac:dyDescent="0.25">
      <c r="A3" s="3" t="s">
        <v>11</v>
      </c>
      <c r="B3" s="3" t="s">
        <v>12</v>
      </c>
      <c r="C3" s="3" t="s">
        <v>0</v>
      </c>
      <c r="D3" s="4" t="s">
        <v>1</v>
      </c>
      <c r="E3" s="4" t="s">
        <v>42</v>
      </c>
      <c r="G3" s="6" t="s">
        <v>48</v>
      </c>
      <c r="H3" s="6" t="s">
        <v>49</v>
      </c>
      <c r="I3" s="6"/>
      <c r="J3" s="5"/>
    </row>
    <row r="4" spans="1:10" x14ac:dyDescent="0.25">
      <c r="A4" t="s">
        <v>40</v>
      </c>
      <c r="B4" t="s">
        <v>37</v>
      </c>
      <c r="C4" t="s">
        <v>30</v>
      </c>
      <c r="D4" s="1">
        <v>1624</v>
      </c>
      <c r="E4" s="2">
        <v>114</v>
      </c>
      <c r="G4" s="5" t="s">
        <v>72</v>
      </c>
      <c r="H4">
        <f>SUMIF(Geography,"USA",Amount)</f>
        <v>189434</v>
      </c>
    </row>
    <row r="5" spans="1:10" x14ac:dyDescent="0.25">
      <c r="A5" t="s">
        <v>8</v>
      </c>
      <c r="B5" t="s">
        <v>35</v>
      </c>
      <c r="C5" t="s">
        <v>32</v>
      </c>
      <c r="D5" s="1">
        <v>6706</v>
      </c>
      <c r="E5" s="2">
        <v>459</v>
      </c>
      <c r="G5" s="5" t="s">
        <v>73</v>
      </c>
      <c r="H5">
        <f>SUMIF(Geography,"USA",E4:E303)</f>
        <v>10158</v>
      </c>
    </row>
    <row r="6" spans="1:10" x14ac:dyDescent="0.25">
      <c r="A6" t="s">
        <v>9</v>
      </c>
      <c r="B6" t="s">
        <v>35</v>
      </c>
      <c r="C6" t="s">
        <v>4</v>
      </c>
      <c r="D6" s="1">
        <v>959</v>
      </c>
      <c r="E6" s="2">
        <v>147</v>
      </c>
      <c r="G6" s="5"/>
    </row>
    <row r="7" spans="1:10" x14ac:dyDescent="0.25">
      <c r="A7" t="s">
        <v>41</v>
      </c>
      <c r="B7" t="s">
        <v>36</v>
      </c>
      <c r="C7" t="s">
        <v>18</v>
      </c>
      <c r="D7" s="1">
        <v>9632</v>
      </c>
      <c r="E7" s="2">
        <v>288</v>
      </c>
      <c r="G7" s="5"/>
    </row>
    <row r="8" spans="1:10" x14ac:dyDescent="0.25">
      <c r="A8" t="s">
        <v>6</v>
      </c>
      <c r="B8" t="s">
        <v>39</v>
      </c>
      <c r="C8" t="s">
        <v>25</v>
      </c>
      <c r="D8" s="1">
        <v>2100</v>
      </c>
      <c r="E8" s="2">
        <v>414</v>
      </c>
      <c r="G8" s="6" t="s">
        <v>48</v>
      </c>
      <c r="H8" s="6" t="s">
        <v>49</v>
      </c>
      <c r="I8" s="6"/>
    </row>
    <row r="9" spans="1:10" x14ac:dyDescent="0.25">
      <c r="A9" t="s">
        <v>40</v>
      </c>
      <c r="B9" t="s">
        <v>35</v>
      </c>
      <c r="C9" t="s">
        <v>33</v>
      </c>
      <c r="D9" s="1">
        <v>8869</v>
      </c>
      <c r="E9" s="2">
        <v>432</v>
      </c>
      <c r="G9" s="5" t="s">
        <v>74</v>
      </c>
      <c r="H9">
        <f>SUMIFS(Amount,Product,"Almond Choco",Geography,"Canada")</f>
        <v>10290</v>
      </c>
    </row>
    <row r="10" spans="1:10" x14ac:dyDescent="0.25">
      <c r="A10" t="s">
        <v>6</v>
      </c>
      <c r="B10" t="s">
        <v>38</v>
      </c>
      <c r="C10" t="s">
        <v>31</v>
      </c>
      <c r="D10" s="1">
        <v>2681</v>
      </c>
      <c r="E10" s="2">
        <v>54</v>
      </c>
      <c r="G10" s="5" t="s">
        <v>75</v>
      </c>
      <c r="H10">
        <f>SUMIFS(Units,Product,"Almond Choco",Geography,"Canada")</f>
        <v>156</v>
      </c>
    </row>
    <row r="11" spans="1:10" x14ac:dyDescent="0.25">
      <c r="A11" t="s">
        <v>8</v>
      </c>
      <c r="B11" t="s">
        <v>35</v>
      </c>
      <c r="C11" t="s">
        <v>22</v>
      </c>
      <c r="D11" s="1">
        <v>5012</v>
      </c>
      <c r="E11" s="2">
        <v>210</v>
      </c>
    </row>
    <row r="12" spans="1:10" x14ac:dyDescent="0.25">
      <c r="A12" t="s">
        <v>7</v>
      </c>
      <c r="B12" t="s">
        <v>38</v>
      </c>
      <c r="C12" t="s">
        <v>14</v>
      </c>
      <c r="D12" s="1">
        <v>1281</v>
      </c>
      <c r="E12" s="2">
        <v>75</v>
      </c>
    </row>
    <row r="13" spans="1:10" x14ac:dyDescent="0.25">
      <c r="A13" t="s">
        <v>5</v>
      </c>
      <c r="B13" t="s">
        <v>37</v>
      </c>
      <c r="C13" t="s">
        <v>14</v>
      </c>
      <c r="D13" s="1">
        <v>4991</v>
      </c>
      <c r="E13" s="2">
        <v>12</v>
      </c>
      <c r="G13" s="6" t="s">
        <v>48</v>
      </c>
      <c r="H13" s="6" t="s">
        <v>49</v>
      </c>
    </row>
    <row r="14" spans="1:10" x14ac:dyDescent="0.25">
      <c r="A14" t="s">
        <v>2</v>
      </c>
      <c r="B14" t="s">
        <v>39</v>
      </c>
      <c r="C14" t="s">
        <v>25</v>
      </c>
      <c r="D14" s="1">
        <v>1785</v>
      </c>
      <c r="E14" s="2">
        <v>462</v>
      </c>
      <c r="G14" s="5" t="s">
        <v>76</v>
      </c>
      <c r="H14">
        <f>AVERAGEIF(Product,"Drinking Coco",Amount)</f>
        <v>4740.909090909091</v>
      </c>
    </row>
    <row r="15" spans="1:10" x14ac:dyDescent="0.25">
      <c r="A15" t="s">
        <v>3</v>
      </c>
      <c r="B15" t="s">
        <v>37</v>
      </c>
      <c r="C15" t="s">
        <v>17</v>
      </c>
      <c r="D15" s="1">
        <v>3983</v>
      </c>
      <c r="E15" s="2">
        <v>144</v>
      </c>
      <c r="G15" s="5" t="s">
        <v>77</v>
      </c>
      <c r="H15">
        <f>AVERAGEIF(Product,"Drinking Coco",Units)</f>
        <v>159.27272727272728</v>
      </c>
    </row>
    <row r="16" spans="1:10" x14ac:dyDescent="0.25">
      <c r="A16" t="s">
        <v>9</v>
      </c>
      <c r="B16" t="s">
        <v>38</v>
      </c>
      <c r="C16" t="s">
        <v>16</v>
      </c>
      <c r="D16" s="1">
        <v>2646</v>
      </c>
      <c r="E16" s="2">
        <v>120</v>
      </c>
    </row>
    <row r="17" spans="1:8" x14ac:dyDescent="0.25">
      <c r="A17" t="s">
        <v>2</v>
      </c>
      <c r="B17" t="s">
        <v>34</v>
      </c>
      <c r="C17" t="s">
        <v>13</v>
      </c>
      <c r="D17" s="1">
        <v>252</v>
      </c>
      <c r="E17" s="2">
        <v>54</v>
      </c>
      <c r="G17" s="6" t="s">
        <v>48</v>
      </c>
      <c r="H17" s="6" t="s">
        <v>49</v>
      </c>
    </row>
    <row r="18" spans="1:8" x14ac:dyDescent="0.25">
      <c r="A18" t="s">
        <v>3</v>
      </c>
      <c r="B18" t="s">
        <v>35</v>
      </c>
      <c r="C18" t="s">
        <v>25</v>
      </c>
      <c r="D18" s="1">
        <v>2464</v>
      </c>
      <c r="E18" s="2">
        <v>234</v>
      </c>
      <c r="G18" s="5" t="s">
        <v>78</v>
      </c>
      <c r="H18">
        <f>AVERAGEIFS(Amount,Geography,"India",Product,"Milk Bars")</f>
        <v>252</v>
      </c>
    </row>
    <row r="19" spans="1:8" x14ac:dyDescent="0.25">
      <c r="A19" t="s">
        <v>3</v>
      </c>
      <c r="B19" t="s">
        <v>35</v>
      </c>
      <c r="C19" t="s">
        <v>29</v>
      </c>
      <c r="D19" s="1">
        <v>2114</v>
      </c>
      <c r="E19" s="2">
        <v>66</v>
      </c>
      <c r="G19" s="5" t="s">
        <v>79</v>
      </c>
      <c r="H19">
        <f>AVERAGEIFS(Units,Geography,"India",Product,"Milk Bars")</f>
        <v>54</v>
      </c>
    </row>
    <row r="20" spans="1:8" x14ac:dyDescent="0.25">
      <c r="A20" t="s">
        <v>6</v>
      </c>
      <c r="B20" t="s">
        <v>37</v>
      </c>
      <c r="C20" t="s">
        <v>31</v>
      </c>
      <c r="D20" s="1">
        <v>7693</v>
      </c>
      <c r="E20" s="2">
        <v>87</v>
      </c>
    </row>
    <row r="21" spans="1:8" x14ac:dyDescent="0.25">
      <c r="A21" t="s">
        <v>5</v>
      </c>
      <c r="B21" t="s">
        <v>34</v>
      </c>
      <c r="C21" t="s">
        <v>20</v>
      </c>
      <c r="D21" s="1">
        <v>15610</v>
      </c>
      <c r="E21" s="2">
        <v>339</v>
      </c>
      <c r="G21" s="6" t="s">
        <v>48</v>
      </c>
      <c r="H21" s="6" t="s">
        <v>49</v>
      </c>
    </row>
    <row r="22" spans="1:8" x14ac:dyDescent="0.25">
      <c r="A22" t="s">
        <v>41</v>
      </c>
      <c r="B22" t="s">
        <v>34</v>
      </c>
      <c r="C22" t="s">
        <v>22</v>
      </c>
      <c r="D22" s="1">
        <v>336</v>
      </c>
      <c r="E22" s="2">
        <v>144</v>
      </c>
      <c r="G22" s="5" t="s">
        <v>80</v>
      </c>
      <c r="H22">
        <f>COUNTIF(Geography,"UK")</f>
        <v>40</v>
      </c>
    </row>
    <row r="23" spans="1:8" x14ac:dyDescent="0.25">
      <c r="A23" t="s">
        <v>2</v>
      </c>
      <c r="B23" t="s">
        <v>39</v>
      </c>
      <c r="C23" t="s">
        <v>20</v>
      </c>
      <c r="D23" s="1">
        <v>9443</v>
      </c>
      <c r="E23" s="2">
        <v>162</v>
      </c>
      <c r="G23" s="5" t="s">
        <v>81</v>
      </c>
      <c r="H23">
        <f>COUNTIF(Product,"After Nines")</f>
        <v>16</v>
      </c>
    </row>
    <row r="24" spans="1:8" x14ac:dyDescent="0.25">
      <c r="A24" t="s">
        <v>9</v>
      </c>
      <c r="B24" t="s">
        <v>34</v>
      </c>
      <c r="C24" t="s">
        <v>23</v>
      </c>
      <c r="D24" s="1">
        <v>8155</v>
      </c>
      <c r="E24" s="2">
        <v>90</v>
      </c>
    </row>
    <row r="25" spans="1:8" x14ac:dyDescent="0.25">
      <c r="A25" t="s">
        <v>8</v>
      </c>
      <c r="B25" t="s">
        <v>38</v>
      </c>
      <c r="C25" t="s">
        <v>23</v>
      </c>
      <c r="D25" s="1">
        <v>1701</v>
      </c>
      <c r="E25" s="2">
        <v>234</v>
      </c>
      <c r="G25" s="6" t="s">
        <v>48</v>
      </c>
      <c r="H25" s="6" t="s">
        <v>49</v>
      </c>
    </row>
    <row r="26" spans="1:8" x14ac:dyDescent="0.25">
      <c r="A26" t="s">
        <v>10</v>
      </c>
      <c r="B26" t="s">
        <v>38</v>
      </c>
      <c r="C26" t="s">
        <v>22</v>
      </c>
      <c r="D26" s="1">
        <v>2205</v>
      </c>
      <c r="E26" s="2">
        <v>141</v>
      </c>
      <c r="G26" s="5" t="s">
        <v>82</v>
      </c>
      <c r="H26">
        <f>COUNTIFS(Geography,"UK",Product,"After Nines")</f>
        <v>3</v>
      </c>
    </row>
    <row r="27" spans="1:8" x14ac:dyDescent="0.25">
      <c r="A27" t="s">
        <v>8</v>
      </c>
      <c r="B27" t="s">
        <v>37</v>
      </c>
      <c r="C27" t="s">
        <v>19</v>
      </c>
      <c r="D27" s="1">
        <v>1771</v>
      </c>
      <c r="E27" s="2">
        <v>204</v>
      </c>
    </row>
    <row r="28" spans="1:8" x14ac:dyDescent="0.25">
      <c r="A28" t="s">
        <v>41</v>
      </c>
      <c r="B28" t="s">
        <v>35</v>
      </c>
      <c r="C28" t="s">
        <v>15</v>
      </c>
      <c r="D28" s="1">
        <v>2114</v>
      </c>
      <c r="E28" s="2">
        <v>186</v>
      </c>
    </row>
    <row r="29" spans="1:8" x14ac:dyDescent="0.25">
      <c r="A29" t="s">
        <v>41</v>
      </c>
      <c r="B29" t="s">
        <v>36</v>
      </c>
      <c r="C29" t="s">
        <v>13</v>
      </c>
      <c r="D29" s="1">
        <v>10311</v>
      </c>
      <c r="E29" s="2">
        <v>231</v>
      </c>
    </row>
    <row r="30" spans="1:8" x14ac:dyDescent="0.25">
      <c r="A30" t="s">
        <v>3</v>
      </c>
      <c r="B30" t="s">
        <v>39</v>
      </c>
      <c r="C30" t="s">
        <v>16</v>
      </c>
      <c r="D30" s="1">
        <v>21</v>
      </c>
      <c r="E30" s="2">
        <v>168</v>
      </c>
    </row>
    <row r="31" spans="1:8" x14ac:dyDescent="0.25">
      <c r="A31" t="s">
        <v>10</v>
      </c>
      <c r="B31" t="s">
        <v>35</v>
      </c>
      <c r="C31" t="s">
        <v>20</v>
      </c>
      <c r="D31" s="1">
        <v>1974</v>
      </c>
      <c r="E31" s="2">
        <v>195</v>
      </c>
    </row>
    <row r="32" spans="1:8" x14ac:dyDescent="0.25">
      <c r="A32" t="s">
        <v>5</v>
      </c>
      <c r="B32" t="s">
        <v>36</v>
      </c>
      <c r="C32" t="s">
        <v>23</v>
      </c>
      <c r="D32" s="1">
        <v>6314</v>
      </c>
      <c r="E32" s="2">
        <v>15</v>
      </c>
    </row>
    <row r="33" spans="1:5" x14ac:dyDescent="0.25">
      <c r="A33" t="s">
        <v>10</v>
      </c>
      <c r="B33" t="s">
        <v>37</v>
      </c>
      <c r="C33" t="s">
        <v>23</v>
      </c>
      <c r="D33" s="1">
        <v>4683</v>
      </c>
      <c r="E33" s="2">
        <v>30</v>
      </c>
    </row>
    <row r="34" spans="1:5" x14ac:dyDescent="0.25">
      <c r="A34" t="s">
        <v>41</v>
      </c>
      <c r="B34" t="s">
        <v>37</v>
      </c>
      <c r="C34" t="s">
        <v>24</v>
      </c>
      <c r="D34" s="1">
        <v>6398</v>
      </c>
      <c r="E34" s="2">
        <v>102</v>
      </c>
    </row>
    <row r="35" spans="1:5" x14ac:dyDescent="0.25">
      <c r="A35" t="s">
        <v>2</v>
      </c>
      <c r="B35" t="s">
        <v>35</v>
      </c>
      <c r="C35" t="s">
        <v>19</v>
      </c>
      <c r="D35" s="1">
        <v>553</v>
      </c>
      <c r="E35" s="2">
        <v>15</v>
      </c>
    </row>
    <row r="36" spans="1:5" x14ac:dyDescent="0.25">
      <c r="A36" t="s">
        <v>8</v>
      </c>
      <c r="B36" t="s">
        <v>39</v>
      </c>
      <c r="C36" t="s">
        <v>30</v>
      </c>
      <c r="D36" s="1">
        <v>7021</v>
      </c>
      <c r="E36" s="2">
        <v>183</v>
      </c>
    </row>
    <row r="37" spans="1:5" x14ac:dyDescent="0.25">
      <c r="A37" t="s">
        <v>40</v>
      </c>
      <c r="B37" t="s">
        <v>39</v>
      </c>
      <c r="C37" t="s">
        <v>22</v>
      </c>
      <c r="D37" s="1">
        <v>5817</v>
      </c>
      <c r="E37" s="2">
        <v>12</v>
      </c>
    </row>
    <row r="38" spans="1:5" x14ac:dyDescent="0.25">
      <c r="A38" t="s">
        <v>41</v>
      </c>
      <c r="B38" t="s">
        <v>39</v>
      </c>
      <c r="C38" t="s">
        <v>14</v>
      </c>
      <c r="D38" s="1">
        <v>3976</v>
      </c>
      <c r="E38" s="2">
        <v>72</v>
      </c>
    </row>
    <row r="39" spans="1:5" x14ac:dyDescent="0.25">
      <c r="A39" t="s">
        <v>6</v>
      </c>
      <c r="B39" t="s">
        <v>38</v>
      </c>
      <c r="C39" t="s">
        <v>27</v>
      </c>
      <c r="D39" s="1">
        <v>1134</v>
      </c>
      <c r="E39" s="2">
        <v>282</v>
      </c>
    </row>
    <row r="40" spans="1:5" x14ac:dyDescent="0.25">
      <c r="A40" t="s">
        <v>2</v>
      </c>
      <c r="B40" t="s">
        <v>39</v>
      </c>
      <c r="C40" t="s">
        <v>28</v>
      </c>
      <c r="D40" s="1">
        <v>6027</v>
      </c>
      <c r="E40" s="2">
        <v>144</v>
      </c>
    </row>
    <row r="41" spans="1:5" x14ac:dyDescent="0.25">
      <c r="A41" t="s">
        <v>6</v>
      </c>
      <c r="B41" t="s">
        <v>37</v>
      </c>
      <c r="C41" t="s">
        <v>16</v>
      </c>
      <c r="D41" s="1">
        <v>1904</v>
      </c>
      <c r="E41" s="2">
        <v>405</v>
      </c>
    </row>
    <row r="42" spans="1:5" x14ac:dyDescent="0.25">
      <c r="A42" t="s">
        <v>7</v>
      </c>
      <c r="B42" t="s">
        <v>34</v>
      </c>
      <c r="C42" t="s">
        <v>32</v>
      </c>
      <c r="D42" s="1">
        <v>3262</v>
      </c>
      <c r="E42" s="2">
        <v>75</v>
      </c>
    </row>
    <row r="43" spans="1:5" x14ac:dyDescent="0.25">
      <c r="A43" t="s">
        <v>40</v>
      </c>
      <c r="B43" t="s">
        <v>34</v>
      </c>
      <c r="C43" t="s">
        <v>27</v>
      </c>
      <c r="D43" s="1">
        <v>2289</v>
      </c>
      <c r="E43" s="2">
        <v>135</v>
      </c>
    </row>
    <row r="44" spans="1:5" x14ac:dyDescent="0.25">
      <c r="A44" t="s">
        <v>5</v>
      </c>
      <c r="B44" t="s">
        <v>34</v>
      </c>
      <c r="C44" t="s">
        <v>27</v>
      </c>
      <c r="D44" s="1">
        <v>6986</v>
      </c>
      <c r="E44" s="2">
        <v>21</v>
      </c>
    </row>
    <row r="45" spans="1:5" x14ac:dyDescent="0.25">
      <c r="A45" t="s">
        <v>2</v>
      </c>
      <c r="B45" t="s">
        <v>38</v>
      </c>
      <c r="C45" t="s">
        <v>23</v>
      </c>
      <c r="D45" s="1">
        <v>4417</v>
      </c>
      <c r="E45" s="2">
        <v>153</v>
      </c>
    </row>
    <row r="46" spans="1:5" x14ac:dyDescent="0.25">
      <c r="A46" t="s">
        <v>6</v>
      </c>
      <c r="B46" t="s">
        <v>34</v>
      </c>
      <c r="C46" t="s">
        <v>15</v>
      </c>
      <c r="D46" s="1">
        <v>1442</v>
      </c>
      <c r="E46" s="2">
        <v>15</v>
      </c>
    </row>
    <row r="47" spans="1:5" x14ac:dyDescent="0.25">
      <c r="A47" t="s">
        <v>3</v>
      </c>
      <c r="B47" t="s">
        <v>35</v>
      </c>
      <c r="C47" t="s">
        <v>14</v>
      </c>
      <c r="D47" s="1">
        <v>2415</v>
      </c>
      <c r="E47" s="2">
        <v>255</v>
      </c>
    </row>
    <row r="48" spans="1:5" x14ac:dyDescent="0.25">
      <c r="A48" t="s">
        <v>2</v>
      </c>
      <c r="B48" t="s">
        <v>37</v>
      </c>
      <c r="C48" t="s">
        <v>19</v>
      </c>
      <c r="D48" s="1">
        <v>238</v>
      </c>
      <c r="E48" s="2">
        <v>18</v>
      </c>
    </row>
    <row r="49" spans="1:5" x14ac:dyDescent="0.25">
      <c r="A49" t="s">
        <v>6</v>
      </c>
      <c r="B49" t="s">
        <v>37</v>
      </c>
      <c r="C49" t="s">
        <v>23</v>
      </c>
      <c r="D49" s="1">
        <v>4949</v>
      </c>
      <c r="E49" s="2">
        <v>189</v>
      </c>
    </row>
    <row r="50" spans="1:5" x14ac:dyDescent="0.25">
      <c r="A50" t="s">
        <v>5</v>
      </c>
      <c r="B50" t="s">
        <v>38</v>
      </c>
      <c r="C50" t="s">
        <v>32</v>
      </c>
      <c r="D50" s="1">
        <v>5075</v>
      </c>
      <c r="E50" s="2">
        <v>21</v>
      </c>
    </row>
    <row r="51" spans="1:5" x14ac:dyDescent="0.25">
      <c r="A51" t="s">
        <v>3</v>
      </c>
      <c r="B51" t="s">
        <v>36</v>
      </c>
      <c r="C51" t="s">
        <v>16</v>
      </c>
      <c r="D51" s="1">
        <v>9198</v>
      </c>
      <c r="E51" s="2">
        <v>36</v>
      </c>
    </row>
    <row r="52" spans="1:5" x14ac:dyDescent="0.25">
      <c r="A52" t="s">
        <v>6</v>
      </c>
      <c r="B52" t="s">
        <v>34</v>
      </c>
      <c r="C52" t="s">
        <v>29</v>
      </c>
      <c r="D52" s="1">
        <v>3339</v>
      </c>
      <c r="E52" s="2">
        <v>75</v>
      </c>
    </row>
    <row r="53" spans="1:5" x14ac:dyDescent="0.25">
      <c r="A53" t="s">
        <v>40</v>
      </c>
      <c r="B53" t="s">
        <v>34</v>
      </c>
      <c r="C53" t="s">
        <v>17</v>
      </c>
      <c r="D53" s="1">
        <v>5019</v>
      </c>
      <c r="E53" s="2">
        <v>156</v>
      </c>
    </row>
    <row r="54" spans="1:5" x14ac:dyDescent="0.25">
      <c r="A54" t="s">
        <v>5</v>
      </c>
      <c r="B54" t="s">
        <v>36</v>
      </c>
      <c r="C54" t="s">
        <v>16</v>
      </c>
      <c r="D54" s="1">
        <v>16184</v>
      </c>
      <c r="E54" s="2">
        <v>39</v>
      </c>
    </row>
    <row r="55" spans="1:5" x14ac:dyDescent="0.25">
      <c r="A55" t="s">
        <v>6</v>
      </c>
      <c r="B55" t="s">
        <v>36</v>
      </c>
      <c r="C55" t="s">
        <v>21</v>
      </c>
      <c r="D55" s="1">
        <v>497</v>
      </c>
      <c r="E55" s="2">
        <v>63</v>
      </c>
    </row>
    <row r="56" spans="1:5" x14ac:dyDescent="0.25">
      <c r="A56" t="s">
        <v>2</v>
      </c>
      <c r="B56" t="s">
        <v>36</v>
      </c>
      <c r="C56" t="s">
        <v>29</v>
      </c>
      <c r="D56" s="1">
        <v>8211</v>
      </c>
      <c r="E56" s="2">
        <v>75</v>
      </c>
    </row>
    <row r="57" spans="1:5" x14ac:dyDescent="0.25">
      <c r="A57" t="s">
        <v>2</v>
      </c>
      <c r="B57" t="s">
        <v>38</v>
      </c>
      <c r="C57" t="s">
        <v>28</v>
      </c>
      <c r="D57" s="1">
        <v>6580</v>
      </c>
      <c r="E57" s="2">
        <v>183</v>
      </c>
    </row>
    <row r="58" spans="1:5" x14ac:dyDescent="0.25">
      <c r="A58" t="s">
        <v>41</v>
      </c>
      <c r="B58" t="s">
        <v>35</v>
      </c>
      <c r="C58" t="s">
        <v>13</v>
      </c>
      <c r="D58" s="1">
        <v>4760</v>
      </c>
      <c r="E58" s="2">
        <v>69</v>
      </c>
    </row>
    <row r="59" spans="1:5" x14ac:dyDescent="0.25">
      <c r="A59" t="s">
        <v>40</v>
      </c>
      <c r="B59" t="s">
        <v>36</v>
      </c>
      <c r="C59" t="s">
        <v>25</v>
      </c>
      <c r="D59" s="1">
        <v>5439</v>
      </c>
      <c r="E59" s="2">
        <v>30</v>
      </c>
    </row>
    <row r="60" spans="1:5" x14ac:dyDescent="0.25">
      <c r="A60" t="s">
        <v>41</v>
      </c>
      <c r="B60" t="s">
        <v>34</v>
      </c>
      <c r="C60" t="s">
        <v>17</v>
      </c>
      <c r="D60" s="1">
        <v>1463</v>
      </c>
      <c r="E60" s="2">
        <v>39</v>
      </c>
    </row>
    <row r="61" spans="1:5" x14ac:dyDescent="0.25">
      <c r="A61" t="s">
        <v>3</v>
      </c>
      <c r="B61" t="s">
        <v>34</v>
      </c>
      <c r="C61" t="s">
        <v>32</v>
      </c>
      <c r="D61" s="1">
        <v>7777</v>
      </c>
      <c r="E61" s="2">
        <v>504</v>
      </c>
    </row>
    <row r="62" spans="1:5" x14ac:dyDescent="0.25">
      <c r="A62" t="s">
        <v>9</v>
      </c>
      <c r="B62" t="s">
        <v>37</v>
      </c>
      <c r="C62" t="s">
        <v>29</v>
      </c>
      <c r="D62" s="1">
        <v>1085</v>
      </c>
      <c r="E62" s="2">
        <v>273</v>
      </c>
    </row>
    <row r="63" spans="1:5" x14ac:dyDescent="0.25">
      <c r="A63" t="s">
        <v>5</v>
      </c>
      <c r="B63" t="s">
        <v>37</v>
      </c>
      <c r="C63" t="s">
        <v>31</v>
      </c>
      <c r="D63" s="1">
        <v>182</v>
      </c>
      <c r="E63" s="2">
        <v>48</v>
      </c>
    </row>
    <row r="64" spans="1:5" x14ac:dyDescent="0.25">
      <c r="A64" t="s">
        <v>6</v>
      </c>
      <c r="B64" t="s">
        <v>34</v>
      </c>
      <c r="C64" t="s">
        <v>27</v>
      </c>
      <c r="D64" s="1">
        <v>4242</v>
      </c>
      <c r="E64" s="2">
        <v>207</v>
      </c>
    </row>
    <row r="65" spans="1:5" x14ac:dyDescent="0.25">
      <c r="A65" t="s">
        <v>6</v>
      </c>
      <c r="B65" t="s">
        <v>36</v>
      </c>
      <c r="C65" t="s">
        <v>32</v>
      </c>
      <c r="D65" s="1">
        <v>6118</v>
      </c>
      <c r="E65" s="2">
        <v>9</v>
      </c>
    </row>
    <row r="66" spans="1:5" x14ac:dyDescent="0.25">
      <c r="A66" t="s">
        <v>10</v>
      </c>
      <c r="B66" t="s">
        <v>36</v>
      </c>
      <c r="C66" t="s">
        <v>23</v>
      </c>
      <c r="D66" s="1">
        <v>2317</v>
      </c>
      <c r="E66" s="2">
        <v>261</v>
      </c>
    </row>
    <row r="67" spans="1:5" x14ac:dyDescent="0.25">
      <c r="A67" t="s">
        <v>6</v>
      </c>
      <c r="B67" t="s">
        <v>38</v>
      </c>
      <c r="C67" t="s">
        <v>16</v>
      </c>
      <c r="D67" s="1">
        <v>938</v>
      </c>
      <c r="E67" s="2">
        <v>6</v>
      </c>
    </row>
    <row r="68" spans="1:5" x14ac:dyDescent="0.25">
      <c r="A68" t="s">
        <v>8</v>
      </c>
      <c r="B68" t="s">
        <v>37</v>
      </c>
      <c r="C68" t="s">
        <v>15</v>
      </c>
      <c r="D68" s="1">
        <v>9709</v>
      </c>
      <c r="E68" s="2">
        <v>30</v>
      </c>
    </row>
    <row r="69" spans="1:5" x14ac:dyDescent="0.25">
      <c r="A69" t="s">
        <v>7</v>
      </c>
      <c r="B69" t="s">
        <v>34</v>
      </c>
      <c r="C69" t="s">
        <v>20</v>
      </c>
      <c r="D69" s="1">
        <v>2205</v>
      </c>
      <c r="E69" s="2">
        <v>138</v>
      </c>
    </row>
    <row r="70" spans="1:5" x14ac:dyDescent="0.25">
      <c r="A70" t="s">
        <v>7</v>
      </c>
      <c r="B70" t="s">
        <v>37</v>
      </c>
      <c r="C70" t="s">
        <v>17</v>
      </c>
      <c r="D70" s="1">
        <v>4487</v>
      </c>
      <c r="E70" s="2">
        <v>111</v>
      </c>
    </row>
    <row r="71" spans="1:5" x14ac:dyDescent="0.25">
      <c r="A71" t="s">
        <v>5</v>
      </c>
      <c r="B71" t="s">
        <v>35</v>
      </c>
      <c r="C71" t="s">
        <v>18</v>
      </c>
      <c r="D71" s="1">
        <v>2415</v>
      </c>
      <c r="E71" s="2">
        <v>15</v>
      </c>
    </row>
    <row r="72" spans="1:5" x14ac:dyDescent="0.25">
      <c r="A72" t="s">
        <v>40</v>
      </c>
      <c r="B72" t="s">
        <v>34</v>
      </c>
      <c r="C72" t="s">
        <v>19</v>
      </c>
      <c r="D72" s="1">
        <v>4018</v>
      </c>
      <c r="E72" s="2">
        <v>162</v>
      </c>
    </row>
    <row r="73" spans="1:5" x14ac:dyDescent="0.25">
      <c r="A73" t="s">
        <v>5</v>
      </c>
      <c r="B73" t="s">
        <v>34</v>
      </c>
      <c r="C73" t="s">
        <v>19</v>
      </c>
      <c r="D73" s="1">
        <v>861</v>
      </c>
      <c r="E73" s="2">
        <v>195</v>
      </c>
    </row>
    <row r="74" spans="1:5" x14ac:dyDescent="0.25">
      <c r="A74" t="s">
        <v>10</v>
      </c>
      <c r="B74" t="s">
        <v>38</v>
      </c>
      <c r="C74" t="s">
        <v>14</v>
      </c>
      <c r="D74" s="1">
        <v>5586</v>
      </c>
      <c r="E74" s="2">
        <v>525</v>
      </c>
    </row>
    <row r="75" spans="1:5" x14ac:dyDescent="0.25">
      <c r="A75" t="s">
        <v>7</v>
      </c>
      <c r="B75" t="s">
        <v>34</v>
      </c>
      <c r="C75" t="s">
        <v>33</v>
      </c>
      <c r="D75" s="1">
        <v>2226</v>
      </c>
      <c r="E75" s="2">
        <v>48</v>
      </c>
    </row>
    <row r="76" spans="1:5" x14ac:dyDescent="0.25">
      <c r="A76" t="s">
        <v>9</v>
      </c>
      <c r="B76" t="s">
        <v>34</v>
      </c>
      <c r="C76" t="s">
        <v>28</v>
      </c>
      <c r="D76" s="1">
        <v>14329</v>
      </c>
      <c r="E76" s="2">
        <v>150</v>
      </c>
    </row>
    <row r="77" spans="1:5" x14ac:dyDescent="0.25">
      <c r="A77" t="s">
        <v>9</v>
      </c>
      <c r="B77" t="s">
        <v>34</v>
      </c>
      <c r="C77" t="s">
        <v>20</v>
      </c>
      <c r="D77" s="1">
        <v>8463</v>
      </c>
      <c r="E77" s="2">
        <v>492</v>
      </c>
    </row>
    <row r="78" spans="1:5" x14ac:dyDescent="0.25">
      <c r="A78" t="s">
        <v>5</v>
      </c>
      <c r="B78" t="s">
        <v>34</v>
      </c>
      <c r="C78" t="s">
        <v>29</v>
      </c>
      <c r="D78" s="1">
        <v>2891</v>
      </c>
      <c r="E78" s="2">
        <v>102</v>
      </c>
    </row>
    <row r="79" spans="1:5" x14ac:dyDescent="0.25">
      <c r="A79" t="s">
        <v>3</v>
      </c>
      <c r="B79" t="s">
        <v>36</v>
      </c>
      <c r="C79" t="s">
        <v>23</v>
      </c>
      <c r="D79" s="1">
        <v>3773</v>
      </c>
      <c r="E79" s="2">
        <v>165</v>
      </c>
    </row>
    <row r="80" spans="1:5" x14ac:dyDescent="0.25">
      <c r="A80" t="s">
        <v>41</v>
      </c>
      <c r="B80" t="s">
        <v>36</v>
      </c>
      <c r="C80" t="s">
        <v>28</v>
      </c>
      <c r="D80" s="1">
        <v>854</v>
      </c>
      <c r="E80" s="2">
        <v>309</v>
      </c>
    </row>
    <row r="81" spans="1:5" x14ac:dyDescent="0.25">
      <c r="A81" t="s">
        <v>6</v>
      </c>
      <c r="B81" t="s">
        <v>36</v>
      </c>
      <c r="C81" t="s">
        <v>17</v>
      </c>
      <c r="D81" s="1">
        <v>4970</v>
      </c>
      <c r="E81" s="2">
        <v>156</v>
      </c>
    </row>
    <row r="82" spans="1:5" x14ac:dyDescent="0.25">
      <c r="A82" t="s">
        <v>9</v>
      </c>
      <c r="B82" t="s">
        <v>35</v>
      </c>
      <c r="C82" t="s">
        <v>26</v>
      </c>
      <c r="D82" s="1">
        <v>98</v>
      </c>
      <c r="E82" s="2">
        <v>159</v>
      </c>
    </row>
    <row r="83" spans="1:5" x14ac:dyDescent="0.25">
      <c r="A83" t="s">
        <v>5</v>
      </c>
      <c r="B83" t="s">
        <v>35</v>
      </c>
      <c r="C83" t="s">
        <v>15</v>
      </c>
      <c r="D83" s="1">
        <v>13391</v>
      </c>
      <c r="E83" s="2">
        <v>201</v>
      </c>
    </row>
    <row r="84" spans="1:5" x14ac:dyDescent="0.25">
      <c r="A84" t="s">
        <v>8</v>
      </c>
      <c r="B84" t="s">
        <v>39</v>
      </c>
      <c r="C84" t="s">
        <v>31</v>
      </c>
      <c r="D84" s="1">
        <v>8890</v>
      </c>
      <c r="E84" s="2">
        <v>210</v>
      </c>
    </row>
    <row r="85" spans="1:5" x14ac:dyDescent="0.25">
      <c r="A85" t="s">
        <v>2</v>
      </c>
      <c r="B85" t="s">
        <v>38</v>
      </c>
      <c r="C85" t="s">
        <v>13</v>
      </c>
      <c r="D85" s="1">
        <v>56</v>
      </c>
      <c r="E85" s="2">
        <v>51</v>
      </c>
    </row>
    <row r="86" spans="1:5" x14ac:dyDescent="0.25">
      <c r="A86" t="s">
        <v>3</v>
      </c>
      <c r="B86" t="s">
        <v>36</v>
      </c>
      <c r="C86" t="s">
        <v>25</v>
      </c>
      <c r="D86" s="1">
        <v>3339</v>
      </c>
      <c r="E86" s="2">
        <v>39</v>
      </c>
    </row>
    <row r="87" spans="1:5" x14ac:dyDescent="0.25">
      <c r="A87" t="s">
        <v>10</v>
      </c>
      <c r="B87" t="s">
        <v>35</v>
      </c>
      <c r="C87" t="s">
        <v>18</v>
      </c>
      <c r="D87" s="1">
        <v>3808</v>
      </c>
      <c r="E87" s="2">
        <v>279</v>
      </c>
    </row>
    <row r="88" spans="1:5" x14ac:dyDescent="0.25">
      <c r="A88" t="s">
        <v>10</v>
      </c>
      <c r="B88" t="s">
        <v>38</v>
      </c>
      <c r="C88" t="s">
        <v>13</v>
      </c>
      <c r="D88" s="1">
        <v>63</v>
      </c>
      <c r="E88" s="2">
        <v>123</v>
      </c>
    </row>
    <row r="89" spans="1:5" x14ac:dyDescent="0.25">
      <c r="A89" t="s">
        <v>2</v>
      </c>
      <c r="B89" t="s">
        <v>39</v>
      </c>
      <c r="C89" t="s">
        <v>27</v>
      </c>
      <c r="D89" s="1">
        <v>7812</v>
      </c>
      <c r="E89" s="2">
        <v>81</v>
      </c>
    </row>
    <row r="90" spans="1:5" x14ac:dyDescent="0.25">
      <c r="A90" t="s">
        <v>40</v>
      </c>
      <c r="B90" t="s">
        <v>37</v>
      </c>
      <c r="C90" t="s">
        <v>19</v>
      </c>
      <c r="D90" s="1">
        <v>7693</v>
      </c>
      <c r="E90" s="2">
        <v>21</v>
      </c>
    </row>
    <row r="91" spans="1:5" x14ac:dyDescent="0.25">
      <c r="A91" t="s">
        <v>3</v>
      </c>
      <c r="B91" t="s">
        <v>36</v>
      </c>
      <c r="C91" t="s">
        <v>28</v>
      </c>
      <c r="D91" s="1">
        <v>973</v>
      </c>
      <c r="E91" s="2">
        <v>162</v>
      </c>
    </row>
    <row r="92" spans="1:5" x14ac:dyDescent="0.25">
      <c r="A92" t="s">
        <v>10</v>
      </c>
      <c r="B92" t="s">
        <v>35</v>
      </c>
      <c r="C92" t="s">
        <v>21</v>
      </c>
      <c r="D92" s="1">
        <v>567</v>
      </c>
      <c r="E92" s="2">
        <v>228</v>
      </c>
    </row>
    <row r="93" spans="1:5" x14ac:dyDescent="0.25">
      <c r="A93" t="s">
        <v>10</v>
      </c>
      <c r="B93" t="s">
        <v>36</v>
      </c>
      <c r="C93" t="s">
        <v>29</v>
      </c>
      <c r="D93" s="1">
        <v>2471</v>
      </c>
      <c r="E93" s="2">
        <v>342</v>
      </c>
    </row>
    <row r="94" spans="1:5" x14ac:dyDescent="0.25">
      <c r="A94" t="s">
        <v>5</v>
      </c>
      <c r="B94" t="s">
        <v>38</v>
      </c>
      <c r="C94" t="s">
        <v>13</v>
      </c>
      <c r="D94" s="1">
        <v>7189</v>
      </c>
      <c r="E94" s="2">
        <v>54</v>
      </c>
    </row>
    <row r="95" spans="1:5" x14ac:dyDescent="0.25">
      <c r="A95" t="s">
        <v>41</v>
      </c>
      <c r="B95" t="s">
        <v>35</v>
      </c>
      <c r="C95" t="s">
        <v>28</v>
      </c>
      <c r="D95" s="1">
        <v>7455</v>
      </c>
      <c r="E95" s="2">
        <v>216</v>
      </c>
    </row>
    <row r="96" spans="1:5" x14ac:dyDescent="0.25">
      <c r="A96" t="s">
        <v>3</v>
      </c>
      <c r="B96" t="s">
        <v>34</v>
      </c>
      <c r="C96" t="s">
        <v>26</v>
      </c>
      <c r="D96" s="1">
        <v>3108</v>
      </c>
      <c r="E96" s="2">
        <v>54</v>
      </c>
    </row>
    <row r="97" spans="1:5" x14ac:dyDescent="0.25">
      <c r="A97" t="s">
        <v>6</v>
      </c>
      <c r="B97" t="s">
        <v>38</v>
      </c>
      <c r="C97" t="s">
        <v>25</v>
      </c>
      <c r="D97" s="1">
        <v>469</v>
      </c>
      <c r="E97" s="2">
        <v>75</v>
      </c>
    </row>
    <row r="98" spans="1:5" x14ac:dyDescent="0.25">
      <c r="A98" t="s">
        <v>9</v>
      </c>
      <c r="B98" t="s">
        <v>37</v>
      </c>
      <c r="C98" t="s">
        <v>23</v>
      </c>
      <c r="D98" s="1">
        <v>2737</v>
      </c>
      <c r="E98" s="2">
        <v>93</v>
      </c>
    </row>
    <row r="99" spans="1:5" x14ac:dyDescent="0.25">
      <c r="A99" t="s">
        <v>9</v>
      </c>
      <c r="B99" t="s">
        <v>37</v>
      </c>
      <c r="C99" t="s">
        <v>25</v>
      </c>
      <c r="D99" s="1">
        <v>4305</v>
      </c>
      <c r="E99" s="2">
        <v>156</v>
      </c>
    </row>
    <row r="100" spans="1:5" x14ac:dyDescent="0.25">
      <c r="A100" t="s">
        <v>9</v>
      </c>
      <c r="B100" t="s">
        <v>38</v>
      </c>
      <c r="C100" t="s">
        <v>17</v>
      </c>
      <c r="D100" s="1">
        <v>2408</v>
      </c>
      <c r="E100" s="2">
        <v>9</v>
      </c>
    </row>
    <row r="101" spans="1:5" x14ac:dyDescent="0.25">
      <c r="A101" t="s">
        <v>3</v>
      </c>
      <c r="B101" t="s">
        <v>36</v>
      </c>
      <c r="C101" t="s">
        <v>19</v>
      </c>
      <c r="D101" s="1">
        <v>1281</v>
      </c>
      <c r="E101" s="2">
        <v>18</v>
      </c>
    </row>
    <row r="102" spans="1:5" x14ac:dyDescent="0.25">
      <c r="A102" t="s">
        <v>40</v>
      </c>
      <c r="B102" t="s">
        <v>35</v>
      </c>
      <c r="C102" t="s">
        <v>32</v>
      </c>
      <c r="D102" s="1">
        <v>12348</v>
      </c>
      <c r="E102" s="2">
        <v>234</v>
      </c>
    </row>
    <row r="103" spans="1:5" x14ac:dyDescent="0.25">
      <c r="A103" t="s">
        <v>3</v>
      </c>
      <c r="B103" t="s">
        <v>34</v>
      </c>
      <c r="C103" t="s">
        <v>28</v>
      </c>
      <c r="D103" s="1">
        <v>3689</v>
      </c>
      <c r="E103" s="2">
        <v>312</v>
      </c>
    </row>
    <row r="104" spans="1:5" x14ac:dyDescent="0.25">
      <c r="A104" t="s">
        <v>7</v>
      </c>
      <c r="B104" t="s">
        <v>36</v>
      </c>
      <c r="C104" t="s">
        <v>19</v>
      </c>
      <c r="D104" s="1">
        <v>2870</v>
      </c>
      <c r="E104" s="2">
        <v>300</v>
      </c>
    </row>
    <row r="105" spans="1:5" x14ac:dyDescent="0.25">
      <c r="A105" t="s">
        <v>2</v>
      </c>
      <c r="B105" t="s">
        <v>36</v>
      </c>
      <c r="C105" t="s">
        <v>27</v>
      </c>
      <c r="D105" s="1">
        <v>798</v>
      </c>
      <c r="E105" s="2">
        <v>519</v>
      </c>
    </row>
    <row r="106" spans="1:5" x14ac:dyDescent="0.25">
      <c r="A106" t="s">
        <v>41</v>
      </c>
      <c r="B106" t="s">
        <v>37</v>
      </c>
      <c r="C106" t="s">
        <v>21</v>
      </c>
      <c r="D106" s="1">
        <v>2933</v>
      </c>
      <c r="E106" s="2">
        <v>9</v>
      </c>
    </row>
    <row r="107" spans="1:5" x14ac:dyDescent="0.25">
      <c r="A107" t="s">
        <v>5</v>
      </c>
      <c r="B107" t="s">
        <v>35</v>
      </c>
      <c r="C107" t="s">
        <v>4</v>
      </c>
      <c r="D107" s="1">
        <v>2744</v>
      </c>
      <c r="E107" s="2">
        <v>9</v>
      </c>
    </row>
    <row r="108" spans="1:5" x14ac:dyDescent="0.25">
      <c r="A108" t="s">
        <v>40</v>
      </c>
      <c r="B108" t="s">
        <v>36</v>
      </c>
      <c r="C108" t="s">
        <v>33</v>
      </c>
      <c r="D108" s="1">
        <v>9772</v>
      </c>
      <c r="E108" s="2">
        <v>90</v>
      </c>
    </row>
    <row r="109" spans="1:5" x14ac:dyDescent="0.25">
      <c r="A109" t="s">
        <v>7</v>
      </c>
      <c r="B109" t="s">
        <v>34</v>
      </c>
      <c r="C109" t="s">
        <v>25</v>
      </c>
      <c r="D109" s="1">
        <v>1568</v>
      </c>
      <c r="E109" s="2">
        <v>96</v>
      </c>
    </row>
    <row r="110" spans="1:5" x14ac:dyDescent="0.25">
      <c r="A110" t="s">
        <v>2</v>
      </c>
      <c r="B110" t="s">
        <v>36</v>
      </c>
      <c r="C110" t="s">
        <v>16</v>
      </c>
      <c r="D110" s="1">
        <v>11417</v>
      </c>
      <c r="E110" s="2">
        <v>21</v>
      </c>
    </row>
    <row r="111" spans="1:5" x14ac:dyDescent="0.25">
      <c r="A111" t="s">
        <v>40</v>
      </c>
      <c r="B111" t="s">
        <v>34</v>
      </c>
      <c r="C111" t="s">
        <v>26</v>
      </c>
      <c r="D111" s="1">
        <v>6748</v>
      </c>
      <c r="E111" s="2">
        <v>48</v>
      </c>
    </row>
    <row r="112" spans="1:5" x14ac:dyDescent="0.25">
      <c r="A112" t="s">
        <v>10</v>
      </c>
      <c r="B112" t="s">
        <v>36</v>
      </c>
      <c r="C112" t="s">
        <v>27</v>
      </c>
      <c r="D112" s="1">
        <v>1407</v>
      </c>
      <c r="E112" s="2">
        <v>72</v>
      </c>
    </row>
    <row r="113" spans="1:5" x14ac:dyDescent="0.25">
      <c r="A113" t="s">
        <v>8</v>
      </c>
      <c r="B113" t="s">
        <v>35</v>
      </c>
      <c r="C113" t="s">
        <v>29</v>
      </c>
      <c r="D113" s="1">
        <v>2023</v>
      </c>
      <c r="E113" s="2">
        <v>168</v>
      </c>
    </row>
    <row r="114" spans="1:5" x14ac:dyDescent="0.25">
      <c r="A114" t="s">
        <v>5</v>
      </c>
      <c r="B114" t="s">
        <v>39</v>
      </c>
      <c r="C114" t="s">
        <v>26</v>
      </c>
      <c r="D114" s="1">
        <v>5236</v>
      </c>
      <c r="E114" s="2">
        <v>51</v>
      </c>
    </row>
    <row r="115" spans="1:5" x14ac:dyDescent="0.25">
      <c r="A115" t="s">
        <v>41</v>
      </c>
      <c r="B115" t="s">
        <v>36</v>
      </c>
      <c r="C115" t="s">
        <v>19</v>
      </c>
      <c r="D115" s="1">
        <v>1925</v>
      </c>
      <c r="E115" s="2">
        <v>192</v>
      </c>
    </row>
    <row r="116" spans="1:5" x14ac:dyDescent="0.25">
      <c r="A116" t="s">
        <v>7</v>
      </c>
      <c r="B116" t="s">
        <v>37</v>
      </c>
      <c r="C116" t="s">
        <v>14</v>
      </c>
      <c r="D116" s="1">
        <v>6608</v>
      </c>
      <c r="E116" s="2">
        <v>225</v>
      </c>
    </row>
    <row r="117" spans="1:5" x14ac:dyDescent="0.25">
      <c r="A117" t="s">
        <v>6</v>
      </c>
      <c r="B117" t="s">
        <v>34</v>
      </c>
      <c r="C117" t="s">
        <v>26</v>
      </c>
      <c r="D117" s="1">
        <v>8008</v>
      </c>
      <c r="E117" s="2">
        <v>456</v>
      </c>
    </row>
    <row r="118" spans="1:5" x14ac:dyDescent="0.25">
      <c r="A118" t="s">
        <v>10</v>
      </c>
      <c r="B118" t="s">
        <v>34</v>
      </c>
      <c r="C118" t="s">
        <v>25</v>
      </c>
      <c r="D118" s="1">
        <v>1428</v>
      </c>
      <c r="E118" s="2">
        <v>93</v>
      </c>
    </row>
    <row r="119" spans="1:5" x14ac:dyDescent="0.25">
      <c r="A119" t="s">
        <v>6</v>
      </c>
      <c r="B119" t="s">
        <v>34</v>
      </c>
      <c r="C119" t="s">
        <v>4</v>
      </c>
      <c r="D119" s="1">
        <v>525</v>
      </c>
      <c r="E119" s="2">
        <v>48</v>
      </c>
    </row>
    <row r="120" spans="1:5" x14ac:dyDescent="0.25">
      <c r="A120" t="s">
        <v>6</v>
      </c>
      <c r="B120" t="s">
        <v>37</v>
      </c>
      <c r="C120" t="s">
        <v>18</v>
      </c>
      <c r="D120" s="1">
        <v>1505</v>
      </c>
      <c r="E120" s="2">
        <v>102</v>
      </c>
    </row>
    <row r="121" spans="1:5" x14ac:dyDescent="0.25">
      <c r="A121" t="s">
        <v>7</v>
      </c>
      <c r="B121" t="s">
        <v>35</v>
      </c>
      <c r="C121" t="s">
        <v>30</v>
      </c>
      <c r="D121" s="1">
        <v>6755</v>
      </c>
      <c r="E121" s="2">
        <v>252</v>
      </c>
    </row>
    <row r="122" spans="1:5" x14ac:dyDescent="0.25">
      <c r="A122" t="s">
        <v>2</v>
      </c>
      <c r="B122" t="s">
        <v>37</v>
      </c>
      <c r="C122" t="s">
        <v>18</v>
      </c>
      <c r="D122" s="1">
        <v>11571</v>
      </c>
      <c r="E122" s="2">
        <v>138</v>
      </c>
    </row>
    <row r="123" spans="1:5" x14ac:dyDescent="0.25">
      <c r="A123" t="s">
        <v>40</v>
      </c>
      <c r="B123" t="s">
        <v>38</v>
      </c>
      <c r="C123" t="s">
        <v>25</v>
      </c>
      <c r="D123" s="1">
        <v>2541</v>
      </c>
      <c r="E123" s="2">
        <v>90</v>
      </c>
    </row>
    <row r="124" spans="1:5" x14ac:dyDescent="0.25">
      <c r="A124" t="s">
        <v>41</v>
      </c>
      <c r="B124" t="s">
        <v>37</v>
      </c>
      <c r="C124" t="s">
        <v>30</v>
      </c>
      <c r="D124" s="1">
        <v>1526</v>
      </c>
      <c r="E124" s="2">
        <v>240</v>
      </c>
    </row>
    <row r="125" spans="1:5" x14ac:dyDescent="0.25">
      <c r="A125" t="s">
        <v>40</v>
      </c>
      <c r="B125" t="s">
        <v>38</v>
      </c>
      <c r="C125" t="s">
        <v>4</v>
      </c>
      <c r="D125" s="1">
        <v>6125</v>
      </c>
      <c r="E125" s="2">
        <v>102</v>
      </c>
    </row>
    <row r="126" spans="1:5" x14ac:dyDescent="0.25">
      <c r="A126" t="s">
        <v>41</v>
      </c>
      <c r="B126" t="s">
        <v>35</v>
      </c>
      <c r="C126" t="s">
        <v>27</v>
      </c>
      <c r="D126" s="1">
        <v>847</v>
      </c>
      <c r="E126" s="2">
        <v>129</v>
      </c>
    </row>
    <row r="127" spans="1:5" x14ac:dyDescent="0.25">
      <c r="A127" t="s">
        <v>8</v>
      </c>
      <c r="B127" t="s">
        <v>35</v>
      </c>
      <c r="C127" t="s">
        <v>27</v>
      </c>
      <c r="D127" s="1">
        <v>4753</v>
      </c>
      <c r="E127" s="2">
        <v>300</v>
      </c>
    </row>
    <row r="128" spans="1:5" x14ac:dyDescent="0.25">
      <c r="A128" t="s">
        <v>6</v>
      </c>
      <c r="B128" t="s">
        <v>38</v>
      </c>
      <c r="C128" t="s">
        <v>33</v>
      </c>
      <c r="D128" s="1">
        <v>959</v>
      </c>
      <c r="E128" s="2">
        <v>135</v>
      </c>
    </row>
    <row r="129" spans="1:5" x14ac:dyDescent="0.25">
      <c r="A129" t="s">
        <v>7</v>
      </c>
      <c r="B129" t="s">
        <v>35</v>
      </c>
      <c r="C129" t="s">
        <v>24</v>
      </c>
      <c r="D129" s="1">
        <v>2793</v>
      </c>
      <c r="E129" s="2">
        <v>114</v>
      </c>
    </row>
    <row r="130" spans="1:5" x14ac:dyDescent="0.25">
      <c r="A130" t="s">
        <v>7</v>
      </c>
      <c r="B130" t="s">
        <v>35</v>
      </c>
      <c r="C130" t="s">
        <v>14</v>
      </c>
      <c r="D130" s="1">
        <v>4606</v>
      </c>
      <c r="E130" s="2">
        <v>63</v>
      </c>
    </row>
    <row r="131" spans="1:5" x14ac:dyDescent="0.25">
      <c r="A131" t="s">
        <v>7</v>
      </c>
      <c r="B131" t="s">
        <v>36</v>
      </c>
      <c r="C131" t="s">
        <v>29</v>
      </c>
      <c r="D131" s="1">
        <v>5551</v>
      </c>
      <c r="E131" s="2">
        <v>252</v>
      </c>
    </row>
    <row r="132" spans="1:5" x14ac:dyDescent="0.25">
      <c r="A132" t="s">
        <v>10</v>
      </c>
      <c r="B132" t="s">
        <v>36</v>
      </c>
      <c r="C132" t="s">
        <v>32</v>
      </c>
      <c r="D132" s="1">
        <v>6657</v>
      </c>
      <c r="E132" s="2">
        <v>303</v>
      </c>
    </row>
    <row r="133" spans="1:5" x14ac:dyDescent="0.25">
      <c r="A133" t="s">
        <v>7</v>
      </c>
      <c r="B133" t="s">
        <v>39</v>
      </c>
      <c r="C133" t="s">
        <v>17</v>
      </c>
      <c r="D133" s="1">
        <v>4438</v>
      </c>
      <c r="E133" s="2">
        <v>246</v>
      </c>
    </row>
    <row r="134" spans="1:5" x14ac:dyDescent="0.25">
      <c r="A134" t="s">
        <v>8</v>
      </c>
      <c r="B134" t="s">
        <v>38</v>
      </c>
      <c r="C134" t="s">
        <v>22</v>
      </c>
      <c r="D134" s="1">
        <v>168</v>
      </c>
      <c r="E134" s="2">
        <v>84</v>
      </c>
    </row>
    <row r="135" spans="1:5" x14ac:dyDescent="0.25">
      <c r="A135" t="s">
        <v>7</v>
      </c>
      <c r="B135" t="s">
        <v>34</v>
      </c>
      <c r="C135" t="s">
        <v>17</v>
      </c>
      <c r="D135" s="1">
        <v>7777</v>
      </c>
      <c r="E135" s="2">
        <v>39</v>
      </c>
    </row>
    <row r="136" spans="1:5" x14ac:dyDescent="0.25">
      <c r="A136" t="s">
        <v>5</v>
      </c>
      <c r="B136" t="s">
        <v>36</v>
      </c>
      <c r="C136" t="s">
        <v>17</v>
      </c>
      <c r="D136" s="1">
        <v>3339</v>
      </c>
      <c r="E136" s="2">
        <v>348</v>
      </c>
    </row>
    <row r="137" spans="1:5" x14ac:dyDescent="0.25">
      <c r="A137" t="s">
        <v>7</v>
      </c>
      <c r="B137" t="s">
        <v>37</v>
      </c>
      <c r="C137" t="s">
        <v>33</v>
      </c>
      <c r="D137" s="1">
        <v>6391</v>
      </c>
      <c r="E137" s="2">
        <v>48</v>
      </c>
    </row>
    <row r="138" spans="1:5" x14ac:dyDescent="0.25">
      <c r="A138" t="s">
        <v>5</v>
      </c>
      <c r="B138" t="s">
        <v>37</v>
      </c>
      <c r="C138" t="s">
        <v>22</v>
      </c>
      <c r="D138" s="1">
        <v>518</v>
      </c>
      <c r="E138" s="2">
        <v>75</v>
      </c>
    </row>
    <row r="139" spans="1:5" x14ac:dyDescent="0.25">
      <c r="A139" t="s">
        <v>7</v>
      </c>
      <c r="B139" t="s">
        <v>38</v>
      </c>
      <c r="C139" t="s">
        <v>28</v>
      </c>
      <c r="D139" s="1">
        <v>5677</v>
      </c>
      <c r="E139" s="2">
        <v>258</v>
      </c>
    </row>
    <row r="140" spans="1:5" x14ac:dyDescent="0.25">
      <c r="A140" t="s">
        <v>6</v>
      </c>
      <c r="B140" t="s">
        <v>39</v>
      </c>
      <c r="C140" t="s">
        <v>17</v>
      </c>
      <c r="D140" s="1">
        <v>6048</v>
      </c>
      <c r="E140" s="2">
        <v>27</v>
      </c>
    </row>
    <row r="141" spans="1:5" x14ac:dyDescent="0.25">
      <c r="A141" t="s">
        <v>8</v>
      </c>
      <c r="B141" t="s">
        <v>38</v>
      </c>
      <c r="C141" t="s">
        <v>32</v>
      </c>
      <c r="D141" s="1">
        <v>3752</v>
      </c>
      <c r="E141" s="2">
        <v>213</v>
      </c>
    </row>
    <row r="142" spans="1:5" x14ac:dyDescent="0.25">
      <c r="A142" t="s">
        <v>5</v>
      </c>
      <c r="B142" t="s">
        <v>35</v>
      </c>
      <c r="C142" t="s">
        <v>29</v>
      </c>
      <c r="D142" s="1">
        <v>4480</v>
      </c>
      <c r="E142" s="2">
        <v>357</v>
      </c>
    </row>
    <row r="143" spans="1:5" x14ac:dyDescent="0.25">
      <c r="A143" t="s">
        <v>9</v>
      </c>
      <c r="B143" t="s">
        <v>37</v>
      </c>
      <c r="C143" t="s">
        <v>4</v>
      </c>
      <c r="D143" s="1">
        <v>259</v>
      </c>
      <c r="E143" s="2">
        <v>207</v>
      </c>
    </row>
    <row r="144" spans="1:5" x14ac:dyDescent="0.25">
      <c r="A144" t="s">
        <v>8</v>
      </c>
      <c r="B144" t="s">
        <v>37</v>
      </c>
      <c r="C144" t="s">
        <v>30</v>
      </c>
      <c r="D144" s="1">
        <v>42</v>
      </c>
      <c r="E144" s="2">
        <v>150</v>
      </c>
    </row>
    <row r="145" spans="1:5" x14ac:dyDescent="0.25">
      <c r="A145" t="s">
        <v>41</v>
      </c>
      <c r="B145" t="s">
        <v>36</v>
      </c>
      <c r="C145" t="s">
        <v>26</v>
      </c>
      <c r="D145" s="1">
        <v>98</v>
      </c>
      <c r="E145" s="2">
        <v>204</v>
      </c>
    </row>
    <row r="146" spans="1:5" x14ac:dyDescent="0.25">
      <c r="A146" t="s">
        <v>7</v>
      </c>
      <c r="B146" t="s">
        <v>35</v>
      </c>
      <c r="C146" t="s">
        <v>27</v>
      </c>
      <c r="D146" s="1">
        <v>2478</v>
      </c>
      <c r="E146" s="2">
        <v>21</v>
      </c>
    </row>
    <row r="147" spans="1:5" x14ac:dyDescent="0.25">
      <c r="A147" t="s">
        <v>41</v>
      </c>
      <c r="B147" t="s">
        <v>34</v>
      </c>
      <c r="C147" t="s">
        <v>33</v>
      </c>
      <c r="D147" s="1">
        <v>7847</v>
      </c>
      <c r="E147" s="2">
        <v>174</v>
      </c>
    </row>
    <row r="148" spans="1:5" x14ac:dyDescent="0.25">
      <c r="A148" t="s">
        <v>2</v>
      </c>
      <c r="B148" t="s">
        <v>37</v>
      </c>
      <c r="C148" t="s">
        <v>17</v>
      </c>
      <c r="D148" s="1">
        <v>9926</v>
      </c>
      <c r="E148" s="2">
        <v>201</v>
      </c>
    </row>
    <row r="149" spans="1:5" x14ac:dyDescent="0.25">
      <c r="A149" t="s">
        <v>8</v>
      </c>
      <c r="B149" t="s">
        <v>38</v>
      </c>
      <c r="C149" t="s">
        <v>13</v>
      </c>
      <c r="D149" s="1">
        <v>819</v>
      </c>
      <c r="E149" s="2">
        <v>510</v>
      </c>
    </row>
    <row r="150" spans="1:5" x14ac:dyDescent="0.25">
      <c r="A150" t="s">
        <v>6</v>
      </c>
      <c r="B150" t="s">
        <v>39</v>
      </c>
      <c r="C150" t="s">
        <v>29</v>
      </c>
      <c r="D150" s="1">
        <v>3052</v>
      </c>
      <c r="E150" s="2">
        <v>378</v>
      </c>
    </row>
    <row r="151" spans="1:5" x14ac:dyDescent="0.25">
      <c r="A151" t="s">
        <v>9</v>
      </c>
      <c r="B151" t="s">
        <v>34</v>
      </c>
      <c r="C151" t="s">
        <v>21</v>
      </c>
      <c r="D151" s="1">
        <v>6832</v>
      </c>
      <c r="E151" s="2">
        <v>27</v>
      </c>
    </row>
    <row r="152" spans="1:5" x14ac:dyDescent="0.25">
      <c r="A152" t="s">
        <v>2</v>
      </c>
      <c r="B152" t="s">
        <v>39</v>
      </c>
      <c r="C152" t="s">
        <v>16</v>
      </c>
      <c r="D152" s="1">
        <v>2016</v>
      </c>
      <c r="E152" s="2">
        <v>117</v>
      </c>
    </row>
    <row r="153" spans="1:5" x14ac:dyDescent="0.25">
      <c r="A153" t="s">
        <v>6</v>
      </c>
      <c r="B153" t="s">
        <v>38</v>
      </c>
      <c r="C153" t="s">
        <v>21</v>
      </c>
      <c r="D153" s="1">
        <v>7322</v>
      </c>
      <c r="E153" s="2">
        <v>36</v>
      </c>
    </row>
    <row r="154" spans="1:5" x14ac:dyDescent="0.25">
      <c r="A154" t="s">
        <v>8</v>
      </c>
      <c r="B154" t="s">
        <v>35</v>
      </c>
      <c r="C154" t="s">
        <v>33</v>
      </c>
      <c r="D154" s="1">
        <v>357</v>
      </c>
      <c r="E154" s="2">
        <v>126</v>
      </c>
    </row>
    <row r="155" spans="1:5" x14ac:dyDescent="0.25">
      <c r="A155" t="s">
        <v>9</v>
      </c>
      <c r="B155" t="s">
        <v>39</v>
      </c>
      <c r="C155" t="s">
        <v>25</v>
      </c>
      <c r="D155" s="1">
        <v>3192</v>
      </c>
      <c r="E155" s="2">
        <v>72</v>
      </c>
    </row>
    <row r="156" spans="1:5" x14ac:dyDescent="0.25">
      <c r="A156" t="s">
        <v>7</v>
      </c>
      <c r="B156" t="s">
        <v>36</v>
      </c>
      <c r="C156" t="s">
        <v>22</v>
      </c>
      <c r="D156" s="1">
        <v>8435</v>
      </c>
      <c r="E156" s="2">
        <v>42</v>
      </c>
    </row>
    <row r="157" spans="1:5" x14ac:dyDescent="0.25">
      <c r="A157" t="s">
        <v>40</v>
      </c>
      <c r="B157" t="s">
        <v>39</v>
      </c>
      <c r="C157" t="s">
        <v>29</v>
      </c>
      <c r="D157" s="1">
        <v>0</v>
      </c>
      <c r="E157" s="2">
        <v>135</v>
      </c>
    </row>
    <row r="158" spans="1:5" x14ac:dyDescent="0.25">
      <c r="A158" t="s">
        <v>7</v>
      </c>
      <c r="B158" t="s">
        <v>34</v>
      </c>
      <c r="C158" t="s">
        <v>24</v>
      </c>
      <c r="D158" s="1">
        <v>8862</v>
      </c>
      <c r="E158" s="2">
        <v>189</v>
      </c>
    </row>
    <row r="159" spans="1:5" x14ac:dyDescent="0.25">
      <c r="A159" t="s">
        <v>6</v>
      </c>
      <c r="B159" t="s">
        <v>37</v>
      </c>
      <c r="C159" t="s">
        <v>28</v>
      </c>
      <c r="D159" s="1">
        <v>3556</v>
      </c>
      <c r="E159" s="2">
        <v>459</v>
      </c>
    </row>
    <row r="160" spans="1:5" x14ac:dyDescent="0.25">
      <c r="A160" t="s">
        <v>5</v>
      </c>
      <c r="B160" t="s">
        <v>34</v>
      </c>
      <c r="C160" t="s">
        <v>15</v>
      </c>
      <c r="D160" s="1">
        <v>7280</v>
      </c>
      <c r="E160" s="2">
        <v>201</v>
      </c>
    </row>
    <row r="161" spans="1:5" x14ac:dyDescent="0.25">
      <c r="A161" t="s">
        <v>6</v>
      </c>
      <c r="B161" t="s">
        <v>34</v>
      </c>
      <c r="C161" t="s">
        <v>30</v>
      </c>
      <c r="D161" s="1">
        <v>3402</v>
      </c>
      <c r="E161" s="2">
        <v>366</v>
      </c>
    </row>
    <row r="162" spans="1:5" x14ac:dyDescent="0.25">
      <c r="A162" t="s">
        <v>3</v>
      </c>
      <c r="B162" t="s">
        <v>37</v>
      </c>
      <c r="C162" t="s">
        <v>29</v>
      </c>
      <c r="D162" s="1">
        <v>4592</v>
      </c>
      <c r="E162" s="2">
        <v>324</v>
      </c>
    </row>
    <row r="163" spans="1:5" x14ac:dyDescent="0.25">
      <c r="A163" t="s">
        <v>9</v>
      </c>
      <c r="B163" t="s">
        <v>35</v>
      </c>
      <c r="C163" t="s">
        <v>15</v>
      </c>
      <c r="D163" s="1">
        <v>7833</v>
      </c>
      <c r="E163" s="2">
        <v>243</v>
      </c>
    </row>
    <row r="164" spans="1:5" x14ac:dyDescent="0.25">
      <c r="A164" t="s">
        <v>2</v>
      </c>
      <c r="B164" t="s">
        <v>39</v>
      </c>
      <c r="C164" t="s">
        <v>21</v>
      </c>
      <c r="D164" s="1">
        <v>7651</v>
      </c>
      <c r="E164" s="2">
        <v>213</v>
      </c>
    </row>
    <row r="165" spans="1:5" x14ac:dyDescent="0.25">
      <c r="A165" t="s">
        <v>40</v>
      </c>
      <c r="B165" t="s">
        <v>35</v>
      </c>
      <c r="C165" t="s">
        <v>30</v>
      </c>
      <c r="D165" s="1">
        <v>2275</v>
      </c>
      <c r="E165" s="2">
        <v>447</v>
      </c>
    </row>
    <row r="166" spans="1:5" x14ac:dyDescent="0.25">
      <c r="A166" t="s">
        <v>40</v>
      </c>
      <c r="B166" t="s">
        <v>38</v>
      </c>
      <c r="C166" t="s">
        <v>13</v>
      </c>
      <c r="D166" s="1">
        <v>5670</v>
      </c>
      <c r="E166" s="2">
        <v>297</v>
      </c>
    </row>
    <row r="167" spans="1:5" x14ac:dyDescent="0.25">
      <c r="A167" t="s">
        <v>7</v>
      </c>
      <c r="B167" t="s">
        <v>35</v>
      </c>
      <c r="C167" t="s">
        <v>16</v>
      </c>
      <c r="D167" s="1">
        <v>2135</v>
      </c>
      <c r="E167" s="2">
        <v>27</v>
      </c>
    </row>
    <row r="168" spans="1:5" x14ac:dyDescent="0.25">
      <c r="A168" t="s">
        <v>40</v>
      </c>
      <c r="B168" t="s">
        <v>34</v>
      </c>
      <c r="C168" t="s">
        <v>23</v>
      </c>
      <c r="D168" s="1">
        <v>2779</v>
      </c>
      <c r="E168" s="2">
        <v>75</v>
      </c>
    </row>
    <row r="169" spans="1:5" x14ac:dyDescent="0.25">
      <c r="A169" t="s">
        <v>10</v>
      </c>
      <c r="B169" t="s">
        <v>39</v>
      </c>
      <c r="C169" t="s">
        <v>33</v>
      </c>
      <c r="D169" s="1">
        <v>12950</v>
      </c>
      <c r="E169" s="2">
        <v>30</v>
      </c>
    </row>
    <row r="170" spans="1:5" x14ac:dyDescent="0.25">
      <c r="A170" t="s">
        <v>7</v>
      </c>
      <c r="B170" t="s">
        <v>36</v>
      </c>
      <c r="C170" t="s">
        <v>18</v>
      </c>
      <c r="D170" s="1">
        <v>2646</v>
      </c>
      <c r="E170" s="2">
        <v>177</v>
      </c>
    </row>
    <row r="171" spans="1:5" x14ac:dyDescent="0.25">
      <c r="A171" t="s">
        <v>40</v>
      </c>
      <c r="B171" t="s">
        <v>34</v>
      </c>
      <c r="C171" t="s">
        <v>33</v>
      </c>
      <c r="D171" s="1">
        <v>3794</v>
      </c>
      <c r="E171" s="2">
        <v>159</v>
      </c>
    </row>
    <row r="172" spans="1:5" x14ac:dyDescent="0.25">
      <c r="A172" t="s">
        <v>3</v>
      </c>
      <c r="B172" t="s">
        <v>35</v>
      </c>
      <c r="C172" t="s">
        <v>33</v>
      </c>
      <c r="D172" s="1">
        <v>819</v>
      </c>
      <c r="E172" s="2">
        <v>306</v>
      </c>
    </row>
    <row r="173" spans="1:5" x14ac:dyDescent="0.25">
      <c r="A173" t="s">
        <v>3</v>
      </c>
      <c r="B173" t="s">
        <v>34</v>
      </c>
      <c r="C173" t="s">
        <v>20</v>
      </c>
      <c r="D173" s="1">
        <v>2583</v>
      </c>
      <c r="E173" s="2">
        <v>18</v>
      </c>
    </row>
    <row r="174" spans="1:5" x14ac:dyDescent="0.25">
      <c r="A174" t="s">
        <v>7</v>
      </c>
      <c r="B174" t="s">
        <v>35</v>
      </c>
      <c r="C174" t="s">
        <v>19</v>
      </c>
      <c r="D174" s="1">
        <v>4585</v>
      </c>
      <c r="E174" s="2">
        <v>240</v>
      </c>
    </row>
    <row r="175" spans="1:5" x14ac:dyDescent="0.25">
      <c r="A175" t="s">
        <v>5</v>
      </c>
      <c r="B175" t="s">
        <v>34</v>
      </c>
      <c r="C175" t="s">
        <v>33</v>
      </c>
      <c r="D175" s="1">
        <v>1652</v>
      </c>
      <c r="E175" s="2">
        <v>93</v>
      </c>
    </row>
    <row r="176" spans="1:5" x14ac:dyDescent="0.25">
      <c r="A176" t="s">
        <v>10</v>
      </c>
      <c r="B176" t="s">
        <v>34</v>
      </c>
      <c r="C176" t="s">
        <v>26</v>
      </c>
      <c r="D176" s="1">
        <v>4991</v>
      </c>
      <c r="E176" s="2">
        <v>9</v>
      </c>
    </row>
    <row r="177" spans="1:5" x14ac:dyDescent="0.25">
      <c r="A177" t="s">
        <v>8</v>
      </c>
      <c r="B177" t="s">
        <v>34</v>
      </c>
      <c r="C177" t="s">
        <v>16</v>
      </c>
      <c r="D177" s="1">
        <v>2009</v>
      </c>
      <c r="E177" s="2">
        <v>219</v>
      </c>
    </row>
    <row r="178" spans="1:5" x14ac:dyDescent="0.25">
      <c r="A178" t="s">
        <v>2</v>
      </c>
      <c r="B178" t="s">
        <v>39</v>
      </c>
      <c r="C178" t="s">
        <v>22</v>
      </c>
      <c r="D178" s="1">
        <v>1568</v>
      </c>
      <c r="E178" s="2">
        <v>141</v>
      </c>
    </row>
    <row r="179" spans="1:5" x14ac:dyDescent="0.25">
      <c r="A179" t="s">
        <v>41</v>
      </c>
      <c r="B179" t="s">
        <v>37</v>
      </c>
      <c r="C179" t="s">
        <v>20</v>
      </c>
      <c r="D179" s="1">
        <v>3388</v>
      </c>
      <c r="E179" s="2">
        <v>123</v>
      </c>
    </row>
    <row r="180" spans="1:5" x14ac:dyDescent="0.25">
      <c r="A180" t="s">
        <v>40</v>
      </c>
      <c r="B180" t="s">
        <v>38</v>
      </c>
      <c r="C180" t="s">
        <v>24</v>
      </c>
      <c r="D180" s="1">
        <v>623</v>
      </c>
      <c r="E180" s="2">
        <v>51</v>
      </c>
    </row>
    <row r="181" spans="1:5" x14ac:dyDescent="0.25">
      <c r="A181" t="s">
        <v>6</v>
      </c>
      <c r="B181" t="s">
        <v>36</v>
      </c>
      <c r="C181" t="s">
        <v>4</v>
      </c>
      <c r="D181" s="1">
        <v>10073</v>
      </c>
      <c r="E181" s="2">
        <v>120</v>
      </c>
    </row>
    <row r="182" spans="1:5" x14ac:dyDescent="0.25">
      <c r="A182" t="s">
        <v>8</v>
      </c>
      <c r="B182" t="s">
        <v>39</v>
      </c>
      <c r="C182" t="s">
        <v>26</v>
      </c>
      <c r="D182" s="1">
        <v>1561</v>
      </c>
      <c r="E182" s="2">
        <v>27</v>
      </c>
    </row>
    <row r="183" spans="1:5" x14ac:dyDescent="0.25">
      <c r="A183" t="s">
        <v>9</v>
      </c>
      <c r="B183" t="s">
        <v>36</v>
      </c>
      <c r="C183" t="s">
        <v>27</v>
      </c>
      <c r="D183" s="1">
        <v>11522</v>
      </c>
      <c r="E183" s="2">
        <v>204</v>
      </c>
    </row>
    <row r="184" spans="1:5" x14ac:dyDescent="0.25">
      <c r="A184" t="s">
        <v>6</v>
      </c>
      <c r="B184" t="s">
        <v>38</v>
      </c>
      <c r="C184" t="s">
        <v>13</v>
      </c>
      <c r="D184" s="1">
        <v>2317</v>
      </c>
      <c r="E184" s="2">
        <v>123</v>
      </c>
    </row>
    <row r="185" spans="1:5" x14ac:dyDescent="0.25">
      <c r="A185" t="s">
        <v>10</v>
      </c>
      <c r="B185" t="s">
        <v>37</v>
      </c>
      <c r="C185" t="s">
        <v>28</v>
      </c>
      <c r="D185" s="1">
        <v>3059</v>
      </c>
      <c r="E185" s="2">
        <v>27</v>
      </c>
    </row>
    <row r="186" spans="1:5" x14ac:dyDescent="0.25">
      <c r="A186" t="s">
        <v>41</v>
      </c>
      <c r="B186" t="s">
        <v>37</v>
      </c>
      <c r="C186" t="s">
        <v>26</v>
      </c>
      <c r="D186" s="1">
        <v>2324</v>
      </c>
      <c r="E186" s="2">
        <v>177</v>
      </c>
    </row>
    <row r="187" spans="1:5" x14ac:dyDescent="0.25">
      <c r="A187" t="s">
        <v>3</v>
      </c>
      <c r="B187" t="s">
        <v>39</v>
      </c>
      <c r="C187" t="s">
        <v>26</v>
      </c>
      <c r="D187" s="1">
        <v>4956</v>
      </c>
      <c r="E187" s="2">
        <v>171</v>
      </c>
    </row>
    <row r="188" spans="1:5" x14ac:dyDescent="0.25">
      <c r="A188" t="s">
        <v>10</v>
      </c>
      <c r="B188" t="s">
        <v>34</v>
      </c>
      <c r="C188" t="s">
        <v>19</v>
      </c>
      <c r="D188" s="1">
        <v>5355</v>
      </c>
      <c r="E188" s="2">
        <v>204</v>
      </c>
    </row>
    <row r="189" spans="1:5" x14ac:dyDescent="0.25">
      <c r="A189" t="s">
        <v>3</v>
      </c>
      <c r="B189" t="s">
        <v>34</v>
      </c>
      <c r="C189" t="s">
        <v>14</v>
      </c>
      <c r="D189" s="1">
        <v>7259</v>
      </c>
      <c r="E189" s="2">
        <v>276</v>
      </c>
    </row>
    <row r="190" spans="1:5" x14ac:dyDescent="0.25">
      <c r="A190" t="s">
        <v>8</v>
      </c>
      <c r="B190" t="s">
        <v>37</v>
      </c>
      <c r="C190" t="s">
        <v>26</v>
      </c>
      <c r="D190" s="1">
        <v>6279</v>
      </c>
      <c r="E190" s="2">
        <v>45</v>
      </c>
    </row>
    <row r="191" spans="1:5" x14ac:dyDescent="0.25">
      <c r="A191" t="s">
        <v>40</v>
      </c>
      <c r="B191" t="s">
        <v>38</v>
      </c>
      <c r="C191" t="s">
        <v>29</v>
      </c>
      <c r="D191" s="1">
        <v>2541</v>
      </c>
      <c r="E191" s="2">
        <v>45</v>
      </c>
    </row>
    <row r="192" spans="1:5" x14ac:dyDescent="0.25">
      <c r="A192" t="s">
        <v>6</v>
      </c>
      <c r="B192" t="s">
        <v>35</v>
      </c>
      <c r="C192" t="s">
        <v>27</v>
      </c>
      <c r="D192" s="1">
        <v>3864</v>
      </c>
      <c r="E192" s="2">
        <v>177</v>
      </c>
    </row>
    <row r="193" spans="1:5" x14ac:dyDescent="0.25">
      <c r="A193" t="s">
        <v>5</v>
      </c>
      <c r="B193" t="s">
        <v>36</v>
      </c>
      <c r="C193" t="s">
        <v>13</v>
      </c>
      <c r="D193" s="1">
        <v>6146</v>
      </c>
      <c r="E193" s="2">
        <v>63</v>
      </c>
    </row>
    <row r="194" spans="1:5" x14ac:dyDescent="0.25">
      <c r="A194" t="s">
        <v>9</v>
      </c>
      <c r="B194" t="s">
        <v>39</v>
      </c>
      <c r="C194" t="s">
        <v>18</v>
      </c>
      <c r="D194" s="1">
        <v>2639</v>
      </c>
      <c r="E194" s="2">
        <v>204</v>
      </c>
    </row>
    <row r="195" spans="1:5" x14ac:dyDescent="0.25">
      <c r="A195" t="s">
        <v>8</v>
      </c>
      <c r="B195" t="s">
        <v>37</v>
      </c>
      <c r="C195" t="s">
        <v>22</v>
      </c>
      <c r="D195" s="1">
        <v>1890</v>
      </c>
      <c r="E195" s="2">
        <v>195</v>
      </c>
    </row>
    <row r="196" spans="1:5" x14ac:dyDescent="0.25">
      <c r="A196" t="s">
        <v>7</v>
      </c>
      <c r="B196" t="s">
        <v>34</v>
      </c>
      <c r="C196" t="s">
        <v>14</v>
      </c>
      <c r="D196" s="1">
        <v>1932</v>
      </c>
      <c r="E196" s="2">
        <v>369</v>
      </c>
    </row>
    <row r="197" spans="1:5" x14ac:dyDescent="0.25">
      <c r="A197" t="s">
        <v>3</v>
      </c>
      <c r="B197" t="s">
        <v>34</v>
      </c>
      <c r="C197" t="s">
        <v>25</v>
      </c>
      <c r="D197" s="1">
        <v>6300</v>
      </c>
      <c r="E197" s="2">
        <v>42</v>
      </c>
    </row>
    <row r="198" spans="1:5" x14ac:dyDescent="0.25">
      <c r="A198" t="s">
        <v>6</v>
      </c>
      <c r="B198" t="s">
        <v>37</v>
      </c>
      <c r="C198" t="s">
        <v>30</v>
      </c>
      <c r="D198" s="1">
        <v>560</v>
      </c>
      <c r="E198" s="2">
        <v>81</v>
      </c>
    </row>
    <row r="199" spans="1:5" x14ac:dyDescent="0.25">
      <c r="A199" t="s">
        <v>9</v>
      </c>
      <c r="B199" t="s">
        <v>37</v>
      </c>
      <c r="C199" t="s">
        <v>26</v>
      </c>
      <c r="D199" s="1">
        <v>2856</v>
      </c>
      <c r="E199" s="2">
        <v>246</v>
      </c>
    </row>
    <row r="200" spans="1:5" x14ac:dyDescent="0.25">
      <c r="A200" t="s">
        <v>9</v>
      </c>
      <c r="B200" t="s">
        <v>34</v>
      </c>
      <c r="C200" t="s">
        <v>17</v>
      </c>
      <c r="D200" s="1">
        <v>707</v>
      </c>
      <c r="E200" s="2">
        <v>174</v>
      </c>
    </row>
    <row r="201" spans="1:5" x14ac:dyDescent="0.25">
      <c r="A201" t="s">
        <v>8</v>
      </c>
      <c r="B201" t="s">
        <v>35</v>
      </c>
      <c r="C201" t="s">
        <v>30</v>
      </c>
      <c r="D201" s="1">
        <v>3598</v>
      </c>
      <c r="E201" s="2">
        <v>81</v>
      </c>
    </row>
    <row r="202" spans="1:5" x14ac:dyDescent="0.25">
      <c r="A202" t="s">
        <v>40</v>
      </c>
      <c r="B202" t="s">
        <v>35</v>
      </c>
      <c r="C202" t="s">
        <v>22</v>
      </c>
      <c r="D202" s="1">
        <v>6853</v>
      </c>
      <c r="E202" s="2">
        <v>372</v>
      </c>
    </row>
    <row r="203" spans="1:5" x14ac:dyDescent="0.25">
      <c r="A203" t="s">
        <v>40</v>
      </c>
      <c r="B203" t="s">
        <v>35</v>
      </c>
      <c r="C203" t="s">
        <v>16</v>
      </c>
      <c r="D203" s="1">
        <v>4725</v>
      </c>
      <c r="E203" s="2">
        <v>174</v>
      </c>
    </row>
    <row r="204" spans="1:5" x14ac:dyDescent="0.25">
      <c r="A204" t="s">
        <v>41</v>
      </c>
      <c r="B204" t="s">
        <v>36</v>
      </c>
      <c r="C204" t="s">
        <v>32</v>
      </c>
      <c r="D204" s="1">
        <v>10304</v>
      </c>
      <c r="E204" s="2">
        <v>84</v>
      </c>
    </row>
    <row r="205" spans="1:5" x14ac:dyDescent="0.25">
      <c r="A205" t="s">
        <v>41</v>
      </c>
      <c r="B205" t="s">
        <v>34</v>
      </c>
      <c r="C205" t="s">
        <v>16</v>
      </c>
      <c r="D205" s="1">
        <v>1274</v>
      </c>
      <c r="E205" s="2">
        <v>225</v>
      </c>
    </row>
    <row r="206" spans="1:5" x14ac:dyDescent="0.25">
      <c r="A206" t="s">
        <v>5</v>
      </c>
      <c r="B206" t="s">
        <v>36</v>
      </c>
      <c r="C206" t="s">
        <v>30</v>
      </c>
      <c r="D206" s="1">
        <v>1526</v>
      </c>
      <c r="E206" s="2">
        <v>105</v>
      </c>
    </row>
    <row r="207" spans="1:5" x14ac:dyDescent="0.25">
      <c r="A207" t="s">
        <v>40</v>
      </c>
      <c r="B207" t="s">
        <v>39</v>
      </c>
      <c r="C207" t="s">
        <v>28</v>
      </c>
      <c r="D207" s="1">
        <v>3101</v>
      </c>
      <c r="E207" s="2">
        <v>225</v>
      </c>
    </row>
    <row r="208" spans="1:5" x14ac:dyDescent="0.25">
      <c r="A208" t="s">
        <v>2</v>
      </c>
      <c r="B208" t="s">
        <v>37</v>
      </c>
      <c r="C208" t="s">
        <v>14</v>
      </c>
      <c r="D208" s="1">
        <v>1057</v>
      </c>
      <c r="E208" s="2">
        <v>54</v>
      </c>
    </row>
    <row r="209" spans="1:5" x14ac:dyDescent="0.25">
      <c r="A209" t="s">
        <v>7</v>
      </c>
      <c r="B209" t="s">
        <v>37</v>
      </c>
      <c r="C209" t="s">
        <v>26</v>
      </c>
      <c r="D209" s="1">
        <v>5306</v>
      </c>
      <c r="E209" s="2">
        <v>0</v>
      </c>
    </row>
    <row r="210" spans="1:5" x14ac:dyDescent="0.25">
      <c r="A210" t="s">
        <v>5</v>
      </c>
      <c r="B210" t="s">
        <v>39</v>
      </c>
      <c r="C210" t="s">
        <v>24</v>
      </c>
      <c r="D210" s="1">
        <v>4018</v>
      </c>
      <c r="E210" s="2">
        <v>171</v>
      </c>
    </row>
    <row r="211" spans="1:5" x14ac:dyDescent="0.25">
      <c r="A211" t="s">
        <v>9</v>
      </c>
      <c r="B211" t="s">
        <v>34</v>
      </c>
      <c r="C211" t="s">
        <v>16</v>
      </c>
      <c r="D211" s="1">
        <v>938</v>
      </c>
      <c r="E211" s="2">
        <v>189</v>
      </c>
    </row>
    <row r="212" spans="1:5" x14ac:dyDescent="0.25">
      <c r="A212" t="s">
        <v>7</v>
      </c>
      <c r="B212" t="s">
        <v>38</v>
      </c>
      <c r="C212" t="s">
        <v>18</v>
      </c>
      <c r="D212" s="1">
        <v>1778</v>
      </c>
      <c r="E212" s="2">
        <v>270</v>
      </c>
    </row>
    <row r="213" spans="1:5" x14ac:dyDescent="0.25">
      <c r="A213" t="s">
        <v>6</v>
      </c>
      <c r="B213" t="s">
        <v>39</v>
      </c>
      <c r="C213" t="s">
        <v>30</v>
      </c>
      <c r="D213" s="1">
        <v>1638</v>
      </c>
      <c r="E213" s="2">
        <v>63</v>
      </c>
    </row>
    <row r="214" spans="1:5" x14ac:dyDescent="0.25">
      <c r="A214" t="s">
        <v>41</v>
      </c>
      <c r="B214" t="s">
        <v>38</v>
      </c>
      <c r="C214" t="s">
        <v>25</v>
      </c>
      <c r="D214" s="1">
        <v>154</v>
      </c>
      <c r="E214" s="2">
        <v>21</v>
      </c>
    </row>
    <row r="215" spans="1:5" x14ac:dyDescent="0.25">
      <c r="A215" t="s">
        <v>7</v>
      </c>
      <c r="B215" t="s">
        <v>37</v>
      </c>
      <c r="C215" t="s">
        <v>22</v>
      </c>
      <c r="D215" s="1">
        <v>9835</v>
      </c>
      <c r="E215" s="2">
        <v>207</v>
      </c>
    </row>
    <row r="216" spans="1:5" x14ac:dyDescent="0.25">
      <c r="A216" t="s">
        <v>9</v>
      </c>
      <c r="B216" t="s">
        <v>37</v>
      </c>
      <c r="C216" t="s">
        <v>20</v>
      </c>
      <c r="D216" s="1">
        <v>7273</v>
      </c>
      <c r="E216" s="2">
        <v>96</v>
      </c>
    </row>
    <row r="217" spans="1:5" x14ac:dyDescent="0.25">
      <c r="A217" t="s">
        <v>5</v>
      </c>
      <c r="B217" t="s">
        <v>39</v>
      </c>
      <c r="C217" t="s">
        <v>22</v>
      </c>
      <c r="D217" s="1">
        <v>6909</v>
      </c>
      <c r="E217" s="2">
        <v>81</v>
      </c>
    </row>
    <row r="218" spans="1:5" x14ac:dyDescent="0.25">
      <c r="A218" t="s">
        <v>9</v>
      </c>
      <c r="B218" t="s">
        <v>39</v>
      </c>
      <c r="C218" t="s">
        <v>24</v>
      </c>
      <c r="D218" s="1">
        <v>3920</v>
      </c>
      <c r="E218" s="2">
        <v>306</v>
      </c>
    </row>
    <row r="219" spans="1:5" x14ac:dyDescent="0.25">
      <c r="A219" t="s">
        <v>10</v>
      </c>
      <c r="B219" t="s">
        <v>39</v>
      </c>
      <c r="C219" t="s">
        <v>21</v>
      </c>
      <c r="D219" s="1">
        <v>4858</v>
      </c>
      <c r="E219" s="2">
        <v>279</v>
      </c>
    </row>
    <row r="220" spans="1:5" x14ac:dyDescent="0.25">
      <c r="A220" t="s">
        <v>2</v>
      </c>
      <c r="B220" t="s">
        <v>38</v>
      </c>
      <c r="C220" t="s">
        <v>4</v>
      </c>
      <c r="D220" s="1">
        <v>3549</v>
      </c>
      <c r="E220" s="2">
        <v>3</v>
      </c>
    </row>
    <row r="221" spans="1:5" x14ac:dyDescent="0.25">
      <c r="A221" t="s">
        <v>7</v>
      </c>
      <c r="B221" t="s">
        <v>39</v>
      </c>
      <c r="C221" t="s">
        <v>27</v>
      </c>
      <c r="D221" s="1">
        <v>966</v>
      </c>
      <c r="E221" s="2">
        <v>198</v>
      </c>
    </row>
    <row r="222" spans="1:5" x14ac:dyDescent="0.25">
      <c r="A222" t="s">
        <v>5</v>
      </c>
      <c r="B222" t="s">
        <v>39</v>
      </c>
      <c r="C222" t="s">
        <v>18</v>
      </c>
      <c r="D222" s="1">
        <v>385</v>
      </c>
      <c r="E222" s="2">
        <v>249</v>
      </c>
    </row>
    <row r="223" spans="1:5" x14ac:dyDescent="0.25">
      <c r="A223" t="s">
        <v>6</v>
      </c>
      <c r="B223" t="s">
        <v>34</v>
      </c>
      <c r="C223" t="s">
        <v>16</v>
      </c>
      <c r="D223" s="1">
        <v>2219</v>
      </c>
      <c r="E223" s="2">
        <v>75</v>
      </c>
    </row>
    <row r="224" spans="1:5" x14ac:dyDescent="0.25">
      <c r="A224" t="s">
        <v>9</v>
      </c>
      <c r="B224" t="s">
        <v>36</v>
      </c>
      <c r="C224" t="s">
        <v>32</v>
      </c>
      <c r="D224" s="1">
        <v>2954</v>
      </c>
      <c r="E224" s="2">
        <v>189</v>
      </c>
    </row>
    <row r="225" spans="1:5" x14ac:dyDescent="0.25">
      <c r="A225" t="s">
        <v>7</v>
      </c>
      <c r="B225" t="s">
        <v>36</v>
      </c>
      <c r="C225" t="s">
        <v>32</v>
      </c>
      <c r="D225" s="1">
        <v>280</v>
      </c>
      <c r="E225" s="2">
        <v>87</v>
      </c>
    </row>
    <row r="226" spans="1:5" x14ac:dyDescent="0.25">
      <c r="A226" t="s">
        <v>41</v>
      </c>
      <c r="B226" t="s">
        <v>36</v>
      </c>
      <c r="C226" t="s">
        <v>30</v>
      </c>
      <c r="D226" s="1">
        <v>6118</v>
      </c>
      <c r="E226" s="2">
        <v>174</v>
      </c>
    </row>
    <row r="227" spans="1:5" x14ac:dyDescent="0.25">
      <c r="A227" t="s">
        <v>2</v>
      </c>
      <c r="B227" t="s">
        <v>39</v>
      </c>
      <c r="C227" t="s">
        <v>15</v>
      </c>
      <c r="D227" s="1">
        <v>4802</v>
      </c>
      <c r="E227" s="2">
        <v>36</v>
      </c>
    </row>
    <row r="228" spans="1:5" x14ac:dyDescent="0.25">
      <c r="A228" t="s">
        <v>9</v>
      </c>
      <c r="B228" t="s">
        <v>38</v>
      </c>
      <c r="C228" t="s">
        <v>24</v>
      </c>
      <c r="D228" s="1">
        <v>4137</v>
      </c>
      <c r="E228" s="2">
        <v>60</v>
      </c>
    </row>
    <row r="229" spans="1:5" x14ac:dyDescent="0.25">
      <c r="A229" t="s">
        <v>3</v>
      </c>
      <c r="B229" t="s">
        <v>35</v>
      </c>
      <c r="C229" t="s">
        <v>23</v>
      </c>
      <c r="D229" s="1">
        <v>2023</v>
      </c>
      <c r="E229" s="2">
        <v>78</v>
      </c>
    </row>
    <row r="230" spans="1:5" x14ac:dyDescent="0.25">
      <c r="A230" t="s">
        <v>9</v>
      </c>
      <c r="B230" t="s">
        <v>36</v>
      </c>
      <c r="C230" t="s">
        <v>30</v>
      </c>
      <c r="D230" s="1">
        <v>9051</v>
      </c>
      <c r="E230" s="2">
        <v>57</v>
      </c>
    </row>
    <row r="231" spans="1:5" x14ac:dyDescent="0.25">
      <c r="A231" t="s">
        <v>9</v>
      </c>
      <c r="B231" t="s">
        <v>37</v>
      </c>
      <c r="C231" t="s">
        <v>28</v>
      </c>
      <c r="D231" s="1">
        <v>2919</v>
      </c>
      <c r="E231" s="2">
        <v>45</v>
      </c>
    </row>
    <row r="232" spans="1:5" x14ac:dyDescent="0.25">
      <c r="A232" t="s">
        <v>41</v>
      </c>
      <c r="B232" t="s">
        <v>38</v>
      </c>
      <c r="C232" t="s">
        <v>22</v>
      </c>
      <c r="D232" s="1">
        <v>5915</v>
      </c>
      <c r="E232" s="2">
        <v>3</v>
      </c>
    </row>
    <row r="233" spans="1:5" x14ac:dyDescent="0.25">
      <c r="A233" t="s">
        <v>10</v>
      </c>
      <c r="B233" t="s">
        <v>35</v>
      </c>
      <c r="C233" t="s">
        <v>15</v>
      </c>
      <c r="D233" s="1">
        <v>2562</v>
      </c>
      <c r="E233" s="2">
        <v>6</v>
      </c>
    </row>
    <row r="234" spans="1:5" x14ac:dyDescent="0.25">
      <c r="A234" t="s">
        <v>5</v>
      </c>
      <c r="B234" t="s">
        <v>37</v>
      </c>
      <c r="C234" t="s">
        <v>25</v>
      </c>
      <c r="D234" s="1">
        <v>8813</v>
      </c>
      <c r="E234" s="2">
        <v>21</v>
      </c>
    </row>
    <row r="235" spans="1:5" x14ac:dyDescent="0.25">
      <c r="A235" t="s">
        <v>5</v>
      </c>
      <c r="B235" t="s">
        <v>36</v>
      </c>
      <c r="C235" t="s">
        <v>18</v>
      </c>
      <c r="D235" s="1">
        <v>6111</v>
      </c>
      <c r="E235" s="2">
        <v>3</v>
      </c>
    </row>
    <row r="236" spans="1:5" x14ac:dyDescent="0.25">
      <c r="A236" t="s">
        <v>8</v>
      </c>
      <c r="B236" t="s">
        <v>34</v>
      </c>
      <c r="C236" t="s">
        <v>31</v>
      </c>
      <c r="D236" s="1">
        <v>3507</v>
      </c>
      <c r="E236" s="2">
        <v>288</v>
      </c>
    </row>
    <row r="237" spans="1:5" x14ac:dyDescent="0.25">
      <c r="A237" t="s">
        <v>6</v>
      </c>
      <c r="B237" t="s">
        <v>36</v>
      </c>
      <c r="C237" t="s">
        <v>13</v>
      </c>
      <c r="D237" s="1">
        <v>4319</v>
      </c>
      <c r="E237" s="2">
        <v>30</v>
      </c>
    </row>
    <row r="238" spans="1:5" x14ac:dyDescent="0.25">
      <c r="A238" t="s">
        <v>40</v>
      </c>
      <c r="B238" t="s">
        <v>38</v>
      </c>
      <c r="C238" t="s">
        <v>26</v>
      </c>
      <c r="D238" s="1">
        <v>609</v>
      </c>
      <c r="E238" s="2">
        <v>87</v>
      </c>
    </row>
    <row r="239" spans="1:5" x14ac:dyDescent="0.25">
      <c r="A239" t="s">
        <v>40</v>
      </c>
      <c r="B239" t="s">
        <v>39</v>
      </c>
      <c r="C239" t="s">
        <v>27</v>
      </c>
      <c r="D239" s="1">
        <v>6370</v>
      </c>
      <c r="E239" s="2">
        <v>30</v>
      </c>
    </row>
    <row r="240" spans="1:5" x14ac:dyDescent="0.25">
      <c r="A240" t="s">
        <v>5</v>
      </c>
      <c r="B240" t="s">
        <v>38</v>
      </c>
      <c r="C240" t="s">
        <v>19</v>
      </c>
      <c r="D240" s="1">
        <v>5474</v>
      </c>
      <c r="E240" s="2">
        <v>168</v>
      </c>
    </row>
    <row r="241" spans="1:5" x14ac:dyDescent="0.25">
      <c r="A241" t="s">
        <v>40</v>
      </c>
      <c r="B241" t="s">
        <v>36</v>
      </c>
      <c r="C241" t="s">
        <v>27</v>
      </c>
      <c r="D241" s="1">
        <v>3164</v>
      </c>
      <c r="E241" s="2">
        <v>306</v>
      </c>
    </row>
    <row r="242" spans="1:5" x14ac:dyDescent="0.25">
      <c r="A242" t="s">
        <v>6</v>
      </c>
      <c r="B242" t="s">
        <v>35</v>
      </c>
      <c r="C242" t="s">
        <v>4</v>
      </c>
      <c r="D242" s="1">
        <v>1302</v>
      </c>
      <c r="E242" s="2">
        <v>402</v>
      </c>
    </row>
    <row r="243" spans="1:5" x14ac:dyDescent="0.25">
      <c r="A243" t="s">
        <v>3</v>
      </c>
      <c r="B243" t="s">
        <v>37</v>
      </c>
      <c r="C243" t="s">
        <v>28</v>
      </c>
      <c r="D243" s="1">
        <v>7308</v>
      </c>
      <c r="E243" s="2">
        <v>327</v>
      </c>
    </row>
    <row r="244" spans="1:5" x14ac:dyDescent="0.25">
      <c r="A244" t="s">
        <v>40</v>
      </c>
      <c r="B244" t="s">
        <v>37</v>
      </c>
      <c r="C244" t="s">
        <v>27</v>
      </c>
      <c r="D244" s="1">
        <v>6132</v>
      </c>
      <c r="E244" s="2">
        <v>93</v>
      </c>
    </row>
    <row r="245" spans="1:5" x14ac:dyDescent="0.25">
      <c r="A245" t="s">
        <v>10</v>
      </c>
      <c r="B245" t="s">
        <v>35</v>
      </c>
      <c r="C245" t="s">
        <v>14</v>
      </c>
      <c r="D245" s="1">
        <v>3472</v>
      </c>
      <c r="E245" s="2">
        <v>96</v>
      </c>
    </row>
    <row r="246" spans="1:5" x14ac:dyDescent="0.25">
      <c r="A246" t="s">
        <v>8</v>
      </c>
      <c r="B246" t="s">
        <v>39</v>
      </c>
      <c r="C246" t="s">
        <v>18</v>
      </c>
      <c r="D246" s="1">
        <v>9660</v>
      </c>
      <c r="E246" s="2">
        <v>27</v>
      </c>
    </row>
    <row r="247" spans="1:5" x14ac:dyDescent="0.25">
      <c r="A247" t="s">
        <v>9</v>
      </c>
      <c r="B247" t="s">
        <v>38</v>
      </c>
      <c r="C247" t="s">
        <v>26</v>
      </c>
      <c r="D247" s="1">
        <v>2436</v>
      </c>
      <c r="E247" s="2">
        <v>99</v>
      </c>
    </row>
    <row r="248" spans="1:5" x14ac:dyDescent="0.25">
      <c r="A248" t="s">
        <v>9</v>
      </c>
      <c r="B248" t="s">
        <v>38</v>
      </c>
      <c r="C248" t="s">
        <v>33</v>
      </c>
      <c r="D248" s="1">
        <v>9506</v>
      </c>
      <c r="E248" s="2">
        <v>87</v>
      </c>
    </row>
    <row r="249" spans="1:5" x14ac:dyDescent="0.25">
      <c r="A249" t="s">
        <v>10</v>
      </c>
      <c r="B249" t="s">
        <v>37</v>
      </c>
      <c r="C249" t="s">
        <v>21</v>
      </c>
      <c r="D249" s="1">
        <v>245</v>
      </c>
      <c r="E249" s="2">
        <v>288</v>
      </c>
    </row>
    <row r="250" spans="1:5" x14ac:dyDescent="0.25">
      <c r="A250" t="s">
        <v>8</v>
      </c>
      <c r="B250" t="s">
        <v>35</v>
      </c>
      <c r="C250" t="s">
        <v>20</v>
      </c>
      <c r="D250" s="1">
        <v>2702</v>
      </c>
      <c r="E250" s="2">
        <v>363</v>
      </c>
    </row>
    <row r="251" spans="1:5" x14ac:dyDescent="0.25">
      <c r="A251" t="s">
        <v>10</v>
      </c>
      <c r="B251" t="s">
        <v>34</v>
      </c>
      <c r="C251" t="s">
        <v>17</v>
      </c>
      <c r="D251" s="1">
        <v>700</v>
      </c>
      <c r="E251" s="2">
        <v>87</v>
      </c>
    </row>
    <row r="252" spans="1:5" x14ac:dyDescent="0.25">
      <c r="A252" t="s">
        <v>6</v>
      </c>
      <c r="B252" t="s">
        <v>34</v>
      </c>
      <c r="C252" t="s">
        <v>17</v>
      </c>
      <c r="D252" s="1">
        <v>3759</v>
      </c>
      <c r="E252" s="2">
        <v>150</v>
      </c>
    </row>
    <row r="253" spans="1:5" x14ac:dyDescent="0.25">
      <c r="A253" t="s">
        <v>2</v>
      </c>
      <c r="B253" t="s">
        <v>35</v>
      </c>
      <c r="C253" t="s">
        <v>17</v>
      </c>
      <c r="D253" s="1">
        <v>1589</v>
      </c>
      <c r="E253" s="2">
        <v>303</v>
      </c>
    </row>
    <row r="254" spans="1:5" x14ac:dyDescent="0.25">
      <c r="A254" t="s">
        <v>7</v>
      </c>
      <c r="B254" t="s">
        <v>35</v>
      </c>
      <c r="C254" t="s">
        <v>28</v>
      </c>
      <c r="D254" s="1">
        <v>5194</v>
      </c>
      <c r="E254" s="2">
        <v>288</v>
      </c>
    </row>
    <row r="255" spans="1:5" x14ac:dyDescent="0.25">
      <c r="A255" t="s">
        <v>10</v>
      </c>
      <c r="B255" t="s">
        <v>36</v>
      </c>
      <c r="C255" t="s">
        <v>13</v>
      </c>
      <c r="D255" s="1">
        <v>945</v>
      </c>
      <c r="E255" s="2">
        <v>75</v>
      </c>
    </row>
    <row r="256" spans="1:5" x14ac:dyDescent="0.25">
      <c r="A256" t="s">
        <v>40</v>
      </c>
      <c r="B256" t="s">
        <v>38</v>
      </c>
      <c r="C256" t="s">
        <v>31</v>
      </c>
      <c r="D256" s="1">
        <v>1988</v>
      </c>
      <c r="E256" s="2">
        <v>39</v>
      </c>
    </row>
    <row r="257" spans="1:5" x14ac:dyDescent="0.25">
      <c r="A257" t="s">
        <v>6</v>
      </c>
      <c r="B257" t="s">
        <v>34</v>
      </c>
      <c r="C257" t="s">
        <v>32</v>
      </c>
      <c r="D257" s="1">
        <v>6734</v>
      </c>
      <c r="E257" s="2">
        <v>123</v>
      </c>
    </row>
    <row r="258" spans="1:5" x14ac:dyDescent="0.25">
      <c r="A258" t="s">
        <v>40</v>
      </c>
      <c r="B258" t="s">
        <v>36</v>
      </c>
      <c r="C258" t="s">
        <v>4</v>
      </c>
      <c r="D258" s="1">
        <v>217</v>
      </c>
      <c r="E258" s="2">
        <v>36</v>
      </c>
    </row>
    <row r="259" spans="1:5" x14ac:dyDescent="0.25">
      <c r="A259" t="s">
        <v>5</v>
      </c>
      <c r="B259" t="s">
        <v>34</v>
      </c>
      <c r="C259" t="s">
        <v>22</v>
      </c>
      <c r="D259" s="1">
        <v>6279</v>
      </c>
      <c r="E259" s="2">
        <v>237</v>
      </c>
    </row>
    <row r="260" spans="1:5" x14ac:dyDescent="0.25">
      <c r="A260" t="s">
        <v>40</v>
      </c>
      <c r="B260" t="s">
        <v>36</v>
      </c>
      <c r="C260" t="s">
        <v>13</v>
      </c>
      <c r="D260" s="1">
        <v>4424</v>
      </c>
      <c r="E260" s="2">
        <v>201</v>
      </c>
    </row>
    <row r="261" spans="1:5" x14ac:dyDescent="0.25">
      <c r="A261" t="s">
        <v>2</v>
      </c>
      <c r="B261" t="s">
        <v>36</v>
      </c>
      <c r="C261" t="s">
        <v>17</v>
      </c>
      <c r="D261" s="1">
        <v>189</v>
      </c>
      <c r="E261" s="2">
        <v>48</v>
      </c>
    </row>
    <row r="262" spans="1:5" x14ac:dyDescent="0.25">
      <c r="A262" t="s">
        <v>5</v>
      </c>
      <c r="B262" t="s">
        <v>35</v>
      </c>
      <c r="C262" t="s">
        <v>22</v>
      </c>
      <c r="D262" s="1">
        <v>490</v>
      </c>
      <c r="E262" s="2">
        <v>84</v>
      </c>
    </row>
    <row r="263" spans="1:5" x14ac:dyDescent="0.25">
      <c r="A263" t="s">
        <v>8</v>
      </c>
      <c r="B263" t="s">
        <v>37</v>
      </c>
      <c r="C263" t="s">
        <v>21</v>
      </c>
      <c r="D263" s="1">
        <v>434</v>
      </c>
      <c r="E263" s="2">
        <v>87</v>
      </c>
    </row>
    <row r="264" spans="1:5" x14ac:dyDescent="0.25">
      <c r="A264" t="s">
        <v>7</v>
      </c>
      <c r="B264" t="s">
        <v>38</v>
      </c>
      <c r="C264" t="s">
        <v>30</v>
      </c>
      <c r="D264" s="1">
        <v>10129</v>
      </c>
      <c r="E264" s="2">
        <v>312</v>
      </c>
    </row>
    <row r="265" spans="1:5" x14ac:dyDescent="0.25">
      <c r="A265" t="s">
        <v>3</v>
      </c>
      <c r="B265" t="s">
        <v>39</v>
      </c>
      <c r="C265" t="s">
        <v>28</v>
      </c>
      <c r="D265" s="1">
        <v>1652</v>
      </c>
      <c r="E265" s="2">
        <v>102</v>
      </c>
    </row>
    <row r="266" spans="1:5" x14ac:dyDescent="0.25">
      <c r="A266" t="s">
        <v>8</v>
      </c>
      <c r="B266" t="s">
        <v>38</v>
      </c>
      <c r="C266" t="s">
        <v>21</v>
      </c>
      <c r="D266" s="1">
        <v>6433</v>
      </c>
      <c r="E266" s="2">
        <v>78</v>
      </c>
    </row>
    <row r="267" spans="1:5" x14ac:dyDescent="0.25">
      <c r="A267" t="s">
        <v>3</v>
      </c>
      <c r="B267" t="s">
        <v>34</v>
      </c>
      <c r="C267" t="s">
        <v>23</v>
      </c>
      <c r="D267" s="1">
        <v>2212</v>
      </c>
      <c r="E267" s="2">
        <v>117</v>
      </c>
    </row>
    <row r="268" spans="1:5" x14ac:dyDescent="0.25">
      <c r="A268" t="s">
        <v>41</v>
      </c>
      <c r="B268" t="s">
        <v>35</v>
      </c>
      <c r="C268" t="s">
        <v>19</v>
      </c>
      <c r="D268" s="1">
        <v>609</v>
      </c>
      <c r="E268" s="2">
        <v>99</v>
      </c>
    </row>
    <row r="269" spans="1:5" x14ac:dyDescent="0.25">
      <c r="A269" t="s">
        <v>40</v>
      </c>
      <c r="B269" t="s">
        <v>35</v>
      </c>
      <c r="C269" t="s">
        <v>24</v>
      </c>
      <c r="D269" s="1">
        <v>1638</v>
      </c>
      <c r="E269" s="2">
        <v>48</v>
      </c>
    </row>
    <row r="270" spans="1:5" x14ac:dyDescent="0.25">
      <c r="A270" t="s">
        <v>7</v>
      </c>
      <c r="B270" t="s">
        <v>34</v>
      </c>
      <c r="C270" t="s">
        <v>15</v>
      </c>
      <c r="D270" s="1">
        <v>3829</v>
      </c>
      <c r="E270" s="2">
        <v>24</v>
      </c>
    </row>
    <row r="271" spans="1:5" x14ac:dyDescent="0.25">
      <c r="A271" t="s">
        <v>40</v>
      </c>
      <c r="B271" t="s">
        <v>39</v>
      </c>
      <c r="C271" t="s">
        <v>15</v>
      </c>
      <c r="D271" s="1">
        <v>5775</v>
      </c>
      <c r="E271" s="2">
        <v>42</v>
      </c>
    </row>
    <row r="272" spans="1:5" x14ac:dyDescent="0.25">
      <c r="A272" t="s">
        <v>6</v>
      </c>
      <c r="B272" t="s">
        <v>35</v>
      </c>
      <c r="C272" t="s">
        <v>20</v>
      </c>
      <c r="D272" s="1">
        <v>1071</v>
      </c>
      <c r="E272" s="2">
        <v>270</v>
      </c>
    </row>
    <row r="273" spans="1:5" x14ac:dyDescent="0.25">
      <c r="A273" t="s">
        <v>8</v>
      </c>
      <c r="B273" t="s">
        <v>36</v>
      </c>
      <c r="C273" t="s">
        <v>23</v>
      </c>
      <c r="D273" s="1">
        <v>5019</v>
      </c>
      <c r="E273" s="2">
        <v>150</v>
      </c>
    </row>
    <row r="274" spans="1:5" x14ac:dyDescent="0.25">
      <c r="A274" t="s">
        <v>2</v>
      </c>
      <c r="B274" t="s">
        <v>37</v>
      </c>
      <c r="C274" t="s">
        <v>15</v>
      </c>
      <c r="D274" s="1">
        <v>2863</v>
      </c>
      <c r="E274" s="2">
        <v>42</v>
      </c>
    </row>
    <row r="275" spans="1:5" x14ac:dyDescent="0.25">
      <c r="A275" t="s">
        <v>40</v>
      </c>
      <c r="B275" t="s">
        <v>35</v>
      </c>
      <c r="C275" t="s">
        <v>29</v>
      </c>
      <c r="D275" s="1">
        <v>1617</v>
      </c>
      <c r="E275" s="2">
        <v>126</v>
      </c>
    </row>
    <row r="276" spans="1:5" x14ac:dyDescent="0.25">
      <c r="A276" t="s">
        <v>6</v>
      </c>
      <c r="B276" t="s">
        <v>37</v>
      </c>
      <c r="C276" t="s">
        <v>26</v>
      </c>
      <c r="D276" s="1">
        <v>6818</v>
      </c>
      <c r="E276" s="2">
        <v>6</v>
      </c>
    </row>
    <row r="277" spans="1:5" x14ac:dyDescent="0.25">
      <c r="A277" t="s">
        <v>3</v>
      </c>
      <c r="B277" t="s">
        <v>35</v>
      </c>
      <c r="C277" t="s">
        <v>15</v>
      </c>
      <c r="D277" s="1">
        <v>6657</v>
      </c>
      <c r="E277" s="2">
        <v>276</v>
      </c>
    </row>
    <row r="278" spans="1:5" x14ac:dyDescent="0.25">
      <c r="A278" t="s">
        <v>3</v>
      </c>
      <c r="B278" t="s">
        <v>34</v>
      </c>
      <c r="C278" t="s">
        <v>17</v>
      </c>
      <c r="D278" s="1">
        <v>2919</v>
      </c>
      <c r="E278" s="2">
        <v>93</v>
      </c>
    </row>
    <row r="279" spans="1:5" x14ac:dyDescent="0.25">
      <c r="A279" t="s">
        <v>2</v>
      </c>
      <c r="B279" t="s">
        <v>36</v>
      </c>
      <c r="C279" t="s">
        <v>31</v>
      </c>
      <c r="D279" s="1">
        <v>3094</v>
      </c>
      <c r="E279" s="2">
        <v>246</v>
      </c>
    </row>
    <row r="280" spans="1:5" x14ac:dyDescent="0.25">
      <c r="A280" t="s">
        <v>6</v>
      </c>
      <c r="B280" t="s">
        <v>39</v>
      </c>
      <c r="C280" t="s">
        <v>24</v>
      </c>
      <c r="D280" s="1">
        <v>2989</v>
      </c>
      <c r="E280" s="2">
        <v>3</v>
      </c>
    </row>
    <row r="281" spans="1:5" x14ac:dyDescent="0.25">
      <c r="A281" t="s">
        <v>8</v>
      </c>
      <c r="B281" t="s">
        <v>38</v>
      </c>
      <c r="C281" t="s">
        <v>27</v>
      </c>
      <c r="D281" s="1">
        <v>2268</v>
      </c>
      <c r="E281" s="2">
        <v>63</v>
      </c>
    </row>
    <row r="282" spans="1:5" x14ac:dyDescent="0.25">
      <c r="A282" t="s">
        <v>5</v>
      </c>
      <c r="B282" t="s">
        <v>35</v>
      </c>
      <c r="C282" t="s">
        <v>31</v>
      </c>
      <c r="D282" s="1">
        <v>4753</v>
      </c>
      <c r="E282" s="2">
        <v>246</v>
      </c>
    </row>
    <row r="283" spans="1:5" x14ac:dyDescent="0.25">
      <c r="A283" t="s">
        <v>2</v>
      </c>
      <c r="B283" t="s">
        <v>34</v>
      </c>
      <c r="C283" t="s">
        <v>19</v>
      </c>
      <c r="D283" s="1">
        <v>7511</v>
      </c>
      <c r="E283" s="2">
        <v>120</v>
      </c>
    </row>
    <row r="284" spans="1:5" x14ac:dyDescent="0.25">
      <c r="A284" t="s">
        <v>2</v>
      </c>
      <c r="B284" t="s">
        <v>38</v>
      </c>
      <c r="C284" t="s">
        <v>31</v>
      </c>
      <c r="D284" s="1">
        <v>4326</v>
      </c>
      <c r="E284" s="2">
        <v>348</v>
      </c>
    </row>
    <row r="285" spans="1:5" x14ac:dyDescent="0.25">
      <c r="A285" t="s">
        <v>41</v>
      </c>
      <c r="B285" t="s">
        <v>34</v>
      </c>
      <c r="C285" t="s">
        <v>23</v>
      </c>
      <c r="D285" s="1">
        <v>4935</v>
      </c>
      <c r="E285" s="2">
        <v>126</v>
      </c>
    </row>
    <row r="286" spans="1:5" x14ac:dyDescent="0.25">
      <c r="A286" t="s">
        <v>6</v>
      </c>
      <c r="B286" t="s">
        <v>35</v>
      </c>
      <c r="C286" t="s">
        <v>30</v>
      </c>
      <c r="D286" s="1">
        <v>4781</v>
      </c>
      <c r="E286" s="2">
        <v>123</v>
      </c>
    </row>
    <row r="287" spans="1:5" x14ac:dyDescent="0.25">
      <c r="A287" t="s">
        <v>5</v>
      </c>
      <c r="B287" t="s">
        <v>38</v>
      </c>
      <c r="C287" t="s">
        <v>25</v>
      </c>
      <c r="D287" s="1">
        <v>7483</v>
      </c>
      <c r="E287" s="2">
        <v>45</v>
      </c>
    </row>
    <row r="288" spans="1:5" x14ac:dyDescent="0.25">
      <c r="A288" t="s">
        <v>10</v>
      </c>
      <c r="B288" t="s">
        <v>38</v>
      </c>
      <c r="C288" t="s">
        <v>4</v>
      </c>
      <c r="D288" s="1">
        <v>6860</v>
      </c>
      <c r="E288" s="2">
        <v>126</v>
      </c>
    </row>
    <row r="289" spans="1:5" x14ac:dyDescent="0.25">
      <c r="A289" t="s">
        <v>40</v>
      </c>
      <c r="B289" t="s">
        <v>37</v>
      </c>
      <c r="C289" t="s">
        <v>29</v>
      </c>
      <c r="D289" s="1">
        <v>9002</v>
      </c>
      <c r="E289" s="2">
        <v>72</v>
      </c>
    </row>
    <row r="290" spans="1:5" x14ac:dyDescent="0.25">
      <c r="A290" t="s">
        <v>6</v>
      </c>
      <c r="B290" t="s">
        <v>36</v>
      </c>
      <c r="C290" t="s">
        <v>29</v>
      </c>
      <c r="D290" s="1">
        <v>1400</v>
      </c>
      <c r="E290" s="2">
        <v>135</v>
      </c>
    </row>
    <row r="291" spans="1:5" x14ac:dyDescent="0.25">
      <c r="A291" t="s">
        <v>10</v>
      </c>
      <c r="B291" t="s">
        <v>34</v>
      </c>
      <c r="C291" t="s">
        <v>22</v>
      </c>
      <c r="D291" s="1">
        <v>4053</v>
      </c>
      <c r="E291" s="2">
        <v>24</v>
      </c>
    </row>
    <row r="292" spans="1:5" x14ac:dyDescent="0.25">
      <c r="A292" t="s">
        <v>7</v>
      </c>
      <c r="B292" t="s">
        <v>36</v>
      </c>
      <c r="C292" t="s">
        <v>31</v>
      </c>
      <c r="D292" s="1">
        <v>2149</v>
      </c>
      <c r="E292" s="2">
        <v>117</v>
      </c>
    </row>
    <row r="293" spans="1:5" x14ac:dyDescent="0.25">
      <c r="A293" t="s">
        <v>3</v>
      </c>
      <c r="B293" t="s">
        <v>39</v>
      </c>
      <c r="C293" t="s">
        <v>29</v>
      </c>
      <c r="D293" s="1">
        <v>3640</v>
      </c>
      <c r="E293" s="2">
        <v>51</v>
      </c>
    </row>
    <row r="294" spans="1:5" x14ac:dyDescent="0.25">
      <c r="A294" t="s">
        <v>2</v>
      </c>
      <c r="B294" t="s">
        <v>39</v>
      </c>
      <c r="C294" t="s">
        <v>23</v>
      </c>
      <c r="D294" s="1">
        <v>630</v>
      </c>
      <c r="E294" s="2">
        <v>36</v>
      </c>
    </row>
    <row r="295" spans="1:5" x14ac:dyDescent="0.25">
      <c r="A295" t="s">
        <v>9</v>
      </c>
      <c r="B295" t="s">
        <v>35</v>
      </c>
      <c r="C295" t="s">
        <v>27</v>
      </c>
      <c r="D295" s="1">
        <v>2429</v>
      </c>
      <c r="E295" s="2">
        <v>144</v>
      </c>
    </row>
    <row r="296" spans="1:5" x14ac:dyDescent="0.25">
      <c r="A296" t="s">
        <v>9</v>
      </c>
      <c r="B296" t="s">
        <v>36</v>
      </c>
      <c r="C296" t="s">
        <v>25</v>
      </c>
      <c r="D296" s="1">
        <v>2142</v>
      </c>
      <c r="E296" s="2">
        <v>114</v>
      </c>
    </row>
    <row r="297" spans="1:5" x14ac:dyDescent="0.25">
      <c r="A297" t="s">
        <v>7</v>
      </c>
      <c r="B297" t="s">
        <v>37</v>
      </c>
      <c r="C297" t="s">
        <v>30</v>
      </c>
      <c r="D297" s="1">
        <v>6454</v>
      </c>
      <c r="E297" s="2">
        <v>54</v>
      </c>
    </row>
    <row r="298" spans="1:5" x14ac:dyDescent="0.25">
      <c r="A298" t="s">
        <v>7</v>
      </c>
      <c r="B298" t="s">
        <v>37</v>
      </c>
      <c r="C298" t="s">
        <v>16</v>
      </c>
      <c r="D298" s="1">
        <v>4487</v>
      </c>
      <c r="E298" s="2">
        <v>333</v>
      </c>
    </row>
    <row r="299" spans="1:5" x14ac:dyDescent="0.25">
      <c r="A299" t="s">
        <v>3</v>
      </c>
      <c r="B299" t="s">
        <v>37</v>
      </c>
      <c r="C299" t="s">
        <v>4</v>
      </c>
      <c r="D299" s="1">
        <v>938</v>
      </c>
      <c r="E299" s="2">
        <v>366</v>
      </c>
    </row>
    <row r="300" spans="1:5" x14ac:dyDescent="0.25">
      <c r="A300" t="s">
        <v>3</v>
      </c>
      <c r="B300" t="s">
        <v>38</v>
      </c>
      <c r="C300" t="s">
        <v>26</v>
      </c>
      <c r="D300" s="1">
        <v>8841</v>
      </c>
      <c r="E300" s="2">
        <v>303</v>
      </c>
    </row>
    <row r="301" spans="1:5" x14ac:dyDescent="0.25">
      <c r="A301" t="s">
        <v>2</v>
      </c>
      <c r="B301" t="s">
        <v>39</v>
      </c>
      <c r="C301" t="s">
        <v>33</v>
      </c>
      <c r="D301" s="1">
        <v>4018</v>
      </c>
      <c r="E301" s="2">
        <v>126</v>
      </c>
    </row>
    <row r="302" spans="1:5" x14ac:dyDescent="0.25">
      <c r="A302" t="s">
        <v>41</v>
      </c>
      <c r="B302" t="s">
        <v>37</v>
      </c>
      <c r="C302" t="s">
        <v>15</v>
      </c>
      <c r="D302" s="1">
        <v>714</v>
      </c>
      <c r="E302" s="2">
        <v>231</v>
      </c>
    </row>
    <row r="303" spans="1:5" x14ac:dyDescent="0.25">
      <c r="A303" t="s">
        <v>9</v>
      </c>
      <c r="B303" t="s">
        <v>38</v>
      </c>
      <c r="C303" t="s">
        <v>25</v>
      </c>
      <c r="D303" s="1">
        <v>3850</v>
      </c>
      <c r="E303" s="2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1B47-21F2-4FFD-968F-46C0C5059CBE}">
  <dimension ref="B3:H31"/>
  <sheetViews>
    <sheetView tabSelected="1" topLeftCell="B10" zoomScale="154" zoomScaleNormal="154" workbookViewId="0">
      <selection activeCell="H17" sqref="H17"/>
    </sheetView>
  </sheetViews>
  <sheetFormatPr defaultRowHeight="15" x14ac:dyDescent="0.25"/>
  <cols>
    <col min="2" max="2" width="11.42578125" bestFit="1" customWidth="1"/>
    <col min="3" max="3" width="13.140625" bestFit="1" customWidth="1"/>
    <col min="5" max="5" width="24.5703125" bestFit="1" customWidth="1"/>
    <col min="6" max="6" width="17" bestFit="1" customWidth="1"/>
    <col min="8" max="8" width="14" bestFit="1" customWidth="1"/>
    <col min="9" max="9" width="15.85546875" bestFit="1" customWidth="1"/>
  </cols>
  <sheetData>
    <row r="3" spans="2:8" x14ac:dyDescent="0.25">
      <c r="E3" s="16" t="s">
        <v>48</v>
      </c>
      <c r="F3" s="16" t="s">
        <v>49</v>
      </c>
    </row>
    <row r="4" spans="2:8" x14ac:dyDescent="0.25">
      <c r="B4" t="s">
        <v>85</v>
      </c>
      <c r="C4" t="s">
        <v>86</v>
      </c>
      <c r="E4" s="5" t="s">
        <v>87</v>
      </c>
      <c r="F4" s="10">
        <f>DATE(1999,9,15)</f>
        <v>36418</v>
      </c>
    </row>
    <row r="5" spans="2:8" x14ac:dyDescent="0.25">
      <c r="B5" s="10">
        <v>36705</v>
      </c>
      <c r="C5" s="10">
        <v>44376</v>
      </c>
      <c r="E5" s="5" t="s">
        <v>88</v>
      </c>
      <c r="F5">
        <f>DATEDIF(B5,C5,"Y")</f>
        <v>21</v>
      </c>
    </row>
    <row r="6" spans="2:8" x14ac:dyDescent="0.25">
      <c r="B6" s="10">
        <v>36568</v>
      </c>
      <c r="C6" s="10">
        <v>44377</v>
      </c>
      <c r="E6" s="5" t="s">
        <v>89</v>
      </c>
      <c r="F6">
        <f>DATEVALUE("15/9/1999")</f>
        <v>36418</v>
      </c>
    </row>
    <row r="7" spans="2:8" x14ac:dyDescent="0.25">
      <c r="B7" s="10">
        <v>36656</v>
      </c>
      <c r="C7" s="10"/>
      <c r="E7" s="5" t="s">
        <v>90</v>
      </c>
      <c r="F7">
        <f>DAY(B7)</f>
        <v>10</v>
      </c>
    </row>
    <row r="8" spans="2:8" x14ac:dyDescent="0.25">
      <c r="B8" s="10">
        <v>43652</v>
      </c>
      <c r="C8" s="10">
        <v>44379</v>
      </c>
      <c r="E8" s="5" t="s">
        <v>91</v>
      </c>
      <c r="F8">
        <f>_xlfn.DAYS(C8,B8)</f>
        <v>727</v>
      </c>
    </row>
    <row r="9" spans="2:8" x14ac:dyDescent="0.25">
      <c r="B9" s="10">
        <v>43652</v>
      </c>
      <c r="C9" s="10">
        <v>44379</v>
      </c>
      <c r="E9" s="5" t="s">
        <v>92</v>
      </c>
      <c r="F9">
        <f>DAYS360(B9,C9)</f>
        <v>716</v>
      </c>
    </row>
    <row r="10" spans="2:8" x14ac:dyDescent="0.25">
      <c r="B10" s="10"/>
      <c r="C10" s="10"/>
      <c r="E10" s="5"/>
    </row>
    <row r="11" spans="2:8" x14ac:dyDescent="0.25">
      <c r="B11" s="10"/>
      <c r="C11" s="10"/>
      <c r="E11" t="s">
        <v>48</v>
      </c>
      <c r="F11" t="s">
        <v>49</v>
      </c>
    </row>
    <row r="12" spans="2:8" hidden="1" x14ac:dyDescent="0.25">
      <c r="B12" t="s">
        <v>85</v>
      </c>
      <c r="C12" t="s">
        <v>86</v>
      </c>
      <c r="E12" s="5" t="s">
        <v>93</v>
      </c>
      <c r="F12" s="11">
        <f>TIME(4,25,15)</f>
        <v>0.1842013888888889</v>
      </c>
    </row>
    <row r="13" spans="2:8" hidden="1" x14ac:dyDescent="0.25">
      <c r="B13" s="10">
        <v>36705</v>
      </c>
      <c r="C13" s="10">
        <v>44376</v>
      </c>
      <c r="E13" s="5" t="s">
        <v>94</v>
      </c>
      <c r="F13" s="12">
        <f ca="1">NOW()</f>
        <v>44791.479781944443</v>
      </c>
    </row>
    <row r="14" spans="2:8" hidden="1" x14ac:dyDescent="0.25">
      <c r="B14" s="10">
        <v>36568</v>
      </c>
      <c r="C14" s="10">
        <v>44377</v>
      </c>
      <c r="E14" s="5" t="s">
        <v>95</v>
      </c>
      <c r="F14" s="10">
        <f ca="1">TODAY()</f>
        <v>44791</v>
      </c>
    </row>
    <row r="15" spans="2:8" x14ac:dyDescent="0.25">
      <c r="B15" s="10">
        <v>36656</v>
      </c>
      <c r="C15" s="10">
        <v>44378</v>
      </c>
      <c r="E15" s="5" t="s">
        <v>107</v>
      </c>
      <c r="F15">
        <f>HOUR(H15)</f>
        <v>18</v>
      </c>
      <c r="H15" s="17">
        <v>0.76388888888888884</v>
      </c>
    </row>
    <row r="16" spans="2:8" x14ac:dyDescent="0.25">
      <c r="B16" s="10">
        <v>43652</v>
      </c>
      <c r="C16" s="10"/>
      <c r="E16" s="5" t="s">
        <v>96</v>
      </c>
      <c r="F16">
        <f>MONTH(B8)</f>
        <v>7</v>
      </c>
    </row>
    <row r="17" spans="2:6" x14ac:dyDescent="0.25">
      <c r="B17" s="10">
        <v>43648</v>
      </c>
      <c r="C17" s="10"/>
      <c r="E17" s="5" t="s">
        <v>104</v>
      </c>
      <c r="F17">
        <f>YEAR(B9)</f>
        <v>2019</v>
      </c>
    </row>
    <row r="19" spans="2:6" x14ac:dyDescent="0.25">
      <c r="B19" t="s">
        <v>85</v>
      </c>
      <c r="C19" t="s">
        <v>97</v>
      </c>
      <c r="E19" s="16" t="s">
        <v>48</v>
      </c>
      <c r="F19" s="16" t="s">
        <v>49</v>
      </c>
    </row>
    <row r="20" spans="2:6" x14ac:dyDescent="0.25">
      <c r="B20" s="10">
        <v>44376</v>
      </c>
      <c r="C20">
        <v>3</v>
      </c>
      <c r="E20" s="5" t="s">
        <v>98</v>
      </c>
      <c r="F20" s="10">
        <f>EDATE(B20,C20)</f>
        <v>44468</v>
      </c>
    </row>
    <row r="21" spans="2:6" x14ac:dyDescent="0.25">
      <c r="B21" s="10">
        <v>44377</v>
      </c>
      <c r="C21">
        <v>-3</v>
      </c>
      <c r="E21" s="5" t="s">
        <v>99</v>
      </c>
      <c r="F21" s="10">
        <f>EDATE(B21,C21)</f>
        <v>44285</v>
      </c>
    </row>
    <row r="22" spans="2:6" x14ac:dyDescent="0.25">
      <c r="B22" s="10">
        <v>44378</v>
      </c>
      <c r="C22">
        <v>3</v>
      </c>
      <c r="E22" s="5" t="s">
        <v>100</v>
      </c>
      <c r="F22" s="10">
        <f>EOMONTH(B22,C22)</f>
        <v>44500</v>
      </c>
    </row>
    <row r="23" spans="2:6" x14ac:dyDescent="0.25">
      <c r="B23" s="10">
        <v>44379</v>
      </c>
      <c r="C23">
        <v>-3</v>
      </c>
      <c r="E23" s="5" t="s">
        <v>101</v>
      </c>
      <c r="F23" s="10">
        <f>EOMONTH(B23,C23)</f>
        <v>44316</v>
      </c>
    </row>
    <row r="24" spans="2:6" x14ac:dyDescent="0.25">
      <c r="B24" s="10">
        <v>40361</v>
      </c>
      <c r="C24" s="10">
        <v>44380</v>
      </c>
      <c r="E24" s="5" t="s">
        <v>102</v>
      </c>
      <c r="F24" s="13">
        <f>YEARFRAC(B24,C24,1)</f>
        <v>11.003422313483915</v>
      </c>
    </row>
    <row r="25" spans="2:6" x14ac:dyDescent="0.25">
      <c r="B25" s="10">
        <v>40362</v>
      </c>
      <c r="C25" s="10">
        <v>44381</v>
      </c>
      <c r="E25" s="5" t="s">
        <v>103</v>
      </c>
      <c r="F25">
        <f>WEEKNUM(B25,1)</f>
        <v>27</v>
      </c>
    </row>
    <row r="26" spans="2:6" x14ac:dyDescent="0.25">
      <c r="B26" s="10">
        <v>44231</v>
      </c>
      <c r="C26" s="13">
        <v>100</v>
      </c>
      <c r="E26" s="5" t="s">
        <v>105</v>
      </c>
      <c r="F26" s="10">
        <f>WORKDAY(B26,C26)</f>
        <v>44371</v>
      </c>
    </row>
    <row r="27" spans="2:6" x14ac:dyDescent="0.25">
      <c r="B27" s="10">
        <v>44017</v>
      </c>
      <c r="C27" s="10">
        <v>44381</v>
      </c>
      <c r="E27" s="5" t="s">
        <v>106</v>
      </c>
      <c r="F27" s="13">
        <f>NETWORKDAYS(B27,C27)</f>
        <v>260</v>
      </c>
    </row>
    <row r="28" spans="2:6" x14ac:dyDescent="0.25">
      <c r="B28" s="10"/>
      <c r="C28" s="10"/>
      <c r="F28" s="13"/>
    </row>
    <row r="29" spans="2:6" x14ac:dyDescent="0.25">
      <c r="B29" s="10"/>
      <c r="C29" s="10"/>
      <c r="F29" s="13"/>
    </row>
    <row r="30" spans="2:6" x14ac:dyDescent="0.25">
      <c r="B30" s="10"/>
      <c r="C30" s="10"/>
      <c r="F30" s="13"/>
    </row>
    <row r="31" spans="2:6" x14ac:dyDescent="0.25">
      <c r="B31" s="10"/>
      <c r="C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</vt:lpstr>
      <vt:lpstr>Fungsi Teks</vt:lpstr>
      <vt:lpstr>Fungsi Numerik1</vt:lpstr>
      <vt:lpstr>Fungsi Numerik2</vt:lpstr>
      <vt:lpstr>Date Time</vt:lpstr>
      <vt:lpstr>'Fungsi Numerik2'!Amount</vt:lpstr>
      <vt:lpstr>Amount</vt:lpstr>
      <vt:lpstr>Geography</vt:lpstr>
      <vt:lpstr>Product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ahmad</cp:lastModifiedBy>
  <dcterms:created xsi:type="dcterms:W3CDTF">2021-03-14T20:21:32Z</dcterms:created>
  <dcterms:modified xsi:type="dcterms:W3CDTF">2022-08-18T04:30:56Z</dcterms:modified>
</cp:coreProperties>
</file>