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nuityinc-my.sharepoint.com/personal/akammonah_enginuityinc_ca/Documents/"/>
    </mc:Choice>
  </mc:AlternateContent>
  <xr:revisionPtr revIDLastSave="628" documentId="8_{710970B0-913F-4C88-B410-34BE0E5FA054}" xr6:coauthVersionLast="47" xr6:coauthVersionMax="47" xr10:uidLastSave="{6057C080-8C29-4EBB-9A79-507C06A421E2}"/>
  <bookViews>
    <workbookView xWindow="-108" yWindow="-108" windowWidth="23256" windowHeight="12456" activeTab="1" xr2:uid="{12D6AFA0-7EBC-4288-8DB3-91CD0D90C339}"/>
  </bookViews>
  <sheets>
    <sheet name="Encoder" sheetId="3" r:id="rId1"/>
    <sheet name="Decod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BJ6" i="3" s="1"/>
  <c r="F6" i="3"/>
  <c r="AR6" i="3" s="1"/>
  <c r="F4" i="3"/>
  <c r="AX6" i="3" s="1"/>
  <c r="F5" i="3"/>
  <c r="AV6" i="3" s="1"/>
  <c r="I4" i="1"/>
  <c r="Q4" i="1"/>
  <c r="Y4" i="1"/>
  <c r="AG4" i="1"/>
  <c r="AO4" i="1"/>
  <c r="AW4" i="1"/>
  <c r="BE4" i="1"/>
  <c r="BM4" i="1"/>
  <c r="BH6" i="1"/>
  <c r="BD6" i="1"/>
  <c r="AP6" i="1"/>
  <c r="AN6" i="1"/>
  <c r="E8" i="1" s="1"/>
  <c r="D8" i="1" s="1"/>
  <c r="AF6" i="1"/>
  <c r="BT6" i="1"/>
  <c r="BS6" i="1"/>
  <c r="BR6" i="1"/>
  <c r="BQ6" i="1"/>
  <c r="BP6" i="1"/>
  <c r="BO6" i="1"/>
  <c r="BN6" i="1"/>
  <c r="BM6" i="1"/>
  <c r="X6" i="1"/>
  <c r="K6" i="1"/>
  <c r="BI6" i="3" l="1"/>
  <c r="BH6" i="3"/>
  <c r="BG6" i="3"/>
  <c r="BE6" i="3"/>
  <c r="BD6" i="3"/>
  <c r="BF6" i="3"/>
  <c r="BC6" i="3"/>
  <c r="BB6" i="3"/>
  <c r="BA6" i="3"/>
  <c r="AZ6" i="3"/>
  <c r="AY6" i="3"/>
  <c r="BT6" i="3"/>
  <c r="BS6" i="3"/>
  <c r="BR6" i="3"/>
  <c r="BQ6" i="3"/>
  <c r="BP6" i="3"/>
  <c r="BO6" i="3"/>
  <c r="BN6" i="3"/>
  <c r="BM6" i="3"/>
  <c r="BL6" i="3"/>
  <c r="BK6" i="3"/>
  <c r="AU6" i="3"/>
  <c r="AT6" i="3"/>
  <c r="AW6" i="3"/>
  <c r="AS6" i="3"/>
  <c r="BL6" i="1"/>
  <c r="BK6" i="1"/>
  <c r="BE6" i="1"/>
  <c r="BF6" i="1"/>
  <c r="BG6" i="1"/>
  <c r="BI6" i="1"/>
  <c r="I6" i="1"/>
  <c r="Q6" i="1"/>
  <c r="U6" i="1"/>
  <c r="V6" i="1"/>
  <c r="J6" i="1"/>
  <c r="R6" i="1"/>
  <c r="S6" i="1"/>
  <c r="T6" i="1"/>
  <c r="BJ6" i="1"/>
  <c r="O6" i="1"/>
  <c r="N6" i="1"/>
  <c r="M6" i="1"/>
  <c r="W6" i="1"/>
  <c r="P6" i="1"/>
  <c r="L6" i="1"/>
  <c r="AC6" i="1"/>
  <c r="AW6" i="1"/>
  <c r="AX6" i="1"/>
  <c r="AY6" i="1"/>
  <c r="AZ6" i="1"/>
  <c r="BA6" i="1"/>
  <c r="BB6" i="1"/>
  <c r="BC6" i="1"/>
  <c r="AU6" i="1"/>
  <c r="AQ6" i="1"/>
  <c r="AO6" i="1"/>
  <c r="E7" i="1" s="1"/>
  <c r="AR6" i="1"/>
  <c r="AS6" i="1"/>
  <c r="AT6" i="1"/>
  <c r="AV6" i="1"/>
  <c r="AG6" i="1"/>
  <c r="AH6" i="1"/>
  <c r="AI6" i="1"/>
  <c r="E13" i="1" s="1"/>
  <c r="D13" i="1" s="1"/>
  <c r="AJ6" i="1"/>
  <c r="E12" i="1" s="1"/>
  <c r="D12" i="1" s="1"/>
  <c r="AK6" i="1"/>
  <c r="E11" i="1" s="1"/>
  <c r="D11" i="1" s="1"/>
  <c r="AL6" i="1"/>
  <c r="E10" i="1" s="1"/>
  <c r="D10" i="1" s="1"/>
  <c r="AM6" i="1"/>
  <c r="E9" i="1" s="1"/>
  <c r="D9" i="1" s="1"/>
  <c r="AE6" i="1"/>
  <c r="Y6" i="1"/>
  <c r="Z6" i="1"/>
  <c r="AA6" i="1"/>
  <c r="AB6" i="1"/>
  <c r="AD6" i="1"/>
  <c r="AG4" i="3"/>
  <c r="Y4" i="3"/>
  <c r="Q4" i="3"/>
  <c r="I4" i="3"/>
  <c r="AO5" i="3" l="1"/>
  <c r="AO4" i="3" s="1"/>
  <c r="F5" i="1"/>
  <c r="BM5" i="3"/>
  <c r="BM4" i="3" s="1"/>
  <c r="E6" i="1"/>
  <c r="F4" i="1"/>
  <c r="F3" i="1"/>
  <c r="AW5" i="3"/>
  <c r="AW4" i="3" s="1"/>
  <c r="BE5" i="3"/>
  <c r="BE4" i="3" s="1"/>
  <c r="E5" i="1" a="1"/>
  <c r="E4" i="1" a="1"/>
  <c r="E3" i="1" a="1"/>
  <c r="E5" i="1" l="1"/>
  <c r="D5" i="1" s="1"/>
  <c r="E4" i="1"/>
  <c r="D4" i="1" s="1"/>
  <c r="E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<sst xmlns="http://schemas.openxmlformats.org/spreadsheetml/2006/main" count="86" uniqueCount="44">
  <si>
    <t>Value</t>
  </si>
  <si>
    <t>Byte #</t>
  </si>
  <si>
    <t>Byte 8</t>
  </si>
  <si>
    <t>Byte 7</t>
  </si>
  <si>
    <t>Byte 6</t>
  </si>
  <si>
    <t>Byte 5</t>
  </si>
  <si>
    <t>Byte 4</t>
  </si>
  <si>
    <t>Byte 3</t>
  </si>
  <si>
    <t>Byte 2</t>
  </si>
  <si>
    <t>Byte 1</t>
  </si>
  <si>
    <t>DEC Value</t>
  </si>
  <si>
    <t xml:space="preserve">HEX Value </t>
  </si>
  <si>
    <t>Position</t>
  </si>
  <si>
    <t>Current Limit</t>
  </si>
  <si>
    <t>Speed</t>
  </si>
  <si>
    <t>M</t>
  </si>
  <si>
    <t>Motion Enable</t>
  </si>
  <si>
    <t>Factory Use</t>
  </si>
  <si>
    <t>F</t>
  </si>
  <si>
    <t>S</t>
  </si>
  <si>
    <t>P</t>
  </si>
  <si>
    <t>B</t>
  </si>
  <si>
    <t>O</t>
  </si>
  <si>
    <t>TEM</t>
  </si>
  <si>
    <t>Vol</t>
  </si>
  <si>
    <t># of Bits</t>
  </si>
  <si>
    <t>Position Desired</t>
  </si>
  <si>
    <t xml:space="preserve">Current Limit </t>
  </si>
  <si>
    <t>Attribute</t>
  </si>
  <si>
    <t>DEC</t>
  </si>
  <si>
    <t>N/A</t>
  </si>
  <si>
    <t>Resolution</t>
  </si>
  <si>
    <t>Max Value</t>
  </si>
  <si>
    <t>Voltage</t>
  </si>
  <si>
    <t>Temperature</t>
  </si>
  <si>
    <t>Overload</t>
  </si>
  <si>
    <t>Backdrive</t>
  </si>
  <si>
    <t>Paramter Flag</t>
  </si>
  <si>
    <t>Saturation Flag</t>
  </si>
  <si>
    <t>Fatal Error</t>
  </si>
  <si>
    <t>Real Value</t>
  </si>
  <si>
    <t>BIN</t>
  </si>
  <si>
    <t>Send PGN:</t>
  </si>
  <si>
    <t>Receive 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</si>
</sst>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757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1" fillId="5" borderId="4" xfId="0" applyNumberFormat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1" fontId="1" fillId="5" borderId="6" xfId="0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1" fontId="1" fillId="4" borderId="6" xfId="0" applyNumberFormat="1" applyFon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" fontId="1" fillId="7" borderId="5" xfId="0" applyNumberFormat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>
      <alignment horizontal="center" vertical="center"/>
    </xf>
    <xf numFmtId="1" fontId="1" fillId="8" borderId="6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28C1-2365-430C-83D6-26564C255432}">
  <dimension ref="A2:BT10"/>
  <sheetViews>
    <sheetView zoomScale="110" zoomScaleNormal="110" workbookViewId="0">
      <selection activeCell="E5" sqref="E5"/>
    </sheetView>
  </sheetViews>
  <sheetFormatPr defaultColWidth="8.88671875" defaultRowHeight="10.199999999999999" x14ac:dyDescent="0.3"/>
  <cols>
    <col min="1" max="6" width="10.6640625" style="1" customWidth="1"/>
    <col min="7" max="7" width="8.88671875" style="1"/>
    <col min="8" max="8" width="7.33203125" style="1" bestFit="1" customWidth="1"/>
    <col min="9" max="43" width="1.5546875" style="1" bestFit="1" customWidth="1"/>
    <col min="44" max="44" width="2" style="1" bestFit="1" customWidth="1"/>
    <col min="45" max="72" width="1.5546875" style="1" bestFit="1" customWidth="1"/>
    <col min="73" max="78" width="9.33203125" style="1" customWidth="1"/>
    <col min="79" max="16384" width="8.88671875" style="1"/>
  </cols>
  <sheetData>
    <row r="2" spans="1:72" ht="10.8" thickBot="1" x14ac:dyDescent="0.35">
      <c r="A2" s="2" t="s">
        <v>25</v>
      </c>
      <c r="B2" s="2" t="s">
        <v>28</v>
      </c>
      <c r="C2" s="2" t="s">
        <v>31</v>
      </c>
      <c r="D2" s="2" t="s">
        <v>32</v>
      </c>
      <c r="E2" s="2" t="s">
        <v>0</v>
      </c>
      <c r="F2" s="2" t="s">
        <v>29</v>
      </c>
    </row>
    <row r="3" spans="1:72" ht="10.8" thickBot="1" x14ac:dyDescent="0.35">
      <c r="A3" s="25">
        <v>14</v>
      </c>
      <c r="B3" s="3" t="s">
        <v>26</v>
      </c>
      <c r="C3" s="3">
        <v>0.1</v>
      </c>
      <c r="D3" s="3">
        <v>150</v>
      </c>
      <c r="E3" s="26">
        <v>30</v>
      </c>
      <c r="F3" s="3">
        <f t="shared" ref="F3:F4" si="0">(E3/C3)</f>
        <v>300</v>
      </c>
      <c r="H3" s="2" t="s">
        <v>1</v>
      </c>
      <c r="I3" s="58" t="s">
        <v>2</v>
      </c>
      <c r="J3" s="46"/>
      <c r="K3" s="46"/>
      <c r="L3" s="46"/>
      <c r="M3" s="46"/>
      <c r="N3" s="46"/>
      <c r="O3" s="46"/>
      <c r="P3" s="47"/>
      <c r="Q3" s="48" t="s">
        <v>3</v>
      </c>
      <c r="R3" s="49"/>
      <c r="S3" s="49"/>
      <c r="T3" s="49"/>
      <c r="U3" s="49"/>
      <c r="V3" s="49"/>
      <c r="W3" s="49"/>
      <c r="X3" s="57"/>
      <c r="Y3" s="45" t="s">
        <v>4</v>
      </c>
      <c r="Z3" s="46"/>
      <c r="AA3" s="46"/>
      <c r="AB3" s="46"/>
      <c r="AC3" s="46"/>
      <c r="AD3" s="46"/>
      <c r="AE3" s="46"/>
      <c r="AF3" s="47"/>
      <c r="AG3" s="48" t="s">
        <v>5</v>
      </c>
      <c r="AH3" s="49"/>
      <c r="AI3" s="49"/>
      <c r="AJ3" s="49"/>
      <c r="AK3" s="49"/>
      <c r="AL3" s="49"/>
      <c r="AM3" s="49"/>
      <c r="AN3" s="57"/>
      <c r="AO3" s="45" t="s">
        <v>6</v>
      </c>
      <c r="AP3" s="46"/>
      <c r="AQ3" s="46"/>
      <c r="AR3" s="46"/>
      <c r="AS3" s="46"/>
      <c r="AT3" s="46"/>
      <c r="AU3" s="46"/>
      <c r="AV3" s="47"/>
      <c r="AW3" s="48" t="s">
        <v>7</v>
      </c>
      <c r="AX3" s="49"/>
      <c r="AY3" s="49"/>
      <c r="AZ3" s="49"/>
      <c r="BA3" s="49"/>
      <c r="BB3" s="49"/>
      <c r="BC3" s="49"/>
      <c r="BD3" s="57"/>
      <c r="BE3" s="45" t="s">
        <v>8</v>
      </c>
      <c r="BF3" s="46"/>
      <c r="BG3" s="46"/>
      <c r="BH3" s="46"/>
      <c r="BI3" s="46"/>
      <c r="BJ3" s="46"/>
      <c r="BK3" s="46"/>
      <c r="BL3" s="47"/>
      <c r="BM3" s="48" t="s">
        <v>9</v>
      </c>
      <c r="BN3" s="49"/>
      <c r="BO3" s="49"/>
      <c r="BP3" s="49"/>
      <c r="BQ3" s="49"/>
      <c r="BR3" s="49"/>
      <c r="BS3" s="49"/>
      <c r="BT3" s="50"/>
    </row>
    <row r="4" spans="1:72" x14ac:dyDescent="0.3">
      <c r="A4" s="27">
        <v>9</v>
      </c>
      <c r="B4" s="6" t="s">
        <v>27</v>
      </c>
      <c r="C4" s="6">
        <v>0.1</v>
      </c>
      <c r="D4" s="6">
        <v>12.5</v>
      </c>
      <c r="E4" s="28">
        <v>0</v>
      </c>
      <c r="F4" s="6">
        <f t="shared" si="0"/>
        <v>0</v>
      </c>
      <c r="H4" s="2" t="s">
        <v>11</v>
      </c>
      <c r="I4" s="32" t="str">
        <f t="shared" ref="I4" si="1">DEC2HEX(I5)</f>
        <v>0</v>
      </c>
      <c r="J4" s="33"/>
      <c r="K4" s="33"/>
      <c r="L4" s="33"/>
      <c r="M4" s="33"/>
      <c r="N4" s="33"/>
      <c r="O4" s="33"/>
      <c r="P4" s="34"/>
      <c r="Q4" s="51" t="str">
        <f t="shared" ref="Q4" si="2">DEC2HEX(Q5)</f>
        <v>0</v>
      </c>
      <c r="R4" s="51"/>
      <c r="S4" s="51"/>
      <c r="T4" s="51"/>
      <c r="U4" s="51"/>
      <c r="V4" s="51"/>
      <c r="W4" s="51"/>
      <c r="X4" s="52"/>
      <c r="Y4" s="53" t="str">
        <f t="shared" ref="Y4" si="3">DEC2HEX(Y5)</f>
        <v>0</v>
      </c>
      <c r="Z4" s="54"/>
      <c r="AA4" s="54"/>
      <c r="AB4" s="54"/>
      <c r="AC4" s="54"/>
      <c r="AD4" s="54"/>
      <c r="AE4" s="54"/>
      <c r="AF4" s="55"/>
      <c r="AG4" s="56" t="str">
        <f t="shared" ref="AG4" si="4">DEC2HEX(AG5)</f>
        <v>0</v>
      </c>
      <c r="AH4" s="51"/>
      <c r="AI4" s="51"/>
      <c r="AJ4" s="51"/>
      <c r="AK4" s="51"/>
      <c r="AL4" s="51"/>
      <c r="AM4" s="51"/>
      <c r="AN4" s="52"/>
      <c r="AO4" s="53" t="str">
        <f t="shared" ref="AO4" si="5">DEC2HEX(AO5)</f>
        <v>0</v>
      </c>
      <c r="AP4" s="54"/>
      <c r="AQ4" s="54"/>
      <c r="AR4" s="54"/>
      <c r="AS4" s="54"/>
      <c r="AT4" s="54"/>
      <c r="AU4" s="54"/>
      <c r="AV4" s="55"/>
      <c r="AW4" s="56" t="str">
        <f t="shared" ref="AW4" si="6">DEC2HEX(AW5)</f>
        <v>0</v>
      </c>
      <c r="AX4" s="51"/>
      <c r="AY4" s="51"/>
      <c r="AZ4" s="51"/>
      <c r="BA4" s="51"/>
      <c r="BB4" s="51"/>
      <c r="BC4" s="51"/>
      <c r="BD4" s="52"/>
      <c r="BE4" s="53" t="str">
        <f t="shared" ref="BE4" si="7">DEC2HEX(BE5)</f>
        <v>1</v>
      </c>
      <c r="BF4" s="54"/>
      <c r="BG4" s="54"/>
      <c r="BH4" s="54"/>
      <c r="BI4" s="54"/>
      <c r="BJ4" s="54"/>
      <c r="BK4" s="54"/>
      <c r="BL4" s="55"/>
      <c r="BM4" s="56" t="str">
        <f t="shared" ref="BM4" si="8">DEC2HEX(BM5)</f>
        <v>2C</v>
      </c>
      <c r="BN4" s="51"/>
      <c r="BO4" s="51"/>
      <c r="BP4" s="51"/>
      <c r="BQ4" s="51"/>
      <c r="BR4" s="51"/>
      <c r="BS4" s="51"/>
      <c r="BT4" s="52"/>
    </row>
    <row r="5" spans="1:72" x14ac:dyDescent="0.3">
      <c r="A5" s="23">
        <v>5</v>
      </c>
      <c r="B5" s="5" t="s">
        <v>14</v>
      </c>
      <c r="C5" s="5">
        <v>5</v>
      </c>
      <c r="D5" s="5">
        <v>100</v>
      </c>
      <c r="E5" s="24">
        <v>0</v>
      </c>
      <c r="F5" s="5">
        <f>(E5/C5)</f>
        <v>0</v>
      </c>
      <c r="H5" s="2" t="s">
        <v>10</v>
      </c>
      <c r="I5" s="35">
        <v>0</v>
      </c>
      <c r="J5" s="36"/>
      <c r="K5" s="36"/>
      <c r="L5" s="36"/>
      <c r="M5" s="36"/>
      <c r="N5" s="36"/>
      <c r="O5" s="36"/>
      <c r="P5" s="37"/>
      <c r="Q5" s="39">
        <v>0</v>
      </c>
      <c r="R5" s="39"/>
      <c r="S5" s="39"/>
      <c r="T5" s="39"/>
      <c r="U5" s="39"/>
      <c r="V5" s="39"/>
      <c r="W5" s="39"/>
      <c r="X5" s="40"/>
      <c r="Y5" s="35">
        <v>0</v>
      </c>
      <c r="Z5" s="36"/>
      <c r="AA5" s="36"/>
      <c r="AB5" s="36"/>
      <c r="AC5" s="36"/>
      <c r="AD5" s="36"/>
      <c r="AE5" s="36"/>
      <c r="AF5" s="37"/>
      <c r="AG5" s="38">
        <v>0</v>
      </c>
      <c r="AH5" s="39"/>
      <c r="AI5" s="39"/>
      <c r="AJ5" s="39"/>
      <c r="AK5" s="39"/>
      <c r="AL5" s="39"/>
      <c r="AM5" s="39"/>
      <c r="AN5" s="40"/>
      <c r="AO5" s="35">
        <f>BIN2DEC(AO6&amp;AP6&amp;AQ6&amp;AR6&amp;AS6&amp;AT6&amp;AU6&amp;AV6)</f>
        <v>0</v>
      </c>
      <c r="AP5" s="36"/>
      <c r="AQ5" s="36"/>
      <c r="AR5" s="36"/>
      <c r="AS5" s="36"/>
      <c r="AT5" s="36"/>
      <c r="AU5" s="36"/>
      <c r="AV5" s="37"/>
      <c r="AW5" s="38">
        <f>BIN2DEC(AW6&amp;AX6&amp;AY6&amp;AZ6&amp;BA6&amp;BB6&amp;BC6&amp;BD6)</f>
        <v>0</v>
      </c>
      <c r="AX5" s="39"/>
      <c r="AY5" s="39"/>
      <c r="AZ5" s="39"/>
      <c r="BA5" s="39"/>
      <c r="BB5" s="39"/>
      <c r="BC5" s="39"/>
      <c r="BD5" s="40"/>
      <c r="BE5" s="35">
        <f>BIN2DEC(BE6&amp;BF6&amp;BG6&amp;BH6&amp;BI6&amp;BJ6&amp;BK6&amp;BL6)</f>
        <v>1</v>
      </c>
      <c r="BF5" s="36"/>
      <c r="BG5" s="36"/>
      <c r="BH5" s="36"/>
      <c r="BI5" s="36"/>
      <c r="BJ5" s="36"/>
      <c r="BK5" s="36"/>
      <c r="BL5" s="37"/>
      <c r="BM5" s="38">
        <f>BIN2DEC(BM6&amp;BN6&amp;BO6&amp;BP6&amp;BQ6&amp;BR6&amp;BS6&amp;BT6)</f>
        <v>44</v>
      </c>
      <c r="BN5" s="39"/>
      <c r="BO5" s="39"/>
      <c r="BP5" s="39"/>
      <c r="BQ5" s="39"/>
      <c r="BR5" s="39"/>
      <c r="BS5" s="39"/>
      <c r="BT5" s="40"/>
    </row>
    <row r="6" spans="1:72" x14ac:dyDescent="0.3">
      <c r="A6" s="29">
        <v>1</v>
      </c>
      <c r="B6" s="4" t="s">
        <v>16</v>
      </c>
      <c r="C6" s="4" t="s">
        <v>30</v>
      </c>
      <c r="D6" s="4">
        <v>1</v>
      </c>
      <c r="E6" s="30">
        <v>0</v>
      </c>
      <c r="F6" s="4">
        <f>E6</f>
        <v>0</v>
      </c>
      <c r="H6" s="2" t="s">
        <v>0</v>
      </c>
      <c r="I6" s="13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8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8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8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8">
        <v>0</v>
      </c>
      <c r="AO6" s="14">
        <v>0</v>
      </c>
      <c r="AP6" s="14">
        <v>0</v>
      </c>
      <c r="AQ6" s="14">
        <v>0</v>
      </c>
      <c r="AR6" s="15">
        <f>F6</f>
        <v>0</v>
      </c>
      <c r="AS6" s="16">
        <f>MOD(INT($F$5/2^(4)), 2)</f>
        <v>0</v>
      </c>
      <c r="AT6" s="16">
        <f>MOD(INT($F$5/2^(3)), 2)</f>
        <v>0</v>
      </c>
      <c r="AU6" s="16">
        <f>MOD(INT($F$5/2^(2)), 2)</f>
        <v>0</v>
      </c>
      <c r="AV6" s="17">
        <f>MOD(INT($F$5/2^(1)), 2)</f>
        <v>0</v>
      </c>
      <c r="AW6" s="16">
        <f>MOD(INT($F$5/2^(0)), 2)</f>
        <v>0</v>
      </c>
      <c r="AX6" s="11">
        <f>MOD(INT($F$4/2^(8)), 2)</f>
        <v>0</v>
      </c>
      <c r="AY6" s="11">
        <f>MOD(INT($F$4/2^(7)), 2)</f>
        <v>0</v>
      </c>
      <c r="AZ6" s="11">
        <f>MOD(INT($F$4/2^(6)), 2)</f>
        <v>0</v>
      </c>
      <c r="BA6" s="11">
        <f>MOD(INT($F$4/2^(5)), 2)</f>
        <v>0</v>
      </c>
      <c r="BB6" s="11">
        <f>MOD(INT($F$4/2^(4)), 2)</f>
        <v>0</v>
      </c>
      <c r="BC6" s="11">
        <f>MOD(INT($F$4/2^(3)), 2)</f>
        <v>0</v>
      </c>
      <c r="BD6" s="12">
        <f>MOD(INT($F$4/2^(2)), 2)</f>
        <v>0</v>
      </c>
      <c r="BE6" s="10">
        <f>MOD(INT($F$4/2^(1)), 2)</f>
        <v>0</v>
      </c>
      <c r="BF6" s="11">
        <f>MOD(INT($F$4/2^(0)), 2)</f>
        <v>0</v>
      </c>
      <c r="BG6" s="8">
        <f>MOD(INT($F$3/2^(13)), 2)</f>
        <v>0</v>
      </c>
      <c r="BH6" s="8">
        <f>MOD(INT($F$3/2^(12)), 2)</f>
        <v>0</v>
      </c>
      <c r="BI6" s="8">
        <f>MOD(INT($F$3/2^(11)), 2)</f>
        <v>0</v>
      </c>
      <c r="BJ6" s="8">
        <f>MOD(INT($F$3/2^(10)), 2)</f>
        <v>0</v>
      </c>
      <c r="BK6" s="8">
        <f>MOD(INT($F$3/2^(9)), 2)</f>
        <v>0</v>
      </c>
      <c r="BL6" s="9">
        <f>MOD(INT($F$3/2^(8)), 2)</f>
        <v>1</v>
      </c>
      <c r="BM6" s="7">
        <f>MOD(INT($F$3/2^(7)), 2)</f>
        <v>0</v>
      </c>
      <c r="BN6" s="8">
        <f>MOD(INT($F$3/2^(6)), 2)</f>
        <v>0</v>
      </c>
      <c r="BO6" s="8">
        <f>MOD(INT($F$3/2^(5)), 2)</f>
        <v>1</v>
      </c>
      <c r="BP6" s="8">
        <f>MOD(INT($F$3/2^(4)), 2)</f>
        <v>0</v>
      </c>
      <c r="BQ6" s="8">
        <f>MOD(INT($F$3/2^(3)), 2)</f>
        <v>1</v>
      </c>
      <c r="BR6" s="8">
        <f>MOD(INT($F$3/2^(2)), 2)</f>
        <v>1</v>
      </c>
      <c r="BS6" s="8">
        <f>MOD(INT($F$3/2^(1)), 2)</f>
        <v>0</v>
      </c>
      <c r="BT6" s="9">
        <f>MOD(INT($F$3/2^(0)), 2)</f>
        <v>0</v>
      </c>
    </row>
    <row r="7" spans="1:72" x14ac:dyDescent="0.3">
      <c r="A7" s="2">
        <v>35</v>
      </c>
      <c r="B7" s="1" t="s">
        <v>17</v>
      </c>
      <c r="E7" s="22" t="s">
        <v>30</v>
      </c>
      <c r="I7" s="41" t="s">
        <v>17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" t="s">
        <v>15</v>
      </c>
      <c r="AS7" s="42" t="s">
        <v>14</v>
      </c>
      <c r="AT7" s="42"/>
      <c r="AU7" s="42"/>
      <c r="AV7" s="42"/>
      <c r="AW7" s="42"/>
      <c r="AX7" s="43" t="s">
        <v>13</v>
      </c>
      <c r="AY7" s="43"/>
      <c r="AZ7" s="43"/>
      <c r="BA7" s="43"/>
      <c r="BB7" s="43"/>
      <c r="BC7" s="43"/>
      <c r="BD7" s="43"/>
      <c r="BE7" s="43"/>
      <c r="BF7" s="43"/>
      <c r="BG7" s="44" t="s">
        <v>26</v>
      </c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</row>
    <row r="10" spans="1:72" x14ac:dyDescent="0.3">
      <c r="A10" s="1" t="s">
        <v>42</v>
      </c>
      <c r="B10" s="1">
        <v>61184</v>
      </c>
    </row>
  </sheetData>
  <mergeCells count="28">
    <mergeCell ref="I3:P3"/>
    <mergeCell ref="Q3:X3"/>
    <mergeCell ref="Y3:AF3"/>
    <mergeCell ref="AG3:AN3"/>
    <mergeCell ref="AO3:AV3"/>
    <mergeCell ref="BE3:BL3"/>
    <mergeCell ref="BM3:BT3"/>
    <mergeCell ref="Q4:X4"/>
    <mergeCell ref="Y4:AF4"/>
    <mergeCell ref="AG4:AN4"/>
    <mergeCell ref="AO4:AV4"/>
    <mergeCell ref="AW4:BD4"/>
    <mergeCell ref="BE4:BL4"/>
    <mergeCell ref="BM4:BT4"/>
    <mergeCell ref="AW3:BD3"/>
    <mergeCell ref="I4:P4"/>
    <mergeCell ref="BE5:BL5"/>
    <mergeCell ref="BM5:BT5"/>
    <mergeCell ref="I7:AQ7"/>
    <mergeCell ref="AS7:AW7"/>
    <mergeCell ref="AX7:BF7"/>
    <mergeCell ref="BG7:BT7"/>
    <mergeCell ref="I5:P5"/>
    <mergeCell ref="Q5:X5"/>
    <mergeCell ref="Y5:AF5"/>
    <mergeCell ref="AG5:AN5"/>
    <mergeCell ref="AO5:AV5"/>
    <mergeCell ref="AW5:B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545D-3158-46DE-BBC5-D9EA05CB0E28}">
  <dimension ref="A2:BT18"/>
  <sheetViews>
    <sheetView tabSelected="1" topLeftCell="B1" zoomScale="115" zoomScaleNormal="115" workbookViewId="0">
      <selection activeCell="BM6" sqref="BM6"/>
    </sheetView>
  </sheetViews>
  <sheetFormatPr defaultColWidth="8.88671875" defaultRowHeight="10.199999999999999" x14ac:dyDescent="0.3"/>
  <cols>
    <col min="1" max="1" width="8.88671875" style="1"/>
    <col min="2" max="2" width="12.109375" style="1" bestFit="1" customWidth="1"/>
    <col min="3" max="5" width="8.88671875" style="1"/>
    <col min="6" max="6" width="13.109375" style="1" bestFit="1" customWidth="1"/>
    <col min="7" max="7" width="8.88671875" style="1"/>
    <col min="8" max="8" width="7.33203125" style="1" bestFit="1" customWidth="1"/>
    <col min="9" max="38" width="1.5546875" style="1" bestFit="1" customWidth="1"/>
    <col min="39" max="39" width="1.6640625" style="1" bestFit="1" customWidth="1"/>
    <col min="40" max="40" width="2" style="1" bestFit="1" customWidth="1"/>
    <col min="41" max="72" width="1.5546875" style="1" bestFit="1" customWidth="1"/>
    <col min="73" max="78" width="9.33203125" style="1" customWidth="1"/>
    <col min="79" max="16384" width="8.88671875" style="1"/>
  </cols>
  <sheetData>
    <row r="2" spans="1:72" ht="10.8" thickBot="1" x14ac:dyDescent="0.35">
      <c r="A2" s="2" t="s">
        <v>25</v>
      </c>
      <c r="B2" s="2" t="s">
        <v>28</v>
      </c>
      <c r="C2" s="2" t="s">
        <v>31</v>
      </c>
      <c r="D2" s="2" t="s">
        <v>40</v>
      </c>
      <c r="E2" s="2" t="s">
        <v>29</v>
      </c>
      <c r="F2" s="2" t="s">
        <v>41</v>
      </c>
    </row>
    <row r="3" spans="1:72" ht="10.8" thickBot="1" x14ac:dyDescent="0.35">
      <c r="A3" s="25">
        <v>14</v>
      </c>
      <c r="B3" s="3" t="s">
        <v>26</v>
      </c>
      <c r="C3" s="3">
        <v>0.1</v>
      </c>
      <c r="D3" s="3">
        <f ca="1">C3*E3</f>
        <v>30</v>
      </c>
      <c r="E3" s="31" cm="1">
        <f t="array" aca="1" ref="E3" ca="1">SUMPRODUCT(MID("0"&amp;F3,ROW(INDIRECT("1:"&amp;LEN("0"&amp;F3))),1)*2^(LEN("0"&amp;F3)-ROW(INDIRECT("1:"&amp;LEN("0"&amp;F3)))))</f>
        <v>300</v>
      </c>
      <c r="F3" s="3" t="str">
        <f>_xlfn.CONCAT(BG6:BT6)</f>
        <v>00000100101100</v>
      </c>
      <c r="H3" s="2" t="s">
        <v>1</v>
      </c>
      <c r="I3" s="58" t="s">
        <v>2</v>
      </c>
      <c r="J3" s="46"/>
      <c r="K3" s="46"/>
      <c r="L3" s="46"/>
      <c r="M3" s="46"/>
      <c r="N3" s="46"/>
      <c r="O3" s="46"/>
      <c r="P3" s="47"/>
      <c r="Q3" s="48" t="s">
        <v>3</v>
      </c>
      <c r="R3" s="49"/>
      <c r="S3" s="49"/>
      <c r="T3" s="49"/>
      <c r="U3" s="49"/>
      <c r="V3" s="49"/>
      <c r="W3" s="49"/>
      <c r="X3" s="57"/>
      <c r="Y3" s="45" t="s">
        <v>4</v>
      </c>
      <c r="Z3" s="46"/>
      <c r="AA3" s="46"/>
      <c r="AB3" s="46"/>
      <c r="AC3" s="46"/>
      <c r="AD3" s="46"/>
      <c r="AE3" s="46"/>
      <c r="AF3" s="47"/>
      <c r="AG3" s="48" t="s">
        <v>5</v>
      </c>
      <c r="AH3" s="49"/>
      <c r="AI3" s="49"/>
      <c r="AJ3" s="49"/>
      <c r="AK3" s="49"/>
      <c r="AL3" s="49"/>
      <c r="AM3" s="49"/>
      <c r="AN3" s="57"/>
      <c r="AO3" s="45" t="s">
        <v>6</v>
      </c>
      <c r="AP3" s="46"/>
      <c r="AQ3" s="46"/>
      <c r="AR3" s="46"/>
      <c r="AS3" s="46"/>
      <c r="AT3" s="46"/>
      <c r="AU3" s="46"/>
      <c r="AV3" s="47"/>
      <c r="AW3" s="48" t="s">
        <v>7</v>
      </c>
      <c r="AX3" s="49"/>
      <c r="AY3" s="49"/>
      <c r="AZ3" s="49"/>
      <c r="BA3" s="49"/>
      <c r="BB3" s="49"/>
      <c r="BC3" s="49"/>
      <c r="BD3" s="57"/>
      <c r="BE3" s="45" t="s">
        <v>8</v>
      </c>
      <c r="BF3" s="46"/>
      <c r="BG3" s="46"/>
      <c r="BH3" s="46"/>
      <c r="BI3" s="46"/>
      <c r="BJ3" s="46"/>
      <c r="BK3" s="46"/>
      <c r="BL3" s="47"/>
      <c r="BM3" s="48" t="s">
        <v>9</v>
      </c>
      <c r="BN3" s="49"/>
      <c r="BO3" s="49"/>
      <c r="BP3" s="49"/>
      <c r="BQ3" s="49"/>
      <c r="BR3" s="49"/>
      <c r="BS3" s="49"/>
      <c r="BT3" s="50"/>
    </row>
    <row r="4" spans="1:72" x14ac:dyDescent="0.3">
      <c r="A4" s="27">
        <v>9</v>
      </c>
      <c r="B4" s="6" t="s">
        <v>27</v>
      </c>
      <c r="C4" s="6">
        <v>0.1</v>
      </c>
      <c r="D4" s="6">
        <f ca="1">C4*E4</f>
        <v>0</v>
      </c>
      <c r="E4" s="6" cm="1">
        <f t="array" aca="1" ref="E4" ca="1">SUMPRODUCT(MID("0"&amp;F4,ROW(INDIRECT("1:"&amp;LEN("0"&amp;F4))),1)*2^(LEN("0"&amp;F4)-ROW(INDIRECT("1:"&amp;LEN("0"&amp;F4)))))</f>
        <v>0</v>
      </c>
      <c r="F4" s="6" t="str">
        <f>_xlfn.CONCAT(AX6:BF6)</f>
        <v>000000000</v>
      </c>
      <c r="H4" s="2" t="s">
        <v>11</v>
      </c>
      <c r="I4" s="53" t="str">
        <f t="shared" ref="I4" si="0">DEC2HEX(I5)</f>
        <v>FF</v>
      </c>
      <c r="J4" s="54"/>
      <c r="K4" s="54"/>
      <c r="L4" s="54"/>
      <c r="M4" s="54"/>
      <c r="N4" s="54"/>
      <c r="O4" s="54"/>
      <c r="P4" s="55"/>
      <c r="Q4" s="56" t="str">
        <f t="shared" ref="Q4" si="1">DEC2HEX(Q5)</f>
        <v>FF</v>
      </c>
      <c r="R4" s="51"/>
      <c r="S4" s="51"/>
      <c r="T4" s="51"/>
      <c r="U4" s="51"/>
      <c r="V4" s="51"/>
      <c r="W4" s="51"/>
      <c r="X4" s="52"/>
      <c r="Y4" s="53" t="str">
        <f t="shared" ref="Y4" si="2">DEC2HEX(Y5)</f>
        <v>FF</v>
      </c>
      <c r="Z4" s="54"/>
      <c r="AA4" s="54"/>
      <c r="AB4" s="54"/>
      <c r="AC4" s="54"/>
      <c r="AD4" s="54"/>
      <c r="AE4" s="54"/>
      <c r="AF4" s="55"/>
      <c r="AG4" s="56" t="str">
        <f t="shared" ref="AG4" si="3">DEC2HEX(AG5)</f>
        <v>C0</v>
      </c>
      <c r="AH4" s="51"/>
      <c r="AI4" s="51"/>
      <c r="AJ4" s="51"/>
      <c r="AK4" s="51"/>
      <c r="AL4" s="51"/>
      <c r="AM4" s="51"/>
      <c r="AN4" s="52"/>
      <c r="AO4" s="53" t="str">
        <f t="shared" ref="AO4" si="4">DEC2HEX(AO5)</f>
        <v>0</v>
      </c>
      <c r="AP4" s="54"/>
      <c r="AQ4" s="54"/>
      <c r="AR4" s="54"/>
      <c r="AS4" s="54"/>
      <c r="AT4" s="54"/>
      <c r="AU4" s="54"/>
      <c r="AV4" s="55"/>
      <c r="AW4" s="56" t="str">
        <f t="shared" ref="AW4" si="5">DEC2HEX(AW5)</f>
        <v>0</v>
      </c>
      <c r="AX4" s="51"/>
      <c r="AY4" s="51"/>
      <c r="AZ4" s="51"/>
      <c r="BA4" s="51"/>
      <c r="BB4" s="51"/>
      <c r="BC4" s="51"/>
      <c r="BD4" s="52"/>
      <c r="BE4" s="53" t="str">
        <f t="shared" ref="BE4" si="6">DEC2HEX(BE5)</f>
        <v>1</v>
      </c>
      <c r="BF4" s="54"/>
      <c r="BG4" s="54"/>
      <c r="BH4" s="54"/>
      <c r="BI4" s="54"/>
      <c r="BJ4" s="54"/>
      <c r="BK4" s="54"/>
      <c r="BL4" s="55"/>
      <c r="BM4" s="56" t="str">
        <f>DEC2HEX(BM5)</f>
        <v>2C</v>
      </c>
      <c r="BN4" s="51"/>
      <c r="BO4" s="51"/>
      <c r="BP4" s="51"/>
      <c r="BQ4" s="51"/>
      <c r="BR4" s="51"/>
      <c r="BS4" s="51"/>
      <c r="BT4" s="52"/>
    </row>
    <row r="5" spans="1:72" x14ac:dyDescent="0.3">
      <c r="A5" s="23">
        <v>5</v>
      </c>
      <c r="B5" s="5" t="s">
        <v>14</v>
      </c>
      <c r="C5" s="5">
        <v>5</v>
      </c>
      <c r="D5" s="5">
        <f ca="1">C5*E5</f>
        <v>0</v>
      </c>
      <c r="E5" s="5" cm="1">
        <f t="array" aca="1" ref="E5" ca="1">SUMPRODUCT(MID("0"&amp;F5,ROW(INDIRECT("1:"&amp;LEN("0"&amp;F5))),1)*2^(LEN("0"&amp;F5)-ROW(INDIRECT("1:"&amp;LEN("0"&amp;F5)))))</f>
        <v>0</v>
      </c>
      <c r="F5" s="5" t="str">
        <f>_xlfn.CONCAT(AS6:AW6)</f>
        <v>00000</v>
      </c>
      <c r="H5" s="2" t="s">
        <v>10</v>
      </c>
      <c r="I5" s="62">
        <v>255</v>
      </c>
      <c r="J5" s="63"/>
      <c r="K5" s="63"/>
      <c r="L5" s="63"/>
      <c r="M5" s="63"/>
      <c r="N5" s="63"/>
      <c r="O5" s="63"/>
      <c r="P5" s="64"/>
      <c r="Q5" s="59">
        <v>255</v>
      </c>
      <c r="R5" s="60"/>
      <c r="S5" s="60"/>
      <c r="T5" s="60"/>
      <c r="U5" s="60"/>
      <c r="V5" s="60"/>
      <c r="W5" s="60"/>
      <c r="X5" s="61"/>
      <c r="Y5" s="62">
        <v>255</v>
      </c>
      <c r="Z5" s="63"/>
      <c r="AA5" s="63"/>
      <c r="AB5" s="63"/>
      <c r="AC5" s="63"/>
      <c r="AD5" s="63"/>
      <c r="AE5" s="63"/>
      <c r="AF5" s="64"/>
      <c r="AG5" s="59">
        <v>192</v>
      </c>
      <c r="AH5" s="60"/>
      <c r="AI5" s="60"/>
      <c r="AJ5" s="60"/>
      <c r="AK5" s="60"/>
      <c r="AL5" s="60"/>
      <c r="AM5" s="60"/>
      <c r="AN5" s="61"/>
      <c r="AO5" s="62">
        <v>0</v>
      </c>
      <c r="AP5" s="63"/>
      <c r="AQ5" s="63"/>
      <c r="AR5" s="63"/>
      <c r="AS5" s="63"/>
      <c r="AT5" s="63"/>
      <c r="AU5" s="63"/>
      <c r="AV5" s="64"/>
      <c r="AW5" s="59">
        <v>0</v>
      </c>
      <c r="AX5" s="60"/>
      <c r="AY5" s="60"/>
      <c r="AZ5" s="60"/>
      <c r="BA5" s="60"/>
      <c r="BB5" s="60"/>
      <c r="BC5" s="60"/>
      <c r="BD5" s="61"/>
      <c r="BE5" s="62">
        <v>1</v>
      </c>
      <c r="BF5" s="63"/>
      <c r="BG5" s="63"/>
      <c r="BH5" s="63"/>
      <c r="BI5" s="63"/>
      <c r="BJ5" s="63"/>
      <c r="BK5" s="63"/>
      <c r="BL5" s="64"/>
      <c r="BM5" s="59">
        <v>44</v>
      </c>
      <c r="BN5" s="60"/>
      <c r="BO5" s="60"/>
      <c r="BP5" s="60"/>
      <c r="BQ5" s="60"/>
      <c r="BR5" s="60"/>
      <c r="BS5" s="60"/>
      <c r="BT5" s="61"/>
    </row>
    <row r="6" spans="1:72" x14ac:dyDescent="0.3">
      <c r="A6" s="19">
        <v>2</v>
      </c>
      <c r="B6" s="19" t="s">
        <v>33</v>
      </c>
      <c r="C6" s="19" t="s">
        <v>30</v>
      </c>
      <c r="D6" s="19" t="s">
        <v>30</v>
      </c>
      <c r="E6" s="19" t="str">
        <f>_xlfn.CONCAT(AQ6:AR6)</f>
        <v>00</v>
      </c>
      <c r="F6" s="19"/>
      <c r="H6" s="2" t="s">
        <v>0</v>
      </c>
      <c r="I6" s="13">
        <f>MOD(INT(I$5/2^(7)), 2)</f>
        <v>1</v>
      </c>
      <c r="J6" s="14">
        <f>MOD(INT(I$5/2^(6)), 2)</f>
        <v>1</v>
      </c>
      <c r="K6" s="14">
        <f>MOD(INT(I$5/2^(5)), 2)</f>
        <v>1</v>
      </c>
      <c r="L6" s="14">
        <f>MOD(INT(I$5/2^(4)), 2)</f>
        <v>1</v>
      </c>
      <c r="M6" s="14">
        <f>MOD(INT(I$5/2^(3)), 2)</f>
        <v>1</v>
      </c>
      <c r="N6" s="14">
        <f>MOD(INT(I$5/2^(2)), 2)</f>
        <v>1</v>
      </c>
      <c r="O6" s="14">
        <f>MOD(INT(I$5/2^(1)), 2)</f>
        <v>1</v>
      </c>
      <c r="P6" s="18">
        <f>MOD(INT(I$5/2^(0)), 2)</f>
        <v>1</v>
      </c>
      <c r="Q6" s="13">
        <f>MOD(INT(Q$5/2^(7)), 2)</f>
        <v>1</v>
      </c>
      <c r="R6" s="14">
        <f>MOD(INT(Q$5/2^(6)), 2)</f>
        <v>1</v>
      </c>
      <c r="S6" s="14">
        <f>MOD(INT(Q$5/2^(5)), 2)</f>
        <v>1</v>
      </c>
      <c r="T6" s="14">
        <f>MOD(INT(Q$5/2^(4)), 2)</f>
        <v>1</v>
      </c>
      <c r="U6" s="14">
        <f>MOD(INT(Q$5/2^(3)), 2)</f>
        <v>1</v>
      </c>
      <c r="V6" s="14">
        <f>MOD(INT(Q$5/2^(2)), 2)</f>
        <v>1</v>
      </c>
      <c r="W6" s="14">
        <f>MOD(INT(Q$5/2^(1)), 2)</f>
        <v>1</v>
      </c>
      <c r="X6" s="18">
        <f>MOD(INT(Q$5/2^(0)), 2)</f>
        <v>1</v>
      </c>
      <c r="Y6" s="13">
        <f>MOD(INT(Y$5/2^(7)), 2)</f>
        <v>1</v>
      </c>
      <c r="Z6" s="14">
        <f>MOD(INT(Y$5/2^(6)), 2)</f>
        <v>1</v>
      </c>
      <c r="AA6" s="14">
        <f>MOD(INT(Y$5/2^(5)), 2)</f>
        <v>1</v>
      </c>
      <c r="AB6" s="14">
        <f>MOD(INT(Y$5/2^(4)), 2)</f>
        <v>1</v>
      </c>
      <c r="AC6" s="14">
        <f>MOD(INT(Y$5/2^(3)), 2)</f>
        <v>1</v>
      </c>
      <c r="AD6" s="14">
        <f>MOD(INT(Y$5/2^(2)), 2)</f>
        <v>1</v>
      </c>
      <c r="AE6" s="14">
        <f>MOD(INT(Y$5/2^(1)), 2)</f>
        <v>1</v>
      </c>
      <c r="AF6" s="18">
        <f>MOD(INT(Y$5/2^(0)), 2)</f>
        <v>1</v>
      </c>
      <c r="AG6" s="13">
        <f>MOD(INT(AG$5/2^(7)), 2)</f>
        <v>1</v>
      </c>
      <c r="AH6" s="14">
        <f>MOD(INT(AG$5/2^(6)), 2)</f>
        <v>1</v>
      </c>
      <c r="AI6" s="21">
        <f>MOD(INT(AG$5/2^(5)), 2)</f>
        <v>0</v>
      </c>
      <c r="AJ6" s="21">
        <f>MOD(INT(AG$5/2^(4)), 2)</f>
        <v>0</v>
      </c>
      <c r="AK6" s="21">
        <f>MOD(INT(AG$5/2^(3)), 2)</f>
        <v>0</v>
      </c>
      <c r="AL6" s="21">
        <f>MOD(INT(AG$5/2^(2)), 2)</f>
        <v>0</v>
      </c>
      <c r="AM6" s="21">
        <f>MOD(INT(AG$5/2^(1)), 2)</f>
        <v>0</v>
      </c>
      <c r="AN6" s="4">
        <f>MOD(INT(AG$5/2^(0)), 2)</f>
        <v>0</v>
      </c>
      <c r="AO6" s="20">
        <f>MOD(INT(AO$5/2^(7)), 2)</f>
        <v>0</v>
      </c>
      <c r="AP6" s="20">
        <f>MOD(INT(AO$5/2^(6)), 2)</f>
        <v>0</v>
      </c>
      <c r="AQ6" s="19">
        <f>MOD(INT(AO$5/2^(5)), 2)</f>
        <v>0</v>
      </c>
      <c r="AR6" s="19">
        <f>MOD(INT(AO$5/2^(4)), 2)</f>
        <v>0</v>
      </c>
      <c r="AS6" s="5">
        <f>MOD(INT(AO$5/2^(3)), 2)</f>
        <v>0</v>
      </c>
      <c r="AT6" s="5">
        <f>MOD(INT(AO$5/2^(2)), 2)</f>
        <v>0</v>
      </c>
      <c r="AU6" s="5">
        <f>MOD(INT(AO$5/2^(1)), 2)</f>
        <v>0</v>
      </c>
      <c r="AV6" s="5">
        <f>MOD(INT(AO$5/2^(0)), 2)</f>
        <v>0</v>
      </c>
      <c r="AW6" s="5">
        <f>MOD(INT(AW$5/2^(7)), 2)</f>
        <v>0</v>
      </c>
      <c r="AX6" s="6">
        <f>MOD(INT(AW$5/2^(6)), 2)</f>
        <v>0</v>
      </c>
      <c r="AY6" s="6">
        <f>MOD(INT(AW$5/2^(5)), 2)</f>
        <v>0</v>
      </c>
      <c r="AZ6" s="6">
        <f>MOD(INT(AW$5/2^(4)), 2)</f>
        <v>0</v>
      </c>
      <c r="BA6" s="6">
        <f>MOD(INT(AW$5/2^(3)), 2)</f>
        <v>0</v>
      </c>
      <c r="BB6" s="6">
        <f>MOD(INT(AW$5/2^(2)), 2)</f>
        <v>0</v>
      </c>
      <c r="BC6" s="6">
        <f>MOD(INT(AW$5/2^(1)), 2)</f>
        <v>0</v>
      </c>
      <c r="BD6" s="6">
        <f>MOD(INT(AW$5/2^(0)), 2)</f>
        <v>0</v>
      </c>
      <c r="BE6" s="6">
        <f>MOD(INT(BE$5/2^(7)), 2)</f>
        <v>0</v>
      </c>
      <c r="BF6" s="6">
        <f>MOD(INT(BE$5/2^(6)), 2)</f>
        <v>0</v>
      </c>
      <c r="BG6" s="3">
        <f>MOD(INT(BE$5/2^(5)), 2)</f>
        <v>0</v>
      </c>
      <c r="BH6" s="3">
        <f>MOD(INT(BE$5/2^(4)), 2)</f>
        <v>0</v>
      </c>
      <c r="BI6" s="3">
        <f>MOD(INT(BE$5/2^(3)), 2)</f>
        <v>0</v>
      </c>
      <c r="BJ6" s="3">
        <f>MOD(INT(BE$5/2^(2)), 2)</f>
        <v>0</v>
      </c>
      <c r="BK6" s="3">
        <f>MOD(INT(BE$5/2^(1)), 2)</f>
        <v>0</v>
      </c>
      <c r="BL6" s="3">
        <f>MOD(INT(BE$5/2^(0)), 2)</f>
        <v>1</v>
      </c>
      <c r="BM6" s="3">
        <f>MOD(INT(BM$5/2^(7)), 2)</f>
        <v>0</v>
      </c>
      <c r="BN6" s="3">
        <f>MOD(INT(BM$5/2^(6)), 2)</f>
        <v>0</v>
      </c>
      <c r="BO6" s="3">
        <f>MOD(INT(BM$5/2^(5)), 2)</f>
        <v>1</v>
      </c>
      <c r="BP6" s="3">
        <f>MOD(INT(BM$5/2^(4)), 2)</f>
        <v>0</v>
      </c>
      <c r="BQ6" s="3">
        <f>MOD(INT(BM$5/2^(3)), 2)</f>
        <v>1</v>
      </c>
      <c r="BR6" s="3">
        <f>MOD(INT(BM$5/2^(2)), 2)</f>
        <v>1</v>
      </c>
      <c r="BS6" s="3">
        <f>MOD(INT(BM$5/2^(1)), 2)</f>
        <v>0</v>
      </c>
      <c r="BT6" s="3">
        <f>MOD(INT(BM$5/2^(0)), 2)</f>
        <v>0</v>
      </c>
    </row>
    <row r="7" spans="1:72" x14ac:dyDescent="0.3">
      <c r="A7" s="20">
        <v>2</v>
      </c>
      <c r="B7" s="20" t="s">
        <v>34</v>
      </c>
      <c r="C7" s="20" t="s">
        <v>30</v>
      </c>
      <c r="D7" s="20" t="s">
        <v>30</v>
      </c>
      <c r="E7" s="20" t="str">
        <f>_xlfn.CONCAT(AO6:AP6)</f>
        <v>00</v>
      </c>
      <c r="F7" s="20"/>
      <c r="I7" s="65" t="s">
        <v>17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21" t="s">
        <v>18</v>
      </c>
      <c r="AJ7" s="21" t="s">
        <v>19</v>
      </c>
      <c r="AK7" s="21" t="s">
        <v>20</v>
      </c>
      <c r="AL7" s="21" t="s">
        <v>21</v>
      </c>
      <c r="AM7" s="21" t="s">
        <v>22</v>
      </c>
      <c r="AN7" s="4" t="s">
        <v>15</v>
      </c>
      <c r="AO7" s="66" t="s">
        <v>23</v>
      </c>
      <c r="AP7" s="66"/>
      <c r="AQ7" s="67" t="s">
        <v>24</v>
      </c>
      <c r="AR7" s="67"/>
      <c r="AS7" s="42" t="s">
        <v>14</v>
      </c>
      <c r="AT7" s="42"/>
      <c r="AU7" s="42"/>
      <c r="AV7" s="42"/>
      <c r="AW7" s="42"/>
      <c r="AX7" s="43" t="s">
        <v>13</v>
      </c>
      <c r="AY7" s="43"/>
      <c r="AZ7" s="43"/>
      <c r="BA7" s="43"/>
      <c r="BB7" s="43"/>
      <c r="BC7" s="43"/>
      <c r="BD7" s="43"/>
      <c r="BE7" s="43"/>
      <c r="BF7" s="43"/>
      <c r="BG7" s="44" t="s">
        <v>12</v>
      </c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</row>
    <row r="8" spans="1:72" x14ac:dyDescent="0.3">
      <c r="A8" s="29">
        <v>1</v>
      </c>
      <c r="B8" s="4" t="s">
        <v>16</v>
      </c>
      <c r="C8" s="4" t="s">
        <v>30</v>
      </c>
      <c r="D8" s="4">
        <f>E8</f>
        <v>0</v>
      </c>
      <c r="E8" s="4">
        <f>AN6</f>
        <v>0</v>
      </c>
      <c r="F8" s="4"/>
    </row>
    <row r="9" spans="1:72" x14ac:dyDescent="0.3">
      <c r="A9" s="21">
        <v>1</v>
      </c>
      <c r="B9" s="21" t="s">
        <v>35</v>
      </c>
      <c r="C9" s="21" t="s">
        <v>30</v>
      </c>
      <c r="D9" s="21">
        <f>E9</f>
        <v>0</v>
      </c>
      <c r="E9" s="21">
        <f>AM6</f>
        <v>0</v>
      </c>
      <c r="F9" s="21"/>
    </row>
    <row r="10" spans="1:72" x14ac:dyDescent="0.3">
      <c r="A10" s="21">
        <v>1</v>
      </c>
      <c r="B10" s="21" t="s">
        <v>36</v>
      </c>
      <c r="C10" s="21" t="s">
        <v>30</v>
      </c>
      <c r="D10" s="21">
        <f t="shared" ref="D10:D13" si="7">E10</f>
        <v>0</v>
      </c>
      <c r="E10" s="21">
        <f>AL6</f>
        <v>0</v>
      </c>
      <c r="F10" s="21"/>
    </row>
    <row r="11" spans="1:72" x14ac:dyDescent="0.3">
      <c r="A11" s="21">
        <v>1</v>
      </c>
      <c r="B11" s="21" t="s">
        <v>37</v>
      </c>
      <c r="C11" s="21" t="s">
        <v>30</v>
      </c>
      <c r="D11" s="21">
        <f t="shared" si="7"/>
        <v>0</v>
      </c>
      <c r="E11" s="21">
        <f>AK6</f>
        <v>0</v>
      </c>
      <c r="F11" s="21"/>
    </row>
    <row r="12" spans="1:72" x14ac:dyDescent="0.3">
      <c r="A12" s="21">
        <v>1</v>
      </c>
      <c r="B12" s="21" t="s">
        <v>38</v>
      </c>
      <c r="C12" s="21" t="s">
        <v>30</v>
      </c>
      <c r="D12" s="21">
        <f t="shared" si="7"/>
        <v>0</v>
      </c>
      <c r="E12" s="21">
        <f>AJ6</f>
        <v>0</v>
      </c>
      <c r="F12" s="21"/>
    </row>
    <row r="13" spans="1:72" x14ac:dyDescent="0.3">
      <c r="A13" s="21">
        <v>1</v>
      </c>
      <c r="B13" s="21" t="s">
        <v>39</v>
      </c>
      <c r="C13" s="21" t="s">
        <v>30</v>
      </c>
      <c r="D13" s="21">
        <f t="shared" si="7"/>
        <v>0</v>
      </c>
      <c r="E13" s="21">
        <f>AI6</f>
        <v>0</v>
      </c>
      <c r="F13" s="21"/>
    </row>
    <row r="14" spans="1:72" x14ac:dyDescent="0.3">
      <c r="A14" s="2">
        <v>35</v>
      </c>
      <c r="B14" s="1" t="s">
        <v>17</v>
      </c>
      <c r="C14" s="1" t="s">
        <v>30</v>
      </c>
      <c r="D14" s="22" t="s">
        <v>30</v>
      </c>
      <c r="E14" s="1">
        <v>0</v>
      </c>
    </row>
    <row r="18" spans="1:2" x14ac:dyDescent="0.3">
      <c r="A18" s="1" t="s">
        <v>43</v>
      </c>
      <c r="B18" s="2">
        <v>126720</v>
      </c>
    </row>
  </sheetData>
  <mergeCells count="30">
    <mergeCell ref="BE3:BL3"/>
    <mergeCell ref="BM3:BT3"/>
    <mergeCell ref="I5:P5"/>
    <mergeCell ref="I4:P4"/>
    <mergeCell ref="Q4:X4"/>
    <mergeCell ref="Q5:X5"/>
    <mergeCell ref="Y4:AF4"/>
    <mergeCell ref="Y5:AF5"/>
    <mergeCell ref="AG4:AN4"/>
    <mergeCell ref="AG5:AN5"/>
    <mergeCell ref="I3:P3"/>
    <mergeCell ref="Q3:X3"/>
    <mergeCell ref="Y3:AF3"/>
    <mergeCell ref="AG3:AN3"/>
    <mergeCell ref="AO3:AV3"/>
    <mergeCell ref="AW3:BD3"/>
    <mergeCell ref="I7:AH7"/>
    <mergeCell ref="AO7:AP7"/>
    <mergeCell ref="AQ7:AR7"/>
    <mergeCell ref="AO4:AV4"/>
    <mergeCell ref="AO5:AV5"/>
    <mergeCell ref="BM4:BT4"/>
    <mergeCell ref="BM5:BT5"/>
    <mergeCell ref="BG7:BT7"/>
    <mergeCell ref="AX7:BF7"/>
    <mergeCell ref="AS7:AW7"/>
    <mergeCell ref="AW4:BD4"/>
    <mergeCell ref="AW5:BD5"/>
    <mergeCell ref="BE4:BL4"/>
    <mergeCell ref="BE5:B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Encoder</vt:lpstr>
      <vt:lpstr>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Kammonah</dc:creator>
  <cp:lastModifiedBy>Ahmad Kammonah</cp:lastModifiedBy>
  <dcterms:created xsi:type="dcterms:W3CDTF">2023-09-29T14:30:13Z</dcterms:created>
  <dcterms:modified xsi:type="dcterms:W3CDTF">2023-12-12T20:51:41Z</dcterms:modified>
</cp:coreProperties>
</file>