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_1" sheetId="1" state="visible" r:id="rId2"/>
    <sheet name="Sheet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<sst xmlns="http://schemas.openxmlformats.org/spreadsheetml/2006/main" count="2163" uniqueCount="98">
  <si>
    <t xml:space="preserve">عنوان</t>
  </si>
  <si>
    <t xml:space="preserve">دسته یک</t>
  </si>
  <si>
    <t xml:space="preserve">دسته دو</t>
  </si>
  <si>
    <t xml:space="preserve">طراحی سایت</t>
  </si>
  <si>
    <t xml:space="preserve">برنامه نویسی وب</t>
  </si>
  <si>
    <t xml:space="preserve">آموزش ASP.NET</t>
  </si>
  <si>
    <t xml:space="preserve">آموزش asp.net core</t>
  </si>
  <si>
    <t xml:space="preserve">آموزش Asp.Net MVC</t>
  </si>
  <si>
    <t xml:space="preserve">آموزش GO</t>
  </si>
  <si>
    <t xml:space="preserve">آموزش NodeJs</t>
  </si>
  <si>
    <t xml:space="preserve">آموزش های PHP</t>
  </si>
  <si>
    <t xml:space="preserve">آموزش CodeIgniter</t>
  </si>
  <si>
    <t xml:space="preserve">آموزش php mvc</t>
  </si>
  <si>
    <t xml:space="preserve">آموزش سیمفونی</t>
  </si>
  <si>
    <t xml:space="preserve">آموزش لاراول</t>
  </si>
  <si>
    <t xml:space="preserve">طراحی قالب</t>
  </si>
  <si>
    <t xml:space="preserve">آموزش AngularJs</t>
  </si>
  <si>
    <t xml:space="preserve">آموزش CSS</t>
  </si>
  <si>
    <t xml:space="preserve">آموزش javascript</t>
  </si>
  <si>
    <t xml:space="preserve">آموزش jquery</t>
  </si>
  <si>
    <t xml:space="preserve">آموزش UI,UX</t>
  </si>
  <si>
    <t xml:space="preserve">آموزش سئو</t>
  </si>
  <si>
    <t xml:space="preserve">آموزش های HTML</t>
  </si>
  <si>
    <t xml:space="preserve">مدیریت محتوا</t>
  </si>
  <si>
    <t xml:space="preserve">آموزش جوملا</t>
  </si>
  <si>
    <t xml:space="preserve">آموزش وردپرس</t>
  </si>
  <si>
    <t xml:space="preserve">آموزش ووکامرس</t>
  </si>
  <si>
    <t xml:space="preserve">برنامه نویسی موبایل</t>
  </si>
  <si>
    <t xml:space="preserve">آموزش IOS</t>
  </si>
  <si>
    <t xml:space="preserve">آموزش swift</t>
  </si>
  <si>
    <t xml:space="preserve">آموزش xamarin ios</t>
  </si>
  <si>
    <t xml:space="preserve">آموزش اندروید</t>
  </si>
  <si>
    <t xml:space="preserve">Basic4Android</t>
  </si>
  <si>
    <t xml:space="preserve">java</t>
  </si>
  <si>
    <t xml:space="preserve">آموزش xamarin android</t>
  </si>
  <si>
    <t xml:space="preserve">آموزش کاتلین</t>
  </si>
  <si>
    <t xml:space="preserve">برنامه نویسی Cross Platform</t>
  </si>
  <si>
    <t xml:space="preserve">PhoneGap</t>
  </si>
  <si>
    <t xml:space="preserve">آموزش cordova</t>
  </si>
  <si>
    <t xml:space="preserve">آموزش React Native</t>
  </si>
  <si>
    <t xml:space="preserve">آموزش Xamarin</t>
  </si>
  <si>
    <t xml:space="preserve">دروس دانشگاهی</t>
  </si>
  <si>
    <t xml:space="preserve">آموزش C++</t>
  </si>
  <si>
    <t xml:space="preserve">آموزش متلب</t>
  </si>
  <si>
    <t xml:space="preserve">هوش مصنوعی</t>
  </si>
  <si>
    <t xml:space="preserve">بهینه سازی</t>
  </si>
  <si>
    <t xml:space="preserve">پردازش تصویر</t>
  </si>
  <si>
    <t xml:space="preserve">شبکه ژنتیک</t>
  </si>
  <si>
    <t xml:space="preserve">شبکه فازی</t>
  </si>
  <si>
    <t xml:space="preserve">شبکه های عصبی</t>
  </si>
  <si>
    <t xml:space="preserve">یادگیری ماشین</t>
  </si>
  <si>
    <t xml:space="preserve">آموزش برنامه نویسی ویندوز</t>
  </si>
  <si>
    <t xml:space="preserve">آموزش پایتون</t>
  </si>
  <si>
    <t xml:space="preserve">آموزش جاوا</t>
  </si>
  <si>
    <t xml:space="preserve">آموزش دلفی</t>
  </si>
  <si>
    <t xml:space="preserve">آموزش سی شارپ</t>
  </si>
  <si>
    <t xml:space="preserve">آموزش ویژوال بیسیک</t>
  </si>
  <si>
    <t xml:space="preserve">پایگاه داده</t>
  </si>
  <si>
    <t xml:space="preserve">آموزش MySql</t>
  </si>
  <si>
    <t xml:space="preserve">آموزش Nosql</t>
  </si>
  <si>
    <t xml:space="preserve">آموزش sql server</t>
  </si>
  <si>
    <t xml:space="preserve">شبکه</t>
  </si>
  <si>
    <t xml:space="preserve">آموزش امنیت</t>
  </si>
  <si>
    <t xml:space="preserve">شبکه لینوکس</t>
  </si>
  <si>
    <t xml:space="preserve">شبکه میکروتیک</t>
  </si>
  <si>
    <t xml:space="preserve">شبکه ویندوز</t>
  </si>
  <si>
    <t xml:space="preserve">بازی سازی</t>
  </si>
  <si>
    <t xml:space="preserve">آموزش CryEngine</t>
  </si>
  <si>
    <t xml:space="preserve">آموزش game maker</t>
  </si>
  <si>
    <t xml:space="preserve">آموزش udk</t>
  </si>
  <si>
    <t xml:space="preserve">آموزش unity</t>
  </si>
  <si>
    <t xml:space="preserve">طراحی و گرافیک</t>
  </si>
  <si>
    <t xml:space="preserve">آموزش 3ds Max</t>
  </si>
  <si>
    <t xml:space="preserve">آموزش Adobe Audition</t>
  </si>
  <si>
    <t xml:space="preserve">آموزش Adobe Captivate</t>
  </si>
  <si>
    <t xml:space="preserve">آموزش After Effects</t>
  </si>
  <si>
    <t xml:space="preserve">آموزش AutoCAD</t>
  </si>
  <si>
    <t xml:space="preserve">آموزش Corel</t>
  </si>
  <si>
    <t xml:space="preserve">آموزش illustrator</t>
  </si>
  <si>
    <t xml:space="preserve">آموزش InDesign</t>
  </si>
  <si>
    <t xml:space="preserve">آموزش Maya</t>
  </si>
  <si>
    <t xml:space="preserve">آموزش SketchUp</t>
  </si>
  <si>
    <t xml:space="preserve">آموزش پریمیر</t>
  </si>
  <si>
    <t xml:space="preserve">آموزش فتوشاپ</t>
  </si>
  <si>
    <t xml:space="preserve">انیمیشن سازی</t>
  </si>
  <si>
    <t xml:space="preserve">آموزش الکترونیک</t>
  </si>
  <si>
    <t xml:space="preserve">آموزش ARM</t>
  </si>
  <si>
    <t xml:space="preserve">آموزش AVR</t>
  </si>
  <si>
    <t xml:space="preserve">آموزش Verilog</t>
  </si>
  <si>
    <t xml:space="preserve">اموزش Proteus</t>
  </si>
  <si>
    <t xml:space="preserve">برد arduino</t>
  </si>
  <si>
    <t xml:space="preserve">سخت افزار و تعمیرات</t>
  </si>
  <si>
    <t xml:space="preserve">نرم افزارهای کاربردی</t>
  </si>
  <si>
    <t xml:space="preserve">آموزش Office</t>
  </si>
  <si>
    <t xml:space="preserve">آموزش Excel</t>
  </si>
  <si>
    <t xml:space="preserve">آموزش Word</t>
  </si>
  <si>
    <t xml:space="preserve">ترفند های وب</t>
  </si>
  <si>
    <t xml:space="preserve">ترفندهای ویندوز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</si>
</sst>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20.7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70.89"/>
    <col collapsed="false" customWidth="true" hidden="false" outlineLevel="0" max="3" min="3" style="1" width="29.21"/>
    <col collapsed="false" customWidth="true" hidden="false" outlineLevel="0" max="4" min="4" style="1" width="30.09"/>
    <col collapsed="false" customWidth="false" hidden="false" outlineLevel="0" max="1024" min="5" style="1" width="8.53"/>
  </cols>
  <sheetData>
    <row r="1" customFormat="false" ht="20.7" hidden="false" customHeight="true" outlineLevel="0" collapsed="false">
      <c r="B1" s="3" t="s">
        <v>0</v>
      </c>
      <c r="C1" s="3" t="s">
        <v>1</v>
      </c>
      <c r="D1" s="3" t="s">
        <v>2</v>
      </c>
    </row>
    <row r="2" customFormat="false" ht="20.7" hidden="false" customHeight="true" outlineLevel="0" collapsed="false">
      <c r="A2" s="3" t="n">
        <v>1</v>
      </c>
      <c r="B2" s="2" t="str">
        <f aca="false">HYPERLINK("https://www.daneshjooyar.com/asp-react/","ساخت شبکه اجتماعی با Asp.Net Core و React (مشابه فیسبوک)")</f>
        <v>ساخت شبکه اجتماعی با Asp.Net Core و React (مشابه فیسبوک)</v>
      </c>
      <c r="C2" s="1" t="s">
        <v>3</v>
      </c>
      <c r="D2" s="1" t="s">
        <v>4</v>
      </c>
    </row>
    <row r="3" customFormat="false" ht="20.7" hidden="false" customHeight="true" outlineLevel="0" collapsed="false">
      <c r="A3" s="3" t="n">
        <v>2</v>
      </c>
      <c r="B3" s="2" t="str">
        <f aca="false">HYPERLINK("https://www.daneshjooyar.com/mvc-core/","مهاجرت از Asp.net MVC به Asp.net Core")</f>
        <v>مهاجرت از Asp.net MVC به Asp.net Core</v>
      </c>
      <c r="C3" s="1" t="s">
        <v>3</v>
      </c>
      <c r="D3" s="1" t="s">
        <v>4</v>
      </c>
    </row>
    <row r="4" customFormat="false" ht="20.7" hidden="false" customHeight="true" outlineLevel="0" collapsed="false">
      <c r="A4" s="3" t="n">
        <v>3</v>
      </c>
      <c r="B4" s="2" t="str">
        <f aca="false">HYPERLINK("https://www.daneshjooyar.com/blazor/","آموزش Blazor در Asp.Net Core 6 به صورت پروژه محور")</f>
        <v>آموزش Blazor در Asp.Net Core 6 به صورت پروژه محور</v>
      </c>
      <c r="C4" s="1" t="s">
        <v>3</v>
      </c>
      <c r="D4" s="1" t="s">
        <v>4</v>
      </c>
    </row>
    <row r="5" customFormat="false" ht="20.7" hidden="false" customHeight="true" outlineLevel="0" collapsed="false">
      <c r="A5" s="3" t="n">
        <v>4</v>
      </c>
      <c r="B5" s="2" t="str">
        <f aca="false">HYPERLINK("https://www.daneshjooyar.com/%d8%a2%d9%85%d9%88%d8%b2%d8%b4-%d8%b7%d8%b1%d8%a7%d8%ad%db%8c-%d8%b3%d8%a7%db%8c%d8%aa-%d9%88-%d8%a7%d9%be%d9%84%db%8c%da%a9%db%8c%d8%b4%d9%86-%d8%aa%d8%a7%da%a9%d8%b3%db%8c-%d8%a2%d9%86%d9%84%d8%a7/","آموزش ASP.NET Core 5 در قالب پروژه بزرگ تاکسی آنلاین مشابه اسنپ")</f>
        <v>آموزش ASP.NET Core 5 در قالب پروژه بزرگ تاکسی آنلاین مشابه اسنپ</v>
      </c>
      <c r="C5" s="1" t="s">
        <v>3</v>
      </c>
      <c r="D5" s="1" t="s">
        <v>4</v>
      </c>
    </row>
    <row r="6" customFormat="false" ht="20.7" hidden="false" customHeight="true" outlineLevel="0" collapsed="false">
      <c r="A6" s="3" t="n">
        <v>5</v>
      </c>
      <c r="B6" s="2" t="str">
        <f aca="false">HYPERLINK("https://www.daneshjooyar.com/rezorpage/","آموزش Razor Pages برای طراحی سایت فروشگاه فایل")</f>
        <v>آموزش Razor Pages برای طراحی سایت فروشگاه فایل</v>
      </c>
      <c r="C6" s="1" t="s">
        <v>3</v>
      </c>
      <c r="D6" s="1" t="s">
        <v>4</v>
      </c>
    </row>
    <row r="7" customFormat="false" ht="20.7" hidden="false" customHeight="true" outlineLevel="0" collapsed="false">
      <c r="A7" s="3" t="n">
        <v>6</v>
      </c>
      <c r="B7" s="2" t="str">
        <f aca="false">HYPERLINK("https://www.daneshjooyar.com/csharp-tutorial/","آموزش مقدماتی سی شارپ برای توسعه وب و اپلیکیشن | آموزش ویژوال استودیو")</f>
        <v>آموزش مقدماتی سی شارپ برای توسعه وب و اپلیکیشن | آموزش ویژوال استودیو</v>
      </c>
      <c r="C7" s="1" t="s">
        <v>3</v>
      </c>
      <c r="D7" s="1" t="s">
        <v>4</v>
      </c>
    </row>
    <row r="8" customFormat="false" ht="20.7" hidden="false" customHeight="true" outlineLevel="0" collapsed="false">
      <c r="A8" s="3" t="n">
        <v>7</v>
      </c>
      <c r="B8" s="2" t="str">
        <f aca="false">HYPERLINK("https://www.daneshjooyar.com/strapi-api/","آموزش فریمورک strapi و آموزش کامل ساخت api با آن")</f>
        <v>آموزش فریمورک strapi و آموزش کامل ساخت api با آن</v>
      </c>
      <c r="C8" s="1" t="s">
        <v>3</v>
      </c>
      <c r="D8" s="1" t="s">
        <v>4</v>
      </c>
    </row>
    <row r="9" customFormat="false" ht="20.7" hidden="false" customHeight="true" outlineLevel="0" collapsed="false">
      <c r="A9" s="3" t="n">
        <v>8</v>
      </c>
      <c r="B9" s="2" t="str">
        <f aca="false">HYPERLINK("https://www.daneshjooyar.com/%d8%a2%d9%85%d9%88%d8%b2%d8%b4-%d8%ac%d8%a7%d9%85%d8%b9-vue-js/","دوره جامع آموزش Vue Js | پروژه محور و کاربردی")</f>
        <v>دوره جامع آموزش Vue Js | پروژه محور و کاربردی</v>
      </c>
      <c r="C9" s="1" t="s">
        <v>3</v>
      </c>
      <c r="D9" s="1" t="s">
        <v>4</v>
      </c>
    </row>
    <row r="10" customFormat="false" ht="20.7" hidden="false" customHeight="true" outlineLevel="0" collapsed="false">
      <c r="A10" s="3" t="n">
        <v>9</v>
      </c>
      <c r="B10" s="2" t="str">
        <f aca="false">HYPERLINK("https://www.daneshjooyar.com/%d8%af%d9%88%d8%b1%d9%87-%d8%a2%d9%85%d9%88%d8%b2%d8%b4-%d8%b3%d8%a7%d8%ae%d8%aa-%d9%81%d8%b1%d9%88%d8%b4%da%af%d8%a7%d9%87-%d8%a7%db%8c%d9%86%d8%aa%d8%b1%d9%86%d8%aa%db%8c-%d8%a8%d8%a7-asp-core5/","دوره آموزش ساخت فروشگاه اینترنتی با ASP Core 5")</f>
        <v>دوره آموزش ساخت فروشگاه اینترنتی با ASP Core 5</v>
      </c>
      <c r="C10" s="1" t="s">
        <v>3</v>
      </c>
      <c r="D10" s="1" t="s">
        <v>4</v>
      </c>
    </row>
    <row r="11" customFormat="false" ht="20.7" hidden="false" customHeight="true" outlineLevel="0" collapsed="false">
      <c r="A11" s="3" t="n">
        <v>10</v>
      </c>
      <c r="B11" s="2" t="str">
        <f aca="false">HYPERLINK("https://www.daneshjooyar.com/%d8%a7%d8%ad%d8%b1%d8%a7%d8%b2-%d9%87%d9%88%db%8c%d8%aa-%d8%a8%d8%a7-jwt-%d8%af%d8%b1-asp-net-core/","احراز هویت با JWT در  ASP.NET core")</f>
        <v>احراز هویت با JWT در  ASP.NET core</v>
      </c>
      <c r="C11" s="1" t="s">
        <v>3</v>
      </c>
      <c r="D11" s="1" t="s">
        <v>4</v>
      </c>
    </row>
    <row r="12" customFormat="false" ht="20.7" hidden="false" customHeight="true" outlineLevel="0" collapsed="false">
      <c r="A12" s="3" t="n">
        <v>11</v>
      </c>
      <c r="B12" s="2" t="str">
        <f aca="false">HYPERLINK("https://www.daneshjooyar.com/%d8%a2%d9%85%d9%88%d8%b2%d8%b4-rxjs-basic-%d8%b5%d9%81%d8%b1-%d8%aa%d8%a7-%d8%b5%d8%af/","آموزش جامع و پیشرفته کتابخانه RxJS")</f>
        <v>آموزش جامع و پیشرفته کتابخانه RxJS</v>
      </c>
      <c r="C12" s="1" t="s">
        <v>3</v>
      </c>
      <c r="D12" s="1" t="s">
        <v>4</v>
      </c>
    </row>
    <row r="13" customFormat="false" ht="20.7" hidden="false" customHeight="true" outlineLevel="0" collapsed="false">
      <c r="A13" s="3" t="n">
        <v>12</v>
      </c>
      <c r="B13" s="2" t="str">
        <f aca="false">HYPERLINK("https://www.daneshjooyar.com/%d8%a2%d9%85%d9%88%d8%b2%d8%b4-nodejs-%d9%88-restfull-api/","آموزش NodeJS و RESTful API – پروژه محور")</f>
        <v>آموزش NodeJS و RESTful API – پروژه محور</v>
      </c>
      <c r="C13" s="1" t="s">
        <v>3</v>
      </c>
      <c r="D13" s="1" t="s">
        <v>4</v>
      </c>
    </row>
    <row r="14" customFormat="false" ht="20.7" hidden="false" customHeight="true" outlineLevel="0" collapsed="false">
      <c r="A14" s="3" t="n">
        <v>13</v>
      </c>
      <c r="B14" s="2" t="str">
        <f aca="false">HYPERLINK("https://www.daneshjooyar.com/%d9%82%d8%a7%d8%a8%d9%84%db%8c%d8%aa-%d9%87%d8%a7%db%8c-%d8%ac%d8%af%db%8c%d8%af-asp-%d8%a8%d8%a7-asp-core-5/","قابلیت های جدید ASP با ASP Core 5 – مهاجرت از core 3 به 5 NET. – رایگان")</f>
        <v>قابلیت های جدید ASP با ASP Core 5 – مهاجرت از core 3 به 5 NET. – رایگان</v>
      </c>
      <c r="C14" s="1" t="s">
        <v>3</v>
      </c>
      <c r="D14" s="1" t="s">
        <v>4</v>
      </c>
    </row>
    <row r="15" customFormat="false" ht="20.7" hidden="false" customHeight="true" outlineLevel="0" collapsed="false">
      <c r="A15" s="3" t="n">
        <v>14</v>
      </c>
      <c r="B15" s="2" t="str">
        <f aca="false">HYPERLINK("https://www.daneshjooyar.com/soft98-site-design-tutorial-with-asp-net-core-comprehensive/","آموزش جامع طراحی سایت مشابه Soft98 با ASP.NET Core")</f>
        <v>آموزش جامع طراحی سایت مشابه Soft98 با ASP.NET Core</v>
      </c>
      <c r="C15" s="1" t="s">
        <v>3</v>
      </c>
      <c r="D15" s="1" t="s">
        <v>4</v>
      </c>
    </row>
    <row r="16" customFormat="false" ht="20.7" hidden="false" customHeight="true" outlineLevel="0" collapsed="false">
      <c r="A16" s="3" t="n">
        <v>15</v>
      </c>
      <c r="B16" s="2" t="str">
        <f aca="false">HYPERLINK("https://www.daneshjooyar.com/instagram-robot-with-python/","ساخت ربات اینستاگرام با پایتون (python)به صورت پروژه محور")</f>
        <v>ساخت ربات اینستاگرام با پایتون (python)به صورت پروژه محور</v>
      </c>
      <c r="C16" s="1" t="s">
        <v>3</v>
      </c>
      <c r="D16" s="1" t="s">
        <v>4</v>
      </c>
    </row>
    <row r="17" customFormat="false" ht="20.7" hidden="false" customHeight="true" outlineLevel="0" collapsed="false">
      <c r="A17" s="3" t="n">
        <v>16</v>
      </c>
      <c r="B17" s="2" t="str">
        <f aca="false">HYPERLINK("https://www.daneshjooyar.com/django-framework/","آموزش طراحی سایت با جنگو  – ساخت فروشگاه اینترنتی")</f>
        <v>آموزش طراحی سایت با جنگو  – ساخت فروشگاه اینترنتی</v>
      </c>
      <c r="C17" s="1" t="s">
        <v>3</v>
      </c>
      <c r="D17" s="1" t="s">
        <v>4</v>
      </c>
    </row>
    <row r="18" customFormat="false" ht="20.7" hidden="false" customHeight="true" outlineLevel="0" collapsed="false">
      <c r="A18" s="3" t="n">
        <v>17</v>
      </c>
      <c r="B18" s="2" t="str">
        <f aca="false">HYPERLINK("https://www.daneshjooyar.com/bsbuild-bank-interface-portal-with-asp-core-3-and-angular-8-s05/","دوره آموزش ساخت وب سایت درگاه واسط بانکی با asp core 3 و angular 9")</f>
        <v>دوره آموزش ساخت وب سایت درگاه واسط بانکی با asp core 3 و angular 9</v>
      </c>
      <c r="C18" s="1" t="s">
        <v>3</v>
      </c>
      <c r="D18" s="1" t="s">
        <v>4</v>
      </c>
    </row>
    <row r="19" customFormat="false" ht="20.7" hidden="false" customHeight="true" outlineLevel="0" collapsed="false">
      <c r="A19" s="3" t="n">
        <v>18</v>
      </c>
      <c r="B19" s="2" t="str">
        <f aca="false">HYPERLINK("https://www.daneshjooyar.com/signalr/","آموزش سیگنال آر در Asp.Net Core و اندروید بصورت پروژه محور")</f>
        <v>آموزش سیگنال آر در Asp.Net Core و اندروید بصورت پروژه محور</v>
      </c>
      <c r="C19" s="1" t="s">
        <v>3</v>
      </c>
      <c r="D19" s="1" t="s">
        <v>4</v>
      </c>
    </row>
    <row r="20" customFormat="false" ht="20.7" hidden="false" customHeight="true" outlineLevel="0" collapsed="false">
      <c r="A20" s="3" t="n">
        <v>19</v>
      </c>
      <c r="B20" s="2" t="str">
        <f aca="false">HYPERLINK("https://www.daneshjooyar.com/lua/","دوره آموزش مقدماتی زبان برنامه نویسی lua")</f>
        <v>دوره آموزش مقدماتی زبان برنامه نویسی lua</v>
      </c>
      <c r="C20" s="1" t="s">
        <v>3</v>
      </c>
      <c r="D20" s="1" t="s">
        <v>4</v>
      </c>
    </row>
    <row r="21" customFormat="false" ht="20.7" hidden="false" customHeight="true" outlineLevel="0" collapsed="false">
      <c r="A21" s="3" t="n">
        <v>20</v>
      </c>
      <c r="B21" s="2" t="str">
        <f aca="false">HYPERLINK("https://www.daneshjooyar.com/django-basic-learning/","آموزش جنگو (django) از صفر بصورت پروژه محور و با زبانی ساده")</f>
        <v>آموزش جنگو (django) از صفر بصورت پروژه محور و با زبانی ساده</v>
      </c>
      <c r="C21" s="1" t="s">
        <v>3</v>
      </c>
      <c r="D21" s="1" t="s">
        <v>4</v>
      </c>
    </row>
    <row r="22" customFormat="false" ht="20.7" hidden="false" customHeight="true" outlineLevel="0" collapsed="false">
      <c r="A22" s="3" t="n">
        <v>21</v>
      </c>
      <c r="B22" s="2" t="str">
        <f aca="false">HYPERLINK("https://www.daneshjooyar.com/%d8%a2%d9%85%d9%88%d8%b2%d8%b4-%d8%b3%d8%a7%d8%ae%d8%aa-%d8%b1%d8%a8%d8%a7%d8%aa-%d9%81%d8%b1%d9%88%d8%b4%da%af%d8%a7%d9%87%db%8c/","آموزش ساخت ربات فروشگاهی تلگرام با php")</f>
        <v>آموزش ساخت ربات فروشگاهی تلگرام با php</v>
      </c>
      <c r="C22" s="1" t="s">
        <v>3</v>
      </c>
      <c r="D22" s="1" t="s">
        <v>4</v>
      </c>
    </row>
    <row r="23" customFormat="false" ht="20.7" hidden="false" customHeight="true" outlineLevel="0" collapsed="false">
      <c r="A23" s="3" t="n">
        <v>22</v>
      </c>
      <c r="B23" s="2" t="str">
        <f aca="false">HYPERLINK("https://www.daneshjooyar.com/online-store-with-php-mvc/","دوره جامع آموزش PHP MVC")</f>
        <v>دوره جامع آموزش PHP MVC</v>
      </c>
      <c r="C23" s="1" t="s">
        <v>3</v>
      </c>
      <c r="D23" s="1" t="s">
        <v>4</v>
      </c>
    </row>
    <row r="24" customFormat="false" ht="20.7" hidden="false" customHeight="true" outlineLevel="0" collapsed="false">
      <c r="A24" s="3" t="n">
        <v>23</v>
      </c>
      <c r="B24" s="2" t="str">
        <f aca="false">HYPERLINK("https://www.daneshjooyar.com/%d8%af%d9%88%d8%b1%d9%87-%d8%ac%d8%a7%d9%85%d8%b9-%d8%a2%d9%85%d9%88%d8%b2%d8%b4-%d8%b3%d8%a7%d8%ae%d8%aa-%d8%b1%d8%a8%d8%a7%d8%aa-%d8%aa%d9%84%da%af%d8%b1%d8%a7%d9%85-%d8%a8%d8%a7-php/","آموزش ساخت ربات تلگرام با php – صفر تا صد و پروژه محور")</f>
        <v>آموزش ساخت ربات تلگرام با php – صفر تا صد و پروژه محور</v>
      </c>
      <c r="C24" s="1" t="s">
        <v>3</v>
      </c>
      <c r="D24" s="1" t="s">
        <v>4</v>
      </c>
    </row>
    <row r="25" customFormat="false" ht="20.7" hidden="false" customHeight="true" outlineLevel="0" collapsed="false">
      <c r="A25" s="3" t="n">
        <v>24</v>
      </c>
      <c r="B25" s="2" t="str">
        <f aca="false">HYPERLINK("https://www.daneshjooyar.com/creating-an-online-test-system-with-the-codeigniter-framework/","دوره آموزش ساخت سیستم آزمون آنلاین با فریم ورک CodeIgniter")</f>
        <v>دوره آموزش ساخت سیستم آزمون آنلاین با فریم ورک CodeIgniter</v>
      </c>
      <c r="C25" s="1" t="s">
        <v>3</v>
      </c>
      <c r="D25" s="1" t="s">
        <v>4</v>
      </c>
    </row>
    <row r="26" customFormat="false" ht="20.7" hidden="false" customHeight="true" outlineLevel="0" collapsed="false">
      <c r="A26" s="3" t="n">
        <v>25</v>
      </c>
      <c r="B26" s="2" t="str">
        <f aca="false">HYPERLINK("https://www.daneshjooyar.com/phpunit-in-laravel/","آموزش phpunit در لاراول")</f>
        <v>آموزش phpunit در لاراول</v>
      </c>
      <c r="C26" s="1" t="s">
        <v>3</v>
      </c>
      <c r="D26" s="1" t="s">
        <v>4</v>
      </c>
    </row>
    <row r="27" customFormat="false" ht="20.7" hidden="false" customHeight="true" outlineLevel="0" collapsed="false">
      <c r="A27" s="3" t="n">
        <v>26</v>
      </c>
      <c r="B27" s="2" t="str">
        <f aca="false">HYPERLINK("https://www.daneshjooyar.com/%d8%a2%d9%85%d9%88%d8%b2%d8%b4-%d8%b3%d8%a7%d8%ae%d8%aa-%d9%81%d8%b1%d9%88%d8%b4%da%af%d8%a7%d9%87-%d8%a8%d8%a7-asp-mvc-%d9%88-%d8%b7%d8%b1%d8%a7%d8%ad%db%8c-%d8%a7%d9%be-%d9%85%d9%88%d8%a8%d8%a7-2/","آموزش ساخت فروشگاه با ASP MVC و طراحی اپ موبایل با Xamarin – شامل 16 بخش")</f>
        <v>آموزش ساخت فروشگاه با ASP MVC و طراحی اپ موبایل با Xamarin – شامل 16 بخش</v>
      </c>
      <c r="C27" s="1" t="s">
        <v>3</v>
      </c>
      <c r="D27" s="1" t="s">
        <v>4</v>
      </c>
    </row>
    <row r="28" customFormat="false" ht="20.7" hidden="false" customHeight="true" outlineLevel="0" collapsed="false">
      <c r="A28" s="3" t="n">
        <v>27</v>
      </c>
      <c r="B28" s="2" t="str">
        <f aca="false">HYPERLINK("https://www.daneshjooyar.com/%d8%a2%d9%85%d9%88%d8%b2-%da%a9%d8%a7%d8%b1%d8%a8%d8%b1%d8%af%db%8c-%d9%be%db%8c%d8%a7%d8%af%d9%87-%d8%b3%d8%a7%d8%b2%db%8c-%d8%a7%d9%84%da%af%d9%88%db%8c-unit-of-work-%d8%af%d8%b1-asp-net-core/","آموزش کاربردی پیاده سازی الگوی Unit Of Work در Asp.Net Core")</f>
        <v>آموزش کاربردی پیاده سازی الگوی Unit Of Work در Asp.Net Core</v>
      </c>
      <c r="C28" s="1" t="s">
        <v>3</v>
      </c>
      <c r="D28" s="1" t="s">
        <v>4</v>
      </c>
    </row>
    <row r="29" customFormat="false" ht="20.7" hidden="false" customHeight="true" outlineLevel="0" collapsed="false">
      <c r="A29" s="3" t="n">
        <v>28</v>
      </c>
      <c r="B29" s="2" t="str">
        <f aca="false">HYPERLINK("https://www.daneshjooyar.com/build-a-wallet-system-on-php-sites/","دوره آموزش ساخت سیستم کیف پول در سایت‌های php")</f>
        <v>دوره آموزش ساخت سیستم کیف پول در سایت‌های php</v>
      </c>
      <c r="C29" s="1" t="s">
        <v>3</v>
      </c>
      <c r="D29" s="1" t="s">
        <v>4</v>
      </c>
    </row>
    <row r="30" customFormat="false" ht="20.7" hidden="false" customHeight="true" outlineLevel="0" collapsed="false">
      <c r="A30" s="3" t="n">
        <v>29</v>
      </c>
      <c r="B30" s="2" t="str">
        <f aca="false">HYPERLINK("https://www.daneshjooyar.com/shop-laravel/","دوره آموزش ساخت سایت فروش آنلاین فایل با لاراول 5.7")</f>
        <v>دوره آموزش ساخت سایت فروش آنلاین فایل با لاراول 5.7</v>
      </c>
      <c r="C30" s="1" t="s">
        <v>3</v>
      </c>
      <c r="D30" s="1" t="s">
        <v>4</v>
      </c>
    </row>
    <row r="31" customFormat="false" ht="20.7" hidden="false" customHeight="true" outlineLevel="0" collapsed="false">
      <c r="A31" s="3" t="n">
        <v>30</v>
      </c>
      <c r="B31" s="2" t="str">
        <f aca="false">HYPERLINK("https://www.daneshjooyar.com/%d8%a2%d9%85%d9%88%d8%b2%d8%b4-%d9%be%db%8c%d8%b4%d8%b1%d9%81%d8%aa%d9%87-%d8%b7%d8%b1%d8%a7%d8%ad%db%8c-%d8%b3%d8%a7%db%8c%d8%aa-%d8%b1%d8%b3%d8%a7%d9%86%d9%87-%d8%a2%d9%85%d9%88%d8%b2%d8%b4%db%8c/","آموزش پیشرفته طراحی سایت رسانه آموزشی با Asp.Net Core 2.2")</f>
        <v>آموزش پیشرفته طراحی سایت رسانه آموزشی با Asp.Net Core 2.2</v>
      </c>
      <c r="C31" s="1" t="s">
        <v>3</v>
      </c>
      <c r="D31" s="1" t="s">
        <v>4</v>
      </c>
    </row>
    <row r="32" customFormat="false" ht="20.7" hidden="false" customHeight="true" outlineLevel="0" collapsed="false">
      <c r="A32" s="3" t="n">
        <v>31</v>
      </c>
      <c r="B32" s="2" t="str">
        <f aca="false">HYPERLINK("https://www.daneshjooyar.com/ticket-system-codeigniter/","آموزش CodeIgniter در قالب ساخت سیستم ارسال تیکت")</f>
        <v>آموزش CodeIgniter در قالب ساخت سیستم ارسال تیکت</v>
      </c>
      <c r="C32" s="1" t="s">
        <v>3</v>
      </c>
      <c r="D32" s="1" t="s">
        <v>4</v>
      </c>
    </row>
    <row r="33" customFormat="false" ht="20.7" hidden="false" customHeight="true" outlineLevel="0" collapsed="false">
      <c r="A33" s="3" t="n">
        <v>32</v>
      </c>
      <c r="B33" s="2" t="str">
        <f aca="false">HYPERLINK("https://www.daneshjooyar.com/%d8%a2%d9%85%d9%88%d8%b2%d8%b4-%d8%b7%d8%b1%d8%a7%d8%ad%db%8c-%d9%88-%d8%b3%d8%a7%d8%ae%d8%aa-%d8%b3%d8%a7%db%8c%d8%aa-%d8%ae%d8%b1%db%8c%d8%af-%d8%a8%d9%84%db%8c%d8%b7-%d8%a8%d8%a7-asp-net-mvc/","آموزش طراحی و ساخت سایت خرید بلیط با ASP.net MVC")</f>
        <v>آموزش طراحی و ساخت سایت خرید بلیط با ASP.net MVC</v>
      </c>
      <c r="C33" s="1" t="s">
        <v>3</v>
      </c>
      <c r="D33" s="1" t="s">
        <v>4</v>
      </c>
    </row>
    <row r="34" customFormat="false" ht="20.7" hidden="false" customHeight="true" outlineLevel="0" collapsed="false">
      <c r="A34" s="3" t="n">
        <v>33</v>
      </c>
      <c r="B34" s="2" t="str">
        <f aca="false">HYPERLINK("https://www.daneshjooyar.com/template-system-php/","دوره آموزش چند قالبه کردن سایت با زبان PHP")</f>
        <v>دوره آموزش چند قالبه کردن سایت با زبان PHP</v>
      </c>
      <c r="C34" s="1" t="s">
        <v>3</v>
      </c>
      <c r="D34" s="1" t="s">
        <v>4</v>
      </c>
    </row>
    <row r="35" customFormat="false" ht="20.7" hidden="false" customHeight="true" outlineLevel="0" collapsed="false">
      <c r="A35" s="3" t="n">
        <v>34</v>
      </c>
      <c r="B35" s="2" t="str">
        <f aca="false">HYPERLINK("https://www.daneshjooyar.com/%d8%a2%d9%85%d9%88%d8%b2%d8%b4-%d9%81%d8%b9%d8%a7%d9%84-%d8%b3%d8%a7%d8%b2%db%8c-%d8%a2%d9%be%d9%84%d9%88%d8%af-%d8%aa%d8%b5%d9%88%db%8c%d8%b1-%d8%af%d8%b1-%d9%88%db%8c%d8%b1%d8%a7%db%8c%d8%b4%da%af/","آموزش فعال سازی آپلود تصویر در ویرایشگر CkEditor در Asp.Net Core")</f>
        <v>آموزش فعال سازی آپلود تصویر در ویرایشگر CkEditor در Asp.Net Core</v>
      </c>
      <c r="C35" s="1" t="s">
        <v>3</v>
      </c>
      <c r="D35" s="1" t="s">
        <v>4</v>
      </c>
    </row>
    <row r="36" customFormat="false" ht="20.7" hidden="false" customHeight="true" outlineLevel="0" collapsed="false">
      <c r="A36" s="3" t="n">
        <v>35</v>
      </c>
      <c r="B36" s="2" t="str">
        <f aca="false">HYPERLINK("https://www.daneshjooyar.com/%d8%a2%d9%85%d9%88%d8%b2%d8%b4-%d8%b5%d9%81%d8%ad%d9%87-%d8%a8%d9%86%d8%af%db%8c-%d8%a7%d8%b7%d9%84%d8%a7%d8%b9%d8%a7%d8%aa-%d8%a8%d9%87-%d8%b5%d9%88%d8%b1%d8%aa-%d9%be%db%8c%d8%b4%d8%b1%d9%81%d8%aa/","آموزش صفحه بندی اطلاعات به صورت پیشرفته در Asp.net Core Razor Page")</f>
        <v>آموزش صفحه بندی اطلاعات به صورت پیشرفته در Asp.net Core Razor Page</v>
      </c>
      <c r="C36" s="1" t="s">
        <v>3</v>
      </c>
      <c r="D36" s="1" t="s">
        <v>4</v>
      </c>
    </row>
    <row r="37" customFormat="false" ht="20.7" hidden="false" customHeight="true" outlineLevel="0" collapsed="false">
      <c r="A37" s="3" t="n">
        <v>36</v>
      </c>
      <c r="B37" s="2" t="str">
        <f aca="false">HYPERLINK("https://www.daneshjooyar.com/%d8%a2%d9%85%d9%88%d8%b2%d8%b4-authentication-%d9%85%d8%a8%d8%aa%d9%86%db%8c-%d8%a8%d8%b1-claims-%d8%af%d8%b1-asp-net-core-2-2/","آموزش Authentication مبتنی بر Claims در Asp.net Core 2.2")</f>
        <v>آموزش Authentication مبتنی بر Claims در Asp.net Core 2.2</v>
      </c>
      <c r="C37" s="1" t="s">
        <v>3</v>
      </c>
      <c r="D37" s="1" t="s">
        <v>4</v>
      </c>
    </row>
    <row r="38" customFormat="false" ht="20.7" hidden="false" customHeight="true" outlineLevel="0" collapsed="false">
      <c r="A38" s="3" t="n">
        <v>37</v>
      </c>
      <c r="B38" s="2" t="str">
        <f aca="false">HYPERLINK("https://www.daneshjooyar.com/upload-center-symfony/","آموزش ساخت آپلودسنتر با فریم ورک سیمفونی")</f>
        <v>آموزش ساخت آپلودسنتر با فریم ورک سیمفونی</v>
      </c>
      <c r="C38" s="1" t="s">
        <v>3</v>
      </c>
      <c r="D38" s="1" t="s">
        <v>4</v>
      </c>
    </row>
    <row r="39" customFormat="false" ht="20.7" hidden="false" customHeight="true" outlineLevel="0" collapsed="false">
      <c r="A39" s="3" t="n">
        <v>38</v>
      </c>
      <c r="B39" s="2" t="str">
        <f aca="false">HYPERLINK("https://www.daneshjooyar.com/learning-bootstrap4/","آموزش Bootstrap4 در قالب سه پروژه عملی و کاربردی")</f>
        <v>آموزش Bootstrap4 در قالب سه پروژه عملی و کاربردی</v>
      </c>
      <c r="C39" s="1" t="s">
        <v>3</v>
      </c>
      <c r="D39" s="1" t="s">
        <v>4</v>
      </c>
    </row>
    <row r="40" customFormat="false" ht="20.7" hidden="false" customHeight="true" outlineLevel="0" collapsed="false">
      <c r="A40" s="3" t="n">
        <v>39</v>
      </c>
      <c r="B40" s="2" t="str">
        <f aca="false">HYPERLINK("https://www.daneshjooyar.com/%d8%a8%d8%b3%d8%aa%d9%87-%d8%ac%d8%a7%d9%85%d8%b9-%d8%a2%d9%85%d9%88%d8%b2%d8%b4-%d8%b7%d8%b1%d8%a7%d8%ad%db%8c-%d8%b3%d8%a7%db%8c%d8%aa-%d8%a8%d8%b1%d9%86%d8%a7%d9%85%d9%87-%d9%86%d9%88%db%8c%d8%b3/","بسته طلایی آموزش برنامه نویسی با ASP.net")</f>
        <v>بسته طلایی آموزش برنامه نویسی با ASP.net</v>
      </c>
      <c r="C40" s="1" t="s">
        <v>3</v>
      </c>
      <c r="D40" s="1" t="s">
        <v>4</v>
      </c>
    </row>
    <row r="41" customFormat="false" ht="20.7" hidden="false" customHeight="true" outlineLevel="0" collapsed="false">
      <c r="A41" s="3" t="n">
        <v>40</v>
      </c>
      <c r="B41" s="2" t="str">
        <f aca="false">HYPERLINK("https://www.daneshjooyar.com/%d8%a2%d9%85%d9%88%d8%b2%d8%b4-%d8%b3%d8%a7%d8%ae%d8%aa-%d9%81%d8%b1%d9%88%d8%b4%da%af%d8%a7%d9%87-%d9%88-%d8%b7%d8%b1%d8%a7%d8%ad%db%8c-%d8%a2%d9%be-%d9%85%d9%88%d8%a8%d8%a7%db%8c%d9%84-%d8%a8%d8%ae/","آموزش ساخت فروشگاه اینترنتی با ASP MVC")</f>
        <v>آموزش ساخت فروشگاه اینترنتی با ASP MVC</v>
      </c>
      <c r="C41" s="1" t="s">
        <v>3</v>
      </c>
      <c r="D41" s="1" t="s">
        <v>4</v>
      </c>
    </row>
    <row r="42" customFormat="false" ht="20.7" hidden="false" customHeight="true" outlineLevel="0" collapsed="false">
      <c r="A42" s="3" t="n">
        <v>41</v>
      </c>
      <c r="B42" s="2" t="str">
        <f aca="false">HYPERLINK("https://www.daneshjooyar.com/creating-lottery-system-with-php/","آموزش پروژه محور PHP – ساخت سیستم قرعه کشی جام جهانی و کار با سامانه پیامک")</f>
        <v>آموزش پروژه محور PHP – ساخت سیستم قرعه کشی جام جهانی و کار با سامانه پیامک</v>
      </c>
      <c r="C42" s="1" t="s">
        <v>3</v>
      </c>
      <c r="D42" s="1" t="s">
        <v>4</v>
      </c>
    </row>
    <row r="43" customFormat="false" ht="20.7" hidden="false" customHeight="true" outlineLevel="0" collapsed="false">
      <c r="A43" s="3" t="n">
        <v>42</v>
      </c>
      <c r="B43" s="2" t="str">
        <f aca="false">HYPERLINK("https://www.daneshjooyar.com/%d9%be%da%a9%db%8c%d8%ac-%da%a9%d8%a7%d9%85%d9%84-%d8%a2%d9%85%d9%88%d8%b2%d8%b4-%d8%b3%d8%a7%d8%ae%d8%aa-%d9%81%d8%b1%d9%88%d8%b4%da%af%d8%a7%d9%87-%d8%a7%db%8c%d9%86%d8%aa%d8%b1%d9%86%d8%aa%db%8c/","پکیج کامل آموزش ساخت فروشگاه اینترنتی با Asp.Net Core 2")</f>
        <v>پکیج کامل آموزش ساخت فروشگاه اینترنتی با Asp.Net Core 2</v>
      </c>
      <c r="C43" s="1" t="s">
        <v>3</v>
      </c>
      <c r="D43" s="1" t="s">
        <v>4</v>
      </c>
    </row>
    <row r="44" customFormat="false" ht="20.7" hidden="false" customHeight="true" outlineLevel="0" collapsed="false">
      <c r="A44" s="3" t="n">
        <v>43</v>
      </c>
      <c r="B44" s="2" t="str">
        <f aca="false">HYPERLINK("https://www.daneshjooyar.com/design-site-with-php-like-aparat-season1/","آموزش طراحی سایت مشابه آپارات (اشتراک گذاری ویدئو) با php")</f>
        <v>آموزش طراحی سایت مشابه آپارات (اشتراک گذاری ویدئو) با php</v>
      </c>
      <c r="C44" s="1" t="s">
        <v>3</v>
      </c>
      <c r="D44" s="1" t="s">
        <v>4</v>
      </c>
    </row>
    <row r="45" customFormat="false" ht="20.7" hidden="false" customHeight="true" outlineLevel="0" collapsed="false">
      <c r="A45" s="3" t="n">
        <v>44</v>
      </c>
      <c r="B45" s="2" t="str">
        <f aca="false">HYPERLINK("https://www.daneshjooyar.com/%d8%a2%d9%85%d9%88%d8%b2%d8%b4-%d8%b5%d9%81%d8%ad%d9%87-%d8%a8%d9%86%d8%af%db%8c-%d8%af%d8%b1-asp-net-mvc/","آموزش صفحه بندی در ASP.Net MVC")</f>
        <v>آموزش صفحه بندی در ASP.Net MVC</v>
      </c>
      <c r="C45" s="1" t="s">
        <v>3</v>
      </c>
      <c r="D45" s="1" t="s">
        <v>4</v>
      </c>
    </row>
    <row r="46" customFormat="false" ht="20.7" hidden="false" customHeight="true" outlineLevel="0" collapsed="false">
      <c r="A46" s="3" t="n">
        <v>45</v>
      </c>
      <c r="B46" s="2" t="str">
        <f aca="false">HYPERLINK("https://www.daneshjooyar.com/%d8%af%d9%88%d8%b1%d9%87-%d8%ac%d8%a7%d9%85%d8%b9-%d8%a2%d9%85%d9%88%d8%b2%d8%b4-asp-net-%d8%a7%d8%b2-%d9%85%d9%82%d8%af%d9%85%d8%a7%d8%aa%db%8c-%d8%aa%d8%a7-%d9%be%db%8c%d8%b4%d8%b1%d9%81%d8%aa%d9%87/","دوره جامع آموزش ASP.Net از مقدماتی تا پیشرفته")</f>
        <v>دوره جامع آموزش ASP.Net از مقدماتی تا پیشرفته</v>
      </c>
      <c r="C46" s="1" t="s">
        <v>3</v>
      </c>
      <c r="D46" s="1" t="s">
        <v>4</v>
      </c>
    </row>
    <row r="47" customFormat="false" ht="20.7" hidden="false" customHeight="true" outlineLevel="0" collapsed="false">
      <c r="A47" s="3" t="n">
        <v>46</v>
      </c>
      <c r="B47" s="2" t="str">
        <f aca="false">HYPERLINK("https://www.daneshjooyar.com/trainig-cron-job/","آموزش Cron Job _ پروژه محور")</f>
        <v>آموزش Cron Job _ پروژه محور</v>
      </c>
      <c r="C47" s="1" t="s">
        <v>3</v>
      </c>
      <c r="D47" s="1" t="s">
        <v>4</v>
      </c>
    </row>
    <row r="48" customFormat="false" ht="20.7" hidden="false" customHeight="true" outlineLevel="0" collapsed="false">
      <c r="A48" s="3" t="n">
        <v>47</v>
      </c>
      <c r="B48" s="2" t="str">
        <f aca="false">HYPERLINK("https://www.daneshjooyar.com/learning-design-site-with-php-and-laravel-2/","آموزش طراحی سایت با PHP و فریم ورک لاراول مشابه سایت کانون فرهنگی آموزش")</f>
        <v>آموزش طراحی سایت با PHP و فریم ورک لاراول مشابه سایت کانون فرهنگی آموزش</v>
      </c>
      <c r="C48" s="1" t="s">
        <v>3</v>
      </c>
      <c r="D48" s="1" t="s">
        <v>4</v>
      </c>
    </row>
    <row r="49" customFormat="false" ht="20.7" hidden="false" customHeight="true" outlineLevel="0" collapsed="false">
      <c r="A49" s="3" t="n">
        <v>48</v>
      </c>
      <c r="B49" s="2" t="str">
        <f aca="false">HYPERLINK("https://www.daneshjooyar.com/%d8%a2%d9%85%d9%88%d8%b2%d8%b4-%d8%b7%d8%b1%d8%a7%d8%ad%db%8c-%d8%b3%d8%a7%db%8c%d8%aa-%d8%a8%d8%a7-asp-net-%d9%85%d8%b4%d8%a7%d8%a8%d9%87-%d8%b3%d8%a7%db%8c%d8%aa-%d8%aa%d8%ae%d9%81%db%8c%d9%81%d8%a7/","آموزش رایگان طراحی سایت ASP.net مشابه سایت تخفیفان")</f>
        <v>آموزش رایگان طراحی سایت ASP.net مشابه سایت تخفیفان</v>
      </c>
      <c r="C49" s="1" t="s">
        <v>3</v>
      </c>
      <c r="D49" s="1" t="s">
        <v>4</v>
      </c>
    </row>
    <row r="50" customFormat="false" ht="20.7" hidden="false" customHeight="true" outlineLevel="0" collapsed="false">
      <c r="A50" s="3" t="n">
        <v>49</v>
      </c>
      <c r="B50" s="2" t="str">
        <f aca="false">HYPERLINK("https://www.daneshjooyar.com/%d8%a2%d9%85%d9%88%d8%b2%d8%b4-%d8%b7%d8%b1%d8%a7%d8%ad%db%8c-%d8%b3%d8%a8%d8%af-%d8%ae%d8%b1%db%8c%d8%af-%d9%81%d8%b1%d9%88%d8%b4%da%af%d8%a7%d9%87-%d8%a8%d8%a7-asp-net-core-2/","آموزش طراحی سبد خرید فروشگاه با Asp.net Core 2")</f>
        <v>آموزش طراحی سبد خرید فروشگاه با Asp.net Core 2</v>
      </c>
      <c r="C50" s="1" t="s">
        <v>3</v>
      </c>
      <c r="D50" s="1" t="s">
        <v>4</v>
      </c>
    </row>
    <row r="51" customFormat="false" ht="20.7" hidden="false" customHeight="true" outlineLevel="0" collapsed="false">
      <c r="A51" s="3" t="n">
        <v>50</v>
      </c>
      <c r="B51" s="2" t="str">
        <f aca="false">HYPERLINK("https://www.daneshjooyar.com/security-on-php-websites/","آموزش امنیت در وبسایت های PHP")</f>
        <v>آموزش امنیت در وبسایت های PHP</v>
      </c>
      <c r="C51" s="1" t="s">
        <v>3</v>
      </c>
      <c r="D51" s="1" t="s">
        <v>4</v>
      </c>
    </row>
    <row r="52" customFormat="false" ht="20.7" hidden="false" customHeight="true" outlineLevel="0" collapsed="false">
      <c r="A52" s="3" t="n">
        <v>51</v>
      </c>
      <c r="B52" s="2" t="str">
        <f aca="false">HYPERLINK("https://www.daneshjooyar.com/%d9%88%d8%a8%db%8c%d9%86%d8%a7%d8%b1-%d8%b1%d8%a7%db%8c%da%af%d8%a7%d9%86-%da%86%d8%b1%d8%a7-asp-mvc-%db%8c%d8%a7%d8%af-%d8%a8%da%af%db%8c%d8%b1%db%8c%d9%85%d8%9f/","وبینار رایگان چرا asp mvc یاد بگیریم؟")</f>
        <v>وبینار رایگان چرا asp mvc یاد بگیریم؟</v>
      </c>
      <c r="C52" s="1" t="s">
        <v>3</v>
      </c>
      <c r="D52" s="1" t="s">
        <v>4</v>
      </c>
    </row>
    <row r="53" customFormat="false" ht="20.7" hidden="false" customHeight="true" outlineLevel="0" collapsed="false">
      <c r="A53" s="3" t="n">
        <v>52</v>
      </c>
      <c r="B53" s="2" t="str">
        <f aca="false">HYPERLINK("https://www.daneshjooyar.com/making-website-without-coding/","آموزش راه اندازی وبسایت به صورت حرفه‌ای در 7 قسمت")</f>
        <v>آموزش راه اندازی وبسایت به صورت حرفه‌ای در 7 قسمت</v>
      </c>
      <c r="C53" s="1" t="s">
        <v>3</v>
      </c>
      <c r="D53" s="1" t="s">
        <v>4</v>
      </c>
    </row>
    <row r="54" customFormat="false" ht="20.7" hidden="false" customHeight="true" outlineLevel="0" collapsed="false">
      <c r="A54" s="3" t="n">
        <v>53</v>
      </c>
      <c r="B54" s="2" t="str">
        <f aca="false">HYPERLINK("https://www.daneshjooyar.com/%d9%85%d8%ac%d9%85%d9%88%d8%b9%d9%87-%da%a9%d8%a7%d9%85%d9%84-%d8%a2%d9%85%d9%88%d8%b2%d8%b4-asp-net-mvc5-%d9%87%d9%85%d8%b1%d8%a7%d9%87-%d8%a8%d8%a7-%d8%b7%d8%b1%d8%a7%d8%ad%db%8c-%d9%82%d8%a7%d9%84/","مجموعه کامل آموزش ASP.Net MVC5 همراه با طراحی قالب – پروژه وب سایت خبری مبتنی بر نقشه")</f>
        <v>مجموعه کامل آموزش ASP.Net MVC5 همراه با طراحی قالب – پروژه وب سایت خبری مبتنی بر نقشه</v>
      </c>
      <c r="C54" s="1" t="s">
        <v>3</v>
      </c>
      <c r="D54" s="1" t="s">
        <v>4</v>
      </c>
    </row>
    <row r="55" customFormat="false" ht="20.7" hidden="false" customHeight="true" outlineLevel="0" collapsed="false">
      <c r="A55" s="3" t="n">
        <v>54</v>
      </c>
      <c r="B55" s="2" t="str">
        <f aca="false">HYPERLINK("https://www.daneshjooyar.com/learning-implement-web-api-with-laravel/","آموزش پیاده سازی Web API با Laravel")</f>
        <v>آموزش پیاده سازی Web API با Laravel</v>
      </c>
      <c r="C55" s="1" t="s">
        <v>3</v>
      </c>
      <c r="D55" s="1" t="s">
        <v>4</v>
      </c>
    </row>
    <row r="56" customFormat="false" ht="20.7" hidden="false" customHeight="true" outlineLevel="0" collapsed="false">
      <c r="A56" s="3" t="n">
        <v>55</v>
      </c>
      <c r="B56" s="2" t="str">
        <f aca="false">HYPERLINK("https://www.daneshjooyar.com/%d8%a2%d9%85%d9%88%d8%b2%d8%b4-%d8%aa%d8%ba%db%8c%db%8c%d8%b1-%d8%b3%d8%a7%db%8c%d8%b2-%d9%88-%d8%a7%d9%81%da%a9%d8%aa-%d8%aa%d8%b5%d8%a7%d9%88%db%8c%d8%b1-%d8%a8%d9%87-%d8%b5%d9%88%d8%b1%d8%aa-real-t/","آموزش تغییر سایز و افکت و واترمارک گذاری تصاویر به صورت real time و هوشمند در ASP.Net MVC")</f>
        <v>آموزش تغییر سایز و افکت و واترمارک گذاری تصاویر به صورت real time و هوشمند در ASP.Net MVC</v>
      </c>
      <c r="C56" s="1" t="s">
        <v>3</v>
      </c>
      <c r="D56" s="1" t="s">
        <v>4</v>
      </c>
    </row>
    <row r="57" customFormat="false" ht="20.7" hidden="false" customHeight="true" outlineLevel="0" collapsed="false">
      <c r="A57" s="3" t="n">
        <v>56</v>
      </c>
      <c r="B57" s="2" t="str">
        <f aca="false">HYPERLINK("https://www.daneshjooyar.com/%d8%a2%d9%85%d9%88%d8%b2%d8%b4-%d8%b3%d8%a7%d8%ae%d8%aa-%da%a9%d9%88%d8%aa%d8%a7%d9%87-%da%a9%d9%86%d9%86%d8%af%d9%87-%d9%84%db%8c%d9%86%da%a9-%d8%ae%d9%88%d8%af%da%a9%d8%a7%d8%b1/","آموزش ساخت کوتاه کننده لینک خودکار با ASP.Net MVC 5.2 مشابه آپارات")</f>
        <v>آموزش ساخت کوتاه کننده لینک خودکار با ASP.Net MVC 5.2 مشابه آپارات</v>
      </c>
      <c r="C57" s="1" t="s">
        <v>3</v>
      </c>
      <c r="D57" s="1" t="s">
        <v>4</v>
      </c>
    </row>
    <row r="58" customFormat="false" ht="20.7" hidden="false" customHeight="true" outlineLevel="0" collapsed="false">
      <c r="A58" s="3" t="n">
        <v>57</v>
      </c>
      <c r="B58" s="2" t="str">
        <f aca="false">HYPERLINK("https://www.daneshjooyar.com/%d8%a2%d9%85%d9%88%d8%b2%d8%b4-%d9%be%db%8c%d8%a7%d8%af%d9%87-%d8%b3%d8%a7%d8%b2%db%8c-orm-%d8%b3%d8%b1%db%8c%d8%b9-dapper/","آموزش پیاده سازی ORM سریع Dapper در سی شارپ و Asp.net MVC در قالب پروژه کاربردی")</f>
        <v>آموزش پیاده سازی ORM سریع Dapper در سی شارپ و Asp.net MVC در قالب پروژه کاربردی</v>
      </c>
      <c r="C58" s="1" t="s">
        <v>3</v>
      </c>
      <c r="D58" s="1" t="s">
        <v>4</v>
      </c>
    </row>
    <row r="59" customFormat="false" ht="20.7" hidden="false" customHeight="true" outlineLevel="0" collapsed="false">
      <c r="A59" s="3" t="n">
        <v>58</v>
      </c>
      <c r="B59" s="2" t="str">
        <f aca="false">HYPERLINK("https://www.daneshjooyar.com/design-site-with-php-like-sheypoor-full/","آموزش جامع طراحی سایت با PHP مشابه سایت شیپور")</f>
        <v>آموزش جامع طراحی سایت با PHP مشابه سایت شیپور</v>
      </c>
      <c r="C59" s="1" t="s">
        <v>3</v>
      </c>
      <c r="D59" s="1" t="s">
        <v>4</v>
      </c>
    </row>
    <row r="60" customFormat="false" ht="20.7" hidden="false" customHeight="true" outlineLevel="0" collapsed="false">
      <c r="A60" s="3" t="n">
        <v>59</v>
      </c>
      <c r="B60" s="2" t="str">
        <f aca="false">HYPERLINK("https://www.daneshjooyar.com/implementing-web-notification/","آموزش پیاده سازی Web Notification")</f>
        <v>آموزش پیاده سازی Web Notification</v>
      </c>
      <c r="C60" s="1" t="s">
        <v>3</v>
      </c>
      <c r="D60" s="1" t="s">
        <v>4</v>
      </c>
    </row>
    <row r="61" customFormat="false" ht="20.7" hidden="false" customHeight="true" outlineLevel="0" collapsed="false">
      <c r="A61" s="3" t="n">
        <v>60</v>
      </c>
      <c r="B61" s="2" t="str">
        <f aca="false">HYPERLINK("https://www.daneshjooyar.com/learning-restful-webservice/","آموزش وب سرویس Restful")</f>
        <v>آموزش وب سرویس Restful</v>
      </c>
      <c r="C61" s="1" t="s">
        <v>3</v>
      </c>
      <c r="D61" s="1" t="s">
        <v>4</v>
      </c>
    </row>
    <row r="62" customFormat="false" ht="20.7" hidden="false" customHeight="true" outlineLevel="0" collapsed="false">
      <c r="A62" s="3" t="n">
        <v>61</v>
      </c>
      <c r="B62" s="2" t="str">
        <f aca="false">HYPERLINK("https://www.daneshjooyar.com/implementation-auto-suggestion-with-javascript-and-php/","آموزش پیاده سازی پیشنهاد دهنده خودکار با جاوا اسکریپت و PHP")</f>
        <v>آموزش پیاده سازی پیشنهاد دهنده خودکار با جاوا اسکریپت و PHP</v>
      </c>
      <c r="C62" s="1" t="s">
        <v>3</v>
      </c>
      <c r="D62" s="1" t="s">
        <v>4</v>
      </c>
    </row>
    <row r="63" customFormat="false" ht="20.7" hidden="false" customHeight="true" outlineLevel="0" collapsed="false">
      <c r="A63" s="3" t="n">
        <v>62</v>
      </c>
      <c r="B63" s="2" t="str">
        <f aca="false">HYPERLINK("https://www.daneshjooyar.com/how-to-build-windows-applications-with-php/","آموزش پیاده سازی ویندوز اپلیکیشن با PHP")</f>
        <v>آموزش پیاده سازی ویندوز اپلیکیشن با PHP</v>
      </c>
      <c r="C63" s="1" t="s">
        <v>3</v>
      </c>
      <c r="D63" s="1" t="s">
        <v>4</v>
      </c>
    </row>
    <row r="64" customFormat="false" ht="20.7" hidden="false" customHeight="true" outlineLevel="0" collapsed="false">
      <c r="A64" s="3" t="n">
        <v>63</v>
      </c>
      <c r="B64" s="2" t="str">
        <f aca="false">HYPERLINK("https://www.daneshjooyar.com/training-transaction-in-php/","آموزش Transaction در PHP")</f>
        <v>آموزش Transaction در PHP</v>
      </c>
      <c r="C64" s="1" t="s">
        <v>3</v>
      </c>
      <c r="D64" s="1" t="s">
        <v>4</v>
      </c>
    </row>
    <row r="65" customFormat="false" ht="20.7" hidden="false" customHeight="true" outlineLevel="0" collapsed="false">
      <c r="A65" s="3" t="n">
        <v>64</v>
      </c>
      <c r="B65" s="2" t="str">
        <f aca="false">HYPERLINK("https://www.daneshjooyar.com/implementing-security-image-google/","آموزش پیاده سازی تصویر امنیتی گوگل")</f>
        <v>آموزش پیاده سازی تصویر امنیتی گوگل</v>
      </c>
      <c r="C65" s="1" t="s">
        <v>3</v>
      </c>
      <c r="D65" s="1" t="s">
        <v>4</v>
      </c>
    </row>
    <row r="66" customFormat="false" ht="20.7" hidden="false" customHeight="true" outlineLevel="0" collapsed="false">
      <c r="A66" s="3" t="n">
        <v>65</v>
      </c>
      <c r="B66" s="2" t="str">
        <f aca="false">HYPERLINK("https://www.daneshjooyar.com/learning-programming-language-go-basic4/","آموزش زبان برنامه نویسی Go _ بخش پایانی دوره مقدماتی")</f>
        <v>آموزش زبان برنامه نویسی Go _ بخش پایانی دوره مقدماتی</v>
      </c>
      <c r="C66" s="1" t="s">
        <v>3</v>
      </c>
      <c r="D66" s="1" t="s">
        <v>4</v>
      </c>
    </row>
    <row r="67" customFormat="false" ht="20.7" hidden="false" customHeight="true" outlineLevel="0" collapsed="false">
      <c r="A67" s="3" t="n">
        <v>66</v>
      </c>
      <c r="B67" s="2" t="str">
        <f aca="false">HYPERLINK("https://www.daneshjooyar.com/learning-programming-language-go-basic3/","آموزش زبان برنامه نویسی Go – بخش سوم دوره مقدماتی")</f>
        <v>آموزش زبان برنامه نویسی Go – بخش سوم دوره مقدماتی</v>
      </c>
      <c r="C67" s="1" t="s">
        <v>3</v>
      </c>
      <c r="D67" s="1" t="s">
        <v>4</v>
      </c>
    </row>
    <row r="68" customFormat="false" ht="20.7" hidden="false" customHeight="true" outlineLevel="0" collapsed="false">
      <c r="A68" s="3" t="n">
        <v>67</v>
      </c>
      <c r="B68" s="2" t="str">
        <f aca="false">HYPERLINK("https://www.daneshjooyar.com/%d8%af%d9%88%d8%b1%d9%87-%da%a9%d8%a7%d9%85%d9%84-%d8%a2%d9%85%d9%88%d8%b2%d8%b4-%d8%b3%d8%a7%d8%ae%d8%aa-%d9%81%d8%b1%d9%88%d8%b4%da%af%d8%a7%d9%87-%d8%a8%d8%a7-asp-net-mvc/","دوره کامل آموزش ساخت فروشگاه با Asp.net MVC و الگوی Repository با طراحی متریال دیزاین")</f>
        <v>دوره کامل آموزش ساخت فروشگاه با Asp.net MVC و الگوی Repository با طراحی متریال دیزاین</v>
      </c>
      <c r="C68" s="1" t="s">
        <v>3</v>
      </c>
      <c r="D68" s="1" t="s">
        <v>4</v>
      </c>
    </row>
    <row r="69" customFormat="false" ht="20.7" hidden="false" customHeight="true" outlineLevel="0" collapsed="false">
      <c r="A69" s="3" t="n">
        <v>68</v>
      </c>
      <c r="B69" s="2" t="str">
        <f aca="false">HYPERLINK("https://www.daneshjooyar.com/%d8%a7%db%8c%d8%ac%d8%a7%d8%af-%d9%84%db%8c%d9%86%da%a9-%d8%af%d8%a7%d9%86%d9%84%d9%88%d8%af-%d9%85%d9%88%d9%82%d8%aa-%d8%a8%d8%a7-%d9%85%d8%ad%d8%af%d9%88%d8%af%db%8c%d8%aa-%d8%b2%d9%85%d8%a7%d9%86/","آموزش ایجاد لینک دانلود موقت در Asp.net MVC با محدودیت زمانی و دفعات دانلود")</f>
        <v>آموزش ایجاد لینک دانلود موقت در Asp.net MVC با محدودیت زمانی و دفعات دانلود</v>
      </c>
      <c r="C69" s="1" t="s">
        <v>3</v>
      </c>
      <c r="D69" s="1" t="s">
        <v>4</v>
      </c>
    </row>
    <row r="70" customFormat="false" ht="20.7" hidden="false" customHeight="true" outlineLevel="0" collapsed="false">
      <c r="A70" s="3" t="n">
        <v>69</v>
      </c>
      <c r="B70" s="2" t="str">
        <f aca="false">HYPERLINK("https://www.daneshjooyar.com/%d8%af%d9%88%d8%b1%d9%87-%d8%ac%d8%a7%d9%85%d8%b9-%d9%85%d9%87%d9%86%d8%af%d8%b3%db%8c-%d9%88%d8%a8-%d8%a8%d8%ae%d8%b4-%d8%af%d9%88%d9%85/","دوره جامع مهندسی وب – فصل 6 تا 8")</f>
        <v>دوره جامع مهندسی وب – فصل 6 تا 8</v>
      </c>
      <c r="C70" s="1" t="s">
        <v>3</v>
      </c>
      <c r="D70" s="1" t="s">
        <v>4</v>
      </c>
    </row>
    <row r="71" customFormat="false" ht="20.7" hidden="false" customHeight="true" outlineLevel="0" collapsed="false">
      <c r="A71" s="3" t="n">
        <v>70</v>
      </c>
      <c r="B71" s="2" t="str">
        <f aca="false">HYPERLINK("https://www.daneshjooyar.com/%d8%a2%d9%85%d9%88%d8%b2%d8%b4-%da%a9%d8%a7%d8%b1%d8%a8%d8%b1%d8%af%db%8c-%d9%86%d8%ad%d9%88%d9%87-%d8%a7%d9%be%d9%84%d9%88%d8%af-%d9%81%d8%a7%db%8c%d9%84%d9%87%d8%a7%db%8c-%d8%a8%d8%a7-%d8%ad%d8%ac/","آموزش کاربردی نحوه اپلود فایلهای با حجم زیاد در Asp.net")</f>
        <v>آموزش کاربردی نحوه اپلود فایلهای با حجم زیاد در Asp.net</v>
      </c>
      <c r="C71" s="1" t="s">
        <v>3</v>
      </c>
      <c r="D71" s="1" t="s">
        <v>4</v>
      </c>
    </row>
    <row r="72" customFormat="false" ht="20.7" hidden="false" customHeight="true" outlineLevel="0" collapsed="false">
      <c r="A72" s="3" t="n">
        <v>71</v>
      </c>
      <c r="B72" s="2" t="str">
        <f aca="false">HYPERLINK("https://www.daneshjooyar.com/learning-programming-language-go-basic2/","آموزش زبان برنامه نویسی Go – بخش دوم دوره مقدماتی")</f>
        <v>آموزش زبان برنامه نویسی Go – بخش دوم دوره مقدماتی</v>
      </c>
      <c r="C72" s="1" t="s">
        <v>3</v>
      </c>
      <c r="D72" s="1" t="s">
        <v>4</v>
      </c>
    </row>
    <row r="73" customFormat="false" ht="20.7" hidden="false" customHeight="true" outlineLevel="0" collapsed="false">
      <c r="A73" s="3" t="n">
        <v>72</v>
      </c>
      <c r="B73" s="2" t="str">
        <f aca="false">HYPERLINK("https://www.daneshjooyar.com/learning-programming-language-go-basic1/","آموزش زبان برنامه نویسی Go – بخش اول دوره مقدماتی")</f>
        <v>آموزش زبان برنامه نویسی Go – بخش اول دوره مقدماتی</v>
      </c>
      <c r="C73" s="1" t="s">
        <v>3</v>
      </c>
      <c r="D73" s="1" t="s">
        <v>4</v>
      </c>
    </row>
    <row r="74" customFormat="false" ht="20.7" hidden="false" customHeight="true" outlineLevel="0" collapsed="false">
      <c r="A74" s="3" t="n">
        <v>73</v>
      </c>
      <c r="B74" s="2" t="str">
        <f aca="false">HYPERLINK("https://www.daneshjooyar.com/%d8%a2%d9%85%d9%88%d8%b2%d8%b4-%d8%b7%d8%b1%d8%a7%d8%ad%db%8c-%da%a9%d9%88%d8%aa%d8%a7%d9%87-%da%a9%d9%86%d9%86%d8%af%d9%87-%db%8c-%d9%84%db%8c%d9%86%da%a9-%d8%a8%d8%a7-asp-net-mvc-6/","آموزش طراحی کوتاه کننده ی لینک با Asp.net MVC 6")</f>
        <v>آموزش طراحی کوتاه کننده ی لینک با Asp.net MVC 6</v>
      </c>
      <c r="C74" s="1" t="s">
        <v>3</v>
      </c>
      <c r="D74" s="1" t="s">
        <v>4</v>
      </c>
    </row>
    <row r="75" customFormat="false" ht="20.7" hidden="false" customHeight="true" outlineLevel="0" collapsed="false">
      <c r="A75" s="3" t="n">
        <v>74</v>
      </c>
      <c r="B75" s="2" t="str">
        <f aca="false">HYPERLINK("https://www.daneshjooyar.com/%d8%af%d9%88%d8%b1%d9%87-%da%a9%d8%a7%d9%85%d9%84-%d8%a2%d9%85%d9%88%d8%b2%d8%b4-%d8%b3%d8%a7%d8%ae%d8%aa-%d9%81%d8%b1%d9%88%d8%b4%da%af%d8%a7%d9%87-%d8%a7%db%8c%d9%86%d8%aa%d8%b1%d9%86%d8%aa%db%8c-2/","پکیج کامل آموزش ساخت فروشگاه اینترنتی مشابه دیجی کالا با PHP")</f>
        <v>پکیج کامل آموزش ساخت فروشگاه اینترنتی مشابه دیجی کالا با PHP</v>
      </c>
      <c r="C75" s="1" t="s">
        <v>3</v>
      </c>
      <c r="D75" s="1" t="s">
        <v>4</v>
      </c>
    </row>
    <row r="76" customFormat="false" ht="20.7" hidden="false" customHeight="true" outlineLevel="0" collapsed="false">
      <c r="A76" s="3" t="n">
        <v>75</v>
      </c>
      <c r="B76" s="2" t="str">
        <f aca="false">HYPERLINK("https://www.daneshjooyar.com/%d8%a2%d9%85%d9%88%d8%b2%d8%b4-%d8%b3%d8%a7%d8%ae%d8%aa-%d8%a2%d9%85%d8%a7%d8%b1%da%af%db%8c%d8%b1-%d8%ad%d8%b1%d9%81%d9%87-%d8%a7%db%8c-%d8%a8%d8%a7-asp-net-core-%d9%88-asp-net-mvc/","آموزش ساخت آمارگیر حرفه ای با Asp.net Core و Asp.net MVC")</f>
        <v>آموزش ساخت آمارگیر حرفه ای با Asp.net Core و Asp.net MVC</v>
      </c>
      <c r="C76" s="1" t="s">
        <v>3</v>
      </c>
      <c r="D76" s="1" t="s">
        <v>4</v>
      </c>
    </row>
    <row r="77" customFormat="false" ht="20.7" hidden="false" customHeight="true" outlineLevel="0" collapsed="false">
      <c r="A77" s="3" t="n">
        <v>76</v>
      </c>
      <c r="B77" s="2" t="str">
        <f aca="false">HYPERLINK("https://www.daneshjooyar.com/%d9%82%d9%81%d9%84-%d9%86%d8%b1%d9%85-%d8%a7%d9%81%d8%b2%d8%a7%d8%b1%db%8c-%d8%a8%d8%a7-%d8%a7%d9%85%da%a9%d8%a7%d9%86-%d9%81%d8%b9%d8%a7%d9%84-%d8%b3%d8%a7%d8%b2%db%8c-%d8%aa%d8%ad%d8%aa-%d9%88%d8%a8/","قفل نرم افزاری با امکان فعال سازی تحت وب")</f>
        <v>قفل نرم افزاری با امکان فعال سازی تحت وب</v>
      </c>
      <c r="C77" s="1" t="s">
        <v>3</v>
      </c>
      <c r="D77" s="1" t="s">
        <v>4</v>
      </c>
    </row>
    <row r="78" customFormat="false" ht="20.7" hidden="false" customHeight="true" outlineLevel="0" collapsed="false">
      <c r="A78" s="3" t="n">
        <v>77</v>
      </c>
      <c r="B78" s="2" t="str">
        <f aca="false">HYPERLINK("https://www.daneshjooyar.com/%d8%af%d9%88%d8%b1%d9%87-%d8%a2%d9%85%d9%88%d8%b2%d8%b4-%d9%be%d8%b1%d9%88%da%98%d9%87-%d9%85%d8%ad%d9%88%d8%b1-asp-net-mvc6-%d8%b3%db%8c%d8%b3%d8%aa%d9%85-%d9%be%d8%b1%d9%88%da%98%d9%87-%d9%88%d8%a8/","دوره آموزش پروژه محور ASP.NET MVC6 در قالب پروژه بی نظیر سیستم وبلاگ دهی")</f>
        <v>دوره آموزش پروژه محور ASP.NET MVC6 در قالب پروژه بی نظیر سیستم وبلاگ دهی</v>
      </c>
      <c r="C78" s="1" t="s">
        <v>3</v>
      </c>
      <c r="D78" s="1" t="s">
        <v>4</v>
      </c>
    </row>
    <row r="79" customFormat="false" ht="20.7" hidden="false" customHeight="true" outlineLevel="0" collapsed="false">
      <c r="A79" s="3" t="n">
        <v>78</v>
      </c>
      <c r="B79" s="2" t="str">
        <f aca="false">HYPERLINK("https://www.daneshjooyar.com/%d8%a2%d9%85%d9%88%d8%b2%d8%b4-%d9%be%d8%b1%d9%88%da%98%d9%87-%d9%be%db%8c%d8%a7%d8%af%d9%87-%d8%b3%d8%a7%d8%b2%db%8c-ef-codefirst-%d8%af%d8%b1-asp-net-mvc/","آموزش پروژه محور پیاده سازی EF CodeFirst در Asp.net MVC")</f>
        <v>آموزش پروژه محور پیاده سازی EF CodeFirst در Asp.net MVC</v>
      </c>
      <c r="C79" s="1" t="s">
        <v>3</v>
      </c>
      <c r="D79" s="1" t="s">
        <v>4</v>
      </c>
    </row>
    <row r="80" customFormat="false" ht="20.7" hidden="false" customHeight="true" outlineLevel="0" collapsed="false">
      <c r="A80" s="3" t="n">
        <v>79</v>
      </c>
      <c r="B80" s="2" t="str">
        <f aca="false">HYPERLINK("https://www.daneshjooyar.com/%d8%a7%db%8c%d8%ac%d8%a7%d8%af-%d8%a2%d9%be%d9%84%d9%88%d8%af%d8%b1-%d8%b3%d8%a8%da%a9-drag-drop-%d8%a8%d8%a7-js-php/","آموزش آپلود چند فایل به صورت همزمان + درگ دراپ + درصد پیشرفت با PHP, JS")</f>
        <v>آموزش آپلود چند فایل به صورت همزمان + درگ دراپ + درصد پیشرفت با PHP, JS</v>
      </c>
      <c r="C80" s="1" t="s">
        <v>3</v>
      </c>
      <c r="D80" s="1" t="s">
        <v>4</v>
      </c>
    </row>
    <row r="81" customFormat="false" ht="20.7" hidden="false" customHeight="true" outlineLevel="0" collapsed="false">
      <c r="A81" s="3" t="n">
        <v>80</v>
      </c>
      <c r="B81" s="2" t="str">
        <f aca="false">HYPERLINK("https://www.daneshjooyar.com/%d9%be%da%a9%db%8c%d8%ac-%d9%86%da%a9%d8%a7%d8%aa-%da%a9%d8%a7%d8%b1%d8%a8%d8%b1%d8%af%db%8c-php/","آموزش نکات کاربردی در PHP")</f>
        <v>آموزش نکات کاربردی در PHP</v>
      </c>
      <c r="C81" s="1" t="s">
        <v>3</v>
      </c>
      <c r="D81" s="1" t="s">
        <v>4</v>
      </c>
    </row>
    <row r="82" customFormat="false" ht="20.7" hidden="false" customHeight="true" outlineLevel="0" collapsed="false">
      <c r="A82" s="3" t="n">
        <v>81</v>
      </c>
      <c r="B82" s="2" t="str">
        <f aca="false">HYPERLINK("https://www.daneshjooyar.com/%d8%a8%d8%ae%d8%b4-%d8%af%d9%88%d9%85-%d8%a2%d9%85%d9%88%d8%b2%d8%b4-%d8%b3%d8%a7%d8%ae%d8%aa-%d8%a2%d9%85%d8%a7%d8%b1-%d8%a8%d8%a7%d8%b2%d8%af%db%8c%d8%af-%d8%af%d8%b1-asp-net/","بخش دوم ساخت آمار بازدید در Asp.Net")</f>
        <v>بخش دوم ساخت آمار بازدید در Asp.Net</v>
      </c>
      <c r="C82" s="1" t="s">
        <v>3</v>
      </c>
      <c r="D82" s="1" t="s">
        <v>4</v>
      </c>
    </row>
    <row r="83" customFormat="false" ht="20.7" hidden="false" customHeight="true" outlineLevel="0" collapsed="false">
      <c r="A83" s="3" t="n">
        <v>82</v>
      </c>
      <c r="B83" s="2" t="str">
        <f aca="false">HYPERLINK("https://www.daneshjooyar.com/%d9%be%da%a9%db%8c%d8%ac-%d8%a2%d9%85%d9%88%d8%b2%d8%b4-%d9%be%db%8c%d8%b4%d8%b1%d9%81%d8%aa%d9%87-%d8%b3%db%8c%d8%b3%d8%aa%d9%85-%d9%85%d8%af%db%8c%d8%b1%db%8c%d8%aa-%d8%a2-%d8%a2%da%a9%d8%a7%d8%af/","پکیج کامل آموزش پیشرفته سیستم مدیریت آکادمی برنامه نویسی با Asp.Net به صورت ۲ سکویی")</f>
        <v>پکیج کامل آموزش پیشرفته سیستم مدیریت آکادمی برنامه نویسی با Asp.Net به صورت ۲ سکویی</v>
      </c>
      <c r="C83" s="1" t="s">
        <v>3</v>
      </c>
      <c r="D83" s="1" t="s">
        <v>4</v>
      </c>
    </row>
    <row r="84" customFormat="false" ht="20.7" hidden="false" customHeight="true" outlineLevel="0" collapsed="false">
      <c r="A84" s="3" t="n">
        <v>83</v>
      </c>
      <c r="B84" s="2" t="str">
        <f aca="false">HYPERLINK("https://www.daneshjooyar.com/%d8%a2%d9%85%d9%88%d8%b2%d8%b4-%d8%b1%d8%a7%d9%87-%d8%a7%d9%86%d8%af%d8%a7%d8%b2%db%8c-%d8%b3%db%8c%d8%b3%d8%aa%d9%85-%da%86%d8%aa-zopim-asp-net/","آموزش راه اندازی سیستم چت Zopim در Asp.net MVC و Asp.net WebForms")</f>
        <v>آموزش راه اندازی سیستم چت Zopim در Asp.net MVC و Asp.net WebForms</v>
      </c>
      <c r="C84" s="1" t="s">
        <v>3</v>
      </c>
      <c r="D84" s="1" t="s">
        <v>4</v>
      </c>
    </row>
    <row r="85" customFormat="false" ht="20.7" hidden="false" customHeight="true" outlineLevel="0" collapsed="false">
      <c r="A85" s="3" t="n">
        <v>84</v>
      </c>
      <c r="B85" s="2" t="str">
        <f aca="false">HYPERLINK("https://www.daneshjooyar.com/%d8%a2%d9%85%d9%88%d8%b2%d8%b4-%d9%86%d8%ad%d9%88%d9%87-%d9%86%d8%b5%d8%a8-%d9%88-%d8%a7%d8%b3%d8%aa%d9%81%d8%a7%d8%af%d9%87-%d8%a7%d8%b2-captcha-%d8%af%d8%b1asp-net-webform/","آموزش نحوه نصب و استفاده از Captcha درAsp.net Webform")</f>
        <v>آموزش نحوه نصب و استفاده از Captcha درAsp.net Webform</v>
      </c>
      <c r="C85" s="1" t="s">
        <v>3</v>
      </c>
      <c r="D85" s="1" t="s">
        <v>4</v>
      </c>
    </row>
    <row r="86" customFormat="false" ht="20.7" hidden="false" customHeight="true" outlineLevel="0" collapsed="false">
      <c r="A86" s="3" t="n">
        <v>85</v>
      </c>
      <c r="B86" s="2" t="str">
        <f aca="false">HYPERLINK("https://www.daneshjooyar.com/%d8%af%d9%88%d8%b1%d9%87-%d8%a2%d9%85%d9%88%d8%b2%d8%b4-%d9%85%d9%82%d8%af%d9%85%d8%a7%d8%aa%db%8c-php-%d9%88-%d8%b4%db%8c-%da%af%d8%b1%d8%a7%db%8c%db%8c/","دوره آموزش مقدماتی PHP و شی گرایی")</f>
        <v>دوره آموزش مقدماتی PHP و شی گرایی</v>
      </c>
      <c r="C86" s="1" t="s">
        <v>3</v>
      </c>
      <c r="D86" s="1" t="s">
        <v>4</v>
      </c>
    </row>
    <row r="87" customFormat="false" ht="20.7" hidden="false" customHeight="true" outlineLevel="0" collapsed="false">
      <c r="A87" s="3" t="n">
        <v>86</v>
      </c>
      <c r="B87" s="2" t="str">
        <f aca="false">HYPERLINK("https://www.daneshjooyar.com/%d8%a2%d9%85%d9%88%d8%b2%d8%b4-%da%a9%d8%a7%d8%b1-%d8%a8%d8%a7-%da%a9%d8%a7%d9%85%d9%be%d9%88%d9%86%d9%86%d8%aa-jwplayer/","آموزش کامل کار با کامپوننت JwPlayer با تکنولوژی LINQ")</f>
        <v>آموزش کامل کار با کامپوننت JwPlayer با تکنولوژی LINQ</v>
      </c>
      <c r="C87" s="1" t="s">
        <v>3</v>
      </c>
      <c r="D87" s="1" t="s">
        <v>4</v>
      </c>
    </row>
    <row r="88" customFormat="false" ht="20.7" hidden="false" customHeight="true" outlineLevel="0" collapsed="false">
      <c r="A88" s="3" t="n">
        <v>87</v>
      </c>
      <c r="B88" s="2" t="str">
        <f aca="false">HYPERLINK("https://www.daneshjooyar.com/%d8%a2%d9%85%d9%88%d8%b2%d8%b4-%d8%b7%d8%b1%d8%a7%d8%ad%db%8c-%d9%88-%d9%be%db%8c%d8%a7%d8%af%d9%87-%d8%b3%d8%a7%d8%b2%db%8c-%d9%88%d8%a8-%d8%b3%d8%a7%db%8c%d8%aa-%d8%a8%d8%b2%d8%b1%da%af-%d8%a2%d9%be/","آموزش طراحی و پیاده سازی وب سایت بزرگ آپارات با ASP.NET MVC5.2")</f>
        <v>آموزش طراحی و پیاده سازی وب سایت بزرگ آپارات با ASP.NET MVC5.2</v>
      </c>
      <c r="C88" s="1" t="s">
        <v>3</v>
      </c>
      <c r="D88" s="1" t="s">
        <v>4</v>
      </c>
    </row>
    <row r="89" customFormat="false" ht="20.7" hidden="false" customHeight="true" outlineLevel="0" collapsed="false">
      <c r="A89" s="3" t="n">
        <v>88</v>
      </c>
      <c r="B89" s="2" t="str">
        <f aca="false">HYPERLINK("https://www.daneshjooyar.com/%d8%af%d9%88%d8%b1%d9%87-%d8%a8%db%8c-%d9%86%d8%b8%db%8c%d8%b1-%d8%a2%d9%85%d9%88%d8%b2%d8%b4-%d8%b7%d8%b1%d8%a7%d8%ad%db%8c-%d8%b3%d8%a7%db%8c%d8%aa-%d8%ac%d8%b3%d8%aa%d8%ac%d9%88%da%af%d8%b1-%d8%ae/","دوره بی نظیر آموزش طراحی سایت جستجوگر خبر")</f>
        <v>دوره بی نظیر آموزش طراحی سایت جستجوگر خبر</v>
      </c>
      <c r="C89" s="1" t="s">
        <v>3</v>
      </c>
      <c r="D89" s="1" t="s">
        <v>4</v>
      </c>
    </row>
    <row r="90" customFormat="false" ht="20.7" hidden="false" customHeight="true" outlineLevel="0" collapsed="false">
      <c r="A90" s="3" t="n">
        <v>89</v>
      </c>
      <c r="B90" s="2" t="str">
        <f aca="false">HYPERLINK("https://www.daneshjooyar.com/build-a-store-isam-with-asp-mvc/","دوره جامع آموزش ساخت فروشگاه مشابه ایسام با ASP MVC 5.2")</f>
        <v>دوره جامع آموزش ساخت فروشگاه مشابه ایسام با ASP MVC 5.2</v>
      </c>
      <c r="C90" s="1" t="s">
        <v>3</v>
      </c>
      <c r="D90" s="1" t="s">
        <v>4</v>
      </c>
    </row>
    <row r="91" customFormat="false" ht="20.7" hidden="false" customHeight="true" outlineLevel="0" collapsed="false">
      <c r="A91" s="3" t="n">
        <v>90</v>
      </c>
      <c r="B91" s="2" t="str">
        <f aca="false">HYPERLINK("https://www.daneshjooyar.com/%d8%a2%d9%85%d9%88%d8%b2%d8%b4-%d9%81%d8%b1%db%8c%d9%85-%d9%88%d8%b1%da%a9-symfony/","آموزش فریم ورک symfony")</f>
        <v>آموزش فریم ورک symfony</v>
      </c>
      <c r="C91" s="1" t="s">
        <v>3</v>
      </c>
      <c r="D91" s="1" t="s">
        <v>4</v>
      </c>
    </row>
    <row r="92" customFormat="false" ht="20.7" hidden="false" customHeight="true" outlineLevel="0" collapsed="false">
      <c r="A92" s="3" t="n">
        <v>91</v>
      </c>
      <c r="B92" s="2" t="str">
        <f aca="false">HYPERLINK("https://www.daneshjooyar.com/%d8%a2%d9%85%d9%88%d8%b2%d8%b4-c-%d9%88-asp-%d8%a8%d8%a7-%d8%aa%da%a9%d9%86%d9%88%d9%84%d9%88%da%98%db%8c-ef-%d8%af%d8%b1-%d9%82%d8%a7%d9%84%d8%a8-%d9%be%d8%b1%d9%88%da%98%d9%87-%d8%b3%d8%a7%d9%85/","پکیج کامل آموزش #C وASP در قالب پروژه سامانه ارتباط مدرس با هنرجو و مدیریت آموزشگاه مجازی با تکنولوژی EF")</f>
        <v>پکیج کامل آموزش #C وASP در قالب پروژه سامانه ارتباط مدرس با هنرجو و مدیریت آموزشگاه مجازی با تکنولوژی EF</v>
      </c>
      <c r="C92" s="1" t="s">
        <v>3</v>
      </c>
      <c r="D92" s="1" t="s">
        <v>4</v>
      </c>
    </row>
    <row r="93" customFormat="false" ht="20.7" hidden="false" customHeight="true" outlineLevel="0" collapsed="false">
      <c r="A93" s="3" t="n">
        <v>92</v>
      </c>
      <c r="B93" s="2" t="str">
        <f aca="false">HYPERLINK("https://www.daneshjooyar.com/%d8%af%d9%88%d8%b1%d9%87-%d8%ac%d8%a7%d9%85%d8%b9-%d8%a2%d9%85%d9%88%d8%b2%d8%b4-%d8%b7%d8%b1%d8%a7%d8%ad%db%8c-%d9%88-%d8%b3%d8%a7%d8%ae%d8%aa-%d8%b1%d9%88%d8%a8%d8%a7%d8%aa-%d8%a8%d8%b1%d8%a7%db%8c/","دوره جامع آموزش طراحی و ساخت روبات برای تلگرام با php")</f>
        <v>دوره جامع آموزش طراحی و ساخت روبات برای تلگرام با php</v>
      </c>
      <c r="C93" s="1" t="s">
        <v>3</v>
      </c>
      <c r="D93" s="1" t="s">
        <v>4</v>
      </c>
    </row>
    <row r="94" customFormat="false" ht="20.7" hidden="false" customHeight="true" outlineLevel="0" collapsed="false">
      <c r="A94" s="3" t="n">
        <v>93</v>
      </c>
      <c r="B94" s="2" t="str">
        <f aca="false">HYPERLINK("https://www.daneshjooyar.com/%d8%af%d9%88%d8%b1%d9%87-%d8%a7%d9%85%d9%88%d8%b2%d8%b4-%d8%b3%d8%a7%d8%ae%d8%aa-%d9%81%d8%b1%d9%88%d8%b4%da%af%d8%a7%d9%87-%d8%a7%db%8c%d9%86%d8%aa%d8%b1%d9%86%d8%aa%db%8c-%d8%a8%d8%a7-asp-%d8%a8/","دوره اموزش ساخت فروشگاه اینترنتی با asp به همراه درگاه پرداخت بانک و گزارشات مالی")</f>
        <v>دوره اموزش ساخت فروشگاه اینترنتی با asp به همراه درگاه پرداخت بانک و گزارشات مالی</v>
      </c>
      <c r="C94" s="1" t="s">
        <v>3</v>
      </c>
      <c r="D94" s="1" t="s">
        <v>4</v>
      </c>
    </row>
    <row r="95" customFormat="false" ht="20.7" hidden="false" customHeight="true" outlineLevel="0" collapsed="false">
      <c r="A95" s="3" t="n">
        <v>94</v>
      </c>
      <c r="B95" s="2" t="str">
        <f aca="false">HYPERLINK("https://www.daneshjooyar.com/%d8%af%d9%88%d8%b1%d9%87-%da%a9%d8%a7%d9%85%d9%84-%d8%a2%d9%85%d9%88%d8%b2%d8%b4-%d9%be%db%8c%d8%a7%d8%af%d9%87-%d8%b3%d8%a7%d8%b2%db%8c-%d9%88%d8%a8%d8%b3%d8%a7%db%8c%d8%aa-%d8%ae%d8%a8%d8%b1%db%8c/","دوره کامل آموزش پیاده سازی سایت خبری با ASP.NET MVC5.2")</f>
        <v>دوره کامل آموزش پیاده سازی سایت خبری با ASP.NET MVC5.2</v>
      </c>
      <c r="C95" s="1" t="s">
        <v>3</v>
      </c>
      <c r="D95" s="1" t="s">
        <v>4</v>
      </c>
    </row>
    <row r="96" customFormat="false" ht="20.7" hidden="false" customHeight="true" outlineLevel="0" collapsed="false">
      <c r="A96" s="3" t="n">
        <v>95</v>
      </c>
      <c r="B96" s="2" t="str">
        <f aca="false">HYPERLINK("https://www.daneshjooyar.com/%d9%be%da%a9%db%8c%d8%ac-%da%a9%d8%a7%d9%85%d9%84-%d8%a7%d9%85%d9%88%d8%b2%d8%b4-%d8%b3%d8%a7%d8%ae%d8%aa-%d8%b4%d8%a8%da%a9%d9%87-%d8%a7%d8%ac%d8%aa%d9%85%d8%a7%d8%b9%db%8c-%d8%a8%d8%a7-asp-net/","پکیج کامل آموزش ساخت شبکه اجتماعی با Asp.net و تکنولوژی LINQ")</f>
        <v>پکیج کامل آموزش ساخت شبکه اجتماعی با Asp.net و تکنولوژی LINQ</v>
      </c>
      <c r="C96" s="1" t="s">
        <v>3</v>
      </c>
      <c r="D96" s="1" t="s">
        <v>4</v>
      </c>
    </row>
    <row r="97" customFormat="false" ht="20.7" hidden="false" customHeight="true" outlineLevel="0" collapsed="false">
      <c r="A97" s="3" t="n">
        <v>96</v>
      </c>
      <c r="B97" s="2" t="str">
        <f aca="false">HYPERLINK("https://www.daneshjooyar.com/%d8%a7%d9%85%d9%88%d8%b2%d8%b4-%d8%ad%d8%b1%d9%81%d9%87-%d8%a7%db%8c-%d8%b3%d8%a7%d8%ae%d8%aa-%d8%b3%d8%a8%d8%af-%d8%ae%d8%b1%db%8c%d8%af-%d9%81%d8%b1%d9%88%d8%b4%da%af%d8%a7%d9%87-%d8%a8%d8%a7-asp-ne/","اموزش حرفه ای ساخت سبد خرید فروشگاه با Asp.net")</f>
        <v>اموزش حرفه ای ساخت سبد خرید فروشگاه با Asp.net</v>
      </c>
      <c r="C97" s="1" t="s">
        <v>3</v>
      </c>
      <c r="D97" s="1" t="s">
        <v>4</v>
      </c>
    </row>
    <row r="98" customFormat="false" ht="20.7" hidden="false" customHeight="true" outlineLevel="0" collapsed="false">
      <c r="A98" s="3" t="n">
        <v>97</v>
      </c>
      <c r="B98" s="2" t="str">
        <f aca="false">HYPERLINK("https://www.daneshjooyar.com/%d8%a2%d9%85%d9%88%d8%b2%d8%b4-%d8%b3%d8%a7%d8%ae%d8%aa-%da%a9%d8%aa%d8%a7%d8%a8%d8%ae%d8%a7%d9%86%d9%87-jquery-%d8%a8%d8%b1%d8%a7%db%8c-php/","آموزش ساخت کتابخانه jquery برای PHP")</f>
        <v>آموزش ساخت کتابخانه jquery برای PHP</v>
      </c>
      <c r="C98" s="1" t="s">
        <v>3</v>
      </c>
      <c r="D98" s="1" t="s">
        <v>4</v>
      </c>
    </row>
    <row r="99" customFormat="false" ht="20.7" hidden="false" customHeight="true" outlineLevel="0" collapsed="false">
      <c r="A99" s="3" t="n">
        <v>98</v>
      </c>
      <c r="B99" s="2" t="str">
        <f aca="false">HYPERLINK("https://www.daneshjooyar.com/%d8%af%d9%88%d8%b1%d9%87-%d8%a2%d9%85%d9%88%d8%b2%d8%b4-%d9%81%d8%b1%db%8c%d9%85%d9%88%d8%b1%da%a9-laravel/","دوره آموزش فریمورک laravel")</f>
        <v>دوره آموزش فریمورک laravel</v>
      </c>
      <c r="C99" s="1" t="s">
        <v>3</v>
      </c>
      <c r="D99" s="1" t="s">
        <v>4</v>
      </c>
    </row>
    <row r="100" customFormat="false" ht="20.7" hidden="false" customHeight="true" outlineLevel="0" collapsed="false">
      <c r="A100" s="3" t="n">
        <v>99</v>
      </c>
      <c r="B100" s="2" t="str">
        <f aca="false">HYPERLINK("https://www.daneshjooyar.com/%d8%b0%d8%ae%db%8c%d8%b1%d9%87-%d8%b9%da%a9%d8%b3-%d8%a8%d9%87-%d8%b5%d9%88%d8%b1%d8%aa-%d8%a8%d8%a7%db%8c%d9%86%d8%b1%db%8c-%d8%af%d8%b1-asp-net-%d8%a8%d8%a7-%d8%aa%da%a9%d9%86%d9%88%d9%84%d9%88/","ذخیره عکس به صورت باینری در Asp.net با تکنولوژی Linq")</f>
        <v>ذخیره عکس به صورت باینری در Asp.net با تکنولوژی Linq</v>
      </c>
      <c r="C100" s="1" t="s">
        <v>3</v>
      </c>
      <c r="D100" s="1" t="s">
        <v>4</v>
      </c>
    </row>
    <row r="101" customFormat="false" ht="20.7" hidden="false" customHeight="true" outlineLevel="0" collapsed="false">
      <c r="A101" s="3" t="n">
        <v>100</v>
      </c>
      <c r="B101" s="2" t="str">
        <f aca="false">HYPERLINK("https://www.daneshjooyar.com/%d8%b4%db%8c-%da%af%d8%b1%d8%a7%db%8c%db%8c-%d8%b1%d8%a7-%d8%a2%d8%b3%d8%a7%d9%86-%d8%a8%db%8c%d8%a7%d9%85%d9%88%d8%b2%db%8c%d8%af-%d8%af%d9%88%d8%b1%d9%87-%d8%a2%d9%85%d9%88%d8%b2%d8%b4-%d8%b4/","شی گرایی را آسان بیاموزید – دوره آموزش شی گرایی در PHP")</f>
        <v>شی گرایی را آسان بیاموزید – دوره آموزش شی گرایی در PHP</v>
      </c>
      <c r="C101" s="1" t="s">
        <v>3</v>
      </c>
      <c r="D101" s="1" t="s">
        <v>4</v>
      </c>
    </row>
    <row r="102" customFormat="false" ht="20.7" hidden="false" customHeight="true" outlineLevel="0" collapsed="false">
      <c r="A102" s="3" t="n">
        <v>101</v>
      </c>
      <c r="B102" s="2" t="str">
        <f aca="false">HYPERLINK("https://www.daneshjooyar.com/%d8%af%d9%88%d8%b1%d9%87-%d8%a2%d9%85%d9%88%d8%b2%d8%b4-%d8%b3%db%8c%d8%b3%d8%aa%d9%85-%d9%85%d8%af%db%8c%d8%b1%db%8c%d8%aa-%d8%af%d8%a7%d9%86%d8%b4%da%af%d8%a7%d9%87-%d9%88-%d8%ae%d9%88%d8%a7%d8%a8/","دوره آموزش سیستم مدیریت دانشگاه و خوابگاه")</f>
        <v>دوره آموزش سیستم مدیریت دانشگاه و خوابگاه</v>
      </c>
      <c r="C102" s="1" t="s">
        <v>3</v>
      </c>
      <c r="D102" s="1" t="s">
        <v>4</v>
      </c>
    </row>
    <row r="103" customFormat="false" ht="20.7" hidden="false" customHeight="true" outlineLevel="0" collapsed="false">
      <c r="A103" s="3" t="n">
        <v>102</v>
      </c>
      <c r="B103" s="2" t="str">
        <f aca="false">HYPERLINK("https://www.daneshjooyar.com/%d8%a2%d9%85%d9%88%d8%b2%d8%b4-%d8%b3%d8%a7%d8%ae%d8%aa-%d9%81%d8%b1%d9%88%d8%b4%da%af%d8%a7%d9%87-%d9%81%d8%a7%db%8c%d9%84-%d9%87%d9%85%d8%b1%d8%a7%d9%87-%d8%a8%d8%a7-%d8%a7%da%a9%d8%a7%d9%86%d8%aa-v/","آموزش ساخت فروشگاه فایل همراه با اکانت VIP با استفاده ازPHP")</f>
        <v>آموزش ساخت فروشگاه فایل همراه با اکانت VIP با استفاده ازPHP</v>
      </c>
      <c r="C103" s="1" t="s">
        <v>3</v>
      </c>
      <c r="D103" s="1" t="s">
        <v>4</v>
      </c>
    </row>
    <row r="104" customFormat="false" ht="20.7" hidden="false" customHeight="true" outlineLevel="0" collapsed="false">
      <c r="A104" s="3" t="n">
        <v>103</v>
      </c>
      <c r="B104" s="2" t="str">
        <f aca="false">HYPERLINK("https://www.daneshjooyar.com/%d8%a2%d9%85%d9%88%d8%b2%d8%b4-%da%a9%d8%a7%d9%85%d9%84-filing-%d8%af%d8%b1-%d8%b2%d8%a8%d8%a7%d9%86-php-%d9%88-%d8%b3%d8%a7%d8%ae%d8%aa-donwloader-%d9%88-uploader/","پکیج آموزش کامل Filing در زبان PHP و ساخت Downloader و Uploader")</f>
        <v>پکیج آموزش کامل Filing در زبان PHP و ساخت Downloader و Uploader</v>
      </c>
      <c r="C104" s="1" t="s">
        <v>3</v>
      </c>
      <c r="D104" s="1" t="s">
        <v>4</v>
      </c>
    </row>
    <row r="105" customFormat="false" ht="20.7" hidden="false" customHeight="true" outlineLevel="0" collapsed="false">
      <c r="A105" s="3" t="n">
        <v>104</v>
      </c>
      <c r="B105" s="2" t="str">
        <f aca="false">HYPERLINK("https://www.daneshjooyar.com/%d9%81%db%8c%d9%84%d9%85-%d8%a2%d9%85%d9%88%d8%b2%d8%b4-%d9%be%d8%b1%d9%88%da%98%d9%87-%d8%b3%db%8c%d8%b3%d8%aa%d9%85-%d9%85%d8%af%db%8c%d8%b1%db%8c%d8%aa-%d9%85%d8%af%d8%b1%d8%b3%d9%87-%d8%a8%d8%a7-p/","فیلم آموزش پروژه سیستم مدیریت مدرسه با PHP")</f>
        <v>فیلم آموزش پروژه سیستم مدیریت مدرسه با PHP</v>
      </c>
      <c r="C105" s="1" t="s">
        <v>3</v>
      </c>
      <c r="D105" s="1" t="s">
        <v>4</v>
      </c>
    </row>
    <row r="106" customFormat="false" ht="20.7" hidden="false" customHeight="true" outlineLevel="0" collapsed="false">
      <c r="A106" s="3" t="n">
        <v>105</v>
      </c>
      <c r="B106" s="2" t="str">
        <f aca="false">HYPERLINK("https://www.daneshjooyar.com/%d9%81%db%8c%d9%84%d9%85-%d8%a2%d9%85%d9%88%d8%b2%d8%b4-%d8%a7%d8%aa%d8%b5%d8%a7%d9%84-%d9%81%d8%b1%d9%88%d8%b4%da%af%d8%a7%d9%87-%d8%a7%db%8c%d9%86%d8%aa%d8%b1%d9%86%d8%aa%db%8c-%d8%a8%d9%87-%d8%af/","فیلم آموزش اتصال فروشگاه اینترنتی به درگاه بانک (پی لاین)")</f>
        <v>فیلم آموزش اتصال فروشگاه اینترنتی به درگاه بانک (پی لاین)</v>
      </c>
      <c r="C106" s="1" t="s">
        <v>3</v>
      </c>
      <c r="D106" s="1" t="s">
        <v>4</v>
      </c>
    </row>
    <row r="107" customFormat="false" ht="20.7" hidden="false" customHeight="true" outlineLevel="0" collapsed="false">
      <c r="A107" s="3" t="n">
        <v>106</v>
      </c>
      <c r="B107" s="2" t="str">
        <f aca="false">HYPERLINK("https://www.daneshjooyar.com/%d8%a2%d9%85%d9%88%d8%b2%d8%b4-%d9%81%d8%b1%db%8c%d9%85-%d9%88%d8%b1%da%a9-fuelphp-%d8%a8%d8%b1%d8%a7%db%8c-%d8%a7%d9%88%d9%84%db%8c%d9%86-%d8%a8%d8%a7%d8%b1-%d8%a8%d9%87-%d8%b2%d8%a8%d8%a7%d9%86/","آموزش فریم ورک FuelPHP برای اولین بار به زبان فارسی")</f>
        <v>آموزش فریم ورک FuelPHP برای اولین بار به زبان فارسی</v>
      </c>
      <c r="C107" s="1" t="s">
        <v>3</v>
      </c>
      <c r="D107" s="1" t="s">
        <v>4</v>
      </c>
    </row>
    <row r="108" customFormat="false" ht="20.7" hidden="false" customHeight="true" outlineLevel="0" collapsed="false">
      <c r="A108" s="3" t="n">
        <v>107</v>
      </c>
      <c r="B108" s="2" t="str">
        <f aca="false">HYPERLINK("https://www.daneshjooyar.com/%d8%a7%d9%85%d9%88%d8%b2%d8%b4-%d8%ad%d8%b1%d9%81%d9%87-%d8%a7%db%8c-%d8%b3%db%8c%d8%b3%d8%aa%d9%85-%d9%85%d8%af%db%8c%d8%b1%db%8c%d8%aa-%da%a9%d8%a7%d8%b1%db%8c%d8%a7%d8%a8%db%8c-%d8%a8%d8%a7-%d8%aa/","اموزش حرفه ای سیستم مدیریت کاریابی با تکنولوژی Entity Framework6")</f>
        <v>اموزش حرفه ای سیستم مدیریت کاریابی با تکنولوژی Entity Framework6</v>
      </c>
      <c r="C108" s="1" t="s">
        <v>3</v>
      </c>
      <c r="D108" s="1" t="s">
        <v>4</v>
      </c>
    </row>
    <row r="109" customFormat="false" ht="20.7" hidden="false" customHeight="true" outlineLevel="0" collapsed="false">
      <c r="A109" s="3" t="n">
        <v>108</v>
      </c>
      <c r="B109" s="2" t="str">
        <f aca="false">HYPERLINK("https://www.daneshjooyar.com/socialnetworkphp/","مجموعه ی آموزشی PHP در قالب پروژه ی ساخت شبکه ی اجتماعی کاملا پویا ، آموزشی کاربردی ، درآمدزا و منحصر به فرد")</f>
        <v>مجموعه ی آموزشی PHP در قالب پروژه ی ساخت شبکه ی اجتماعی کاملا پویا ، آموزشی کاربردی ، درآمدزا و منحصر به فرد</v>
      </c>
      <c r="C109" s="1" t="s">
        <v>3</v>
      </c>
      <c r="D109" s="1" t="s">
        <v>4</v>
      </c>
    </row>
    <row r="110" customFormat="false" ht="20.7" hidden="false" customHeight="true" outlineLevel="0" collapsed="false">
      <c r="A110" s="3" t="n">
        <v>109</v>
      </c>
      <c r="B110" s="2" t="str">
        <f aca="false">HYPERLINK("https://www.daneshjooyar.com/%d8%a2%d9%85%d9%88%d8%b2%d8%b4-%da%a9%d8%a7%d8%b1-%d8%a8%d8%a7-%d9%81%d9%88%d9%84%d8%af%d8%b1-%d9%87%d8%a7-%d8%a8%d9%87-%d8%b5%d9%88%d8%b1%d8%aa-%da%a9%d8%a7%d9%85%d9%84-%d8%af%d8%b1-php/","آموزش کار با فولدر ها به صورت کامل در PHP")</f>
        <v>آموزش کار با فولدر ها به صورت کامل در PHP</v>
      </c>
      <c r="C110" s="1" t="s">
        <v>3</v>
      </c>
      <c r="D110" s="1" t="s">
        <v>4</v>
      </c>
    </row>
    <row r="111" customFormat="false" ht="20.7" hidden="false" customHeight="true" outlineLevel="0" collapsed="false">
      <c r="A111" s="3" t="n">
        <v>110</v>
      </c>
      <c r="B111" s="2" t="str">
        <f aca="false">HYPERLINK("https://www.daneshjooyar.com/%d8%a2%d9%85%d9%88%d8%b2%d8%b4-rich-textbox-%d8%af%d8%b1-asp-net/","آموزش Rich TextBox در ASP.NET")</f>
        <v>آموزش Rich TextBox در ASP.NET</v>
      </c>
      <c r="C111" s="1" t="s">
        <v>3</v>
      </c>
      <c r="D111" s="1" t="s">
        <v>4</v>
      </c>
    </row>
    <row r="112" customFormat="false" ht="20.7" hidden="false" customHeight="true" outlineLevel="0" collapsed="false">
      <c r="A112" s="3" t="n">
        <v>111</v>
      </c>
      <c r="B112" s="2" t="str">
        <f aca="false">HYPERLINK("https://www.daneshjooyar.com/%d8%b3%d8%a7%d8%ae%d8%aa-%da%a9%d8%af-captcha-%d9%81%d8%a7%d8%b1%d8%b3%db%8c-%d8%af%d8%b1-asp-net/","ساخت کد Captcha فارسی در Asp.net")</f>
        <v>ساخت کد Captcha فارسی در Asp.net</v>
      </c>
      <c r="C112" s="1" t="s">
        <v>3</v>
      </c>
      <c r="D112" s="1" t="s">
        <v>4</v>
      </c>
    </row>
    <row r="113" customFormat="false" ht="20.7" hidden="false" customHeight="true" outlineLevel="0" collapsed="false">
      <c r="A113" s="3" t="n">
        <v>112</v>
      </c>
      <c r="B113" s="2" t="str">
        <f aca="false">HYPERLINK("https://www.daneshjooyar.com/%d8%b3%d8%a7%d8%ae%d8%aa-%da%a9%d8%af-captcha-%d8%af%d8%b1-asp-net-2/","ساخت کد Captcha در Asp.net")</f>
        <v>ساخت کد Captcha در Asp.net</v>
      </c>
      <c r="C113" s="1" t="s">
        <v>3</v>
      </c>
      <c r="D113" s="1" t="s">
        <v>4</v>
      </c>
    </row>
    <row r="114" customFormat="false" ht="20.7" hidden="false" customHeight="true" outlineLevel="0" collapsed="false">
      <c r="A114" s="3" t="n">
        <v>113</v>
      </c>
      <c r="B114" s="2" t="str">
        <f aca="false">HYPERLINK("https://www.daneshjooyar.com/%d8%b3%d8%a7%d8%ae%d8%aa-%da%a9%d8%af-captcha-%d8%af%d8%b1-asp-net/","ساخت کد Captcha در Asp.net")</f>
        <v>ساخت کد Captcha در Asp.net</v>
      </c>
      <c r="C114" s="1" t="s">
        <v>3</v>
      </c>
      <c r="D114" s="1" t="s">
        <v>4</v>
      </c>
    </row>
    <row r="115" customFormat="false" ht="20.7" hidden="false" customHeight="true" outlineLevel="0" collapsed="false">
      <c r="A115" s="3" t="n">
        <v>114</v>
      </c>
      <c r="B115" s="2" t="str">
        <f aca="false">HYPERLINK("https://www.daneshjooyar.com/%da%af%d8%b0%d8%a7%d8%b4%d8%aa%d9%85-watermark-%d8%af%d8%b1-textbox-%d8%af%d8%b1-asp-net/","گذاشتن WaterMark در TextBox در ASP.net")</f>
        <v>گذاشتن WaterMark در TextBox در ASP.net</v>
      </c>
      <c r="C115" s="1" t="s">
        <v>3</v>
      </c>
      <c r="D115" s="1" t="s">
        <v>4</v>
      </c>
    </row>
    <row r="116" customFormat="false" ht="20.7" hidden="false" customHeight="true" outlineLevel="0" collapsed="false">
      <c r="A116" s="3" t="n">
        <v>115</v>
      </c>
      <c r="B116" s="2" t="str">
        <f aca="false">HYPERLINK("https://www.daneshjooyar.com/%d8%ac%d8%b3%d8%aa%d8%ac%d9%88%db%8c-%da%af%d9%88%da%af%d9%84-%d8%af%d8%b1-%d8%b5%d9%81%d8%ad%d8%a7%d8%aa-asp-net/","جستجوی گوگل در صفحات Asp.net")</f>
        <v>جستجوی گوگل در صفحات Asp.net</v>
      </c>
      <c r="C116" s="1" t="s">
        <v>3</v>
      </c>
      <c r="D116" s="1" t="s">
        <v>4</v>
      </c>
    </row>
    <row r="117" customFormat="false" ht="20.7" hidden="false" customHeight="true" outlineLevel="0" collapsed="false">
      <c r="A117" s="3" t="n">
        <v>116</v>
      </c>
      <c r="B117" s="2" t="str">
        <f aca="false">HYPERLINK("https://www.daneshjooyar.com/%d9%88%db%8c%d8%b1%d8%a7%db%8c%d8%b4-%da%af%d8%b1%d9%88%d9%87%db%8c-%d8%af%d8%b1-%d9%be%d8%a7%db%8c%da%af%d8%a7%d9%87-%d8%af%d8%a7%d8%af%d9%87-%d8%a8%d8%b5%d9%88%d8%b1%d8%aa-%d8%a7%db%8c%d8%ac%da%a9/","آموزش ویرایش گروهی در پایگاه داده به صورت ایجکس (PHP)")</f>
        <v>آموزش ویرایش گروهی در پایگاه داده به صورت ایجکس (PHP)</v>
      </c>
      <c r="C117" s="1" t="s">
        <v>3</v>
      </c>
      <c r="D117" s="1" t="s">
        <v>4</v>
      </c>
    </row>
    <row r="118" customFormat="false" ht="20.7" hidden="false" customHeight="true" outlineLevel="0" collapsed="false">
      <c r="A118" s="3" t="n">
        <v>117</v>
      </c>
      <c r="B118" s="2" t="str">
        <f aca="false">HYPERLINK("https://www.daneshjooyar.com/%d8%b3%d8%a7%d8%ae%d8%aa-%d9%81%d8%b1%d9%85-%d9%88%d8%b1%d9%88%d8%af-%d9%88-%d8%ae%d8%b1%d9%88%d8%ac-%d9%87%d9%88%d8%b4%d9%85%d9%86%d8%af/","ساخت فرم ورود و خروج هوشمند وبسایت در php")</f>
        <v>ساخت فرم ورود و خروج هوشمند وبسایت در php</v>
      </c>
      <c r="C118" s="1" t="s">
        <v>3</v>
      </c>
      <c r="D118" s="1" t="s">
        <v>4</v>
      </c>
    </row>
    <row r="119" customFormat="false" ht="20.7" hidden="false" customHeight="true" outlineLevel="0" collapsed="false">
      <c r="A119" s="3" t="n">
        <v>118</v>
      </c>
      <c r="B119" s="2" t="str">
        <f aca="false">HYPERLINK("https://www.daneshjooyar.com/%d8%af%d9%88%d8%b1%d9%87-%d8%a2%d9%85%d9%88%d8%b2%d8%b4%db%8c-%d9%be%d8%b1%d9%88%da%98%d9%87-%d9%85%d8%ad%d9%88%d8%b1-sql-mysqli-%d8%af%d8%b1-%d9%82%d8%a7%d9%84%d8%a8-%d9%be%d8%b1%d9%88%da%98%d9%87/","دوره آموزشی پروژه محور sql + mysqli + Phpدر قالب پروژه سامانه فروشگاه کتاب")</f>
        <v>دوره آموزشی پروژه محور sql + mysqli + Phpدر قالب پروژه سامانه فروشگاه کتاب</v>
      </c>
      <c r="C119" s="1" t="s">
        <v>3</v>
      </c>
      <c r="D119" s="1" t="s">
        <v>4</v>
      </c>
    </row>
    <row r="120" customFormat="false" ht="20.7" hidden="false" customHeight="true" outlineLevel="0" collapsed="false">
      <c r="A120" s="3" t="n">
        <v>119</v>
      </c>
      <c r="B120" s="2" t="str">
        <f aca="false">HYPERLINK("https://www.daneshjooyar.com/%da%86%d9%86%d8%af-%d8%b2%d8%a8%d8%a7%d9%86%d9%87-%da%a9%d8%b1%d8%af%d9%86-%d8%a8%d8%ae%d8%b4-%d9%87%d8%a7%db%8c%db%8c-%d8%a7%d8%b2-%d9%88%d8%a8-%d8%b3%d8%a7%db%8c%d8%aa-%d8%a8%d8%af%d9%88%d9%86/","چند زبانه کردن بخش هایی از وب سایت بدون استفاده از دیتابیس در PHP")</f>
        <v>چند زبانه کردن بخش هایی از وب سایت بدون استفاده از دیتابیس در PHP</v>
      </c>
      <c r="C120" s="1" t="s">
        <v>3</v>
      </c>
      <c r="D120" s="1" t="s">
        <v>4</v>
      </c>
    </row>
    <row r="121" customFormat="false" ht="20.7" hidden="false" customHeight="true" outlineLevel="0" collapsed="false">
      <c r="A121" s="3" t="n">
        <v>120</v>
      </c>
      <c r="B121" s="2" t="str">
        <f aca="false">HYPERLINK("https://www.daneshjooyar.com/%d9%81%db%8c%d9%84%d9%85-%d8%a2%d9%85%d9%88%d8%b2%d8%b4%db%8c-%d8%b7%d8%b1%d8%a7%d8%ad%db%8c-%d9%81%d8%b1%d9%85-%d8%a2%d9%be%d9%84%d9%88%d8%af-%d8%a7%db%8c%d9%85%d9%86-%d8%a8%d8%a7-%d8%b2%d8%a8%d8%a7/","فیلم آموزشی طراحی فرم آپلود ایمن با زبان php")</f>
        <v>فیلم آموزشی طراحی فرم آپلود ایمن با زبان php</v>
      </c>
      <c r="C121" s="1" t="s">
        <v>3</v>
      </c>
      <c r="D121" s="1" t="s">
        <v>4</v>
      </c>
    </row>
    <row r="122" customFormat="false" ht="20.7" hidden="false" customHeight="true" outlineLevel="0" collapsed="false">
      <c r="A122" s="3" t="n">
        <v>121</v>
      </c>
      <c r="B122" s="2" t="str">
        <f aca="false">HYPERLINK("https://www.daneshjooyar.com/%d8%a2%d9%85%d9%88%d8%b2%d8%b4-%d8%a8%d8%b1%d8%b1%d8%b3%db%8c-%d9%88-%d9%81%db%8c%d9%84%d8%aa%d8%b1-%da%a9%d8%b1%d8%af%d9%86-%d9%88%d8%b1%d9%88%d8%af%db%8c-%d9%87%d8%a7%db%8c-%da%a9%d8%a7%d8%b1%d8%a8/","آموزش بررسی و فیلتر کردن ورودی های کاربر در php")</f>
        <v>آموزش بررسی و فیلتر کردن ورودی های کاربر در php</v>
      </c>
      <c r="C122" s="1" t="s">
        <v>3</v>
      </c>
      <c r="D122" s="1" t="s">
        <v>4</v>
      </c>
    </row>
    <row r="123" customFormat="false" ht="20.7" hidden="false" customHeight="true" outlineLevel="0" collapsed="false">
      <c r="A123" s="3" t="n">
        <v>122</v>
      </c>
      <c r="B123" s="2" t="str">
        <f aca="false">HYPERLINK("https://www.daneshjooyar.com/%d8%a2%d9%85%d9%88%d8%b2%d8%b4-%d8%b3%d8%a7%d8%ae%d8%aa-%d8%a8%d8%ae%d8%b4-%d8%af%d8%b1%d8%ae%d9%88%d8%a7%d8%b3%d8%aa-%d9%81%db%8c%d9%84%d9%85-%d8%a2%d9%85%d9%88%d8%b2%d8%b4%db%8c-%d8%a8%d8%b1%d8%a7/","آموزش php در قالب ساخت بخش درخواست فیلم آموزشی برای سایت – قسمت 2 تا آخر")</f>
        <v>آموزش php در قالب ساخت بخش درخواست فیلم آموزشی برای سایت – قسمت 2 تا آخر</v>
      </c>
      <c r="C123" s="1" t="s">
        <v>3</v>
      </c>
      <c r="D123" s="1" t="s">
        <v>4</v>
      </c>
    </row>
    <row r="124" customFormat="false" ht="20.7" hidden="false" customHeight="true" outlineLevel="0" collapsed="false">
      <c r="A124" s="3" t="n">
        <v>123</v>
      </c>
      <c r="B124" s="2" t="str">
        <f aca="false">HYPERLINK("https://www.daneshjooyar.com/%d9%81%db%8c%d9%84%d9%85-%d8%a2%d9%85%d9%88%d8%b2%d8%b4-%d8%a7%d8%b9%d8%aa%d8%a8%d8%a7%d8%b1-%d8%b3%d9%86%d8%ac%db%8c-%d9%be%db%8c%d8%b4%d8%b1%d9%81%d8%aa%d9%87-%d9%81%d8%b1%d9%85-%d8%af%d8%b1-php/","فیلم آموزش اعتبار سنجی پیشرفته فرم در php")</f>
        <v>فیلم آموزش اعتبار سنجی پیشرفته فرم در php</v>
      </c>
      <c r="C124" s="1" t="s">
        <v>3</v>
      </c>
      <c r="D124" s="1" t="s">
        <v>4</v>
      </c>
    </row>
    <row r="125" customFormat="false" ht="20.7" hidden="false" customHeight="true" outlineLevel="0" collapsed="false">
      <c r="A125" s="3" t="n">
        <v>124</v>
      </c>
      <c r="B125" s="2" t="str">
        <f aca="false">HYPERLINK("https://www.daneshjooyar.com/%d9%81%db%8c%d9%84%d9%85-%d8%a2%d9%85%d9%88%d8%b2%d8%b4-%d8%aa%da%a9%d9%86%db%8c%da%a9-%d9%be%d8%b1%da%a9%d8%a7%d8%b1%d8%a8%d8%b1%d8%af-%d8%a2%d9%be%d9%84%d9%88%d8%af-%d9%81%d8%a7%db%8c%d9%84-%d8%a8/","فیلم آموزش تکنیک پرکاربرد آپلود فایل با FTP در PHP")</f>
        <v>فیلم آموزش تکنیک پرکاربرد آپلود فایل با FTP در PHP</v>
      </c>
      <c r="C125" s="1" t="s">
        <v>3</v>
      </c>
      <c r="D125" s="1" t="s">
        <v>4</v>
      </c>
    </row>
    <row r="126" customFormat="false" ht="20.7" hidden="false" customHeight="true" outlineLevel="0" collapsed="false">
      <c r="A126" s="3" t="n">
        <v>125</v>
      </c>
      <c r="B126" s="2" t="str">
        <f aca="false">HYPERLINK("https://www.daneshjooyar.com/%d8%b3%d9%88%d8%b1%d8%b3-%d8%b3%db%8c%d8%b3%d8%aa%d9%85-%d8%a7%d8%b9%d9%84%d8%a7%d9%85-%d9%86%d9%85%d8%b1%d8%a7%d8%aa-%d8%a8%d9%87-%d8%b2%d8%a8%d8%a7%d9%86-php-2/","سورس سیستم اعلام نمرات به زبان PHP")</f>
        <v>سورس سیستم اعلام نمرات به زبان PHP</v>
      </c>
      <c r="C126" s="1" t="s">
        <v>3</v>
      </c>
      <c r="D126" s="1" t="s">
        <v>4</v>
      </c>
    </row>
    <row r="127" customFormat="false" ht="20.7" hidden="false" customHeight="true" outlineLevel="0" collapsed="false">
      <c r="A127" s="3" t="n">
        <v>126</v>
      </c>
      <c r="B127" s="2" t="str">
        <f aca="false">HYPERLINK("https://www.daneshjooyar.com/%d8%a2%d9%85%d9%88%d8%b2%d8%b4-%d8%a7%d8%b1%d8%aa%d8%a8%d8%a7%d8%b7-%d8%a8%d8%a7-%d8%a8%d8%a7%d9%86%da%a9-%d8%a7%d8%b7%d9%84%d8%a7%d8%b9%d8%a7%d8%aa%db%8c-sqlserver-%d8%af%d8%b1-asp-net-mvc/","آموزش ارتباط با بانک اطلاعاتی SQLSERVER در ASP.NET MVC")</f>
        <v>آموزش ارتباط با بانک اطلاعاتی SQLSERVER در ASP.NET MVC</v>
      </c>
      <c r="C127" s="1" t="s">
        <v>3</v>
      </c>
      <c r="D127" s="1" t="s">
        <v>4</v>
      </c>
    </row>
    <row r="128" customFormat="false" ht="20.7" hidden="false" customHeight="true" outlineLevel="0" collapsed="false">
      <c r="A128" s="3" t="n">
        <v>127</v>
      </c>
      <c r="B128" s="2" t="str">
        <f aca="false">HYPERLINK("https://www.daneshjooyar.com/%d8%a2%d9%85%d9%88%d8%b2%d8%b4-%d8%b3%d8%a7%d8%af%d9%87-%d8%a7%d8%aa%d8%b5%d8%a7%d9%84-%d8%a8%d9%87-%d8%af%db%8c%d8%aa%d8%a7%d8%a8%db%8c%d8%b3-%d8%a8%d8%a7-pdo/","آموزش ساده اتصال به دیتابیس با PDO")</f>
        <v>آموزش ساده اتصال به دیتابیس با PDO</v>
      </c>
      <c r="C128" s="1" t="s">
        <v>3</v>
      </c>
      <c r="D128" s="1" t="s">
        <v>4</v>
      </c>
    </row>
    <row r="129" customFormat="false" ht="20.7" hidden="false" customHeight="true" outlineLevel="0" collapsed="false">
      <c r="A129" s="3" t="n">
        <v>128</v>
      </c>
      <c r="B129" s="2" t="str">
        <f aca="false">HYPERLINK("https://www.daneshjooyar.com/%d9%85%d8%ac%d9%85%d9%88%d8%b9%d9%87-%d8%b3%d8%a7%d8%ae%d8%aa-%d8%b3%d8%a8%d8%af-%d8%ae%d8%b1%db%8c%d8%af-%d9%81%d8%b1%d9%88%d8%b4%da%af%d8%a7%d9%87-%d8%a8%d8%af%d9%88%d9%86-%d9%86%db%8c%d8%a7%d8%b2/","مجموعه ساخت سبد خرید فروشگاه بدون نیاز به ثبت نام کاربر")</f>
        <v>مجموعه ساخت سبد خرید فروشگاه بدون نیاز به ثبت نام کاربر</v>
      </c>
      <c r="C129" s="1" t="s">
        <v>3</v>
      </c>
      <c r="D129" s="1" t="s">
        <v>4</v>
      </c>
    </row>
    <row r="130" customFormat="false" ht="20.7" hidden="false" customHeight="true" outlineLevel="0" collapsed="false">
      <c r="A130" s="3" t="n">
        <v>129</v>
      </c>
      <c r="B130" s="2" t="str">
        <f aca="false">HYPERLINK("https://www.daneshjooyar.com/%d8%aa%d8%a7%d9%85%db%8c%d9%86-%d8%a7%d9%85%d9%86%db%8c%d8%aa-%d8%b3%d8%a8%d8%af-%d8%ae%d8%b1%db%8c%d8%af-%d9%81%d8%b1%d9%88%d8%b4%da%af%d8%a7%d9%87-%d8%a7%db%8c%d9%86%d8%aa%d8%b1%d9%86%d8%aa%db%8c/","تامین امنیت سبد خرید فروشگاه اینترنتی")</f>
        <v>تامین امنیت سبد خرید فروشگاه اینترنتی</v>
      </c>
      <c r="C130" s="1" t="s">
        <v>3</v>
      </c>
      <c r="D130" s="1" t="s">
        <v>4</v>
      </c>
    </row>
    <row r="131" customFormat="false" ht="20.7" hidden="false" customHeight="true" outlineLevel="0" collapsed="false">
      <c r="A131" s="3" t="n">
        <v>130</v>
      </c>
      <c r="B131" s="2" t="str">
        <f aca="false">HYPERLINK("https://www.daneshjooyar.com/%d8%b3%d9%88%d8%b1%d8%b3-%d8%b3%db%8c%d8%b3%d8%aa%d9%85-%d9%85%d8%af%db%8c%d8%b1%db%8c%d8%aa-%d9%87%d8%aa%d9%84-%d8%aa%d8%ad%d8%aa-%d9%88%d8%a8/","سورس سیستم مدیریت هتل تحت وب")</f>
        <v>سورس سیستم مدیریت هتل تحت وب</v>
      </c>
      <c r="C131" s="1" t="s">
        <v>3</v>
      </c>
      <c r="D131" s="1" t="s">
        <v>4</v>
      </c>
    </row>
    <row r="132" customFormat="false" ht="20.7" hidden="false" customHeight="true" outlineLevel="0" collapsed="false">
      <c r="A132" s="3" t="n">
        <v>131</v>
      </c>
      <c r="B132" s="2" t="str">
        <f aca="false">HYPERLINK("https://www.daneshjooyar.com/%d8%a2%d9%85%d9%88%d8%b2%d8%b4-%da%a9%d8%a7%d9%85%d9%84-%d8%b3%d8%a7%d8%ae%d8%aa-%d8%a7%d9%85%da%a9%d8%a7%d9%86-%d8%af%d8%b1%d8%ac-%d8%aa%d8%a8%d9%84%db%8c%d8%ba-%d8%af%d8%b1-%d8%b3%d8%a7%db%8c%d8%aa/","آموزش کامل ساخت امکان درج تبلیغ در سایت به صورت داینامیک (php)")</f>
        <v>آموزش کامل ساخت امکان درج تبلیغ در سایت به صورت داینامیک (php)</v>
      </c>
      <c r="C132" s="1" t="s">
        <v>3</v>
      </c>
      <c r="D132" s="1" t="s">
        <v>4</v>
      </c>
    </row>
    <row r="133" customFormat="false" ht="20.7" hidden="false" customHeight="true" outlineLevel="0" collapsed="false">
      <c r="A133" s="3" t="n">
        <v>132</v>
      </c>
      <c r="B133" s="2" t="str">
        <f aca="false">HYPERLINK("https://www.daneshjooyar.com/%d9%81%db%8c%d9%84%d9%85-%d8%a2%d9%85%d9%88%d8%b2%d8%b4-%d9%86%d8%ad%d9%88%d9%87-%d9%86%d9%88%d8%b4%d8%aa%d9%86-%d9%88-%d8%a7%d8%b3%d8%aa%d9%81%d8%a7%d8%af%d9%87-%d8%a7%d8%b2-%d9%88%d8%a8-%d8%b3%d8%b1/","فیلم آموزش نحوه نوشتن و استفاده از وب سرویس")</f>
        <v>فیلم آموزش نحوه نوشتن و استفاده از وب سرویس</v>
      </c>
      <c r="C133" s="1" t="s">
        <v>3</v>
      </c>
      <c r="D133" s="1" t="s">
        <v>4</v>
      </c>
    </row>
    <row r="134" customFormat="false" ht="20.7" hidden="false" customHeight="true" outlineLevel="0" collapsed="false">
      <c r="A134" s="3" t="n">
        <v>133</v>
      </c>
      <c r="B134" s="2" t="str">
        <f aca="false">HYPERLINK("https://www.daneshjooyar.com/%d8%af%d8%a7%d9%86%d9%84%d9%88%d8%af-%d9%81%db%8c%d9%84%d9%85-%d8%a7%d9%85%d9%88%d8%b2%d8%b4-%d9%86%d8%ad%d9%88%d9%87-%d8%b0%d8%ae%db%8c%d8%b1%d9%87-%d8%b3%d8%a7%d8%b2%db%8c-%d9%81%d8%a7%db%8c%d9%84-s/","دانلود فیلم اموزش نحوه ذخیره سازی فایل SWF در بانک اطلاعاتی به دو صورت مسیر و باینری")</f>
        <v>دانلود فیلم اموزش نحوه ذخیره سازی فایل SWF در بانک اطلاعاتی به دو صورت مسیر و باینری</v>
      </c>
      <c r="C134" s="1" t="s">
        <v>3</v>
      </c>
      <c r="D134" s="1" t="s">
        <v>4</v>
      </c>
    </row>
    <row r="135" customFormat="false" ht="20.7" hidden="false" customHeight="true" outlineLevel="0" collapsed="false">
      <c r="A135" s="3" t="n">
        <v>134</v>
      </c>
      <c r="B135" s="2" t="str">
        <f aca="false">HYPERLINK("https://www.daneshjooyar.com/%d8%a2%d9%85%d9%88%d8%b2%d8%b4-%da%a9%d8%a7%d8%b1-%d8%a8%d8%a7-%d9%81%d8%a7%db%8c%d9%84-%d9%87%d8%a7-%d8%af%d8%b1-php/","آموزش کار با فایل ها در PHP")</f>
        <v>آموزش کار با فایل ها در PHP</v>
      </c>
      <c r="C135" s="1" t="s">
        <v>3</v>
      </c>
      <c r="D135" s="1" t="s">
        <v>4</v>
      </c>
    </row>
    <row r="136" customFormat="false" ht="20.7" hidden="false" customHeight="true" outlineLevel="0" collapsed="false">
      <c r="A136" s="3" t="n">
        <v>135</v>
      </c>
      <c r="B136" s="2" t="str">
        <f aca="false">HYPERLINK("https://www.daneshjooyar.com/asp-react/","ساخت شبکه اجتماعی با Asp.Net Core و React (مشابه فیسبوک)")</f>
        <v>ساخت شبکه اجتماعی با Asp.Net Core و React (مشابه فیسبوک)</v>
      </c>
      <c r="C136" s="1" t="s">
        <v>3</v>
      </c>
      <c r="D136" s="1" t="s">
        <v>5</v>
      </c>
    </row>
    <row r="137" customFormat="false" ht="20.7" hidden="false" customHeight="true" outlineLevel="0" collapsed="false">
      <c r="A137" s="3" t="n">
        <v>136</v>
      </c>
      <c r="B137" s="2" t="str">
        <f aca="false">HYPERLINK("https://www.daneshjooyar.com/mvc-core/","مهاجرت از Asp.net MVC به Asp.net Core")</f>
        <v>مهاجرت از Asp.net MVC به Asp.net Core</v>
      </c>
      <c r="C137" s="1" t="s">
        <v>3</v>
      </c>
      <c r="D137" s="1" t="s">
        <v>5</v>
      </c>
    </row>
    <row r="138" customFormat="false" ht="20.7" hidden="false" customHeight="true" outlineLevel="0" collapsed="false">
      <c r="A138" s="3" t="n">
        <v>137</v>
      </c>
      <c r="B138" s="2" t="str">
        <f aca="false">HYPERLINK("https://www.daneshjooyar.com/blazor/","آموزش Blazor در Asp.Net Core 6 به صورت پروژه محور")</f>
        <v>آموزش Blazor در Asp.Net Core 6 به صورت پروژه محور</v>
      </c>
      <c r="C138" s="1" t="s">
        <v>3</v>
      </c>
      <c r="D138" s="1" t="s">
        <v>5</v>
      </c>
    </row>
    <row r="139" customFormat="false" ht="20.7" hidden="false" customHeight="true" outlineLevel="0" collapsed="false">
      <c r="A139" s="3" t="n">
        <v>138</v>
      </c>
      <c r="B139" s="2" t="str">
        <f aca="false">HYPERLINK("https://www.daneshjooyar.com/%d8%a2%d9%85%d9%88%d8%b2%d8%b4-%d8%b7%d8%b1%d8%a7%d8%ad%db%8c-%d8%b3%d8%a7%db%8c%d8%aa-%d9%88-%d8%a7%d9%be%d9%84%db%8c%da%a9%db%8c%d8%b4%d9%86-%d8%aa%d8%a7%da%a9%d8%b3%db%8c-%d8%a2%d9%86%d9%84%d8%a7/","آموزش ASP.NET Core 5 در قالب پروژه بزرگ تاکسی آنلاین مشابه اسنپ")</f>
        <v>آموزش ASP.NET Core 5 در قالب پروژه بزرگ تاکسی آنلاین مشابه اسنپ</v>
      </c>
      <c r="C139" s="1" t="s">
        <v>3</v>
      </c>
      <c r="D139" s="1" t="s">
        <v>5</v>
      </c>
    </row>
    <row r="140" customFormat="false" ht="20.7" hidden="false" customHeight="true" outlineLevel="0" collapsed="false">
      <c r="A140" s="3" t="n">
        <v>139</v>
      </c>
      <c r="B140" s="2" t="str">
        <f aca="false">HYPERLINK("https://www.daneshjooyar.com/rezorpage/","آموزش Razor Pages برای طراحی سایت فروشگاه فایل")</f>
        <v>آموزش Razor Pages برای طراحی سایت فروشگاه فایل</v>
      </c>
      <c r="C140" s="1" t="s">
        <v>3</v>
      </c>
      <c r="D140" s="1" t="s">
        <v>5</v>
      </c>
    </row>
    <row r="141" customFormat="false" ht="20.7" hidden="false" customHeight="true" outlineLevel="0" collapsed="false">
      <c r="A141" s="3" t="n">
        <v>140</v>
      </c>
      <c r="B141" s="2" t="str">
        <f aca="false">HYPERLINK("https://www.daneshjooyar.com/csharp-tutorial/","آموزش مقدماتی سی شارپ برای توسعه وب و اپلیکیشن | آموزش ویژوال استودیو")</f>
        <v>آموزش مقدماتی سی شارپ برای توسعه وب و اپلیکیشن | آموزش ویژوال استودیو</v>
      </c>
      <c r="C141" s="1" t="s">
        <v>3</v>
      </c>
      <c r="D141" s="1" t="s">
        <v>5</v>
      </c>
    </row>
    <row r="142" customFormat="false" ht="20.7" hidden="false" customHeight="true" outlineLevel="0" collapsed="false">
      <c r="A142" s="3" t="n">
        <v>141</v>
      </c>
      <c r="B142" s="2" t="str">
        <f aca="false">HYPERLINK("https://www.daneshjooyar.com/%d8%af%d9%88%d8%b1%d9%87-%d8%a2%d9%85%d9%88%d8%b2%d8%b4-%d8%b3%d8%a7%d8%ae%d8%aa-%d9%81%d8%b1%d9%88%d8%b4%da%af%d8%a7%d9%87-%d8%a7%db%8c%d9%86%d8%aa%d8%b1%d9%86%d8%aa%db%8c-%d8%a8%d8%a7-asp-core5/","دوره آموزش ساخت فروشگاه اینترنتی با ASP Core 5")</f>
        <v>دوره آموزش ساخت فروشگاه اینترنتی با ASP Core 5</v>
      </c>
      <c r="C142" s="1" t="s">
        <v>3</v>
      </c>
      <c r="D142" s="1" t="s">
        <v>5</v>
      </c>
    </row>
    <row r="143" customFormat="false" ht="20.7" hidden="false" customHeight="true" outlineLevel="0" collapsed="false">
      <c r="A143" s="3" t="n">
        <v>142</v>
      </c>
      <c r="B143" s="2" t="str">
        <f aca="false">HYPERLINK("https://www.daneshjooyar.com/%d8%a7%d8%ad%d8%b1%d8%a7%d8%b2-%d9%87%d9%88%db%8c%d8%aa-%d8%a8%d8%a7-jwt-%d8%af%d8%b1-asp-net-core/","احراز هویت با JWT در  ASP.NET core")</f>
        <v>احراز هویت با JWT در  ASP.NET core</v>
      </c>
      <c r="C143" s="1" t="s">
        <v>3</v>
      </c>
      <c r="D143" s="1" t="s">
        <v>5</v>
      </c>
    </row>
    <row r="144" customFormat="false" ht="20.7" hidden="false" customHeight="true" outlineLevel="0" collapsed="false">
      <c r="A144" s="3" t="n">
        <v>143</v>
      </c>
      <c r="B144" s="2" t="str">
        <f aca="false">HYPERLINK("https://www.daneshjooyar.com/%d9%82%d8%a7%d8%a8%d9%84%db%8c%d8%aa-%d9%87%d8%a7%db%8c-%d8%ac%d8%af%db%8c%d8%af-asp-%d8%a8%d8%a7-asp-core-5/","قابلیت های جدید ASP با ASP Core 5 – مهاجرت از core 3 به 5 NET. – رایگان")</f>
        <v>قابلیت های جدید ASP با ASP Core 5 – مهاجرت از core 3 به 5 NET. – رایگان</v>
      </c>
      <c r="C144" s="1" t="s">
        <v>3</v>
      </c>
      <c r="D144" s="1" t="s">
        <v>5</v>
      </c>
    </row>
    <row r="145" customFormat="false" ht="20.7" hidden="false" customHeight="true" outlineLevel="0" collapsed="false">
      <c r="A145" s="3" t="n">
        <v>144</v>
      </c>
      <c r="B145" s="2" t="str">
        <f aca="false">HYPERLINK("https://www.daneshjooyar.com/soft98-site-design-tutorial-with-asp-net-core-comprehensive/","آموزش جامع طراحی سایت مشابه Soft98 با ASP.NET Core")</f>
        <v>آموزش جامع طراحی سایت مشابه Soft98 با ASP.NET Core</v>
      </c>
      <c r="C145" s="1" t="s">
        <v>3</v>
      </c>
      <c r="D145" s="1" t="s">
        <v>5</v>
      </c>
    </row>
    <row r="146" customFormat="false" ht="20.7" hidden="false" customHeight="true" outlineLevel="0" collapsed="false">
      <c r="A146" s="3" t="n">
        <v>145</v>
      </c>
      <c r="B146" s="2" t="str">
        <f aca="false">HYPERLINK("https://www.daneshjooyar.com/bsbuild-bank-interface-portal-with-asp-core-3-and-angular-8-s05/","دوره آموزش ساخت وب سایت درگاه واسط بانکی با asp core 3 و angular 9")</f>
        <v>دوره آموزش ساخت وب سایت درگاه واسط بانکی با asp core 3 و angular 9</v>
      </c>
      <c r="C146" s="1" t="s">
        <v>3</v>
      </c>
      <c r="D146" s="1" t="s">
        <v>5</v>
      </c>
    </row>
    <row r="147" customFormat="false" ht="20.7" hidden="false" customHeight="true" outlineLevel="0" collapsed="false">
      <c r="A147" s="3" t="n">
        <v>146</v>
      </c>
      <c r="B147" s="2" t="str">
        <f aca="false">HYPERLINK("https://www.daneshjooyar.com/signalr/","آموزش سیگنال آر در Asp.Net Core و اندروید بصورت پروژه محور")</f>
        <v>آموزش سیگنال آر در Asp.Net Core و اندروید بصورت پروژه محور</v>
      </c>
      <c r="C147" s="1" t="s">
        <v>3</v>
      </c>
      <c r="D147" s="1" t="s">
        <v>5</v>
      </c>
    </row>
    <row r="148" customFormat="false" ht="20.7" hidden="false" customHeight="true" outlineLevel="0" collapsed="false">
      <c r="A148" s="3" t="n">
        <v>147</v>
      </c>
      <c r="B148" s="2" t="str">
        <f aca="false">HYPERLINK("https://www.daneshjooyar.com/%d8%a2%d9%85%d9%88%d8%b2%d8%b4-%d8%b3%d8%a7%d8%ae%d8%aa-%d9%81%d8%b1%d9%88%d8%b4%da%af%d8%a7%d9%87-%d8%a8%d8%a7-asp-mvc-%d9%88-%d8%b7%d8%b1%d8%a7%d8%ad%db%8c-%d8%a7%d9%be-%d9%85%d9%88%d8%a8%d8%a7-2/","آموزش ساخت فروشگاه با ASP MVC و طراحی اپ موبایل با Xamarin – شامل 16 بخش")</f>
        <v>آموزش ساخت فروشگاه با ASP MVC و طراحی اپ موبایل با Xamarin – شامل 16 بخش</v>
      </c>
      <c r="C148" s="1" t="s">
        <v>3</v>
      </c>
      <c r="D148" s="1" t="s">
        <v>5</v>
      </c>
    </row>
    <row r="149" customFormat="false" ht="20.7" hidden="false" customHeight="true" outlineLevel="0" collapsed="false">
      <c r="A149" s="3" t="n">
        <v>148</v>
      </c>
      <c r="B149" s="2" t="str">
        <f aca="false">HYPERLINK("https://www.daneshjooyar.com/%d8%a2%d9%85%d9%88%d8%b2-%da%a9%d8%a7%d8%b1%d8%a8%d8%b1%d8%af%db%8c-%d9%be%db%8c%d8%a7%d8%af%d9%87-%d8%b3%d8%a7%d8%b2%db%8c-%d8%a7%d9%84%da%af%d9%88%db%8c-unit-of-work-%d8%af%d8%b1-asp-net-core/","آموزش کاربردی پیاده سازی الگوی Unit Of Work در Asp.Net Core")</f>
        <v>آموزش کاربردی پیاده سازی الگوی Unit Of Work در Asp.Net Core</v>
      </c>
      <c r="C149" s="1" t="s">
        <v>3</v>
      </c>
      <c r="D149" s="1" t="s">
        <v>5</v>
      </c>
    </row>
    <row r="150" customFormat="false" ht="20.7" hidden="false" customHeight="true" outlineLevel="0" collapsed="false">
      <c r="A150" s="3" t="n">
        <v>149</v>
      </c>
      <c r="B150" s="2" t="str">
        <f aca="false">HYPERLINK("https://www.daneshjooyar.com/%d8%a2%d9%85%d9%88%d8%b2%d8%b4-%d9%be%db%8c%d8%b4%d8%b1%d9%81%d8%aa%d9%87-%d8%b7%d8%b1%d8%a7%d8%ad%db%8c-%d8%b3%d8%a7%db%8c%d8%aa-%d8%b1%d8%b3%d8%a7%d9%86%d9%87-%d8%a2%d9%85%d9%88%d8%b2%d8%b4%db%8c/","آموزش پیشرفته طراحی سایت رسانه آموزشی با Asp.Net Core 2.2")</f>
        <v>آموزش پیشرفته طراحی سایت رسانه آموزشی با Asp.Net Core 2.2</v>
      </c>
      <c r="C150" s="1" t="s">
        <v>3</v>
      </c>
      <c r="D150" s="1" t="s">
        <v>5</v>
      </c>
    </row>
    <row r="151" customFormat="false" ht="20.7" hidden="false" customHeight="true" outlineLevel="0" collapsed="false">
      <c r="A151" s="3" t="n">
        <v>150</v>
      </c>
      <c r="B151" s="2" t="str">
        <f aca="false">HYPERLINK("https://www.daneshjooyar.com/%d8%a2%d9%85%d9%88%d8%b2%d8%b4-%d8%b7%d8%b1%d8%a7%d8%ad%db%8c-%d9%88-%d8%b3%d8%a7%d8%ae%d8%aa-%d8%b3%d8%a7%db%8c%d8%aa-%d8%ae%d8%b1%db%8c%d8%af-%d8%a8%d9%84%db%8c%d8%b7-%d8%a8%d8%a7-asp-net-mvc/","آموزش طراحی و ساخت سایت خرید بلیط با ASP.net MVC")</f>
        <v>آموزش طراحی و ساخت سایت خرید بلیط با ASP.net MVC</v>
      </c>
      <c r="C151" s="1" t="s">
        <v>3</v>
      </c>
      <c r="D151" s="1" t="s">
        <v>5</v>
      </c>
    </row>
    <row r="152" customFormat="false" ht="20.7" hidden="false" customHeight="true" outlineLevel="0" collapsed="false">
      <c r="A152" s="3" t="n">
        <v>151</v>
      </c>
      <c r="B152" s="2" t="str">
        <f aca="false">HYPERLINK("https://www.daneshjooyar.com/%d8%a2%d9%85%d9%88%d8%b2%d8%b4-%d9%81%d8%b9%d8%a7%d9%84-%d8%b3%d8%a7%d8%b2%db%8c-%d8%a2%d9%be%d9%84%d9%88%d8%af-%d8%aa%d8%b5%d9%88%db%8c%d8%b1-%d8%af%d8%b1-%d9%88%db%8c%d8%b1%d8%a7%db%8c%d8%b4%da%af/","آموزش فعال سازی آپلود تصویر در ویرایشگر CkEditor در Asp.Net Core")</f>
        <v>آموزش فعال سازی آپلود تصویر در ویرایشگر CkEditor در Asp.Net Core</v>
      </c>
      <c r="C152" s="1" t="s">
        <v>3</v>
      </c>
      <c r="D152" s="1" t="s">
        <v>5</v>
      </c>
    </row>
    <row r="153" customFormat="false" ht="20.7" hidden="false" customHeight="true" outlineLevel="0" collapsed="false">
      <c r="A153" s="3" t="n">
        <v>152</v>
      </c>
      <c r="B153" s="2" t="str">
        <f aca="false">HYPERLINK("https://www.daneshjooyar.com/%d8%a2%d9%85%d9%88%d8%b2%d8%b4-%d8%b5%d9%81%d8%ad%d9%87-%d8%a8%d9%86%d8%af%db%8c-%d8%a7%d8%b7%d9%84%d8%a7%d8%b9%d8%a7%d8%aa-%d8%a8%d9%87-%d8%b5%d9%88%d8%b1%d8%aa-%d9%be%db%8c%d8%b4%d8%b1%d9%81%d8%aa/","آموزش صفحه بندی اطلاعات به صورت پیشرفته در Asp.net Core Razor Page")</f>
        <v>آموزش صفحه بندی اطلاعات به صورت پیشرفته در Asp.net Core Razor Page</v>
      </c>
      <c r="C153" s="1" t="s">
        <v>3</v>
      </c>
      <c r="D153" s="1" t="s">
        <v>5</v>
      </c>
    </row>
    <row r="154" customFormat="false" ht="20.7" hidden="false" customHeight="true" outlineLevel="0" collapsed="false">
      <c r="A154" s="3" t="n">
        <v>153</v>
      </c>
      <c r="B154" s="2" t="str">
        <f aca="false">HYPERLINK("https://www.daneshjooyar.com/%d8%a2%d9%85%d9%88%d8%b2%d8%b4-authentication-%d9%85%d8%a8%d8%aa%d9%86%db%8c-%d8%a8%d8%b1-claims-%d8%af%d8%b1-asp-net-core-2-2/","آموزش Authentication مبتنی بر Claims در Asp.net Core 2.2")</f>
        <v>آموزش Authentication مبتنی بر Claims در Asp.net Core 2.2</v>
      </c>
      <c r="C154" s="1" t="s">
        <v>3</v>
      </c>
      <c r="D154" s="1" t="s">
        <v>5</v>
      </c>
    </row>
    <row r="155" customFormat="false" ht="20.7" hidden="false" customHeight="true" outlineLevel="0" collapsed="false">
      <c r="A155" s="3" t="n">
        <v>154</v>
      </c>
      <c r="B155" s="2" t="str">
        <f aca="false">HYPERLINK("https://www.daneshjooyar.com/%d8%a8%d8%b3%d8%aa%d9%87-%d8%ac%d8%a7%d9%85%d8%b9-%d8%a2%d9%85%d9%88%d8%b2%d8%b4-%d8%b7%d8%b1%d8%a7%d8%ad%db%8c-%d8%b3%d8%a7%db%8c%d8%aa-%d8%a8%d8%b1%d9%86%d8%a7%d9%85%d9%87-%d9%86%d9%88%db%8c%d8%b3/","بسته طلایی آموزش برنامه نویسی با ASP.net")</f>
        <v>بسته طلایی آموزش برنامه نویسی با ASP.net</v>
      </c>
      <c r="C155" s="1" t="s">
        <v>3</v>
      </c>
      <c r="D155" s="1" t="s">
        <v>5</v>
      </c>
    </row>
    <row r="156" customFormat="false" ht="20.7" hidden="false" customHeight="true" outlineLevel="0" collapsed="false">
      <c r="A156" s="3" t="n">
        <v>155</v>
      </c>
      <c r="B156" s="2" t="str">
        <f aca="false">HYPERLINK("https://www.daneshjooyar.com/%d8%a2%d9%85%d9%88%d8%b2%d8%b4-%d8%b3%d8%a7%d8%ae%d8%aa-%d9%81%d8%b1%d9%88%d8%b4%da%af%d8%a7%d9%87-%d9%88-%d8%b7%d8%b1%d8%a7%d8%ad%db%8c-%d8%a2%d9%be-%d9%85%d9%88%d8%a8%d8%a7%db%8c%d9%84-%d8%a8%d8%ae/","آموزش ساخت فروشگاه اینترنتی با ASP MVC")</f>
        <v>آموزش ساخت فروشگاه اینترنتی با ASP MVC</v>
      </c>
      <c r="C156" s="1" t="s">
        <v>3</v>
      </c>
      <c r="D156" s="1" t="s">
        <v>5</v>
      </c>
    </row>
    <row r="157" customFormat="false" ht="20.7" hidden="false" customHeight="true" outlineLevel="0" collapsed="false">
      <c r="A157" s="3" t="n">
        <v>156</v>
      </c>
      <c r="B157" s="2" t="str">
        <f aca="false">HYPERLINK("https://www.daneshjooyar.com/%d9%be%da%a9%db%8c%d8%ac-%da%a9%d8%a7%d9%85%d9%84-%d8%a2%d9%85%d9%88%d8%b2%d8%b4-%d8%b3%d8%a7%d8%ae%d8%aa-%d9%81%d8%b1%d9%88%d8%b4%da%af%d8%a7%d9%87-%d8%a7%db%8c%d9%86%d8%aa%d8%b1%d9%86%d8%aa%db%8c/","پکیج کامل آموزش ساخت فروشگاه اینترنتی با Asp.Net Core 2")</f>
        <v>پکیج کامل آموزش ساخت فروشگاه اینترنتی با Asp.Net Core 2</v>
      </c>
      <c r="C157" s="1" t="s">
        <v>3</v>
      </c>
      <c r="D157" s="1" t="s">
        <v>5</v>
      </c>
    </row>
    <row r="158" customFormat="false" ht="20.7" hidden="false" customHeight="true" outlineLevel="0" collapsed="false">
      <c r="A158" s="3" t="n">
        <v>157</v>
      </c>
      <c r="B158" s="2" t="str">
        <f aca="false">HYPERLINK("https://www.daneshjooyar.com/%d8%a2%d9%85%d9%88%d8%b2%d8%b4-%d8%b5%d9%81%d8%ad%d9%87-%d8%a8%d9%86%d8%af%db%8c-%d8%af%d8%b1-asp-net-mvc/","آموزش صفحه بندی در ASP.Net MVC")</f>
        <v>آموزش صفحه بندی در ASP.Net MVC</v>
      </c>
      <c r="C158" s="1" t="s">
        <v>3</v>
      </c>
      <c r="D158" s="1" t="s">
        <v>5</v>
      </c>
    </row>
    <row r="159" customFormat="false" ht="20.7" hidden="false" customHeight="true" outlineLevel="0" collapsed="false">
      <c r="A159" s="3" t="n">
        <v>158</v>
      </c>
      <c r="B159" s="2" t="str">
        <f aca="false">HYPERLINK("https://www.daneshjooyar.com/%d8%af%d9%88%d8%b1%d9%87-%d8%ac%d8%a7%d9%85%d8%b9-%d8%a2%d9%85%d9%88%d8%b2%d8%b4-asp-net-%d8%a7%d8%b2-%d9%85%d9%82%d8%af%d9%85%d8%a7%d8%aa%db%8c-%d8%aa%d8%a7-%d9%be%db%8c%d8%b4%d8%b1%d9%81%d8%aa%d9%87/","دوره جامع آموزش ASP.Net از مقدماتی تا پیشرفته")</f>
        <v>دوره جامع آموزش ASP.Net از مقدماتی تا پیشرفته</v>
      </c>
      <c r="C159" s="1" t="s">
        <v>3</v>
      </c>
      <c r="D159" s="1" t="s">
        <v>5</v>
      </c>
    </row>
    <row r="160" customFormat="false" ht="20.7" hidden="false" customHeight="true" outlineLevel="0" collapsed="false">
      <c r="A160" s="3" t="n">
        <v>159</v>
      </c>
      <c r="B160" s="2" t="str">
        <f aca="false">HYPERLINK("https://www.daneshjooyar.com/%d8%a2%d9%85%d9%88%d8%b2%d8%b4-%d8%b7%d8%b1%d8%a7%d8%ad%db%8c-%d8%b3%d8%a7%db%8c%d8%aa-%d8%a8%d8%a7-asp-net-%d9%85%d8%b4%d8%a7%d8%a8%d9%87-%d8%b3%d8%a7%db%8c%d8%aa-%d8%aa%d8%ae%d9%81%db%8c%d9%81%d8%a7/","آموزش رایگان طراحی سایت ASP.net مشابه سایت تخفیفان")</f>
        <v>آموزش رایگان طراحی سایت ASP.net مشابه سایت تخفیفان</v>
      </c>
      <c r="C160" s="1" t="s">
        <v>3</v>
      </c>
      <c r="D160" s="1" t="s">
        <v>5</v>
      </c>
    </row>
    <row r="161" customFormat="false" ht="20.7" hidden="false" customHeight="true" outlineLevel="0" collapsed="false">
      <c r="A161" s="3" t="n">
        <v>160</v>
      </c>
      <c r="B161" s="2" t="str">
        <f aca="false">HYPERLINK("https://www.daneshjooyar.com/%d8%a2%d9%85%d9%88%d8%b2%d8%b4-%d8%b7%d8%b1%d8%a7%d8%ad%db%8c-%d8%b3%d8%a8%d8%af-%d8%ae%d8%b1%db%8c%d8%af-%d9%81%d8%b1%d9%88%d8%b4%da%af%d8%a7%d9%87-%d8%a8%d8%a7-asp-net-core-2/","آموزش طراحی سبد خرید فروشگاه با Asp.net Core 2")</f>
        <v>آموزش طراحی سبد خرید فروشگاه با Asp.net Core 2</v>
      </c>
      <c r="C161" s="1" t="s">
        <v>3</v>
      </c>
      <c r="D161" s="1" t="s">
        <v>5</v>
      </c>
    </row>
    <row r="162" customFormat="false" ht="20.7" hidden="false" customHeight="true" outlineLevel="0" collapsed="false">
      <c r="A162" s="3" t="n">
        <v>161</v>
      </c>
      <c r="B162" s="2" t="str">
        <f aca="false">HYPERLINK("https://www.daneshjooyar.com/%d9%88%d8%a8%db%8c%d9%86%d8%a7%d8%b1-%d8%b1%d8%a7%db%8c%da%af%d8%a7%d9%86-%da%86%d8%b1%d8%a7-asp-mvc-%db%8c%d8%a7%d8%af-%d8%a8%da%af%db%8c%d8%b1%db%8c%d9%85%d8%9f/","وبینار رایگان چرا asp mvc یاد بگیریم؟")</f>
        <v>وبینار رایگان چرا asp mvc یاد بگیریم؟</v>
      </c>
      <c r="C162" s="1" t="s">
        <v>3</v>
      </c>
      <c r="D162" s="1" t="s">
        <v>5</v>
      </c>
    </row>
    <row r="163" customFormat="false" ht="20.7" hidden="false" customHeight="true" outlineLevel="0" collapsed="false">
      <c r="A163" s="3" t="n">
        <v>162</v>
      </c>
      <c r="B163" s="2" t="str">
        <f aca="false">HYPERLINK("https://www.daneshjooyar.com/%d9%85%d8%ac%d9%85%d9%88%d8%b9%d9%87-%da%a9%d8%a7%d9%85%d9%84-%d8%a2%d9%85%d9%88%d8%b2%d8%b4-asp-net-mvc5-%d9%87%d9%85%d8%b1%d8%a7%d9%87-%d8%a8%d8%a7-%d8%b7%d8%b1%d8%a7%d8%ad%db%8c-%d9%82%d8%a7%d9%84/","مجموعه کامل آموزش ASP.Net MVC5 همراه با طراحی قالب – پروژه وب سایت خبری مبتنی بر نقشه")</f>
        <v>مجموعه کامل آموزش ASP.Net MVC5 همراه با طراحی قالب – پروژه وب سایت خبری مبتنی بر نقشه</v>
      </c>
      <c r="C163" s="1" t="s">
        <v>3</v>
      </c>
      <c r="D163" s="1" t="s">
        <v>5</v>
      </c>
    </row>
    <row r="164" customFormat="false" ht="20.7" hidden="false" customHeight="true" outlineLevel="0" collapsed="false">
      <c r="A164" s="3" t="n">
        <v>163</v>
      </c>
      <c r="B164" s="2" t="str">
        <f aca="false">HYPERLINK("https://www.daneshjooyar.com/%d8%a2%d9%85%d9%88%d8%b2%d8%b4-%d8%aa%d8%ba%db%8c%db%8c%d8%b1-%d8%b3%d8%a7%db%8c%d8%b2-%d9%88-%d8%a7%d9%81%da%a9%d8%aa-%d8%aa%d8%b5%d8%a7%d9%88%db%8c%d8%b1-%d8%a8%d9%87-%d8%b5%d9%88%d8%b1%d8%aa-real-t/","آموزش تغییر سایز و افکت و واترمارک گذاری تصاویر به صورت real time و هوشمند در ASP.Net MVC")</f>
        <v>آموزش تغییر سایز و افکت و واترمارک گذاری تصاویر به صورت real time و هوشمند در ASP.Net MVC</v>
      </c>
      <c r="C164" s="1" t="s">
        <v>3</v>
      </c>
      <c r="D164" s="1" t="s">
        <v>5</v>
      </c>
    </row>
    <row r="165" customFormat="false" ht="20.7" hidden="false" customHeight="true" outlineLevel="0" collapsed="false">
      <c r="A165" s="3" t="n">
        <v>164</v>
      </c>
      <c r="B165" s="2" t="str">
        <f aca="false">HYPERLINK("https://www.daneshjooyar.com/%d8%a2%d9%85%d9%88%d8%b2%d8%b4-%d8%b3%d8%a7%d8%ae%d8%aa-%da%a9%d9%88%d8%aa%d8%a7%d9%87-%da%a9%d9%86%d9%86%d8%af%d9%87-%d9%84%db%8c%d9%86%da%a9-%d8%ae%d9%88%d8%af%da%a9%d8%a7%d8%b1/","آموزش ساخت کوتاه کننده لینک خودکار با ASP.Net MVC 5.2 مشابه آپارات")</f>
        <v>آموزش ساخت کوتاه کننده لینک خودکار با ASP.Net MVC 5.2 مشابه آپارات</v>
      </c>
      <c r="C165" s="1" t="s">
        <v>3</v>
      </c>
      <c r="D165" s="1" t="s">
        <v>5</v>
      </c>
    </row>
    <row r="166" customFormat="false" ht="20.7" hidden="false" customHeight="true" outlineLevel="0" collapsed="false">
      <c r="A166" s="3" t="n">
        <v>165</v>
      </c>
      <c r="B166" s="2" t="str">
        <f aca="false">HYPERLINK("https://www.daneshjooyar.com/%d8%a2%d9%85%d9%88%d8%b2%d8%b4-%d9%be%db%8c%d8%a7%d8%af%d9%87-%d8%b3%d8%a7%d8%b2%db%8c-orm-%d8%b3%d8%b1%db%8c%d8%b9-dapper/","آموزش پیاده سازی ORM سریع Dapper در سی شارپ و Asp.net MVC در قالب پروژه کاربردی")</f>
        <v>آموزش پیاده سازی ORM سریع Dapper در سی شارپ و Asp.net MVC در قالب پروژه کاربردی</v>
      </c>
      <c r="C166" s="1" t="s">
        <v>3</v>
      </c>
      <c r="D166" s="1" t="s">
        <v>5</v>
      </c>
    </row>
    <row r="167" customFormat="false" ht="20.7" hidden="false" customHeight="true" outlineLevel="0" collapsed="false">
      <c r="A167" s="3" t="n">
        <v>166</v>
      </c>
      <c r="B167" s="2" t="str">
        <f aca="false">HYPERLINK("https://www.daneshjooyar.com/%d8%af%d9%88%d8%b1%d9%87-%da%a9%d8%a7%d9%85%d9%84-%d8%a2%d9%85%d9%88%d8%b2%d8%b4-%d8%b3%d8%a7%d8%ae%d8%aa-%d9%81%d8%b1%d9%88%d8%b4%da%af%d8%a7%d9%87-%d8%a8%d8%a7-asp-net-mvc/","دوره کامل آموزش ساخت فروشگاه با Asp.net MVC و الگوی Repository با طراحی متریال دیزاین")</f>
        <v>دوره کامل آموزش ساخت فروشگاه با Asp.net MVC و الگوی Repository با طراحی متریال دیزاین</v>
      </c>
      <c r="C167" s="1" t="s">
        <v>3</v>
      </c>
      <c r="D167" s="1" t="s">
        <v>5</v>
      </c>
    </row>
    <row r="168" customFormat="false" ht="20.7" hidden="false" customHeight="true" outlineLevel="0" collapsed="false">
      <c r="A168" s="3" t="n">
        <v>167</v>
      </c>
      <c r="B168" s="2" t="str">
        <f aca="false">HYPERLINK("https://www.daneshjooyar.com/%d8%a7%db%8c%d8%ac%d8%a7%d8%af-%d9%84%db%8c%d9%86%da%a9-%d8%af%d8%a7%d9%86%d9%84%d9%88%d8%af-%d9%85%d9%88%d9%82%d8%aa-%d8%a8%d8%a7-%d9%85%d8%ad%d8%af%d9%88%d8%af%db%8c%d8%aa-%d8%b2%d9%85%d8%a7%d9%86/","آموزش ایجاد لینک دانلود موقت در Asp.net MVC با محدودیت زمانی و دفعات دانلود")</f>
        <v>آموزش ایجاد لینک دانلود موقت در Asp.net MVC با محدودیت زمانی و دفعات دانلود</v>
      </c>
      <c r="C168" s="1" t="s">
        <v>3</v>
      </c>
      <c r="D168" s="1" t="s">
        <v>5</v>
      </c>
    </row>
    <row r="169" customFormat="false" ht="20.7" hidden="false" customHeight="true" outlineLevel="0" collapsed="false">
      <c r="A169" s="3" t="n">
        <v>168</v>
      </c>
      <c r="B169" s="2" t="str">
        <f aca="false">HYPERLINK("https://www.daneshjooyar.com/%d8%a2%d9%85%d9%88%d8%b2%d8%b4-%da%a9%d8%a7%d8%b1%d8%a8%d8%b1%d8%af%db%8c-%d9%86%d8%ad%d9%88%d9%87-%d8%a7%d9%be%d9%84%d9%88%d8%af-%d9%81%d8%a7%db%8c%d9%84%d9%87%d8%a7%db%8c-%d8%a8%d8%a7-%d8%ad%d8%ac/","آموزش کاربردی نحوه اپلود فایلهای با حجم زیاد در Asp.net")</f>
        <v>آموزش کاربردی نحوه اپلود فایلهای با حجم زیاد در Asp.net</v>
      </c>
      <c r="C169" s="1" t="s">
        <v>3</v>
      </c>
      <c r="D169" s="1" t="s">
        <v>5</v>
      </c>
    </row>
    <row r="170" customFormat="false" ht="20.7" hidden="false" customHeight="true" outlineLevel="0" collapsed="false">
      <c r="A170" s="3" t="n">
        <v>169</v>
      </c>
      <c r="B170" s="2" t="str">
        <f aca="false">HYPERLINK("https://www.daneshjooyar.com/%d8%a2%d9%85%d9%88%d8%b2%d8%b4-%d8%b7%d8%b1%d8%a7%d8%ad%db%8c-%da%a9%d9%88%d8%aa%d8%a7%d9%87-%da%a9%d9%86%d9%86%d8%af%d9%87-%db%8c-%d9%84%db%8c%d9%86%da%a9-%d8%a8%d8%a7-asp-net-mvc-6/","آموزش طراحی کوتاه کننده ی لینک با Asp.net MVC 6")</f>
        <v>آموزش طراحی کوتاه کننده ی لینک با Asp.net MVC 6</v>
      </c>
      <c r="C170" s="1" t="s">
        <v>3</v>
      </c>
      <c r="D170" s="1" t="s">
        <v>5</v>
      </c>
    </row>
    <row r="171" customFormat="false" ht="20.7" hidden="false" customHeight="true" outlineLevel="0" collapsed="false">
      <c r="A171" s="3" t="n">
        <v>170</v>
      </c>
      <c r="B171" s="2" t="str">
        <f aca="false">HYPERLINK("https://www.daneshjooyar.com/%d8%a2%d9%85%d9%88%d8%b2%d8%b4-%d8%b3%d8%a7%d8%ae%d8%aa-%d8%a2%d9%85%d8%a7%d8%b1%da%af%db%8c%d8%b1-%d8%ad%d8%b1%d9%81%d9%87-%d8%a7%db%8c-%d8%a8%d8%a7-asp-net-core-%d9%88-asp-net-mvc/","آموزش ساخت آمارگیر حرفه ای با Asp.net Core و Asp.net MVC")</f>
        <v>آموزش ساخت آمارگیر حرفه ای با Asp.net Core و Asp.net MVC</v>
      </c>
      <c r="C171" s="1" t="s">
        <v>3</v>
      </c>
      <c r="D171" s="1" t="s">
        <v>5</v>
      </c>
    </row>
    <row r="172" customFormat="false" ht="20.7" hidden="false" customHeight="true" outlineLevel="0" collapsed="false">
      <c r="A172" s="3" t="n">
        <v>171</v>
      </c>
      <c r="B172" s="2" t="str">
        <f aca="false">HYPERLINK("https://www.daneshjooyar.com/%d9%82%d9%81%d9%84-%d9%86%d8%b1%d9%85-%d8%a7%d9%81%d8%b2%d8%a7%d8%b1%db%8c-%d8%a8%d8%a7-%d8%a7%d9%85%da%a9%d8%a7%d9%86-%d9%81%d8%b9%d8%a7%d9%84-%d8%b3%d8%a7%d8%b2%db%8c-%d8%aa%d8%ad%d8%aa-%d9%88%d8%a8/","قفل نرم افزاری با امکان فعال سازی تحت وب")</f>
        <v>قفل نرم افزاری با امکان فعال سازی تحت وب</v>
      </c>
      <c r="C172" s="1" t="s">
        <v>3</v>
      </c>
      <c r="D172" s="1" t="s">
        <v>5</v>
      </c>
    </row>
    <row r="173" customFormat="false" ht="20.7" hidden="false" customHeight="true" outlineLevel="0" collapsed="false">
      <c r="A173" s="3" t="n">
        <v>172</v>
      </c>
      <c r="B173" s="2" t="str">
        <f aca="false">HYPERLINK("https://www.daneshjooyar.com/%d8%af%d9%88%d8%b1%d9%87-%d8%a2%d9%85%d9%88%d8%b2%d8%b4-%d9%be%d8%b1%d9%88%da%98%d9%87-%d9%85%d8%ad%d9%88%d8%b1-asp-net-mvc6-%d8%b3%db%8c%d8%b3%d8%aa%d9%85-%d9%be%d8%b1%d9%88%da%98%d9%87-%d9%88%d8%a8/","دوره آموزش پروژه محور ASP.NET MVC6 در قالب پروژه بی نظیر سیستم وبلاگ دهی")</f>
        <v>دوره آموزش پروژه محور ASP.NET MVC6 در قالب پروژه بی نظیر سیستم وبلاگ دهی</v>
      </c>
      <c r="C173" s="1" t="s">
        <v>3</v>
      </c>
      <c r="D173" s="1" t="s">
        <v>5</v>
      </c>
    </row>
    <row r="174" customFormat="false" ht="20.7" hidden="false" customHeight="true" outlineLevel="0" collapsed="false">
      <c r="A174" s="3" t="n">
        <v>173</v>
      </c>
      <c r="B174" s="2" t="str">
        <f aca="false">HYPERLINK("https://www.daneshjooyar.com/%d8%a2%d9%85%d9%88%d8%b2%d8%b4-%d9%be%d8%b1%d9%88%da%98%d9%87-%d9%be%db%8c%d8%a7%d8%af%d9%87-%d8%b3%d8%a7%d8%b2%db%8c-ef-codefirst-%d8%af%d8%b1-asp-net-mvc/","آموزش پروژه محور پیاده سازی EF CodeFirst در Asp.net MVC")</f>
        <v>آموزش پروژه محور پیاده سازی EF CodeFirst در Asp.net MVC</v>
      </c>
      <c r="C174" s="1" t="s">
        <v>3</v>
      </c>
      <c r="D174" s="1" t="s">
        <v>5</v>
      </c>
    </row>
    <row r="175" customFormat="false" ht="20.7" hidden="false" customHeight="true" outlineLevel="0" collapsed="false">
      <c r="A175" s="3" t="n">
        <v>174</v>
      </c>
      <c r="B175" s="2" t="str">
        <f aca="false">HYPERLINK("https://www.daneshjooyar.com/%d8%a8%d8%ae%d8%b4-%d8%af%d9%88%d9%85-%d8%a2%d9%85%d9%88%d8%b2%d8%b4-%d8%b3%d8%a7%d8%ae%d8%aa-%d8%a2%d9%85%d8%a7%d8%b1-%d8%a8%d8%a7%d8%b2%d8%af%db%8c%d8%af-%d8%af%d8%b1-asp-net/","بخش دوم ساخت آمار بازدید در Asp.Net")</f>
        <v>بخش دوم ساخت آمار بازدید در Asp.Net</v>
      </c>
      <c r="C175" s="1" t="s">
        <v>3</v>
      </c>
      <c r="D175" s="1" t="s">
        <v>5</v>
      </c>
    </row>
    <row r="176" customFormat="false" ht="20.7" hidden="false" customHeight="true" outlineLevel="0" collapsed="false">
      <c r="A176" s="3" t="n">
        <v>175</v>
      </c>
      <c r="B176" s="2" t="str">
        <f aca="false">HYPERLINK("https://www.daneshjooyar.com/%d9%be%da%a9%db%8c%d8%ac-%d8%a2%d9%85%d9%88%d8%b2%d8%b4-%d9%be%db%8c%d8%b4%d8%b1%d9%81%d8%aa%d9%87-%d8%b3%db%8c%d8%b3%d8%aa%d9%85-%d9%85%d8%af%db%8c%d8%b1%db%8c%d8%aa-%d8%a2-%d8%a2%da%a9%d8%a7%d8%af/","پکیج کامل آموزش پیشرفته سیستم مدیریت آکادمی برنامه نویسی با Asp.Net به صورت ۲ سکویی")</f>
        <v>پکیج کامل آموزش پیشرفته سیستم مدیریت آکادمی برنامه نویسی با Asp.Net به صورت ۲ سکویی</v>
      </c>
      <c r="C176" s="1" t="s">
        <v>3</v>
      </c>
      <c r="D176" s="1" t="s">
        <v>5</v>
      </c>
    </row>
    <row r="177" customFormat="false" ht="20.7" hidden="false" customHeight="true" outlineLevel="0" collapsed="false">
      <c r="A177" s="3" t="n">
        <v>176</v>
      </c>
      <c r="B177" s="2" t="str">
        <f aca="false">HYPERLINK("https://www.daneshjooyar.com/%d8%a2%d9%85%d9%88%d8%b2%d8%b4-%d8%b1%d8%a7%d9%87-%d8%a7%d9%86%d8%af%d8%a7%d8%b2%db%8c-%d8%b3%db%8c%d8%b3%d8%aa%d9%85-%da%86%d8%aa-zopim-asp-net/","آموزش راه اندازی سیستم چت Zopim در Asp.net MVC و Asp.net WebForms")</f>
        <v>آموزش راه اندازی سیستم چت Zopim در Asp.net MVC و Asp.net WebForms</v>
      </c>
      <c r="C177" s="1" t="s">
        <v>3</v>
      </c>
      <c r="D177" s="1" t="s">
        <v>5</v>
      </c>
    </row>
    <row r="178" customFormat="false" ht="20.7" hidden="false" customHeight="true" outlineLevel="0" collapsed="false">
      <c r="A178" s="3" t="n">
        <v>177</v>
      </c>
      <c r="B178" s="2" t="str">
        <f aca="false">HYPERLINK("https://www.daneshjooyar.com/%d8%a2%d9%85%d9%88%d8%b2%d8%b4-%d9%86%d8%ad%d9%88%d9%87-%d9%86%d8%b5%d8%a8-%d9%88-%d8%a7%d8%b3%d8%aa%d9%81%d8%a7%d8%af%d9%87-%d8%a7%d8%b2-captcha-%d8%af%d8%b1asp-net-webform/","آموزش نحوه نصب و استفاده از Captcha درAsp.net Webform")</f>
        <v>آموزش نحوه نصب و استفاده از Captcha درAsp.net Webform</v>
      </c>
      <c r="C178" s="1" t="s">
        <v>3</v>
      </c>
      <c r="D178" s="1" t="s">
        <v>5</v>
      </c>
    </row>
    <row r="179" customFormat="false" ht="20.7" hidden="false" customHeight="true" outlineLevel="0" collapsed="false">
      <c r="A179" s="3" t="n">
        <v>178</v>
      </c>
      <c r="B179" s="2" t="str">
        <f aca="false">HYPERLINK("https://www.daneshjooyar.com/%d8%a2%d9%85%d9%88%d8%b2%d8%b4-%da%a9%d8%a7%d8%b1-%d8%a8%d8%a7-%da%a9%d8%a7%d9%85%d9%be%d9%88%d9%86%d9%86%d8%aa-jwplayer/","آموزش کامل کار با کامپوننت JwPlayer با تکنولوژی LINQ")</f>
        <v>آموزش کامل کار با کامپوننت JwPlayer با تکنولوژی LINQ</v>
      </c>
      <c r="C179" s="1" t="s">
        <v>3</v>
      </c>
      <c r="D179" s="1" t="s">
        <v>5</v>
      </c>
    </row>
    <row r="180" customFormat="false" ht="20.7" hidden="false" customHeight="true" outlineLevel="0" collapsed="false">
      <c r="A180" s="3" t="n">
        <v>179</v>
      </c>
      <c r="B180" s="2" t="str">
        <f aca="false">HYPERLINK("https://www.daneshjooyar.com/%d8%a2%d9%85%d9%88%d8%b2%d8%b4-%d8%b7%d8%b1%d8%a7%d8%ad%db%8c-%d9%88-%d9%be%db%8c%d8%a7%d8%af%d9%87-%d8%b3%d8%a7%d8%b2%db%8c-%d9%88%d8%a8-%d8%b3%d8%a7%db%8c%d8%aa-%d8%a8%d8%b2%d8%b1%da%af-%d8%a2%d9%be/","آموزش طراحی و پیاده سازی وب سایت بزرگ آپارات با ASP.NET MVC5.2")</f>
        <v>آموزش طراحی و پیاده سازی وب سایت بزرگ آپارات با ASP.NET MVC5.2</v>
      </c>
      <c r="C180" s="1" t="s">
        <v>3</v>
      </c>
      <c r="D180" s="1" t="s">
        <v>5</v>
      </c>
    </row>
    <row r="181" customFormat="false" ht="20.7" hidden="false" customHeight="true" outlineLevel="0" collapsed="false">
      <c r="A181" s="3" t="n">
        <v>180</v>
      </c>
      <c r="B181" s="2" t="str">
        <f aca="false">HYPERLINK("https://www.daneshjooyar.com/%d8%af%d9%88%d8%b1%d9%87-%d8%a8%db%8c-%d9%86%d8%b8%db%8c%d8%b1-%d8%a2%d9%85%d9%88%d8%b2%d8%b4-%d8%b7%d8%b1%d8%a7%d8%ad%db%8c-%d8%b3%d8%a7%db%8c%d8%aa-%d8%ac%d8%b3%d8%aa%d8%ac%d9%88%da%af%d8%b1-%d8%ae/","دوره بی نظیر آموزش طراحی سایت جستجوگر خبر")</f>
        <v>دوره بی نظیر آموزش طراحی سایت جستجوگر خبر</v>
      </c>
      <c r="C181" s="1" t="s">
        <v>3</v>
      </c>
      <c r="D181" s="1" t="s">
        <v>5</v>
      </c>
    </row>
    <row r="182" customFormat="false" ht="20.7" hidden="false" customHeight="true" outlineLevel="0" collapsed="false">
      <c r="A182" s="3" t="n">
        <v>181</v>
      </c>
      <c r="B182" s="2" t="str">
        <f aca="false">HYPERLINK("https://www.daneshjooyar.com/build-a-store-isam-with-asp-mvc/","دوره جامع آموزش ساخت فروشگاه مشابه ایسام با ASP MVC 5.2")</f>
        <v>دوره جامع آموزش ساخت فروشگاه مشابه ایسام با ASP MVC 5.2</v>
      </c>
      <c r="C182" s="1" t="s">
        <v>3</v>
      </c>
      <c r="D182" s="1" t="s">
        <v>5</v>
      </c>
    </row>
    <row r="183" customFormat="false" ht="20.7" hidden="false" customHeight="true" outlineLevel="0" collapsed="false">
      <c r="A183" s="3" t="n">
        <v>182</v>
      </c>
      <c r="B183" s="2" t="str">
        <f aca="false">HYPERLINK("https://www.daneshjooyar.com/%d8%a2%d9%85%d9%88%d8%b2%d8%b4-c-%d9%88-asp-%d8%a8%d8%a7-%d8%aa%da%a9%d9%86%d9%88%d9%84%d9%88%da%98%db%8c-ef-%d8%af%d8%b1-%d9%82%d8%a7%d9%84%d8%a8-%d9%be%d8%b1%d9%88%da%98%d9%87-%d8%b3%d8%a7%d9%85/","پکیج کامل آموزش #C وASP در قالب پروژه سامانه ارتباط مدرس با هنرجو و مدیریت آموزشگاه مجازی با تکنولوژی EF")</f>
        <v>پکیج کامل آموزش #C وASP در قالب پروژه سامانه ارتباط مدرس با هنرجو و مدیریت آموزشگاه مجازی با تکنولوژی EF</v>
      </c>
      <c r="C183" s="1" t="s">
        <v>3</v>
      </c>
      <c r="D183" s="1" t="s">
        <v>5</v>
      </c>
    </row>
    <row r="184" customFormat="false" ht="20.7" hidden="false" customHeight="true" outlineLevel="0" collapsed="false">
      <c r="A184" s="3" t="n">
        <v>183</v>
      </c>
      <c r="B184" s="2" t="str">
        <f aca="false">HYPERLINK("https://www.daneshjooyar.com/%d8%af%d9%88%d8%b1%d9%87-%d8%a7%d9%85%d9%88%d8%b2%d8%b4-%d8%b3%d8%a7%d8%ae%d8%aa-%d9%81%d8%b1%d9%88%d8%b4%da%af%d8%a7%d9%87-%d8%a7%db%8c%d9%86%d8%aa%d8%b1%d9%86%d8%aa%db%8c-%d8%a8%d8%a7-asp-%d8%a8/","دوره اموزش ساخت فروشگاه اینترنتی با asp به همراه درگاه پرداخت بانک و گزارشات مالی")</f>
        <v>دوره اموزش ساخت فروشگاه اینترنتی با asp به همراه درگاه پرداخت بانک و گزارشات مالی</v>
      </c>
      <c r="C184" s="1" t="s">
        <v>3</v>
      </c>
      <c r="D184" s="1" t="s">
        <v>5</v>
      </c>
    </row>
    <row r="185" customFormat="false" ht="20.7" hidden="false" customHeight="true" outlineLevel="0" collapsed="false">
      <c r="A185" s="3" t="n">
        <v>184</v>
      </c>
      <c r="B185" s="2" t="str">
        <f aca="false">HYPERLINK("https://www.daneshjooyar.com/%d8%af%d9%88%d8%b1%d9%87-%da%a9%d8%a7%d9%85%d9%84-%d8%a2%d9%85%d9%88%d8%b2%d8%b4-%d9%be%db%8c%d8%a7%d8%af%d9%87-%d8%b3%d8%a7%d8%b2%db%8c-%d9%88%d8%a8%d8%b3%d8%a7%db%8c%d8%aa-%d8%ae%d8%a8%d8%b1%db%8c/","دوره کامل آموزش پیاده سازی سایت خبری با ASP.NET MVC5.2")</f>
        <v>دوره کامل آموزش پیاده سازی سایت خبری با ASP.NET MVC5.2</v>
      </c>
      <c r="C185" s="1" t="s">
        <v>3</v>
      </c>
      <c r="D185" s="1" t="s">
        <v>5</v>
      </c>
    </row>
    <row r="186" customFormat="false" ht="20.7" hidden="false" customHeight="true" outlineLevel="0" collapsed="false">
      <c r="A186" s="3" t="n">
        <v>185</v>
      </c>
      <c r="B186" s="2" t="str">
        <f aca="false">HYPERLINK("https://www.daneshjooyar.com/%d9%be%da%a9%db%8c%d8%ac-%da%a9%d8%a7%d9%85%d9%84-%d8%a7%d9%85%d9%88%d8%b2%d8%b4-%d8%b3%d8%a7%d8%ae%d8%aa-%d8%b4%d8%a8%da%a9%d9%87-%d8%a7%d8%ac%d8%aa%d9%85%d8%a7%d8%b9%db%8c-%d8%a8%d8%a7-asp-net/","پکیج کامل آموزش ساخت شبکه اجتماعی با Asp.net و تکنولوژی LINQ")</f>
        <v>پکیج کامل آموزش ساخت شبکه اجتماعی با Asp.net و تکنولوژی LINQ</v>
      </c>
      <c r="C186" s="1" t="s">
        <v>3</v>
      </c>
      <c r="D186" s="1" t="s">
        <v>5</v>
      </c>
    </row>
    <row r="187" customFormat="false" ht="20.7" hidden="false" customHeight="true" outlineLevel="0" collapsed="false">
      <c r="A187" s="3" t="n">
        <v>186</v>
      </c>
      <c r="B187" s="2" t="str">
        <f aca="false">HYPERLINK("https://www.daneshjooyar.com/%d8%a7%d9%85%d9%88%d8%b2%d8%b4-%d8%ad%d8%b1%d9%81%d9%87-%d8%a7%db%8c-%d8%b3%d8%a7%d8%ae%d8%aa-%d8%b3%d8%a8%d8%af-%d8%ae%d8%b1%db%8c%d8%af-%d9%81%d8%b1%d9%88%d8%b4%da%af%d8%a7%d9%87-%d8%a8%d8%a7-asp-ne/","اموزش حرفه ای ساخت سبد خرید فروشگاه با Asp.net")</f>
        <v>اموزش حرفه ای ساخت سبد خرید فروشگاه با Asp.net</v>
      </c>
      <c r="C187" s="1" t="s">
        <v>3</v>
      </c>
      <c r="D187" s="1" t="s">
        <v>5</v>
      </c>
    </row>
    <row r="188" customFormat="false" ht="20.7" hidden="false" customHeight="true" outlineLevel="0" collapsed="false">
      <c r="A188" s="3" t="n">
        <v>187</v>
      </c>
      <c r="B188" s="2" t="str">
        <f aca="false">HYPERLINK("https://www.daneshjooyar.com/%d8%b0%d8%ae%db%8c%d8%b1%d9%87-%d8%b9%da%a9%d8%b3-%d8%a8%d9%87-%d8%b5%d9%88%d8%b1%d8%aa-%d8%a8%d8%a7%db%8c%d9%86%d8%b1%db%8c-%d8%af%d8%b1-asp-net-%d8%a8%d8%a7-%d8%aa%da%a9%d9%86%d9%88%d9%84%d9%88/","ذخیره عکس به صورت باینری در Asp.net با تکنولوژی Linq")</f>
        <v>ذخیره عکس به صورت باینری در Asp.net با تکنولوژی Linq</v>
      </c>
      <c r="C188" s="1" t="s">
        <v>3</v>
      </c>
      <c r="D188" s="1" t="s">
        <v>5</v>
      </c>
    </row>
    <row r="189" customFormat="false" ht="20.7" hidden="false" customHeight="true" outlineLevel="0" collapsed="false">
      <c r="A189" s="3" t="n">
        <v>188</v>
      </c>
      <c r="B189" s="2" t="str">
        <f aca="false">HYPERLINK("https://www.daneshjooyar.com/%d8%af%d9%88%d8%b1%d9%87-%d8%a2%d9%85%d9%88%d8%b2%d8%b4-%d8%b3%db%8c%d8%b3%d8%aa%d9%85-%d9%85%d8%af%db%8c%d8%b1%db%8c%d8%aa-%d8%af%d8%a7%d9%86%d8%b4%da%af%d8%a7%d9%87-%d9%88-%d8%ae%d9%88%d8%a7%d8%a8/","دوره آموزش سیستم مدیریت دانشگاه و خوابگاه")</f>
        <v>دوره آموزش سیستم مدیریت دانشگاه و خوابگاه</v>
      </c>
      <c r="C189" s="1" t="s">
        <v>3</v>
      </c>
      <c r="D189" s="1" t="s">
        <v>5</v>
      </c>
    </row>
    <row r="190" customFormat="false" ht="20.7" hidden="false" customHeight="true" outlineLevel="0" collapsed="false">
      <c r="A190" s="3" t="n">
        <v>189</v>
      </c>
      <c r="B190" s="2" t="str">
        <f aca="false">HYPERLINK("https://www.daneshjooyar.com/%d8%a7%d9%85%d9%88%d8%b2%d8%b4-%d8%ad%d8%b1%d9%81%d9%87-%d8%a7%db%8c-%d8%b3%db%8c%d8%b3%d8%aa%d9%85-%d9%85%d8%af%db%8c%d8%b1%db%8c%d8%aa-%da%a9%d8%a7%d8%b1%db%8c%d8%a7%d8%a8%db%8c-%d8%a8%d8%a7-%d8%aa/","اموزش حرفه ای سیستم مدیریت کاریابی با تکنولوژی Entity Framework6")</f>
        <v>اموزش حرفه ای سیستم مدیریت کاریابی با تکنولوژی Entity Framework6</v>
      </c>
      <c r="C190" s="1" t="s">
        <v>3</v>
      </c>
      <c r="D190" s="1" t="s">
        <v>5</v>
      </c>
    </row>
    <row r="191" customFormat="false" ht="20.7" hidden="false" customHeight="true" outlineLevel="0" collapsed="false">
      <c r="A191" s="3" t="n">
        <v>190</v>
      </c>
      <c r="B191" s="2" t="str">
        <f aca="false">HYPERLINK("https://www.daneshjooyar.com/%d8%a2%d9%85%d9%88%d8%b2%d8%b4-rich-textbox-%d8%af%d8%b1-asp-net/","آموزش Rich TextBox در ASP.NET")</f>
        <v>آموزش Rich TextBox در ASP.NET</v>
      </c>
      <c r="C191" s="1" t="s">
        <v>3</v>
      </c>
      <c r="D191" s="1" t="s">
        <v>5</v>
      </c>
    </row>
    <row r="192" customFormat="false" ht="20.7" hidden="false" customHeight="true" outlineLevel="0" collapsed="false">
      <c r="A192" s="3" t="n">
        <v>191</v>
      </c>
      <c r="B192" s="2" t="str">
        <f aca="false">HYPERLINK("https://www.daneshjooyar.com/%d8%b3%d8%a7%d8%ae%d8%aa-%da%a9%d8%af-captcha-%d9%81%d8%a7%d8%b1%d8%b3%db%8c-%d8%af%d8%b1-asp-net/","ساخت کد Captcha فارسی در Asp.net")</f>
        <v>ساخت کد Captcha فارسی در Asp.net</v>
      </c>
      <c r="C192" s="1" t="s">
        <v>3</v>
      </c>
      <c r="D192" s="1" t="s">
        <v>5</v>
      </c>
    </row>
    <row r="193" customFormat="false" ht="20.7" hidden="false" customHeight="true" outlineLevel="0" collapsed="false">
      <c r="A193" s="3" t="n">
        <v>192</v>
      </c>
      <c r="B193" s="2" t="str">
        <f aca="false">HYPERLINK("https://www.daneshjooyar.com/%d8%b3%d8%a7%d8%ae%d8%aa-%da%a9%d8%af-captcha-%d8%af%d8%b1-asp-net-2/","ساخت کد Captcha در Asp.net")</f>
        <v>ساخت کد Captcha در Asp.net</v>
      </c>
      <c r="C193" s="1" t="s">
        <v>3</v>
      </c>
      <c r="D193" s="1" t="s">
        <v>5</v>
      </c>
    </row>
    <row r="194" customFormat="false" ht="20.7" hidden="false" customHeight="true" outlineLevel="0" collapsed="false">
      <c r="A194" s="3" t="n">
        <v>193</v>
      </c>
      <c r="B194" s="2" t="str">
        <f aca="false">HYPERLINK("https://www.daneshjooyar.com/%d8%b3%d8%a7%d8%ae%d8%aa-%da%a9%d8%af-captcha-%d8%af%d8%b1-asp-net/","ساخت کد Captcha در Asp.net")</f>
        <v>ساخت کد Captcha در Asp.net</v>
      </c>
      <c r="C194" s="1" t="s">
        <v>3</v>
      </c>
      <c r="D194" s="1" t="s">
        <v>5</v>
      </c>
    </row>
    <row r="195" customFormat="false" ht="20.7" hidden="false" customHeight="true" outlineLevel="0" collapsed="false">
      <c r="A195" s="3" t="n">
        <v>194</v>
      </c>
      <c r="B195" s="2" t="str">
        <f aca="false">HYPERLINK("https://www.daneshjooyar.com/%da%af%d8%b0%d8%a7%d8%b4%d8%aa%d9%85-watermark-%d8%af%d8%b1-textbox-%d8%af%d8%b1-asp-net/","گذاشتن WaterMark در TextBox در ASP.net")</f>
        <v>گذاشتن WaterMark در TextBox در ASP.net</v>
      </c>
      <c r="C195" s="1" t="s">
        <v>3</v>
      </c>
      <c r="D195" s="1" t="s">
        <v>5</v>
      </c>
    </row>
    <row r="196" customFormat="false" ht="20.7" hidden="false" customHeight="true" outlineLevel="0" collapsed="false">
      <c r="A196" s="3" t="n">
        <v>195</v>
      </c>
      <c r="B196" s="2" t="str">
        <f aca="false">HYPERLINK("https://www.daneshjooyar.com/%d8%ac%d8%b3%d8%aa%d8%ac%d9%88%db%8c-%da%af%d9%88%da%af%d9%84-%d8%af%d8%b1-%d8%b5%d9%81%d8%ad%d8%a7%d8%aa-asp-net/","جستجوی گوگل در صفحات Asp.net")</f>
        <v>جستجوی گوگل در صفحات Asp.net</v>
      </c>
      <c r="C196" s="1" t="s">
        <v>3</v>
      </c>
      <c r="D196" s="1" t="s">
        <v>5</v>
      </c>
    </row>
    <row r="197" customFormat="false" ht="20.7" hidden="false" customHeight="true" outlineLevel="0" collapsed="false">
      <c r="A197" s="3" t="n">
        <v>196</v>
      </c>
      <c r="B197" s="2" t="str">
        <f aca="false">HYPERLINK("https://www.daneshjooyar.com/%d8%a2%d9%85%d9%88%d8%b2%d8%b4-%d8%a7%d8%b1%d8%aa%d8%a8%d8%a7%d8%b7-%d8%a8%d8%a7-%d8%a8%d8%a7%d9%86%da%a9-%d8%a7%d8%b7%d9%84%d8%a7%d8%b9%d8%a7%d8%aa%db%8c-sqlserver-%d8%af%d8%b1-asp-net-mvc/","آموزش ارتباط با بانک اطلاعاتی SQLSERVER در ASP.NET MVC")</f>
        <v>آموزش ارتباط با بانک اطلاعاتی SQLSERVER در ASP.NET MVC</v>
      </c>
      <c r="C197" s="1" t="s">
        <v>3</v>
      </c>
      <c r="D197" s="1" t="s">
        <v>5</v>
      </c>
    </row>
    <row r="198" customFormat="false" ht="20.7" hidden="false" customHeight="true" outlineLevel="0" collapsed="false">
      <c r="A198" s="3" t="n">
        <v>197</v>
      </c>
      <c r="B198" s="2" t="str">
        <f aca="false">HYPERLINK("https://www.daneshjooyar.com/%d9%85%d8%ac%d9%85%d9%88%d8%b9%d9%87-%d8%b3%d8%a7%d8%ae%d8%aa-%d8%b3%d8%a8%d8%af-%d8%ae%d8%b1%db%8c%d8%af-%d9%81%d8%b1%d9%88%d8%b4%da%af%d8%a7%d9%87-%d8%a8%d8%af%d9%88%d9%86-%d9%86%db%8c%d8%a7%d8%b2/","مجموعه ساخت سبد خرید فروشگاه بدون نیاز به ثبت نام کاربر")</f>
        <v>مجموعه ساخت سبد خرید فروشگاه بدون نیاز به ثبت نام کاربر</v>
      </c>
      <c r="C198" s="1" t="s">
        <v>3</v>
      </c>
      <c r="D198" s="1" t="s">
        <v>5</v>
      </c>
    </row>
    <row r="199" customFormat="false" ht="20.7" hidden="false" customHeight="true" outlineLevel="0" collapsed="false">
      <c r="A199" s="3" t="n">
        <v>198</v>
      </c>
      <c r="B199" s="2" t="str">
        <f aca="false">HYPERLINK("https://www.daneshjooyar.com/%d8%b3%d9%88%d8%b1%d8%b3-%d8%b3%db%8c%d8%b3%d8%aa%d9%85-%d9%85%d8%af%db%8c%d8%b1%db%8c%d8%aa-%d9%87%d8%aa%d9%84-%d8%aa%d8%ad%d8%aa-%d9%88%d8%a8/","سورس سیستم مدیریت هتل تحت وب")</f>
        <v>سورس سیستم مدیریت هتل تحت وب</v>
      </c>
      <c r="C199" s="1" t="s">
        <v>3</v>
      </c>
      <c r="D199" s="1" t="s">
        <v>5</v>
      </c>
    </row>
    <row r="200" customFormat="false" ht="20.7" hidden="false" customHeight="true" outlineLevel="0" collapsed="false">
      <c r="A200" s="3" t="n">
        <v>199</v>
      </c>
      <c r="B200" s="2" t="str">
        <f aca="false">HYPERLINK("https://www.daneshjooyar.com/%d9%81%db%8c%d9%84%d9%85-%d8%a2%d9%85%d9%88%d8%b2%d8%b4-%d9%86%d8%ad%d9%88%d9%87-%d9%86%d9%88%d8%b4%d8%aa%d9%86-%d9%88-%d8%a7%d8%b3%d8%aa%d9%81%d8%a7%d8%af%d9%87-%d8%a7%d8%b2-%d9%88%d8%a8-%d8%b3%d8%b1/","فیلم آموزش نحوه نوشتن و استفاده از وب سرویس")</f>
        <v>فیلم آموزش نحوه نوشتن و استفاده از وب سرویس</v>
      </c>
      <c r="C200" s="1" t="s">
        <v>3</v>
      </c>
      <c r="D200" s="1" t="s">
        <v>5</v>
      </c>
    </row>
    <row r="201" customFormat="false" ht="20.7" hidden="false" customHeight="true" outlineLevel="0" collapsed="false">
      <c r="A201" s="3" t="n">
        <v>200</v>
      </c>
      <c r="B201" s="2" t="str">
        <f aca="false">HYPERLINK("https://www.daneshjooyar.com/asp-react/","ساخت شبکه اجتماعی با Asp.Net Core و React (مشابه فیسبوک)")</f>
        <v>ساخت شبکه اجتماعی با Asp.Net Core و React (مشابه فیسبوک)</v>
      </c>
      <c r="C201" s="1" t="s">
        <v>3</v>
      </c>
      <c r="D201" s="1" t="s">
        <v>6</v>
      </c>
    </row>
    <row r="202" customFormat="false" ht="20.7" hidden="false" customHeight="true" outlineLevel="0" collapsed="false">
      <c r="A202" s="3" t="n">
        <v>201</v>
      </c>
      <c r="B202" s="2" t="str">
        <f aca="false">HYPERLINK("https://www.daneshjooyar.com/mvc-core/","مهاجرت از Asp.net MVC به Asp.net Core")</f>
        <v>مهاجرت از Asp.net MVC به Asp.net Core</v>
      </c>
      <c r="C202" s="1" t="s">
        <v>3</v>
      </c>
      <c r="D202" s="1" t="s">
        <v>6</v>
      </c>
    </row>
    <row r="203" customFormat="false" ht="20.7" hidden="false" customHeight="true" outlineLevel="0" collapsed="false">
      <c r="A203" s="3" t="n">
        <v>202</v>
      </c>
      <c r="B203" s="2" t="str">
        <f aca="false">HYPERLINK("https://www.daneshjooyar.com/%d8%a2%d9%85%d9%88%d8%b2%d8%b4-%d8%b7%d8%b1%d8%a7%d8%ad%db%8c-%d8%b3%d8%a7%db%8c%d8%aa-%d9%88-%d8%a7%d9%be%d9%84%db%8c%da%a9%db%8c%d8%b4%d9%86-%d8%aa%d8%a7%da%a9%d8%b3%db%8c-%d8%a2%d9%86%d9%84%d8%a7/","آموزش ASP.NET Core 5 در قالب پروژه بزرگ تاکسی آنلاین مشابه اسنپ")</f>
        <v>آموزش ASP.NET Core 5 در قالب پروژه بزرگ تاکسی آنلاین مشابه اسنپ</v>
      </c>
      <c r="C203" s="1" t="s">
        <v>3</v>
      </c>
      <c r="D203" s="1" t="s">
        <v>6</v>
      </c>
    </row>
    <row r="204" customFormat="false" ht="20.7" hidden="false" customHeight="true" outlineLevel="0" collapsed="false">
      <c r="A204" s="3" t="n">
        <v>203</v>
      </c>
      <c r="B204" s="2" t="str">
        <f aca="false">HYPERLINK("https://www.daneshjooyar.com/%d8%af%d9%88%d8%b1%d9%87-%d8%a2%d9%85%d9%88%d8%b2%d8%b4-%d8%b3%d8%a7%d8%ae%d8%aa-%d9%81%d8%b1%d9%88%d8%b4%da%af%d8%a7%d9%87-%d8%a7%db%8c%d9%86%d8%aa%d8%b1%d9%86%d8%aa%db%8c-%d8%a8%d8%a7-asp-core5/","دوره آموزش ساخت فروشگاه اینترنتی با ASP Core 5")</f>
        <v>دوره آموزش ساخت فروشگاه اینترنتی با ASP Core 5</v>
      </c>
      <c r="C204" s="1" t="s">
        <v>3</v>
      </c>
      <c r="D204" s="1" t="s">
        <v>6</v>
      </c>
    </row>
    <row r="205" customFormat="false" ht="20.7" hidden="false" customHeight="true" outlineLevel="0" collapsed="false">
      <c r="A205" s="3" t="n">
        <v>204</v>
      </c>
      <c r="B205" s="2" t="str">
        <f aca="false">HYPERLINK("https://www.daneshjooyar.com/%d8%a7%d8%ad%d8%b1%d8%a7%d8%b2-%d9%87%d9%88%db%8c%d8%aa-%d8%a8%d8%a7-jwt-%d8%af%d8%b1-asp-net-core/","احراز هویت با JWT در  ASP.NET core")</f>
        <v>احراز هویت با JWT در  ASP.NET core</v>
      </c>
      <c r="C205" s="1" t="s">
        <v>3</v>
      </c>
      <c r="D205" s="1" t="s">
        <v>6</v>
      </c>
    </row>
    <row r="206" customFormat="false" ht="20.7" hidden="false" customHeight="true" outlineLevel="0" collapsed="false">
      <c r="A206" s="3" t="n">
        <v>205</v>
      </c>
      <c r="B206" s="2" t="str">
        <f aca="false">HYPERLINK("https://www.daneshjooyar.com/%d9%82%d8%a7%d8%a8%d9%84%db%8c%d8%aa-%d9%87%d8%a7%db%8c-%d8%ac%d8%af%db%8c%d8%af-asp-%d8%a8%d8%a7-asp-core-5/","قابلیت های جدید ASP با ASP Core 5 – مهاجرت از core 3 به 5 NET. – رایگان")</f>
        <v>قابلیت های جدید ASP با ASP Core 5 – مهاجرت از core 3 به 5 NET. – رایگان</v>
      </c>
      <c r="C206" s="1" t="s">
        <v>3</v>
      </c>
      <c r="D206" s="1" t="s">
        <v>6</v>
      </c>
    </row>
    <row r="207" customFormat="false" ht="20.7" hidden="false" customHeight="true" outlineLevel="0" collapsed="false">
      <c r="A207" s="3" t="n">
        <v>206</v>
      </c>
      <c r="B207" s="2" t="str">
        <f aca="false">HYPERLINK("https://www.daneshjooyar.com/soft98-site-design-tutorial-with-asp-net-core-comprehensive/","آموزش جامع طراحی سایت مشابه Soft98 با ASP.NET Core")</f>
        <v>آموزش جامع طراحی سایت مشابه Soft98 با ASP.NET Core</v>
      </c>
      <c r="C207" s="1" t="s">
        <v>3</v>
      </c>
      <c r="D207" s="1" t="s">
        <v>6</v>
      </c>
    </row>
    <row r="208" customFormat="false" ht="20.7" hidden="false" customHeight="true" outlineLevel="0" collapsed="false">
      <c r="A208" s="3" t="n">
        <v>207</v>
      </c>
      <c r="B208" s="2" t="str">
        <f aca="false">HYPERLINK("https://www.daneshjooyar.com/bsbuild-bank-interface-portal-with-asp-core-3-and-angular-8-s05/","دوره آموزش ساخت وب سایت درگاه واسط بانکی با asp core 3 و angular 9")</f>
        <v>دوره آموزش ساخت وب سایت درگاه واسط بانکی با asp core 3 و angular 9</v>
      </c>
      <c r="C208" s="1" t="s">
        <v>3</v>
      </c>
      <c r="D208" s="1" t="s">
        <v>6</v>
      </c>
    </row>
    <row r="209" customFormat="false" ht="20.7" hidden="false" customHeight="true" outlineLevel="0" collapsed="false">
      <c r="A209" s="3" t="n">
        <v>208</v>
      </c>
      <c r="B209" s="2" t="str">
        <f aca="false">HYPERLINK("https://www.daneshjooyar.com/signalr/","آموزش سیگنال آر در Asp.Net Core و اندروید بصورت پروژه محور")</f>
        <v>آموزش سیگنال آر در Asp.Net Core و اندروید بصورت پروژه محور</v>
      </c>
      <c r="C209" s="1" t="s">
        <v>3</v>
      </c>
      <c r="D209" s="1" t="s">
        <v>6</v>
      </c>
    </row>
    <row r="210" customFormat="false" ht="20.7" hidden="false" customHeight="true" outlineLevel="0" collapsed="false">
      <c r="A210" s="3" t="n">
        <v>209</v>
      </c>
      <c r="B210" s="2" t="str">
        <f aca="false">HYPERLINK("https://www.daneshjooyar.com/%d8%a2%d9%85%d9%88%d8%b2-%da%a9%d8%a7%d8%b1%d8%a8%d8%b1%d8%af%db%8c-%d9%be%db%8c%d8%a7%d8%af%d9%87-%d8%b3%d8%a7%d8%b2%db%8c-%d8%a7%d9%84%da%af%d9%88%db%8c-unit-of-work-%d8%af%d8%b1-asp-net-core/","آموزش کاربردی پیاده سازی الگوی Unit Of Work در Asp.Net Core")</f>
        <v>آموزش کاربردی پیاده سازی الگوی Unit Of Work در Asp.Net Core</v>
      </c>
      <c r="C210" s="1" t="s">
        <v>3</v>
      </c>
      <c r="D210" s="1" t="s">
        <v>6</v>
      </c>
    </row>
    <row r="211" customFormat="false" ht="20.7" hidden="false" customHeight="true" outlineLevel="0" collapsed="false">
      <c r="A211" s="3" t="n">
        <v>210</v>
      </c>
      <c r="B211" s="2" t="str">
        <f aca="false">HYPERLINK("https://www.daneshjooyar.com/%d8%a2%d9%85%d9%88%d8%b2%d8%b4-%d9%be%db%8c%d8%b4%d8%b1%d9%81%d8%aa%d9%87-%d8%b7%d8%b1%d8%a7%d8%ad%db%8c-%d8%b3%d8%a7%db%8c%d8%aa-%d8%b1%d8%b3%d8%a7%d9%86%d9%87-%d8%a2%d9%85%d9%88%d8%b2%d8%b4%db%8c/","آموزش پیشرفته طراحی سایت رسانه آموزشی با Asp.Net Core 2.2")</f>
        <v>آموزش پیشرفته طراحی سایت رسانه آموزشی با Asp.Net Core 2.2</v>
      </c>
      <c r="C211" s="1" t="s">
        <v>3</v>
      </c>
      <c r="D211" s="1" t="s">
        <v>6</v>
      </c>
    </row>
    <row r="212" customFormat="false" ht="20.7" hidden="false" customHeight="true" outlineLevel="0" collapsed="false">
      <c r="A212" s="3" t="n">
        <v>211</v>
      </c>
      <c r="B212" s="2" t="str">
        <f aca="false">HYPERLINK("https://www.daneshjooyar.com/%d8%a2%d9%85%d9%88%d8%b2%d8%b4-%d9%81%d8%b9%d8%a7%d9%84-%d8%b3%d8%a7%d8%b2%db%8c-%d8%a2%d9%be%d9%84%d9%88%d8%af-%d8%aa%d8%b5%d9%88%db%8c%d8%b1-%d8%af%d8%b1-%d9%88%db%8c%d8%b1%d8%a7%db%8c%d8%b4%da%af/","آموزش فعال سازی آپلود تصویر در ویرایشگر CkEditor در Asp.Net Core")</f>
        <v>آموزش فعال سازی آپلود تصویر در ویرایشگر CkEditor در Asp.Net Core</v>
      </c>
      <c r="C212" s="1" t="s">
        <v>3</v>
      </c>
      <c r="D212" s="1" t="s">
        <v>6</v>
      </c>
    </row>
    <row r="213" customFormat="false" ht="20.7" hidden="false" customHeight="true" outlineLevel="0" collapsed="false">
      <c r="A213" s="3" t="n">
        <v>212</v>
      </c>
      <c r="B213" s="2" t="str">
        <f aca="false">HYPERLINK("https://www.daneshjooyar.com/%d8%a2%d9%85%d9%88%d8%b2%d8%b4-%d8%b5%d9%81%d8%ad%d9%87-%d8%a8%d9%86%d8%af%db%8c-%d8%a7%d8%b7%d9%84%d8%a7%d8%b9%d8%a7%d8%aa-%d8%a8%d9%87-%d8%b5%d9%88%d8%b1%d8%aa-%d9%be%db%8c%d8%b4%d8%b1%d9%81%d8%aa/","آموزش صفحه بندی اطلاعات به صورت پیشرفته در Asp.net Core Razor Page")</f>
        <v>آموزش صفحه بندی اطلاعات به صورت پیشرفته در Asp.net Core Razor Page</v>
      </c>
      <c r="C213" s="1" t="s">
        <v>3</v>
      </c>
      <c r="D213" s="1" t="s">
        <v>6</v>
      </c>
    </row>
    <row r="214" customFormat="false" ht="20.7" hidden="false" customHeight="true" outlineLevel="0" collapsed="false">
      <c r="A214" s="3" t="n">
        <v>213</v>
      </c>
      <c r="B214" s="2" t="str">
        <f aca="false">HYPERLINK("https://www.daneshjooyar.com/%d9%be%da%a9%db%8c%d8%ac-%da%a9%d8%a7%d9%85%d9%84-%d8%a2%d9%85%d9%88%d8%b2%d8%b4-%d8%b3%d8%a7%d8%ae%d8%aa-%d9%81%d8%b1%d9%88%d8%b4%da%af%d8%a7%d9%87-%d8%a7%db%8c%d9%86%d8%aa%d8%b1%d9%86%d8%aa%db%8c/","پکیج کامل آموزش ساخت فروشگاه اینترنتی با Asp.Net Core 2")</f>
        <v>پکیج کامل آموزش ساخت فروشگاه اینترنتی با Asp.Net Core 2</v>
      </c>
      <c r="C214" s="1" t="s">
        <v>3</v>
      </c>
      <c r="D214" s="1" t="s">
        <v>6</v>
      </c>
    </row>
    <row r="215" customFormat="false" ht="20.7" hidden="false" customHeight="true" outlineLevel="0" collapsed="false">
      <c r="A215" s="3" t="n">
        <v>214</v>
      </c>
      <c r="B215" s="2" t="str">
        <f aca="false">HYPERLINK("https://www.daneshjooyar.com/%d8%a2%d9%85%d9%88%d8%b2%d8%b4-%d8%b7%d8%b1%d8%a7%d8%ad%db%8c-%d8%b3%d8%a8%d8%af-%d8%ae%d8%b1%db%8c%d8%af-%d9%81%d8%b1%d9%88%d8%b4%da%af%d8%a7%d9%87-%d8%a8%d8%a7-asp-net-core-2/","آموزش طراحی سبد خرید فروشگاه با Asp.net Core 2")</f>
        <v>آموزش طراحی سبد خرید فروشگاه با Asp.net Core 2</v>
      </c>
      <c r="C215" s="1" t="s">
        <v>3</v>
      </c>
      <c r="D215" s="1" t="s">
        <v>6</v>
      </c>
    </row>
    <row r="216" customFormat="false" ht="20.7" hidden="false" customHeight="true" outlineLevel="0" collapsed="false">
      <c r="A216" s="3" t="n">
        <v>215</v>
      </c>
      <c r="B216" s="2" t="str">
        <f aca="false">HYPERLINK("https://www.daneshjooyar.com/%d8%a2%d9%85%d9%88%d8%b2%d8%b4-%d8%b3%d8%a7%d8%ae%d8%aa-%d8%a2%d9%85%d8%a7%d8%b1%da%af%db%8c%d8%b1-%d8%ad%d8%b1%d9%81%d9%87-%d8%a7%db%8c-%d8%a8%d8%a7-asp-net-core-%d9%88-asp-net-mvc/","آموزش ساخت آمارگیر حرفه ای با Asp.net Core و Asp.net MVC")</f>
        <v>آموزش ساخت آمارگیر حرفه ای با Asp.net Core و Asp.net MVC</v>
      </c>
      <c r="C216" s="1" t="s">
        <v>3</v>
      </c>
      <c r="D216" s="1" t="s">
        <v>6</v>
      </c>
    </row>
    <row r="217" customFormat="false" ht="20.7" hidden="false" customHeight="true" outlineLevel="0" collapsed="false">
      <c r="A217" s="3" t="n">
        <v>216</v>
      </c>
      <c r="B217" s="2" t="str">
        <f aca="false">HYPERLINK("https://www.daneshjooyar.com/mvc-core/","مهاجرت از Asp.net MVC به Asp.net Core")</f>
        <v>مهاجرت از Asp.net MVC به Asp.net Core</v>
      </c>
      <c r="C217" s="1" t="s">
        <v>3</v>
      </c>
      <c r="D217" s="1" t="s">
        <v>7</v>
      </c>
    </row>
    <row r="218" customFormat="false" ht="20.7" hidden="false" customHeight="true" outlineLevel="0" collapsed="false">
      <c r="A218" s="3" t="n">
        <v>217</v>
      </c>
      <c r="B218" s="2" t="str">
        <f aca="false">HYPERLINK("https://www.daneshjooyar.com/%d8%a2%d9%85%d9%88%d8%b2%d8%b4-%d8%b3%d8%a7%d8%ae%d8%aa-%d9%81%d8%b1%d9%88%d8%b4%da%af%d8%a7%d9%87-%d8%a8%d8%a7-asp-mvc-%d9%88-%d8%b7%d8%b1%d8%a7%d8%ad%db%8c-%d8%a7%d9%be-%d9%85%d9%88%d8%a8%d8%a7-2/","آموزش ساخت فروشگاه با ASP MVC و طراحی اپ موبایل با Xamarin – شامل 16 بخش")</f>
        <v>آموزش ساخت فروشگاه با ASP MVC و طراحی اپ موبایل با Xamarin – شامل 16 بخش</v>
      </c>
      <c r="C218" s="1" t="s">
        <v>3</v>
      </c>
      <c r="D218" s="1" t="s">
        <v>7</v>
      </c>
    </row>
    <row r="219" customFormat="false" ht="20.7" hidden="false" customHeight="true" outlineLevel="0" collapsed="false">
      <c r="A219" s="3" t="n">
        <v>218</v>
      </c>
      <c r="B219" s="2" t="str">
        <f aca="false">HYPERLINK("https://www.daneshjooyar.com/%d8%a2%d9%85%d9%88%d8%b2%d8%b4-%d8%b7%d8%b1%d8%a7%d8%ad%db%8c-%d9%88-%d8%b3%d8%a7%d8%ae%d8%aa-%d8%b3%d8%a7%db%8c%d8%aa-%d8%ae%d8%b1%db%8c%d8%af-%d8%a8%d9%84%db%8c%d8%b7-%d8%a8%d8%a7-asp-net-mvc/","آموزش طراحی و ساخت سایت خرید بلیط با ASP.net MVC")</f>
        <v>آموزش طراحی و ساخت سایت خرید بلیط با ASP.net MVC</v>
      </c>
      <c r="C219" s="1" t="s">
        <v>3</v>
      </c>
      <c r="D219" s="1" t="s">
        <v>7</v>
      </c>
    </row>
    <row r="220" customFormat="false" ht="20.7" hidden="false" customHeight="true" outlineLevel="0" collapsed="false">
      <c r="A220" s="3" t="n">
        <v>219</v>
      </c>
      <c r="B220" s="2" t="str">
        <f aca="false">HYPERLINK("https://www.daneshjooyar.com/%d8%a2%d9%85%d9%88%d8%b2%d8%b4-%d8%b5%d9%81%d8%ad%d9%87-%d8%a8%d9%86%d8%af%db%8c-%d8%a7%d8%b7%d9%84%d8%a7%d8%b9%d8%a7%d8%aa-%d8%a8%d9%87-%d8%b5%d9%88%d8%b1%d8%aa-%d9%be%db%8c%d8%b4%d8%b1%d9%81%d8%aa/","آموزش صفحه بندی اطلاعات به صورت پیشرفته در Asp.net Core Razor Page")</f>
        <v>آموزش صفحه بندی اطلاعات به صورت پیشرفته در Asp.net Core Razor Page</v>
      </c>
      <c r="C220" s="1" t="s">
        <v>3</v>
      </c>
      <c r="D220" s="1" t="s">
        <v>7</v>
      </c>
    </row>
    <row r="221" customFormat="false" ht="20.7" hidden="false" customHeight="true" outlineLevel="0" collapsed="false">
      <c r="A221" s="3" t="n">
        <v>220</v>
      </c>
      <c r="B221" s="2" t="str">
        <f aca="false">HYPERLINK("https://www.daneshjooyar.com/%d8%a2%d9%85%d9%88%d8%b2%d8%b4-authentication-%d9%85%d8%a8%d8%aa%d9%86%db%8c-%d8%a8%d8%b1-claims-%d8%af%d8%b1-asp-net-core-2-2/","آموزش Authentication مبتنی بر Claims در Asp.net Core 2.2")</f>
        <v>آموزش Authentication مبتنی بر Claims در Asp.net Core 2.2</v>
      </c>
      <c r="C221" s="1" t="s">
        <v>3</v>
      </c>
      <c r="D221" s="1" t="s">
        <v>7</v>
      </c>
    </row>
    <row r="222" customFormat="false" ht="20.7" hidden="false" customHeight="true" outlineLevel="0" collapsed="false">
      <c r="A222" s="3" t="n">
        <v>221</v>
      </c>
      <c r="B222" s="2" t="str">
        <f aca="false">HYPERLINK("https://www.daneshjooyar.com/%d8%a2%d9%85%d9%88%d8%b2%d8%b4-%d8%b3%d8%a7%d8%ae%d8%aa-%d9%81%d8%b1%d9%88%d8%b4%da%af%d8%a7%d9%87-%d9%88-%d8%b7%d8%b1%d8%a7%d8%ad%db%8c-%d8%a2%d9%be-%d9%85%d9%88%d8%a8%d8%a7%db%8c%d9%84-%d8%a8%d8%ae/","آموزش ساخت فروشگاه اینترنتی با ASP MVC")</f>
        <v>آموزش ساخت فروشگاه اینترنتی با ASP MVC</v>
      </c>
      <c r="C222" s="1" t="s">
        <v>3</v>
      </c>
      <c r="D222" s="1" t="s">
        <v>7</v>
      </c>
    </row>
    <row r="223" customFormat="false" ht="20.7" hidden="false" customHeight="true" outlineLevel="0" collapsed="false">
      <c r="A223" s="3" t="n">
        <v>222</v>
      </c>
      <c r="B223" s="2" t="str">
        <f aca="false">HYPERLINK("https://www.daneshjooyar.com/%d8%a2%d9%85%d9%88%d8%b2%d8%b4-%d8%b5%d9%81%d8%ad%d9%87-%d8%a8%d9%86%d8%af%db%8c-%d8%af%d8%b1-asp-net-mvc/","آموزش صفحه بندی در ASP.Net MVC")</f>
        <v>آموزش صفحه بندی در ASP.Net MVC</v>
      </c>
      <c r="C223" s="1" t="s">
        <v>3</v>
      </c>
      <c r="D223" s="1" t="s">
        <v>7</v>
      </c>
    </row>
    <row r="224" customFormat="false" ht="20.7" hidden="false" customHeight="true" outlineLevel="0" collapsed="false">
      <c r="A224" s="3" t="n">
        <v>223</v>
      </c>
      <c r="B224" s="2" t="str">
        <f aca="false">HYPERLINK("https://www.daneshjooyar.com/%d9%88%d8%a8%db%8c%d9%86%d8%a7%d8%b1-%d8%b1%d8%a7%db%8c%da%af%d8%a7%d9%86-%da%86%d8%b1%d8%a7-asp-mvc-%db%8c%d8%a7%d8%af-%d8%a8%da%af%db%8c%d8%b1%db%8c%d9%85%d8%9f/","وبینار رایگان چرا asp mvc یاد بگیریم؟")</f>
        <v>وبینار رایگان چرا asp mvc یاد بگیریم؟</v>
      </c>
      <c r="C224" s="1" t="s">
        <v>3</v>
      </c>
      <c r="D224" s="1" t="s">
        <v>7</v>
      </c>
    </row>
    <row r="225" customFormat="false" ht="20.7" hidden="false" customHeight="true" outlineLevel="0" collapsed="false">
      <c r="A225" s="3" t="n">
        <v>224</v>
      </c>
      <c r="B225" s="2" t="str">
        <f aca="false">HYPERLINK("https://www.daneshjooyar.com/%d9%85%d8%ac%d9%85%d9%88%d8%b9%d9%87-%da%a9%d8%a7%d9%85%d9%84-%d8%a2%d9%85%d9%88%d8%b2%d8%b4-asp-net-mvc5-%d9%87%d9%85%d8%b1%d8%a7%d9%87-%d8%a8%d8%a7-%d8%b7%d8%b1%d8%a7%d8%ad%db%8c-%d9%82%d8%a7%d9%84/","مجموعه کامل آموزش ASP.Net MVC5 همراه با طراحی قالب – پروژه وب سایت خبری مبتنی بر نقشه")</f>
        <v>مجموعه کامل آموزش ASP.Net MVC5 همراه با طراحی قالب – پروژه وب سایت خبری مبتنی بر نقشه</v>
      </c>
      <c r="C225" s="1" t="s">
        <v>3</v>
      </c>
      <c r="D225" s="1" t="s">
        <v>7</v>
      </c>
    </row>
    <row r="226" customFormat="false" ht="20.7" hidden="false" customHeight="true" outlineLevel="0" collapsed="false">
      <c r="A226" s="3" t="n">
        <v>225</v>
      </c>
      <c r="B226" s="2" t="str">
        <f aca="false">HYPERLINK("https://www.daneshjooyar.com/%d8%a2%d9%85%d9%88%d8%b2%d8%b4-%d8%aa%d8%ba%db%8c%db%8c%d8%b1-%d8%b3%d8%a7%db%8c%d8%b2-%d9%88-%d8%a7%d9%81%da%a9%d8%aa-%d8%aa%d8%b5%d8%a7%d9%88%db%8c%d8%b1-%d8%a8%d9%87-%d8%b5%d9%88%d8%b1%d8%aa-real-t/","آموزش تغییر سایز و افکت و واترمارک گذاری تصاویر به صورت real time و هوشمند در ASP.Net MVC")</f>
        <v>آموزش تغییر سایز و افکت و واترمارک گذاری تصاویر به صورت real time و هوشمند در ASP.Net MVC</v>
      </c>
      <c r="C226" s="1" t="s">
        <v>3</v>
      </c>
      <c r="D226" s="1" t="s">
        <v>7</v>
      </c>
    </row>
    <row r="227" customFormat="false" ht="20.7" hidden="false" customHeight="true" outlineLevel="0" collapsed="false">
      <c r="A227" s="3" t="n">
        <v>226</v>
      </c>
      <c r="B227" s="2" t="str">
        <f aca="false">HYPERLINK("https://www.daneshjooyar.com/%d8%a2%d9%85%d9%88%d8%b2%d8%b4-%d8%b3%d8%a7%d8%ae%d8%aa-%da%a9%d9%88%d8%aa%d8%a7%d9%87-%da%a9%d9%86%d9%86%d8%af%d9%87-%d9%84%db%8c%d9%86%da%a9-%d8%ae%d9%88%d8%af%da%a9%d8%a7%d8%b1/","آموزش ساخت کوتاه کننده لینک خودکار با ASP.Net MVC 5.2 مشابه آپارات")</f>
        <v>آموزش ساخت کوتاه کننده لینک خودکار با ASP.Net MVC 5.2 مشابه آپارات</v>
      </c>
      <c r="C227" s="1" t="s">
        <v>3</v>
      </c>
      <c r="D227" s="1" t="s">
        <v>7</v>
      </c>
    </row>
    <row r="228" customFormat="false" ht="20.7" hidden="false" customHeight="true" outlineLevel="0" collapsed="false">
      <c r="A228" s="3" t="n">
        <v>227</v>
      </c>
      <c r="B228" s="2" t="str">
        <f aca="false">HYPERLINK("https://www.daneshjooyar.com/%d8%a2%d9%85%d9%88%d8%b2%d8%b4-%d9%be%db%8c%d8%a7%d8%af%d9%87-%d8%b3%d8%a7%d8%b2%db%8c-orm-%d8%b3%d8%b1%db%8c%d8%b9-dapper/","آموزش پیاده سازی ORM سریع Dapper در سی شارپ و Asp.net MVC در قالب پروژه کاربردی")</f>
        <v>آموزش پیاده سازی ORM سریع Dapper در سی شارپ و Asp.net MVC در قالب پروژه کاربردی</v>
      </c>
      <c r="C228" s="1" t="s">
        <v>3</v>
      </c>
      <c r="D228" s="1" t="s">
        <v>7</v>
      </c>
    </row>
    <row r="229" customFormat="false" ht="20.7" hidden="false" customHeight="true" outlineLevel="0" collapsed="false">
      <c r="A229" s="3" t="n">
        <v>228</v>
      </c>
      <c r="B229" s="2" t="str">
        <f aca="false">HYPERLINK("https://www.daneshjooyar.com/%d8%af%d9%88%d8%b1%d9%87-%da%a9%d8%a7%d9%85%d9%84-%d8%a2%d9%85%d9%88%d8%b2%d8%b4-%d8%b3%d8%a7%d8%ae%d8%aa-%d9%81%d8%b1%d9%88%d8%b4%da%af%d8%a7%d9%87-%d8%a8%d8%a7-asp-net-mvc/","دوره کامل آموزش ساخت فروشگاه با Asp.net MVC و الگوی Repository با طراحی متریال دیزاین")</f>
        <v>دوره کامل آموزش ساخت فروشگاه با Asp.net MVC و الگوی Repository با طراحی متریال دیزاین</v>
      </c>
      <c r="C229" s="1" t="s">
        <v>3</v>
      </c>
      <c r="D229" s="1" t="s">
        <v>7</v>
      </c>
    </row>
    <row r="230" customFormat="false" ht="20.7" hidden="false" customHeight="true" outlineLevel="0" collapsed="false">
      <c r="A230" s="3" t="n">
        <v>229</v>
      </c>
      <c r="B230" s="2" t="str">
        <f aca="false">HYPERLINK("https://www.daneshjooyar.com/%d8%a7%db%8c%d8%ac%d8%a7%d8%af-%d9%84%db%8c%d9%86%da%a9-%d8%af%d8%a7%d9%86%d9%84%d9%88%d8%af-%d9%85%d9%88%d9%82%d8%aa-%d8%a8%d8%a7-%d9%85%d8%ad%d8%af%d9%88%d8%af%db%8c%d8%aa-%d8%b2%d9%85%d8%a7%d9%86/","آموزش ایجاد لینک دانلود موقت در Asp.net MVC با محدودیت زمانی و دفعات دانلود")</f>
        <v>آموزش ایجاد لینک دانلود موقت در Asp.net MVC با محدودیت زمانی و دفعات دانلود</v>
      </c>
      <c r="C230" s="1" t="s">
        <v>3</v>
      </c>
      <c r="D230" s="1" t="s">
        <v>7</v>
      </c>
    </row>
    <row r="231" customFormat="false" ht="20.7" hidden="false" customHeight="true" outlineLevel="0" collapsed="false">
      <c r="A231" s="3" t="n">
        <v>230</v>
      </c>
      <c r="B231" s="2" t="str">
        <f aca="false">HYPERLINK("https://www.daneshjooyar.com/%d8%a2%d9%85%d9%88%d8%b2%d8%b4-%d8%b7%d8%b1%d8%a7%d8%ad%db%8c-%da%a9%d9%88%d8%aa%d8%a7%d9%87-%da%a9%d9%86%d9%86%d8%af%d9%87-%db%8c-%d9%84%db%8c%d9%86%da%a9-%d8%a8%d8%a7-asp-net-mvc-6/","آموزش طراحی کوتاه کننده ی لینک با Asp.net MVC 6")</f>
        <v>آموزش طراحی کوتاه کننده ی لینک با Asp.net MVC 6</v>
      </c>
      <c r="C231" s="1" t="s">
        <v>3</v>
      </c>
      <c r="D231" s="1" t="s">
        <v>7</v>
      </c>
    </row>
    <row r="232" customFormat="false" ht="20.7" hidden="false" customHeight="true" outlineLevel="0" collapsed="false">
      <c r="A232" s="3" t="n">
        <v>231</v>
      </c>
      <c r="B232" s="2" t="str">
        <f aca="false">HYPERLINK("https://www.daneshjooyar.com/%d8%a2%d9%85%d9%88%d8%b2%d8%b4-%d8%b3%d8%a7%d8%ae%d8%aa-%d8%a2%d9%85%d8%a7%d8%b1%da%af%db%8c%d8%b1-%d8%ad%d8%b1%d9%81%d9%87-%d8%a7%db%8c-%d8%a8%d8%a7-asp-net-core-%d9%88-asp-net-mvc/","آموزش ساخت آمارگیر حرفه ای با Asp.net Core و Asp.net MVC")</f>
        <v>آموزش ساخت آمارگیر حرفه ای با Asp.net Core و Asp.net MVC</v>
      </c>
      <c r="C232" s="1" t="s">
        <v>3</v>
      </c>
      <c r="D232" s="1" t="s">
        <v>7</v>
      </c>
    </row>
    <row r="233" customFormat="false" ht="20.7" hidden="false" customHeight="true" outlineLevel="0" collapsed="false">
      <c r="A233" s="3" t="n">
        <v>232</v>
      </c>
      <c r="B233" s="2" t="str">
        <f aca="false">HYPERLINK("https://www.daneshjooyar.com/%d8%af%d9%88%d8%b1%d9%87-%d8%a2%d9%85%d9%88%d8%b2%d8%b4-%d9%be%d8%b1%d9%88%da%98%d9%87-%d9%85%d8%ad%d9%88%d8%b1-asp-net-mvc6-%d8%b3%db%8c%d8%b3%d8%aa%d9%85-%d9%be%d8%b1%d9%88%da%98%d9%87-%d9%88%d8%a8/","دوره آموزش پروژه محور ASP.NET MVC6 در قالب پروژه بی نظیر سیستم وبلاگ دهی")</f>
        <v>دوره آموزش پروژه محور ASP.NET MVC6 در قالب پروژه بی نظیر سیستم وبلاگ دهی</v>
      </c>
      <c r="C233" s="1" t="s">
        <v>3</v>
      </c>
      <c r="D233" s="1" t="s">
        <v>7</v>
      </c>
    </row>
    <row r="234" customFormat="false" ht="20.7" hidden="false" customHeight="true" outlineLevel="0" collapsed="false">
      <c r="A234" s="3" t="n">
        <v>233</v>
      </c>
      <c r="B234" s="2" t="str">
        <f aca="false">HYPERLINK("https://www.daneshjooyar.com/%d8%a2%d9%85%d9%88%d8%b2%d8%b4-%d9%be%d8%b1%d9%88%da%98%d9%87-%d9%be%db%8c%d8%a7%d8%af%d9%87-%d8%b3%d8%a7%d8%b2%db%8c-ef-codefirst-%d8%af%d8%b1-asp-net-mvc/","آموزش پروژه محور پیاده سازی EF CodeFirst در Asp.net MVC")</f>
        <v>آموزش پروژه محور پیاده سازی EF CodeFirst در Asp.net MVC</v>
      </c>
      <c r="C234" s="1" t="s">
        <v>3</v>
      </c>
      <c r="D234" s="1" t="s">
        <v>7</v>
      </c>
    </row>
    <row r="235" customFormat="false" ht="20.7" hidden="false" customHeight="true" outlineLevel="0" collapsed="false">
      <c r="A235" s="3" t="n">
        <v>234</v>
      </c>
      <c r="B235" s="2" t="str">
        <f aca="false">HYPERLINK("https://www.daneshjooyar.com/%d8%a2%d9%85%d9%88%d8%b2%d8%b4-%d8%b1%d8%a7%d9%87-%d8%a7%d9%86%d8%af%d8%a7%d8%b2%db%8c-%d8%b3%db%8c%d8%b3%d8%aa%d9%85-%da%86%d8%aa-zopim-asp-net/","آموزش راه اندازی سیستم چت Zopim در Asp.net MVC و Asp.net WebForms")</f>
        <v>آموزش راه اندازی سیستم چت Zopim در Asp.net MVC و Asp.net WebForms</v>
      </c>
      <c r="C235" s="1" t="s">
        <v>3</v>
      </c>
      <c r="D235" s="1" t="s">
        <v>7</v>
      </c>
    </row>
    <row r="236" customFormat="false" ht="20.7" hidden="false" customHeight="true" outlineLevel="0" collapsed="false">
      <c r="A236" s="3" t="n">
        <v>235</v>
      </c>
      <c r="B236" s="2" t="str">
        <f aca="false">HYPERLINK("https://www.daneshjooyar.com/%d8%a2%d9%85%d9%88%d8%b2%d8%b4-%d8%b7%d8%b1%d8%a7%d8%ad%db%8c-%d9%88-%d9%be%db%8c%d8%a7%d8%af%d9%87-%d8%b3%d8%a7%d8%b2%db%8c-%d9%88%d8%a8-%d8%b3%d8%a7%db%8c%d8%aa-%d8%a8%d8%b2%d8%b1%da%af-%d8%a2%d9%be/","آموزش طراحی و پیاده سازی وب سایت بزرگ آپارات با ASP.NET MVC5.2")</f>
        <v>آموزش طراحی و پیاده سازی وب سایت بزرگ آپارات با ASP.NET MVC5.2</v>
      </c>
      <c r="C236" s="1" t="s">
        <v>3</v>
      </c>
      <c r="D236" s="1" t="s">
        <v>7</v>
      </c>
    </row>
    <row r="237" customFormat="false" ht="20.7" hidden="false" customHeight="true" outlineLevel="0" collapsed="false">
      <c r="A237" s="3" t="n">
        <v>236</v>
      </c>
      <c r="B237" s="2" t="str">
        <f aca="false">HYPERLINK("https://www.daneshjooyar.com/%d8%af%d9%88%d8%b1%d9%87-%d8%a8%db%8c-%d9%86%d8%b8%db%8c%d8%b1-%d8%a2%d9%85%d9%88%d8%b2%d8%b4-%d8%b7%d8%b1%d8%a7%d8%ad%db%8c-%d8%b3%d8%a7%db%8c%d8%aa-%d8%ac%d8%b3%d8%aa%d8%ac%d9%88%da%af%d8%b1-%d8%ae/","دوره بی نظیر آموزش طراحی سایت جستجوگر خبر")</f>
        <v>دوره بی نظیر آموزش طراحی سایت جستجوگر خبر</v>
      </c>
      <c r="C237" s="1" t="s">
        <v>3</v>
      </c>
      <c r="D237" s="1" t="s">
        <v>7</v>
      </c>
    </row>
    <row r="238" customFormat="false" ht="20.7" hidden="false" customHeight="true" outlineLevel="0" collapsed="false">
      <c r="A238" s="3" t="n">
        <v>237</v>
      </c>
      <c r="B238" s="2" t="str">
        <f aca="false">HYPERLINK("https://www.daneshjooyar.com/build-a-store-isam-with-asp-mvc/","دوره جامع آموزش ساخت فروشگاه مشابه ایسام با ASP MVC 5.2")</f>
        <v>دوره جامع آموزش ساخت فروشگاه مشابه ایسام با ASP MVC 5.2</v>
      </c>
      <c r="C238" s="1" t="s">
        <v>3</v>
      </c>
      <c r="D238" s="1" t="s">
        <v>7</v>
      </c>
    </row>
    <row r="239" customFormat="false" ht="20.7" hidden="false" customHeight="true" outlineLevel="0" collapsed="false">
      <c r="A239" s="3" t="n">
        <v>238</v>
      </c>
      <c r="B239" s="2" t="str">
        <f aca="false">HYPERLINK("https://www.daneshjooyar.com/%d8%af%d9%88%d8%b1%d9%87-%da%a9%d8%a7%d9%85%d9%84-%d8%a2%d9%85%d9%88%d8%b2%d8%b4-%d9%be%db%8c%d8%a7%d8%af%d9%87-%d8%b3%d8%a7%d8%b2%db%8c-%d9%88%d8%a8%d8%b3%d8%a7%db%8c%d8%aa-%d8%ae%d8%a8%d8%b1%db%8c/","دوره کامل آموزش پیاده سازی سایت خبری با ASP.NET MVC5.2")</f>
        <v>دوره کامل آموزش پیاده سازی سایت خبری با ASP.NET MVC5.2</v>
      </c>
      <c r="C239" s="1" t="s">
        <v>3</v>
      </c>
      <c r="D239" s="1" t="s">
        <v>7</v>
      </c>
    </row>
    <row r="240" customFormat="false" ht="20.7" hidden="false" customHeight="true" outlineLevel="0" collapsed="false">
      <c r="A240" s="3" t="n">
        <v>239</v>
      </c>
      <c r="B240" s="2" t="str">
        <f aca="false">HYPERLINK("https://www.daneshjooyar.com/%d8%a2%d9%85%d9%88%d8%b2%d8%b4-%d8%a7%d8%b1%d8%aa%d8%a8%d8%a7%d8%b7-%d8%a8%d8%a7-%d8%a8%d8%a7%d9%86%da%a9-%d8%a7%d8%b7%d9%84%d8%a7%d8%b9%d8%a7%d8%aa%db%8c-sqlserver-%d8%af%d8%b1-asp-net-mvc/","آموزش ارتباط با بانک اطلاعاتی SQLSERVER در ASP.NET MVC")</f>
        <v>آموزش ارتباط با بانک اطلاعاتی SQLSERVER در ASP.NET MVC</v>
      </c>
      <c r="C240" s="1" t="s">
        <v>3</v>
      </c>
      <c r="D240" s="1" t="s">
        <v>7</v>
      </c>
    </row>
    <row r="241" customFormat="false" ht="20.7" hidden="false" customHeight="true" outlineLevel="0" collapsed="false">
      <c r="A241" s="3" t="n">
        <v>240</v>
      </c>
      <c r="B241" s="2" t="str">
        <f aca="false">HYPERLINK("https://www.daneshjooyar.com/learning-programming-language-go-basic4/","آموزش زبان برنامه نویسی Go _ بخش پایانی دوره مقدماتی")</f>
        <v>آموزش زبان برنامه نویسی Go _ بخش پایانی دوره مقدماتی</v>
      </c>
      <c r="C241" s="1" t="s">
        <v>3</v>
      </c>
      <c r="D241" s="1" t="s">
        <v>8</v>
      </c>
    </row>
    <row r="242" customFormat="false" ht="20.7" hidden="false" customHeight="true" outlineLevel="0" collapsed="false">
      <c r="A242" s="3" t="n">
        <v>241</v>
      </c>
      <c r="B242" s="2" t="str">
        <f aca="false">HYPERLINK("https://www.daneshjooyar.com/learning-programming-language-go-basic3/","آموزش زبان برنامه نویسی Go – بخش سوم دوره مقدماتی")</f>
        <v>آموزش زبان برنامه نویسی Go – بخش سوم دوره مقدماتی</v>
      </c>
      <c r="C242" s="1" t="s">
        <v>3</v>
      </c>
      <c r="D242" s="1" t="s">
        <v>8</v>
      </c>
    </row>
    <row r="243" customFormat="false" ht="20.7" hidden="false" customHeight="true" outlineLevel="0" collapsed="false">
      <c r="A243" s="3" t="n">
        <v>242</v>
      </c>
      <c r="B243" s="2" t="str">
        <f aca="false">HYPERLINK("https://www.daneshjooyar.com/learning-programming-language-go-basic2/","آموزش زبان برنامه نویسی Go – بخش دوم دوره مقدماتی")</f>
        <v>آموزش زبان برنامه نویسی Go – بخش دوم دوره مقدماتی</v>
      </c>
      <c r="C243" s="1" t="s">
        <v>3</v>
      </c>
      <c r="D243" s="1" t="s">
        <v>8</v>
      </c>
    </row>
    <row r="244" customFormat="false" ht="20.7" hidden="false" customHeight="true" outlineLevel="0" collapsed="false">
      <c r="A244" s="3" t="n">
        <v>243</v>
      </c>
      <c r="B244" s="2" t="str">
        <f aca="false">HYPERLINK("https://www.daneshjooyar.com/learning-programming-language-go-basic1/","آموزش زبان برنامه نویسی Go – بخش اول دوره مقدماتی")</f>
        <v>آموزش زبان برنامه نویسی Go – بخش اول دوره مقدماتی</v>
      </c>
      <c r="C244" s="1" t="s">
        <v>3</v>
      </c>
      <c r="D244" s="1" t="s">
        <v>8</v>
      </c>
    </row>
    <row r="245" customFormat="false" ht="20.7" hidden="false" customHeight="true" outlineLevel="0" collapsed="false">
      <c r="A245" s="3" t="n">
        <v>244</v>
      </c>
      <c r="B245" s="2" t="str">
        <f aca="false">HYPERLINK("https://www.daneshjooyar.com/strapi-api/","آموزش فریمورک strapi و آموزش کامل ساخت api با آن")</f>
        <v>آموزش فریمورک strapi و آموزش کامل ساخت api با آن</v>
      </c>
      <c r="C245" s="1" t="s">
        <v>3</v>
      </c>
      <c r="D245" s="1" t="s">
        <v>9</v>
      </c>
    </row>
    <row r="246" customFormat="false" ht="20.7" hidden="false" customHeight="true" outlineLevel="0" collapsed="false">
      <c r="A246" s="3" t="n">
        <v>245</v>
      </c>
      <c r="B246" s="2" t="str">
        <f aca="false">HYPERLINK("https://www.daneshjooyar.com/%d8%a2%d9%85%d9%88%d8%b2%d8%b4-nodejs-%d9%88-restfull-api/","آموزش NodeJS و RESTful API – پروژه محور")</f>
        <v>آموزش NodeJS و RESTful API – پروژه محور</v>
      </c>
      <c r="C246" s="1" t="s">
        <v>3</v>
      </c>
      <c r="D246" s="1" t="s">
        <v>9</v>
      </c>
    </row>
    <row r="247" customFormat="false" ht="20.7" hidden="false" customHeight="true" outlineLevel="0" collapsed="false">
      <c r="A247" s="3" t="n">
        <v>246</v>
      </c>
      <c r="B247" s="2" t="str">
        <f aca="false">HYPERLINK("https://www.daneshjooyar.com/%d8%a2%d9%85%d9%88%d8%b2%d8%b4-%d8%b3%d8%a7%d8%ae%d8%aa-%d8%b1%d8%a8%d8%a7%d8%aa-%d9%81%d8%b1%d9%88%d8%b4%da%af%d8%a7%d9%87%db%8c/","آموزش ساخت ربات فروشگاهی تلگرام با php")</f>
        <v>آموزش ساخت ربات فروشگاهی تلگرام با php</v>
      </c>
      <c r="C247" s="1" t="s">
        <v>3</v>
      </c>
      <c r="D247" s="1" t="s">
        <v>10</v>
      </c>
    </row>
    <row r="248" customFormat="false" ht="20.7" hidden="false" customHeight="true" outlineLevel="0" collapsed="false">
      <c r="A248" s="3" t="n">
        <v>247</v>
      </c>
      <c r="B248" s="2" t="str">
        <f aca="false">HYPERLINK("https://www.daneshjooyar.com/online-store-with-php-mvc/","دوره جامع آموزش PHP MVC")</f>
        <v>دوره جامع آموزش PHP MVC</v>
      </c>
      <c r="C248" s="1" t="s">
        <v>3</v>
      </c>
      <c r="D248" s="1" t="s">
        <v>10</v>
      </c>
    </row>
    <row r="249" customFormat="false" ht="20.7" hidden="false" customHeight="true" outlineLevel="0" collapsed="false">
      <c r="A249" s="3" t="n">
        <v>248</v>
      </c>
      <c r="B249" s="2" t="str">
        <f aca="false">HYPERLINK("https://www.daneshjooyar.com/%d8%af%d9%88%d8%b1%d9%87-%d8%ac%d8%a7%d9%85%d8%b9-%d8%a2%d9%85%d9%88%d8%b2%d8%b4-%d8%b3%d8%a7%d8%ae%d8%aa-%d8%b1%d8%a8%d8%a7%d8%aa-%d8%aa%d9%84%da%af%d8%b1%d8%a7%d9%85-%d8%a8%d8%a7-php/","آموزش ساخت ربات تلگرام با php – صفر تا صد و پروژه محور")</f>
        <v>آموزش ساخت ربات تلگرام با php – صفر تا صد و پروژه محور</v>
      </c>
      <c r="C249" s="1" t="s">
        <v>3</v>
      </c>
      <c r="D249" s="1" t="s">
        <v>10</v>
      </c>
    </row>
    <row r="250" customFormat="false" ht="20.7" hidden="false" customHeight="true" outlineLevel="0" collapsed="false">
      <c r="A250" s="3" t="n">
        <v>249</v>
      </c>
      <c r="B250" s="2" t="str">
        <f aca="false">HYPERLINK("https://www.daneshjooyar.com/creating-an-online-test-system-with-the-codeigniter-framework/","دوره آموزش ساخت سیستم آزمون آنلاین با فریم ورک CodeIgniter")</f>
        <v>دوره آموزش ساخت سیستم آزمون آنلاین با فریم ورک CodeIgniter</v>
      </c>
      <c r="C250" s="1" t="s">
        <v>3</v>
      </c>
      <c r="D250" s="1" t="s">
        <v>10</v>
      </c>
    </row>
    <row r="251" customFormat="false" ht="20.7" hidden="false" customHeight="true" outlineLevel="0" collapsed="false">
      <c r="A251" s="3" t="n">
        <v>250</v>
      </c>
      <c r="B251" s="2" t="str">
        <f aca="false">HYPERLINK("https://www.daneshjooyar.com/phpunit-in-laravel/","آموزش phpunit در لاراول")</f>
        <v>آموزش phpunit در لاراول</v>
      </c>
      <c r="C251" s="1" t="s">
        <v>3</v>
      </c>
      <c r="D251" s="1" t="s">
        <v>10</v>
      </c>
    </row>
    <row r="252" customFormat="false" ht="20.7" hidden="false" customHeight="true" outlineLevel="0" collapsed="false">
      <c r="A252" s="3" t="n">
        <v>251</v>
      </c>
      <c r="B252" s="2" t="str">
        <f aca="false">HYPERLINK("https://www.daneshjooyar.com/build-a-wallet-system-on-php-sites/","دوره آموزش ساخت سیستم کیف پول در سایت‌های php")</f>
        <v>دوره آموزش ساخت سیستم کیف پول در سایت‌های php</v>
      </c>
      <c r="C252" s="1" t="s">
        <v>3</v>
      </c>
      <c r="D252" s="1" t="s">
        <v>10</v>
      </c>
    </row>
    <row r="253" customFormat="false" ht="20.7" hidden="false" customHeight="true" outlineLevel="0" collapsed="false">
      <c r="A253" s="3" t="n">
        <v>252</v>
      </c>
      <c r="B253" s="2" t="str">
        <f aca="false">HYPERLINK("https://www.daneshjooyar.com/shop-laravel/","دوره آموزش ساخت سایت فروش آنلاین فایل با لاراول 5.7")</f>
        <v>دوره آموزش ساخت سایت فروش آنلاین فایل با لاراول 5.7</v>
      </c>
      <c r="C253" s="1" t="s">
        <v>3</v>
      </c>
      <c r="D253" s="1" t="s">
        <v>10</v>
      </c>
    </row>
    <row r="254" customFormat="false" ht="20.7" hidden="false" customHeight="true" outlineLevel="0" collapsed="false">
      <c r="A254" s="3" t="n">
        <v>253</v>
      </c>
      <c r="B254" s="2" t="str">
        <f aca="false">HYPERLINK("https://www.daneshjooyar.com/ticket-system-codeigniter/","آموزش CodeIgniter در قالب ساخت سیستم ارسال تیکت")</f>
        <v>آموزش CodeIgniter در قالب ساخت سیستم ارسال تیکت</v>
      </c>
      <c r="C254" s="1" t="s">
        <v>3</v>
      </c>
      <c r="D254" s="1" t="s">
        <v>10</v>
      </c>
    </row>
    <row r="255" customFormat="false" ht="20.7" hidden="false" customHeight="true" outlineLevel="0" collapsed="false">
      <c r="A255" s="3" t="n">
        <v>254</v>
      </c>
      <c r="B255" s="2" t="str">
        <f aca="false">HYPERLINK("https://www.daneshjooyar.com/template-system-php/","دوره آموزش چند قالبه کردن سایت با زبان PHP")</f>
        <v>دوره آموزش چند قالبه کردن سایت با زبان PHP</v>
      </c>
      <c r="C255" s="1" t="s">
        <v>3</v>
      </c>
      <c r="D255" s="1" t="s">
        <v>10</v>
      </c>
    </row>
    <row r="256" customFormat="false" ht="20.7" hidden="false" customHeight="true" outlineLevel="0" collapsed="false">
      <c r="A256" s="3" t="n">
        <v>255</v>
      </c>
      <c r="B256" s="2" t="str">
        <f aca="false">HYPERLINK("https://www.daneshjooyar.com/upload-center-symfony/","آموزش ساخت آپلودسنتر با فریم ورک سیمفونی")</f>
        <v>آموزش ساخت آپلودسنتر با فریم ورک سیمفونی</v>
      </c>
      <c r="C256" s="1" t="s">
        <v>3</v>
      </c>
      <c r="D256" s="1" t="s">
        <v>10</v>
      </c>
    </row>
    <row r="257" customFormat="false" ht="20.7" hidden="false" customHeight="true" outlineLevel="0" collapsed="false">
      <c r="A257" s="3" t="n">
        <v>256</v>
      </c>
      <c r="B257" s="2" t="str">
        <f aca="false">HYPERLINK("https://www.daneshjooyar.com/creating-lottery-system-with-php/","آموزش پروژه محور PHP – ساخت سیستم قرعه کشی جام جهانی و کار با سامانه پیامک")</f>
        <v>آموزش پروژه محور PHP – ساخت سیستم قرعه کشی جام جهانی و کار با سامانه پیامک</v>
      </c>
      <c r="C257" s="1" t="s">
        <v>3</v>
      </c>
      <c r="D257" s="1" t="s">
        <v>10</v>
      </c>
    </row>
    <row r="258" customFormat="false" ht="20.7" hidden="false" customHeight="true" outlineLevel="0" collapsed="false">
      <c r="A258" s="3" t="n">
        <v>257</v>
      </c>
      <c r="B258" s="2" t="str">
        <f aca="false">HYPERLINK("https://www.daneshjooyar.com/design-site-with-php-like-aparat-season1/","آموزش طراحی سایت مشابه آپارات (اشتراک گذاری ویدئو) با php")</f>
        <v>آموزش طراحی سایت مشابه آپارات (اشتراک گذاری ویدئو) با php</v>
      </c>
      <c r="C258" s="1" t="s">
        <v>3</v>
      </c>
      <c r="D258" s="1" t="s">
        <v>10</v>
      </c>
    </row>
    <row r="259" customFormat="false" ht="20.7" hidden="false" customHeight="true" outlineLevel="0" collapsed="false">
      <c r="A259" s="3" t="n">
        <v>258</v>
      </c>
      <c r="B259" s="2" t="str">
        <f aca="false">HYPERLINK("https://www.daneshjooyar.com/trainig-cron-job/","آموزش Cron Job _ پروژه محور")</f>
        <v>آموزش Cron Job _ پروژه محور</v>
      </c>
      <c r="C259" s="1" t="s">
        <v>3</v>
      </c>
      <c r="D259" s="1" t="s">
        <v>10</v>
      </c>
    </row>
    <row r="260" customFormat="false" ht="20.7" hidden="false" customHeight="true" outlineLevel="0" collapsed="false">
      <c r="A260" s="3" t="n">
        <v>259</v>
      </c>
      <c r="B260" s="2" t="str">
        <f aca="false">HYPERLINK("https://www.daneshjooyar.com/learning-design-site-with-php-and-laravel-2/","آموزش طراحی سایت با PHP و فریم ورک لاراول مشابه سایت کانون فرهنگی آموزش")</f>
        <v>آموزش طراحی سایت با PHP و فریم ورک لاراول مشابه سایت کانون فرهنگی آموزش</v>
      </c>
      <c r="C260" s="1" t="s">
        <v>3</v>
      </c>
      <c r="D260" s="1" t="s">
        <v>10</v>
      </c>
    </row>
    <row r="261" customFormat="false" ht="20.7" hidden="false" customHeight="true" outlineLevel="0" collapsed="false">
      <c r="A261" s="3" t="n">
        <v>260</v>
      </c>
      <c r="B261" s="2" t="str">
        <f aca="false">HYPERLINK("https://www.daneshjooyar.com/security-on-php-websites/","آموزش امنیت در وبسایت های PHP")</f>
        <v>آموزش امنیت در وبسایت های PHP</v>
      </c>
      <c r="C261" s="1" t="s">
        <v>3</v>
      </c>
      <c r="D261" s="1" t="s">
        <v>10</v>
      </c>
    </row>
    <row r="262" customFormat="false" ht="20.7" hidden="false" customHeight="true" outlineLevel="0" collapsed="false">
      <c r="A262" s="3" t="n">
        <v>261</v>
      </c>
      <c r="B262" s="2" t="str">
        <f aca="false">HYPERLINK("https://www.daneshjooyar.com/making-website-without-coding/","آموزش راه اندازی وبسایت به صورت حرفه‌ای در 7 قسمت")</f>
        <v>آموزش راه اندازی وبسایت به صورت حرفه‌ای در 7 قسمت</v>
      </c>
      <c r="C262" s="1" t="s">
        <v>3</v>
      </c>
      <c r="D262" s="1" t="s">
        <v>10</v>
      </c>
    </row>
    <row r="263" customFormat="false" ht="20.7" hidden="false" customHeight="true" outlineLevel="0" collapsed="false">
      <c r="A263" s="3" t="n">
        <v>262</v>
      </c>
      <c r="B263" s="2" t="str">
        <f aca="false">HYPERLINK("https://www.daneshjooyar.com/learning-implement-web-api-with-laravel/","آموزش پیاده سازی Web API با Laravel")</f>
        <v>آموزش پیاده سازی Web API با Laravel</v>
      </c>
      <c r="C263" s="1" t="s">
        <v>3</v>
      </c>
      <c r="D263" s="1" t="s">
        <v>10</v>
      </c>
    </row>
    <row r="264" customFormat="false" ht="20.7" hidden="false" customHeight="true" outlineLevel="0" collapsed="false">
      <c r="A264" s="3" t="n">
        <v>263</v>
      </c>
      <c r="B264" s="2" t="str">
        <f aca="false">HYPERLINK("https://www.daneshjooyar.com/design-site-with-php-like-sheypoor-full/","آموزش جامع طراحی سایت با PHP مشابه سایت شیپور")</f>
        <v>آموزش جامع طراحی سایت با PHP مشابه سایت شیپور</v>
      </c>
      <c r="C264" s="1" t="s">
        <v>3</v>
      </c>
      <c r="D264" s="1" t="s">
        <v>10</v>
      </c>
    </row>
    <row r="265" customFormat="false" ht="20.7" hidden="false" customHeight="true" outlineLevel="0" collapsed="false">
      <c r="A265" s="3" t="n">
        <v>264</v>
      </c>
      <c r="B265" s="2" t="str">
        <f aca="false">HYPERLINK("https://www.daneshjooyar.com/implementing-web-notification/","آموزش پیاده سازی Web Notification")</f>
        <v>آموزش پیاده سازی Web Notification</v>
      </c>
      <c r="C265" s="1" t="s">
        <v>3</v>
      </c>
      <c r="D265" s="1" t="s">
        <v>10</v>
      </c>
    </row>
    <row r="266" customFormat="false" ht="20.7" hidden="false" customHeight="true" outlineLevel="0" collapsed="false">
      <c r="A266" s="3" t="n">
        <v>265</v>
      </c>
      <c r="B266" s="2" t="str">
        <f aca="false">HYPERLINK("https://www.daneshjooyar.com/learning-restful-webservice/","آموزش وب سرویس Restful")</f>
        <v>آموزش وب سرویس Restful</v>
      </c>
      <c r="C266" s="1" t="s">
        <v>3</v>
      </c>
      <c r="D266" s="1" t="s">
        <v>10</v>
      </c>
    </row>
    <row r="267" customFormat="false" ht="20.7" hidden="false" customHeight="true" outlineLevel="0" collapsed="false">
      <c r="A267" s="3" t="n">
        <v>266</v>
      </c>
      <c r="B267" s="2" t="str">
        <f aca="false">HYPERLINK("https://www.daneshjooyar.com/implementation-auto-suggestion-with-javascript-and-php/","آموزش پیاده سازی پیشنهاد دهنده خودکار با جاوا اسکریپت و PHP")</f>
        <v>آموزش پیاده سازی پیشنهاد دهنده خودکار با جاوا اسکریپت و PHP</v>
      </c>
      <c r="C267" s="1" t="s">
        <v>3</v>
      </c>
      <c r="D267" s="1" t="s">
        <v>10</v>
      </c>
    </row>
    <row r="268" customFormat="false" ht="20.7" hidden="false" customHeight="true" outlineLevel="0" collapsed="false">
      <c r="A268" s="3" t="n">
        <v>267</v>
      </c>
      <c r="B268" s="2" t="str">
        <f aca="false">HYPERLINK("https://www.daneshjooyar.com/how-to-build-windows-applications-with-php/","آموزش پیاده سازی ویندوز اپلیکیشن با PHP")</f>
        <v>آموزش پیاده سازی ویندوز اپلیکیشن با PHP</v>
      </c>
      <c r="C268" s="1" t="s">
        <v>3</v>
      </c>
      <c r="D268" s="1" t="s">
        <v>10</v>
      </c>
    </row>
    <row r="269" customFormat="false" ht="20.7" hidden="false" customHeight="true" outlineLevel="0" collapsed="false">
      <c r="A269" s="3" t="n">
        <v>268</v>
      </c>
      <c r="B269" s="2" t="str">
        <f aca="false">HYPERLINK("https://www.daneshjooyar.com/training-transaction-in-php/","آموزش Transaction در PHP")</f>
        <v>آموزش Transaction در PHP</v>
      </c>
      <c r="C269" s="1" t="s">
        <v>3</v>
      </c>
      <c r="D269" s="1" t="s">
        <v>10</v>
      </c>
    </row>
    <row r="270" customFormat="false" ht="20.7" hidden="false" customHeight="true" outlineLevel="0" collapsed="false">
      <c r="A270" s="3" t="n">
        <v>269</v>
      </c>
      <c r="B270" s="2" t="str">
        <f aca="false">HYPERLINK("https://www.daneshjooyar.com/implementing-security-image-google/","آموزش پیاده سازی تصویر امنیتی گوگل")</f>
        <v>آموزش پیاده سازی تصویر امنیتی گوگل</v>
      </c>
      <c r="C270" s="1" t="s">
        <v>3</v>
      </c>
      <c r="D270" s="1" t="s">
        <v>10</v>
      </c>
    </row>
    <row r="271" customFormat="false" ht="20.7" hidden="false" customHeight="true" outlineLevel="0" collapsed="false">
      <c r="A271" s="3" t="n">
        <v>270</v>
      </c>
      <c r="B271" s="2" t="str">
        <f aca="false">HYPERLINK("https://www.daneshjooyar.com/%d8%af%d9%88%d8%b1%d9%87-%d8%ac%d8%a7%d9%85%d8%b9-%d9%85%d9%87%d9%86%d8%af%d8%b3%db%8c-%d9%88%d8%a8-%d8%a8%d8%ae%d8%b4-%d8%af%d9%88%d9%85/","دوره جامع مهندسی وب – فصل 6 تا 8")</f>
        <v>دوره جامع مهندسی وب – فصل 6 تا 8</v>
      </c>
      <c r="C271" s="1" t="s">
        <v>3</v>
      </c>
      <c r="D271" s="1" t="s">
        <v>10</v>
      </c>
    </row>
    <row r="272" customFormat="false" ht="20.7" hidden="false" customHeight="true" outlineLevel="0" collapsed="false">
      <c r="A272" s="3" t="n">
        <v>271</v>
      </c>
      <c r="B272" s="2" t="str">
        <f aca="false">HYPERLINK("https://www.daneshjooyar.com/%d8%af%d9%88%d8%b1%d9%87-%da%a9%d8%a7%d9%85%d9%84-%d8%a2%d9%85%d9%88%d8%b2%d8%b4-%d8%b3%d8%a7%d8%ae%d8%aa-%d9%81%d8%b1%d9%88%d8%b4%da%af%d8%a7%d9%87-%d8%a7%db%8c%d9%86%d8%aa%d8%b1%d9%86%d8%aa%db%8c-2/","پکیج کامل آموزش ساخت فروشگاه اینترنتی مشابه دیجی کالا با PHP")</f>
        <v>پکیج کامل آموزش ساخت فروشگاه اینترنتی مشابه دیجی کالا با PHP</v>
      </c>
      <c r="C272" s="1" t="s">
        <v>3</v>
      </c>
      <c r="D272" s="1" t="s">
        <v>10</v>
      </c>
    </row>
    <row r="273" customFormat="false" ht="20.7" hidden="false" customHeight="true" outlineLevel="0" collapsed="false">
      <c r="A273" s="3" t="n">
        <v>272</v>
      </c>
      <c r="B273" s="2" t="str">
        <f aca="false">HYPERLINK("https://www.daneshjooyar.com/%d8%a7%db%8c%d8%ac%d8%a7%d8%af-%d8%a2%d9%be%d9%84%d9%88%d8%af%d8%b1-%d8%b3%d8%a8%da%a9-drag-drop-%d8%a8%d8%a7-js-php/","آموزش آپلود چند فایل به صورت همزمان + درگ دراپ + درصد پیشرفت با PHP, JS")</f>
        <v>آموزش آپلود چند فایل به صورت همزمان + درگ دراپ + درصد پیشرفت با PHP, JS</v>
      </c>
      <c r="C273" s="1" t="s">
        <v>3</v>
      </c>
      <c r="D273" s="1" t="s">
        <v>10</v>
      </c>
    </row>
    <row r="274" customFormat="false" ht="20.7" hidden="false" customHeight="true" outlineLevel="0" collapsed="false">
      <c r="A274" s="3" t="n">
        <v>273</v>
      </c>
      <c r="B274" s="2" t="str">
        <f aca="false">HYPERLINK("https://www.daneshjooyar.com/%d9%be%da%a9%db%8c%d8%ac-%d9%86%da%a9%d8%a7%d8%aa-%da%a9%d8%a7%d8%b1%d8%a8%d8%b1%d8%af%db%8c-php/","آموزش نکات کاربردی در PHP")</f>
        <v>آموزش نکات کاربردی در PHP</v>
      </c>
      <c r="C274" s="1" t="s">
        <v>3</v>
      </c>
      <c r="D274" s="1" t="s">
        <v>10</v>
      </c>
    </row>
    <row r="275" customFormat="false" ht="20.7" hidden="false" customHeight="true" outlineLevel="0" collapsed="false">
      <c r="A275" s="3" t="n">
        <v>274</v>
      </c>
      <c r="B275" s="2" t="str">
        <f aca="false">HYPERLINK("https://www.daneshjooyar.com/%d8%af%d9%88%d8%b1%d9%87-%d8%a2%d9%85%d9%88%d8%b2%d8%b4-%d9%85%d9%82%d8%af%d9%85%d8%a7%d8%aa%db%8c-php-%d9%88-%d8%b4%db%8c-%da%af%d8%b1%d8%a7%db%8c%db%8c/","دوره آموزش مقدماتی PHP و شی گرایی")</f>
        <v>دوره آموزش مقدماتی PHP و شی گرایی</v>
      </c>
      <c r="C275" s="1" t="s">
        <v>3</v>
      </c>
      <c r="D275" s="1" t="s">
        <v>10</v>
      </c>
    </row>
    <row r="276" customFormat="false" ht="20.7" hidden="false" customHeight="true" outlineLevel="0" collapsed="false">
      <c r="A276" s="3" t="n">
        <v>275</v>
      </c>
      <c r="B276" s="2" t="str">
        <f aca="false">HYPERLINK("https://www.daneshjooyar.com/%d8%a2%d9%85%d9%88%d8%b2%d8%b4-%d9%81%d8%b1%db%8c%d9%85-%d9%88%d8%b1%da%a9-symfony/","آموزش فریم ورک symfony")</f>
        <v>آموزش فریم ورک symfony</v>
      </c>
      <c r="C276" s="1" t="s">
        <v>3</v>
      </c>
      <c r="D276" s="1" t="s">
        <v>10</v>
      </c>
    </row>
    <row r="277" customFormat="false" ht="20.7" hidden="false" customHeight="true" outlineLevel="0" collapsed="false">
      <c r="A277" s="3" t="n">
        <v>276</v>
      </c>
      <c r="B277" s="2" t="str">
        <f aca="false">HYPERLINK("https://www.daneshjooyar.com/%d8%af%d9%88%d8%b1%d9%87-%d8%ac%d8%a7%d9%85%d8%b9-%d8%a2%d9%85%d9%88%d8%b2%d8%b4-%d8%b7%d8%b1%d8%a7%d8%ad%db%8c-%d9%88-%d8%b3%d8%a7%d8%ae%d8%aa-%d8%b1%d9%88%d8%a8%d8%a7%d8%aa-%d8%a8%d8%b1%d8%a7%db%8c/","دوره جامع آموزش طراحی و ساخت روبات برای تلگرام با php")</f>
        <v>دوره جامع آموزش طراحی و ساخت روبات برای تلگرام با php</v>
      </c>
      <c r="C277" s="1" t="s">
        <v>3</v>
      </c>
      <c r="D277" s="1" t="s">
        <v>10</v>
      </c>
    </row>
    <row r="278" customFormat="false" ht="20.7" hidden="false" customHeight="true" outlineLevel="0" collapsed="false">
      <c r="A278" s="3" t="n">
        <v>277</v>
      </c>
      <c r="B278" s="2" t="str">
        <f aca="false">HYPERLINK("https://www.daneshjooyar.com/%d8%a2%d9%85%d9%88%d8%b2%d8%b4-%d8%b3%d8%a7%d8%ae%d8%aa-%da%a9%d8%aa%d8%a7%d8%a8%d8%ae%d8%a7%d9%86%d9%87-jquery-%d8%a8%d8%b1%d8%a7%db%8c-php/","آموزش ساخت کتابخانه jquery برای PHP")</f>
        <v>آموزش ساخت کتابخانه jquery برای PHP</v>
      </c>
      <c r="C278" s="1" t="s">
        <v>3</v>
      </c>
      <c r="D278" s="1" t="s">
        <v>10</v>
      </c>
    </row>
    <row r="279" customFormat="false" ht="20.7" hidden="false" customHeight="true" outlineLevel="0" collapsed="false">
      <c r="A279" s="3" t="n">
        <v>278</v>
      </c>
      <c r="B279" s="2" t="str">
        <f aca="false">HYPERLINK("https://www.daneshjooyar.com/%d8%af%d9%88%d8%b1%d9%87-%d8%a2%d9%85%d9%88%d8%b2%d8%b4-%d9%81%d8%b1%db%8c%d9%85%d9%88%d8%b1%da%a9-laravel/","دوره آموزش فریمورک laravel")</f>
        <v>دوره آموزش فریمورک laravel</v>
      </c>
      <c r="C279" s="1" t="s">
        <v>3</v>
      </c>
      <c r="D279" s="1" t="s">
        <v>10</v>
      </c>
    </row>
    <row r="280" customFormat="false" ht="20.7" hidden="false" customHeight="true" outlineLevel="0" collapsed="false">
      <c r="A280" s="3" t="n">
        <v>279</v>
      </c>
      <c r="B280" s="2" t="str">
        <f aca="false">HYPERLINK("https://www.daneshjooyar.com/%d8%b4%db%8c-%da%af%d8%b1%d8%a7%db%8c%db%8c-%d8%b1%d8%a7-%d8%a2%d8%b3%d8%a7%d9%86-%d8%a8%db%8c%d8%a7%d9%85%d9%88%d8%b2%db%8c%d8%af-%d8%af%d9%88%d8%b1%d9%87-%d8%a2%d9%85%d9%88%d8%b2%d8%b4-%d8%b4/","شی گرایی را آسان بیاموزید – دوره آموزش شی گرایی در PHP")</f>
        <v>شی گرایی را آسان بیاموزید – دوره آموزش شی گرایی در PHP</v>
      </c>
      <c r="C280" s="1" t="s">
        <v>3</v>
      </c>
      <c r="D280" s="1" t="s">
        <v>10</v>
      </c>
    </row>
    <row r="281" customFormat="false" ht="20.7" hidden="false" customHeight="true" outlineLevel="0" collapsed="false">
      <c r="A281" s="3" t="n">
        <v>280</v>
      </c>
      <c r="B281" s="2" t="str">
        <f aca="false">HYPERLINK("https://www.daneshjooyar.com/%d8%a2%d9%85%d9%88%d8%b2%d8%b4-%d8%b3%d8%a7%d8%ae%d8%aa-%d9%81%d8%b1%d9%88%d8%b4%da%af%d8%a7%d9%87-%d9%81%d8%a7%db%8c%d9%84-%d9%87%d9%85%d8%b1%d8%a7%d9%87-%d8%a8%d8%a7-%d8%a7%da%a9%d8%a7%d9%86%d8%aa-v/","آموزش ساخت فروشگاه فایل همراه با اکانت VIP با استفاده ازPHP")</f>
        <v>آموزش ساخت فروشگاه فایل همراه با اکانت VIP با استفاده ازPHP</v>
      </c>
      <c r="C281" s="1" t="s">
        <v>3</v>
      </c>
      <c r="D281" s="1" t="s">
        <v>10</v>
      </c>
    </row>
    <row r="282" customFormat="false" ht="20.7" hidden="false" customHeight="true" outlineLevel="0" collapsed="false">
      <c r="A282" s="3" t="n">
        <v>281</v>
      </c>
      <c r="B282" s="2" t="str">
        <f aca="false">HYPERLINK("https://www.daneshjooyar.com/%d8%a2%d9%85%d9%88%d8%b2%d8%b4-%da%a9%d8%a7%d9%85%d9%84-filing-%d8%af%d8%b1-%d8%b2%d8%a8%d8%a7%d9%86-php-%d9%88-%d8%b3%d8%a7%d8%ae%d8%aa-donwloader-%d9%88-uploader/","پکیج آموزش کامل Filing در زبان PHP و ساخت Downloader و Uploader")</f>
        <v>پکیج آموزش کامل Filing در زبان PHP و ساخت Downloader و Uploader</v>
      </c>
      <c r="C282" s="1" t="s">
        <v>3</v>
      </c>
      <c r="D282" s="1" t="s">
        <v>10</v>
      </c>
    </row>
    <row r="283" customFormat="false" ht="20.7" hidden="false" customHeight="true" outlineLevel="0" collapsed="false">
      <c r="A283" s="3" t="n">
        <v>282</v>
      </c>
      <c r="B283" s="2" t="str">
        <f aca="false">HYPERLINK("https://www.daneshjooyar.com/%d9%81%db%8c%d9%84%d9%85-%d8%a2%d9%85%d9%88%d8%b2%d8%b4-%d9%be%d8%b1%d9%88%da%98%d9%87-%d8%b3%db%8c%d8%b3%d8%aa%d9%85-%d9%85%d8%af%db%8c%d8%b1%db%8c%d8%aa-%d9%85%d8%af%d8%b1%d8%b3%d9%87-%d8%a8%d8%a7-p/","فیلم آموزش پروژه سیستم مدیریت مدرسه با PHP")</f>
        <v>فیلم آموزش پروژه سیستم مدیریت مدرسه با PHP</v>
      </c>
      <c r="C283" s="1" t="s">
        <v>3</v>
      </c>
      <c r="D283" s="1" t="s">
        <v>10</v>
      </c>
    </row>
    <row r="284" customFormat="false" ht="20.7" hidden="false" customHeight="true" outlineLevel="0" collapsed="false">
      <c r="A284" s="3" t="n">
        <v>283</v>
      </c>
      <c r="B284" s="2" t="str">
        <f aca="false">HYPERLINK("https://www.daneshjooyar.com/%d9%81%db%8c%d9%84%d9%85-%d8%a2%d9%85%d9%88%d8%b2%d8%b4-%d8%a7%d8%aa%d8%b5%d8%a7%d9%84-%d9%81%d8%b1%d9%88%d8%b4%da%af%d8%a7%d9%87-%d8%a7%db%8c%d9%86%d8%aa%d8%b1%d9%86%d8%aa%db%8c-%d8%a8%d9%87-%d8%af/","فیلم آموزش اتصال فروشگاه اینترنتی به درگاه بانک (پی لاین)")</f>
        <v>فیلم آموزش اتصال فروشگاه اینترنتی به درگاه بانک (پی لاین)</v>
      </c>
      <c r="C284" s="1" t="s">
        <v>3</v>
      </c>
      <c r="D284" s="1" t="s">
        <v>10</v>
      </c>
    </row>
    <row r="285" customFormat="false" ht="20.7" hidden="false" customHeight="true" outlineLevel="0" collapsed="false">
      <c r="A285" s="3" t="n">
        <v>284</v>
      </c>
      <c r="B285" s="2" t="str">
        <f aca="false">HYPERLINK("https://www.daneshjooyar.com/%d8%a2%d9%85%d9%88%d8%b2%d8%b4-%d9%81%d8%b1%db%8c%d9%85-%d9%88%d8%b1%da%a9-fuelphp-%d8%a8%d8%b1%d8%a7%db%8c-%d8%a7%d9%88%d9%84%db%8c%d9%86-%d8%a8%d8%a7%d8%b1-%d8%a8%d9%87-%d8%b2%d8%a8%d8%a7%d9%86/","آموزش فریم ورک FuelPHP برای اولین بار به زبان فارسی")</f>
        <v>آموزش فریم ورک FuelPHP برای اولین بار به زبان فارسی</v>
      </c>
      <c r="C285" s="1" t="s">
        <v>3</v>
      </c>
      <c r="D285" s="1" t="s">
        <v>10</v>
      </c>
    </row>
    <row r="286" customFormat="false" ht="20.7" hidden="false" customHeight="true" outlineLevel="0" collapsed="false">
      <c r="A286" s="3" t="n">
        <v>285</v>
      </c>
      <c r="B286" s="2" t="str">
        <f aca="false">HYPERLINK("https://www.daneshjooyar.com/socialnetworkphp/","مجموعه ی آموزشی PHP در قالب پروژه ی ساخت شبکه ی اجتماعی کاملا پویا ، آموزشی کاربردی ، درآمدزا و منحصر به فرد")</f>
        <v>مجموعه ی آموزشی PHP در قالب پروژه ی ساخت شبکه ی اجتماعی کاملا پویا ، آموزشی کاربردی ، درآمدزا و منحصر به فرد</v>
      </c>
      <c r="C286" s="1" t="s">
        <v>3</v>
      </c>
      <c r="D286" s="1" t="s">
        <v>10</v>
      </c>
    </row>
    <row r="287" customFormat="false" ht="20.7" hidden="false" customHeight="true" outlineLevel="0" collapsed="false">
      <c r="A287" s="3" t="n">
        <v>286</v>
      </c>
      <c r="B287" s="2" t="str">
        <f aca="false">HYPERLINK("https://www.daneshjooyar.com/%d8%a2%d9%85%d9%88%d8%b2%d8%b4-%da%a9%d8%a7%d8%b1-%d8%a8%d8%a7-%d9%81%d9%88%d9%84%d8%af%d8%b1-%d9%87%d8%a7-%d8%a8%d9%87-%d8%b5%d9%88%d8%b1%d8%aa-%da%a9%d8%a7%d9%85%d9%84-%d8%af%d8%b1-php/","آموزش کار با فولدر ها به صورت کامل در PHP")</f>
        <v>آموزش کار با فولدر ها به صورت کامل در PHP</v>
      </c>
      <c r="C287" s="1" t="s">
        <v>3</v>
      </c>
      <c r="D287" s="1" t="s">
        <v>10</v>
      </c>
    </row>
    <row r="288" customFormat="false" ht="20.7" hidden="false" customHeight="true" outlineLevel="0" collapsed="false">
      <c r="A288" s="3" t="n">
        <v>287</v>
      </c>
      <c r="B288" s="2" t="str">
        <f aca="false">HYPERLINK("https://www.daneshjooyar.com/%d9%88%db%8c%d8%b1%d8%a7%db%8c%d8%b4-%da%af%d8%b1%d9%88%d9%87%db%8c-%d8%af%d8%b1-%d9%be%d8%a7%db%8c%da%af%d8%a7%d9%87-%d8%af%d8%a7%d8%af%d9%87-%d8%a8%d8%b5%d9%88%d8%b1%d8%aa-%d8%a7%db%8c%d8%ac%da%a9/","آموزش ویرایش گروهی در پایگاه داده به صورت ایجکس (PHP)")</f>
        <v>آموزش ویرایش گروهی در پایگاه داده به صورت ایجکس (PHP)</v>
      </c>
      <c r="C288" s="1" t="s">
        <v>3</v>
      </c>
      <c r="D288" s="1" t="s">
        <v>10</v>
      </c>
    </row>
    <row r="289" customFormat="false" ht="20.7" hidden="false" customHeight="true" outlineLevel="0" collapsed="false">
      <c r="A289" s="3" t="n">
        <v>288</v>
      </c>
      <c r="B289" s="2" t="str">
        <f aca="false">HYPERLINK("https://www.daneshjooyar.com/%d8%b3%d8%a7%d8%ae%d8%aa-%d9%81%d8%b1%d9%85-%d9%88%d8%b1%d9%88%d8%af-%d9%88-%d8%ae%d8%b1%d9%88%d8%ac-%d9%87%d9%88%d8%b4%d9%85%d9%86%d8%af/","ساخت فرم ورود و خروج هوشمند وبسایت در php")</f>
        <v>ساخت فرم ورود و خروج هوشمند وبسایت در php</v>
      </c>
      <c r="C289" s="1" t="s">
        <v>3</v>
      </c>
      <c r="D289" s="1" t="s">
        <v>10</v>
      </c>
    </row>
    <row r="290" customFormat="false" ht="20.7" hidden="false" customHeight="true" outlineLevel="0" collapsed="false">
      <c r="A290" s="3" t="n">
        <v>289</v>
      </c>
      <c r="B290" s="2" t="str">
        <f aca="false">HYPERLINK("https://www.daneshjooyar.com/%d8%af%d9%88%d8%b1%d9%87-%d8%a2%d9%85%d9%88%d8%b2%d8%b4%db%8c-%d9%be%d8%b1%d9%88%da%98%d9%87-%d9%85%d8%ad%d9%88%d8%b1-sql-mysqli-%d8%af%d8%b1-%d9%82%d8%a7%d9%84%d8%a8-%d9%be%d8%b1%d9%88%da%98%d9%87/","دوره آموزشی پروژه محور sql + mysqli + Phpدر قالب پروژه سامانه فروشگاه کتاب")</f>
        <v>دوره آموزشی پروژه محور sql + mysqli + Phpدر قالب پروژه سامانه فروشگاه کتاب</v>
      </c>
      <c r="C290" s="1" t="s">
        <v>3</v>
      </c>
      <c r="D290" s="1" t="s">
        <v>10</v>
      </c>
    </row>
    <row r="291" customFormat="false" ht="20.7" hidden="false" customHeight="true" outlineLevel="0" collapsed="false">
      <c r="A291" s="3" t="n">
        <v>290</v>
      </c>
      <c r="B291" s="2" t="str">
        <f aca="false">HYPERLINK("https://www.daneshjooyar.com/%da%86%d9%86%d8%af-%d8%b2%d8%a8%d8%a7%d9%86%d9%87-%da%a9%d8%b1%d8%af%d9%86-%d8%a8%d8%ae%d8%b4-%d9%87%d8%a7%db%8c%db%8c-%d8%a7%d8%b2-%d9%88%d8%a8-%d8%b3%d8%a7%db%8c%d8%aa-%d8%a8%d8%af%d9%88%d9%86/","چند زبانه کردن بخش هایی از وب سایت بدون استفاده از دیتابیس در PHP")</f>
        <v>چند زبانه کردن بخش هایی از وب سایت بدون استفاده از دیتابیس در PHP</v>
      </c>
      <c r="C291" s="1" t="s">
        <v>3</v>
      </c>
      <c r="D291" s="1" t="s">
        <v>10</v>
      </c>
    </row>
    <row r="292" customFormat="false" ht="20.7" hidden="false" customHeight="true" outlineLevel="0" collapsed="false">
      <c r="A292" s="3" t="n">
        <v>291</v>
      </c>
      <c r="B292" s="2" t="str">
        <f aca="false">HYPERLINK("https://www.daneshjooyar.com/%d9%81%db%8c%d9%84%d9%85-%d8%a2%d9%85%d9%88%d8%b2%d8%b4%db%8c-%d8%b7%d8%b1%d8%a7%d8%ad%db%8c-%d9%81%d8%b1%d9%85-%d8%a2%d9%be%d9%84%d9%88%d8%af-%d8%a7%db%8c%d9%85%d9%86-%d8%a8%d8%a7-%d8%b2%d8%a8%d8%a7/","فیلم آموزشی طراحی فرم آپلود ایمن با زبان php")</f>
        <v>فیلم آموزشی طراحی فرم آپلود ایمن با زبان php</v>
      </c>
      <c r="C292" s="1" t="s">
        <v>3</v>
      </c>
      <c r="D292" s="1" t="s">
        <v>10</v>
      </c>
    </row>
    <row r="293" customFormat="false" ht="20.7" hidden="false" customHeight="true" outlineLevel="0" collapsed="false">
      <c r="A293" s="3" t="n">
        <v>292</v>
      </c>
      <c r="B293" s="2" t="str">
        <f aca="false">HYPERLINK("https://www.daneshjooyar.com/%d8%a2%d9%85%d9%88%d8%b2%d8%b4-%d8%a8%d8%b1%d8%b1%d8%b3%db%8c-%d9%88-%d9%81%db%8c%d9%84%d8%aa%d8%b1-%da%a9%d8%b1%d8%af%d9%86-%d9%88%d8%b1%d9%88%d8%af%db%8c-%d9%87%d8%a7%db%8c-%da%a9%d8%a7%d8%b1%d8%a8/","آموزش بررسی و فیلتر کردن ورودی های کاربر در php")</f>
        <v>آموزش بررسی و فیلتر کردن ورودی های کاربر در php</v>
      </c>
      <c r="C293" s="1" t="s">
        <v>3</v>
      </c>
      <c r="D293" s="1" t="s">
        <v>10</v>
      </c>
    </row>
    <row r="294" customFormat="false" ht="20.7" hidden="false" customHeight="true" outlineLevel="0" collapsed="false">
      <c r="A294" s="3" t="n">
        <v>293</v>
      </c>
      <c r="B294" s="2" t="str">
        <f aca="false">HYPERLINK("https://www.daneshjooyar.com/%d8%a2%d9%85%d9%88%d8%b2%d8%b4-%d8%b3%d8%a7%d8%ae%d8%aa-%d8%a8%d8%ae%d8%b4-%d8%af%d8%b1%d8%ae%d9%88%d8%a7%d8%b3%d8%aa-%d9%81%db%8c%d9%84%d9%85-%d8%a2%d9%85%d9%88%d8%b2%d8%b4%db%8c-%d8%a8%d8%b1%d8%a7/","آموزش php در قالب ساخت بخش درخواست فیلم آموزشی برای سایت – قسمت 2 تا آخر")</f>
        <v>آموزش php در قالب ساخت بخش درخواست فیلم آموزشی برای سایت – قسمت 2 تا آخر</v>
      </c>
      <c r="C294" s="1" t="s">
        <v>3</v>
      </c>
      <c r="D294" s="1" t="s">
        <v>10</v>
      </c>
    </row>
    <row r="295" customFormat="false" ht="20.7" hidden="false" customHeight="true" outlineLevel="0" collapsed="false">
      <c r="A295" s="3" t="n">
        <v>294</v>
      </c>
      <c r="B295" s="2" t="str">
        <f aca="false">HYPERLINK("https://www.daneshjooyar.com/%d9%81%db%8c%d9%84%d9%85-%d8%a2%d9%85%d9%88%d8%b2%d8%b4-%d8%a7%d8%b9%d8%aa%d8%a8%d8%a7%d8%b1-%d8%b3%d9%86%d8%ac%db%8c-%d9%be%db%8c%d8%b4%d8%b1%d9%81%d8%aa%d9%87-%d9%81%d8%b1%d9%85-%d8%af%d8%b1-php/","فیلم آموزش اعتبار سنجی پیشرفته فرم در php")</f>
        <v>فیلم آموزش اعتبار سنجی پیشرفته فرم در php</v>
      </c>
      <c r="C295" s="1" t="s">
        <v>3</v>
      </c>
      <c r="D295" s="1" t="s">
        <v>10</v>
      </c>
    </row>
    <row r="296" customFormat="false" ht="20.7" hidden="false" customHeight="true" outlineLevel="0" collapsed="false">
      <c r="A296" s="3" t="n">
        <v>295</v>
      </c>
      <c r="B296" s="2" t="str">
        <f aca="false">HYPERLINK("https://www.daneshjooyar.com/%d9%81%db%8c%d9%84%d9%85-%d8%a2%d9%85%d9%88%d8%b2%d8%b4-%d8%aa%da%a9%d9%86%db%8c%da%a9-%d9%be%d8%b1%da%a9%d8%a7%d8%b1%d8%a8%d8%b1%d8%af-%d8%a2%d9%be%d9%84%d9%88%d8%af-%d9%81%d8%a7%db%8c%d9%84-%d8%a8/","فیلم آموزش تکنیک پرکاربرد آپلود فایل با FTP در PHP")</f>
        <v>فیلم آموزش تکنیک پرکاربرد آپلود فایل با FTP در PHP</v>
      </c>
      <c r="C296" s="1" t="s">
        <v>3</v>
      </c>
      <c r="D296" s="1" t="s">
        <v>10</v>
      </c>
    </row>
    <row r="297" customFormat="false" ht="20.7" hidden="false" customHeight="true" outlineLevel="0" collapsed="false">
      <c r="A297" s="3" t="n">
        <v>296</v>
      </c>
      <c r="B297" s="2" t="str">
        <f aca="false">HYPERLINK("https://www.daneshjooyar.com/%d8%b3%d9%88%d8%b1%d8%b3-%d8%b3%db%8c%d8%b3%d8%aa%d9%85-%d8%a7%d8%b9%d9%84%d8%a7%d9%85-%d9%86%d9%85%d8%b1%d8%a7%d8%aa-%d8%a8%d9%87-%d8%b2%d8%a8%d8%a7%d9%86-php-2/","سورس سیستم اعلام نمرات به زبان PHP")</f>
        <v>سورس سیستم اعلام نمرات به زبان PHP</v>
      </c>
      <c r="C297" s="1" t="s">
        <v>3</v>
      </c>
      <c r="D297" s="1" t="s">
        <v>10</v>
      </c>
    </row>
    <row r="298" customFormat="false" ht="20.7" hidden="false" customHeight="true" outlineLevel="0" collapsed="false">
      <c r="A298" s="3" t="n">
        <v>297</v>
      </c>
      <c r="B298" s="2" t="str">
        <f aca="false">HYPERLINK("https://www.daneshjooyar.com/%d8%a2%d9%85%d9%88%d8%b2%d8%b4-%d8%b3%d8%a7%d8%af%d9%87-%d8%a7%d8%aa%d8%b5%d8%a7%d9%84-%d8%a8%d9%87-%d8%af%db%8c%d8%aa%d8%a7%d8%a8%db%8c%d8%b3-%d8%a8%d8%a7-pdo/","آموزش ساده اتصال به دیتابیس با PDO")</f>
        <v>آموزش ساده اتصال به دیتابیس با PDO</v>
      </c>
      <c r="C298" s="1" t="s">
        <v>3</v>
      </c>
      <c r="D298" s="1" t="s">
        <v>10</v>
      </c>
    </row>
    <row r="299" customFormat="false" ht="20.7" hidden="false" customHeight="true" outlineLevel="0" collapsed="false">
      <c r="A299" s="3" t="n">
        <v>298</v>
      </c>
      <c r="B299" s="2" t="str">
        <f aca="false">HYPERLINK("https://www.daneshjooyar.com/%d8%aa%d8%a7%d9%85%db%8c%d9%86-%d8%a7%d9%85%d9%86%db%8c%d8%aa-%d8%b3%d8%a8%d8%af-%d8%ae%d8%b1%db%8c%d8%af-%d9%81%d8%b1%d9%88%d8%b4%da%af%d8%a7%d9%87-%d8%a7%db%8c%d9%86%d8%aa%d8%b1%d9%86%d8%aa%db%8c/","تامین امنیت سبد خرید فروشگاه اینترنتی")</f>
        <v>تامین امنیت سبد خرید فروشگاه اینترنتی</v>
      </c>
      <c r="C299" s="1" t="s">
        <v>3</v>
      </c>
      <c r="D299" s="1" t="s">
        <v>10</v>
      </c>
    </row>
    <row r="300" customFormat="false" ht="20.7" hidden="false" customHeight="true" outlineLevel="0" collapsed="false">
      <c r="A300" s="3" t="n">
        <v>299</v>
      </c>
      <c r="B300" s="2" t="str">
        <f aca="false">HYPERLINK("https://www.daneshjooyar.com/%d8%a2%d9%85%d9%88%d8%b2%d8%b4-%da%a9%d8%a7%d9%85%d9%84-%d8%b3%d8%a7%d8%ae%d8%aa-%d8%a7%d9%85%da%a9%d8%a7%d9%86-%d8%af%d8%b1%d8%ac-%d8%aa%d8%a8%d9%84%db%8c%d8%ba-%d8%af%d8%b1-%d8%b3%d8%a7%db%8c%d8%aa/","آموزش کامل ساخت امکان درج تبلیغ در سایت به صورت داینامیک (php)")</f>
        <v>آموزش کامل ساخت امکان درج تبلیغ در سایت به صورت داینامیک (php)</v>
      </c>
      <c r="C300" s="1" t="s">
        <v>3</v>
      </c>
      <c r="D300" s="1" t="s">
        <v>10</v>
      </c>
    </row>
    <row r="301" customFormat="false" ht="20.7" hidden="false" customHeight="true" outlineLevel="0" collapsed="false">
      <c r="A301" s="3" t="n">
        <v>300</v>
      </c>
      <c r="B301" s="2" t="str">
        <f aca="false">HYPERLINK("https://www.daneshjooyar.com/%d8%af%d8%a7%d9%86%d9%84%d9%88%d8%af-%d9%81%db%8c%d9%84%d9%85-%d8%a7%d9%85%d9%88%d8%b2%d8%b4-%d9%86%d8%ad%d9%88%d9%87-%d8%b0%d8%ae%db%8c%d8%b1%d9%87-%d8%b3%d8%a7%d8%b2%db%8c-%d9%81%d8%a7%db%8c%d9%84-s/","دانلود فیلم اموزش نحوه ذخیره سازی فایل SWF در بانک اطلاعاتی به دو صورت مسیر و باینری")</f>
        <v>دانلود فیلم اموزش نحوه ذخیره سازی فایل SWF در بانک اطلاعاتی به دو صورت مسیر و باینری</v>
      </c>
      <c r="C301" s="1" t="s">
        <v>3</v>
      </c>
      <c r="D301" s="1" t="s">
        <v>10</v>
      </c>
    </row>
    <row r="302" customFormat="false" ht="20.7" hidden="false" customHeight="true" outlineLevel="0" collapsed="false">
      <c r="A302" s="3" t="n">
        <v>301</v>
      </c>
      <c r="B302" s="2" t="str">
        <f aca="false">HYPERLINK("https://www.daneshjooyar.com/%d8%a2%d9%85%d9%88%d8%b2%d8%b4-%da%a9%d8%a7%d8%b1-%d8%a8%d8%a7-%d9%81%d8%a7%db%8c%d9%84-%d9%87%d8%a7-%d8%af%d8%b1-php/","آموزش کار با فایل ها در PHP")</f>
        <v>آموزش کار با فایل ها در PHP</v>
      </c>
      <c r="C302" s="1" t="s">
        <v>3</v>
      </c>
      <c r="D302" s="1" t="s">
        <v>10</v>
      </c>
    </row>
    <row r="303" customFormat="false" ht="20.7" hidden="false" customHeight="true" outlineLevel="0" collapsed="false">
      <c r="A303" s="3" t="n">
        <v>302</v>
      </c>
      <c r="B303" s="2" t="str">
        <f aca="false">HYPERLINK("https://www.daneshjooyar.com/creating-an-online-test-system-with-the-codeigniter-framework/","دوره آموزش ساخت سیستم آزمون آنلاین با فریم ورک CodeIgniter")</f>
        <v>دوره آموزش ساخت سیستم آزمون آنلاین با فریم ورک CodeIgniter</v>
      </c>
      <c r="C303" s="1" t="s">
        <v>3</v>
      </c>
      <c r="D303" s="1" t="s">
        <v>11</v>
      </c>
    </row>
    <row r="304" customFormat="false" ht="20.7" hidden="false" customHeight="true" outlineLevel="0" collapsed="false">
      <c r="A304" s="3" t="n">
        <v>303</v>
      </c>
      <c r="B304" s="2" t="str">
        <f aca="false">HYPERLINK("https://www.daneshjooyar.com/ticket-system-codeigniter/","آموزش CodeIgniter در قالب ساخت سیستم ارسال تیکت")</f>
        <v>آموزش CodeIgniter در قالب ساخت سیستم ارسال تیکت</v>
      </c>
      <c r="C304" s="1" t="s">
        <v>3</v>
      </c>
      <c r="D304" s="1" t="s">
        <v>11</v>
      </c>
    </row>
    <row r="305" customFormat="false" ht="20.7" hidden="false" customHeight="true" outlineLevel="0" collapsed="false">
      <c r="A305" s="3" t="n">
        <v>304</v>
      </c>
      <c r="B305" s="2" t="str">
        <f aca="false">HYPERLINK("https://www.daneshjooyar.com/online-store-with-php-mvc/","دوره جامع آموزش PHP MVC")</f>
        <v>دوره جامع آموزش PHP MVC</v>
      </c>
      <c r="C305" s="1" t="s">
        <v>3</v>
      </c>
      <c r="D305" s="1" t="s">
        <v>12</v>
      </c>
    </row>
    <row r="306" customFormat="false" ht="20.7" hidden="false" customHeight="true" outlineLevel="0" collapsed="false">
      <c r="A306" s="3" t="n">
        <v>305</v>
      </c>
      <c r="B306" s="2" t="str">
        <f aca="false">HYPERLINK("https://www.daneshjooyar.com/upload-center-symfony/","آموزش ساخت آپلودسنتر با فریم ورک سیمفونی")</f>
        <v>آموزش ساخت آپلودسنتر با فریم ورک سیمفونی</v>
      </c>
      <c r="C306" s="1" t="s">
        <v>3</v>
      </c>
      <c r="D306" s="1" t="s">
        <v>13</v>
      </c>
    </row>
    <row r="307" customFormat="false" ht="20.7" hidden="false" customHeight="true" outlineLevel="0" collapsed="false">
      <c r="A307" s="3" t="n">
        <v>306</v>
      </c>
      <c r="B307" s="2" t="str">
        <f aca="false">HYPERLINK("https://www.daneshjooyar.com/%d8%a2%d9%85%d9%88%d8%b2%d8%b4-%d9%81%d8%b1%db%8c%d9%85-%d9%88%d8%b1%da%a9-symfony/","آموزش فریم ورک symfony")</f>
        <v>آموزش فریم ورک symfony</v>
      </c>
      <c r="C307" s="1" t="s">
        <v>3</v>
      </c>
      <c r="D307" s="1" t="s">
        <v>13</v>
      </c>
    </row>
    <row r="308" customFormat="false" ht="20.7" hidden="false" customHeight="true" outlineLevel="0" collapsed="false">
      <c r="A308" s="3" t="n">
        <v>307</v>
      </c>
      <c r="B308" s="2" t="str">
        <f aca="false">HYPERLINK("https://www.daneshjooyar.com/phpunit-in-laravel/","آموزش phpunit در لاراول")</f>
        <v>آموزش phpunit در لاراول</v>
      </c>
      <c r="C308" s="1" t="s">
        <v>3</v>
      </c>
      <c r="D308" s="1" t="s">
        <v>14</v>
      </c>
    </row>
    <row r="309" customFormat="false" ht="20.7" hidden="false" customHeight="true" outlineLevel="0" collapsed="false">
      <c r="A309" s="3" t="n">
        <v>308</v>
      </c>
      <c r="B309" s="2" t="str">
        <f aca="false">HYPERLINK("https://www.daneshjooyar.com/shop-laravel/","دوره آموزش ساخت سایت فروش آنلاین فایل با لاراول 5.7")</f>
        <v>دوره آموزش ساخت سایت فروش آنلاین فایل با لاراول 5.7</v>
      </c>
      <c r="C309" s="1" t="s">
        <v>3</v>
      </c>
      <c r="D309" s="1" t="s">
        <v>14</v>
      </c>
    </row>
    <row r="310" customFormat="false" ht="20.7" hidden="false" customHeight="true" outlineLevel="0" collapsed="false">
      <c r="A310" s="3" t="n">
        <v>309</v>
      </c>
      <c r="B310" s="2" t="str">
        <f aca="false">HYPERLINK("https://www.daneshjooyar.com/learning-implement-web-api-with-laravel/","آموزش پیاده سازی Web API با Laravel")</f>
        <v>آموزش پیاده سازی Web API با Laravel</v>
      </c>
      <c r="C310" s="1" t="s">
        <v>3</v>
      </c>
      <c r="D310" s="1" t="s">
        <v>14</v>
      </c>
    </row>
    <row r="311" customFormat="false" ht="20.7" hidden="false" customHeight="true" outlineLevel="0" collapsed="false">
      <c r="A311" s="3" t="n">
        <v>310</v>
      </c>
      <c r="B311" s="2" t="str">
        <f aca="false">HYPERLINK("https://www.daneshjooyar.com/%d8%af%d9%88%d8%b1%d9%87-%d8%a2%d9%85%d9%88%d8%b2%d8%b4-%d9%81%d8%b1%db%8c%d9%85%d9%88%d8%b1%da%a9-laravel/","دوره آموزش فریمورک laravel")</f>
        <v>دوره آموزش فریمورک laravel</v>
      </c>
      <c r="C311" s="1" t="s">
        <v>3</v>
      </c>
      <c r="D311" s="1" t="s">
        <v>14</v>
      </c>
    </row>
    <row r="312" customFormat="false" ht="20.7" hidden="false" customHeight="true" outlineLevel="0" collapsed="false">
      <c r="A312" s="3" t="n">
        <v>311</v>
      </c>
      <c r="B312" s="2" t="str">
        <f aca="false">HYPERLINK("https://www.daneshjooyar.com/asp-react/","ساخت شبکه اجتماعی با Asp.Net Core و React (مشابه فیسبوک)")</f>
        <v>ساخت شبکه اجتماعی با Asp.Net Core و React (مشابه فیسبوک)</v>
      </c>
      <c r="C312" s="1" t="s">
        <v>3</v>
      </c>
      <c r="D312" s="1" t="s">
        <v>15</v>
      </c>
    </row>
    <row r="313" customFormat="false" ht="20.7" hidden="false" customHeight="true" outlineLevel="0" collapsed="false">
      <c r="A313" s="3" t="n">
        <v>312</v>
      </c>
      <c r="B313" s="2" t="str">
        <f aca="false">HYPERLINK("https://www.daneshjooyar.com/seo3/","آموزش پیشرفته سئو  – فصل3 از آموزش جامع سئو")</f>
        <v>آموزش پیشرفته سئو  – فصل3 از آموزش جامع سئو</v>
      </c>
      <c r="C313" s="1" t="s">
        <v>3</v>
      </c>
      <c r="D313" s="1" t="s">
        <v>15</v>
      </c>
    </row>
    <row r="314" customFormat="false" ht="20.7" hidden="false" customHeight="true" outlineLevel="0" collapsed="false">
      <c r="A314" s="3" t="n">
        <v>313</v>
      </c>
      <c r="B314" s="2" t="str">
        <f aca="false">HYPERLINK("https://www.daneshjooyar.com/seo2/","آموزش سئو و تولیدمحتوا – فصل2 از آموزش جامع سئو")</f>
        <v>آموزش سئو و تولیدمحتوا – فصل2 از آموزش جامع سئو</v>
      </c>
      <c r="C314" s="1" t="s">
        <v>3</v>
      </c>
      <c r="D314" s="1" t="s">
        <v>15</v>
      </c>
    </row>
    <row r="315" customFormat="false" ht="20.7" hidden="false" customHeight="true" outlineLevel="0" collapsed="false">
      <c r="A315" s="3" t="n">
        <v>314</v>
      </c>
      <c r="B315" s="2" t="str">
        <f aca="false">HYPERLINK("https://www.daneshjooyar.com/bootstrap-studio/","آموزش Bootstrap Studio")</f>
        <v>آموزش Bootstrap Studio</v>
      </c>
      <c r="C315" s="1" t="s">
        <v>3</v>
      </c>
      <c r="D315" s="1" t="s">
        <v>15</v>
      </c>
    </row>
    <row r="316" customFormat="false" ht="20.7" hidden="false" customHeight="true" outlineLevel="0" collapsed="false">
      <c r="A316" s="3" t="n">
        <v>315</v>
      </c>
      <c r="B316" s="2" t="str">
        <f aca="false">HYPERLINK("https://www.daneshjooyar.com/jquery/","دوره ی جامع طراحی سایت با JQuery")</f>
        <v>دوره ی جامع طراحی سایت با JQuery</v>
      </c>
      <c r="C316" s="1" t="s">
        <v>3</v>
      </c>
      <c r="D316" s="1" t="s">
        <v>15</v>
      </c>
    </row>
    <row r="317" customFormat="false" ht="20.7" hidden="false" customHeight="true" outlineLevel="0" collapsed="false">
      <c r="A317" s="3" t="n">
        <v>316</v>
      </c>
      <c r="B317" s="2" t="str">
        <f aca="false">HYPERLINK("https://www.daneshjooyar.com/typescript/","آموزش تایپ اسکریپت | صفر تا صد TypeScript")</f>
        <v>آموزش تایپ اسکریپت | صفر تا صد TypeScript</v>
      </c>
      <c r="C317" s="1" t="s">
        <v>3</v>
      </c>
      <c r="D317" s="1" t="s">
        <v>15</v>
      </c>
    </row>
    <row r="318" customFormat="false" ht="20.7" hidden="false" customHeight="true" outlineLevel="0" collapsed="false">
      <c r="A318" s="3" t="n">
        <v>317</v>
      </c>
      <c r="B318" s="2" t="str">
        <f aca="false">HYPERLINK("https://www.daneshjooyar.com/bootstrap5-jobinja/","آموزش bootstrap5 از مقدماتی تا پیشرفته همراه با پروژه طراحی قالب جابینجا")</f>
        <v>آموزش bootstrap5 از مقدماتی تا پیشرفته همراه با پروژه طراحی قالب جابینجا</v>
      </c>
      <c r="C318" s="1" t="s">
        <v>3</v>
      </c>
      <c r="D318" s="1" t="s">
        <v>15</v>
      </c>
    </row>
    <row r="319" customFormat="false" ht="20.7" hidden="false" customHeight="true" outlineLevel="0" collapsed="false">
      <c r="A319" s="3" t="n">
        <v>318</v>
      </c>
      <c r="B319" s="2" t="str">
        <f aca="false">HYPERLINK("https://www.daneshjooyar.com/web-concepts/","دوره آموزش آشنایی با مفاهیم وب")</f>
        <v>دوره آموزش آشنایی با مفاهیم وب</v>
      </c>
      <c r="C319" s="1" t="s">
        <v>3</v>
      </c>
      <c r="D319" s="1" t="s">
        <v>15</v>
      </c>
    </row>
    <row r="320" customFormat="false" ht="20.7" hidden="false" customHeight="true" outlineLevel="0" collapsed="false">
      <c r="A320" s="3" t="n">
        <v>319</v>
      </c>
      <c r="B320" s="2" t="str">
        <f aca="false">HYPERLINK("https://www.daneshjooyar.com/es6/","آموزش ES6 جامع و به همراه سه پروژه عملی( اکما اسکریپت )")</f>
        <v>آموزش ES6 جامع و به همراه سه پروژه عملی( اکما اسکریپت )</v>
      </c>
      <c r="C320" s="1" t="s">
        <v>3</v>
      </c>
      <c r="D320" s="1" t="s">
        <v>15</v>
      </c>
    </row>
    <row r="321" customFormat="false" ht="20.7" hidden="false" customHeight="true" outlineLevel="0" collapsed="false">
      <c r="A321" s="3" t="n">
        <v>320</v>
      </c>
      <c r="B321" s="2" t="str">
        <f aca="false">HYPERLINK("https://www.daneshjooyar.com/seo/","آموزش سئو مقدماتی – فصل1 از آموزش جامع سئو")</f>
        <v>آموزش سئو مقدماتی – فصل1 از آموزش جامع سئو</v>
      </c>
      <c r="C321" s="1" t="s">
        <v>3</v>
      </c>
      <c r="D321" s="1" t="s">
        <v>15</v>
      </c>
    </row>
    <row r="322" customFormat="false" ht="20.7" hidden="false" customHeight="true" outlineLevel="0" collapsed="false">
      <c r="A322" s="3" t="n">
        <v>321</v>
      </c>
      <c r="B322" s="2" t="str">
        <f aca="false">HYPERLINK("https://www.daneshjooyar.com/adobe-xd/","دوره جامع آموزش Adobe Xd 2022 به صورت پروژه محور")</f>
        <v>دوره جامع آموزش Adobe Xd 2022 به صورت پروژه محور</v>
      </c>
      <c r="C322" s="1" t="s">
        <v>3</v>
      </c>
      <c r="D322" s="1" t="s">
        <v>15</v>
      </c>
    </row>
    <row r="323" customFormat="false" ht="20.7" hidden="false" customHeight="true" outlineLevel="0" collapsed="false">
      <c r="A323" s="3" t="n">
        <v>322</v>
      </c>
      <c r="B323" s="2" t="str">
        <f aca="false">HYPERLINK("https://www.daneshjooyar.com/html-css-2/","آموزش html و  css پروژه محور (طراحی صفحه ی اصلی jobinja)")</f>
        <v>آموزش html و  css پروژه محور (طراحی صفحه ی اصلی jobinja)</v>
      </c>
      <c r="C323" s="1" t="s">
        <v>3</v>
      </c>
      <c r="D323" s="1" t="s">
        <v>15</v>
      </c>
    </row>
    <row r="324" customFormat="false" ht="20.7" hidden="false" customHeight="true" outlineLevel="0" collapsed="false">
      <c r="A324" s="3" t="n">
        <v>323</v>
      </c>
      <c r="B324" s="2" t="str">
        <f aca="false">HYPERLINK("https://www.daneshjooyar.com/html/","آموزش HTML رایگان")</f>
        <v>آموزش HTML رایگان</v>
      </c>
      <c r="C324" s="1" t="s">
        <v>3</v>
      </c>
      <c r="D324" s="1" t="s">
        <v>15</v>
      </c>
    </row>
    <row r="325" customFormat="false" ht="20.7" hidden="false" customHeight="true" outlineLevel="0" collapsed="false">
      <c r="A325" s="3" t="n">
        <v>324</v>
      </c>
      <c r="B325" s="2" t="str">
        <f aca="false">HYPERLINK("https://www.daneshjooyar.com/html5-css3-bootstrap-5/","آموزش پروژه محور bootstrap 5 در قالب پروژه عملی طراحی قالب دانشجویار")</f>
        <v>آموزش پروژه محور bootstrap 5 در قالب پروژه عملی طراحی قالب دانشجویار</v>
      </c>
      <c r="C325" s="1" t="s">
        <v>3</v>
      </c>
      <c r="D325" s="1" t="s">
        <v>15</v>
      </c>
    </row>
    <row r="326" customFormat="false" ht="20.7" hidden="false" customHeight="true" outlineLevel="0" collapsed="false">
      <c r="A326" s="3" t="n">
        <v>325</v>
      </c>
      <c r="B326" s="2" t="str">
        <f aca="false">HYPERLINK("https://www.daneshjooyar.com/strapi-api/","آموزش فریمورک strapi و آموزش کامل ساخت api با آن")</f>
        <v>آموزش فریمورک strapi و آموزش کامل ساخت api با آن</v>
      </c>
      <c r="C326" s="1" t="s">
        <v>3</v>
      </c>
      <c r="D326" s="1" t="s">
        <v>15</v>
      </c>
    </row>
    <row r="327" customFormat="false" ht="20.7" hidden="false" customHeight="true" outlineLevel="0" collapsed="false">
      <c r="A327" s="3" t="n">
        <v>326</v>
      </c>
      <c r="B327" s="2" t="str">
        <f aca="false">HYPERLINK("https://www.daneshjooyar.com/%d8%a2%d9%85%d9%88%d8%b2%d8%b4-%d8%ac%d8%a7%d9%85%d8%b9-vue-js/","دوره جامع آموزش Vue Js | پروژه محور و کاربردی")</f>
        <v>دوره جامع آموزش Vue Js | پروژه محور و کاربردی</v>
      </c>
      <c r="C327" s="1" t="s">
        <v>3</v>
      </c>
      <c r="D327" s="1" t="s">
        <v>15</v>
      </c>
    </row>
    <row r="328" customFormat="false" ht="20.7" hidden="false" customHeight="true" outlineLevel="0" collapsed="false">
      <c r="A328" s="3" t="n">
        <v>327</v>
      </c>
      <c r="B328" s="2" t="str">
        <f aca="false">HYPERLINK("https://www.daneshjooyar.com/%d8%a2%d9%85%d9%88%d8%b2%d8%b4-rxjs-basic-%d8%b5%d9%81%d8%b1-%d8%aa%d8%a7-%d8%b5%d8%af/","آموزش جامع و پیشرفته کتابخانه RxJS")</f>
        <v>آموزش جامع و پیشرفته کتابخانه RxJS</v>
      </c>
      <c r="C328" s="1" t="s">
        <v>3</v>
      </c>
      <c r="D328" s="1" t="s">
        <v>15</v>
      </c>
    </row>
    <row r="329" customFormat="false" ht="20.7" hidden="false" customHeight="true" outlineLevel="0" collapsed="false">
      <c r="A329" s="3" t="n">
        <v>328</v>
      </c>
      <c r="B329" s="2" t="str">
        <f aca="false">HYPERLINK("https://www.daneshjooyar.com/web-front-end-part1/","دوره جامع برنامه نویسی فرانت اند (HTML و CSS و ‌Bootstrap)")</f>
        <v>دوره جامع برنامه نویسی فرانت اند (HTML و CSS و ‌Bootstrap)</v>
      </c>
      <c r="C329" s="1" t="s">
        <v>3</v>
      </c>
      <c r="D329" s="1" t="s">
        <v>15</v>
      </c>
    </row>
    <row r="330" customFormat="false" ht="20.7" hidden="false" customHeight="true" outlineLevel="0" collapsed="false">
      <c r="A330" s="3" t="n">
        <v>329</v>
      </c>
      <c r="B330" s="2" t="str">
        <f aca="false">HYPERLINK("https://www.daneshjooyar.com/%d8%af%d9%88%d8%b1%d9%87-%d8%a2%d9%85%d9%88%d8%b2%d8%b4-react-js/","آموزش React js – فصل دوم (پروژه نماوا)")</f>
        <v>آموزش React js – فصل دوم (پروژه نماوا)</v>
      </c>
      <c r="C330" s="1" t="s">
        <v>3</v>
      </c>
      <c r="D330" s="1" t="s">
        <v>15</v>
      </c>
    </row>
    <row r="331" customFormat="false" ht="20.7" hidden="false" customHeight="true" outlineLevel="0" collapsed="false">
      <c r="A331" s="3" t="n">
        <v>330</v>
      </c>
      <c r="B331" s="2" t="str">
        <f aca="false">HYPERLINK("https://www.daneshjooyar.com/react-training/","آموزش جامع React js به صورت پروژه محور – فصل اول")</f>
        <v>آموزش جامع React js به صورت پروژه محور – فصل اول</v>
      </c>
      <c r="C331" s="1" t="s">
        <v>3</v>
      </c>
      <c r="D331" s="1" t="s">
        <v>15</v>
      </c>
    </row>
    <row r="332" customFormat="false" ht="20.7" hidden="false" customHeight="true" outlineLevel="0" collapsed="false">
      <c r="A332" s="3" t="n">
        <v>331</v>
      </c>
      <c r="B332" s="2" t="str">
        <f aca="false">HYPERLINK("https://www.daneshjooyar.com/%d8%a2%d9%85%d9%88%d8%b2%d8%b4-%d8%ac%d8%a7%d9%85%d8%b9-ui-ux/","آموزش جامع UI و UX")</f>
        <v>آموزش جامع UI و UX</v>
      </c>
      <c r="C332" s="1" t="s">
        <v>3</v>
      </c>
      <c r="D332" s="1" t="s">
        <v>15</v>
      </c>
    </row>
    <row r="333" customFormat="false" ht="20.7" hidden="false" customHeight="true" outlineLevel="0" collapsed="false">
      <c r="A333" s="3" t="n">
        <v>332</v>
      </c>
      <c r="B333" s="2" t="str">
        <f aca="false">HYPERLINK("https://www.daneshjooyar.com/learning-seo-website-5/","دوره آموزش صفر تا صد سئو وبسایت")</f>
        <v>دوره آموزش صفر تا صد سئو وبسایت</v>
      </c>
      <c r="C333" s="1" t="s">
        <v>3</v>
      </c>
      <c r="D333" s="1" t="s">
        <v>15</v>
      </c>
    </row>
    <row r="334" customFormat="false" ht="20.7" hidden="false" customHeight="true" outlineLevel="0" collapsed="false">
      <c r="A334" s="3" t="n">
        <v>333</v>
      </c>
      <c r="B334" s="2" t="str">
        <f aca="false">HYPERLINK("https://www.daneshjooyar.com/jquery-mobile-developer/","آموزش Jquery Mobile – بخش پنجم دوره صد روز تا Developer شدن")</f>
        <v>آموزش Jquery Mobile – بخش پنجم دوره صد روز تا Developer شدن</v>
      </c>
      <c r="C334" s="1" t="s">
        <v>3</v>
      </c>
      <c r="D334" s="1" t="s">
        <v>15</v>
      </c>
    </row>
    <row r="335" customFormat="false" ht="20.7" hidden="false" customHeight="true" outlineLevel="0" collapsed="false">
      <c r="A335" s="3" t="n">
        <v>334</v>
      </c>
      <c r="B335" s="2" t="str">
        <f aca="false">HYPERLINK("https://www.daneshjooyar.com/tutorial-jquery-for-be-a-developer/","آموزش Jquery")</f>
        <v>آموزش Jquery</v>
      </c>
      <c r="C335" s="1" t="s">
        <v>3</v>
      </c>
      <c r="D335" s="1" t="s">
        <v>15</v>
      </c>
    </row>
    <row r="336" customFormat="false" ht="20.7" hidden="false" customHeight="true" outlineLevel="0" collapsed="false">
      <c r="A336" s="3" t="n">
        <v>335</v>
      </c>
      <c r="B336" s="2" t="str">
        <f aca="false">HYPERLINK("https://www.daneshjooyar.com/tutorial-javascript-for-be-a-developer/","آموزش Javascript – بخش سوم دوره صد روز تا Developer شدن")</f>
        <v>آموزش Javascript – بخش سوم دوره صد روز تا Developer شدن</v>
      </c>
      <c r="C336" s="1" t="s">
        <v>3</v>
      </c>
      <c r="D336" s="1" t="s">
        <v>15</v>
      </c>
    </row>
    <row r="337" customFormat="false" ht="20.7" hidden="false" customHeight="true" outlineLevel="0" collapsed="false">
      <c r="A337" s="3" t="n">
        <v>336</v>
      </c>
      <c r="B337" s="2" t="str">
        <f aca="false">HYPERLINK("https://www.daneshjooyar.com/tutorial-css-for-be-a-developer/","آموزش CSS – بخش دوم دوره صد روز تا Developer شدن")</f>
        <v>آموزش CSS – بخش دوم دوره صد روز تا Developer شدن</v>
      </c>
      <c r="C337" s="1" t="s">
        <v>3</v>
      </c>
      <c r="D337" s="1" t="s">
        <v>15</v>
      </c>
    </row>
    <row r="338" customFormat="false" ht="20.7" hidden="false" customHeight="true" outlineLevel="0" collapsed="false">
      <c r="A338" s="3" t="n">
        <v>337</v>
      </c>
      <c r="B338" s="2" t="str">
        <f aca="false">HYPERLINK("https://www.daneshjooyar.com/tutorial-html-for-be-a-developer-old/","آموزش HTML و HTML5 – بخش اول دوره صد روز تا Developer شدن")</f>
        <v>آموزش HTML و HTML5 – بخش اول دوره صد روز تا Developer شدن</v>
      </c>
      <c r="C338" s="1" t="s">
        <v>3</v>
      </c>
      <c r="D338" s="1" t="s">
        <v>15</v>
      </c>
    </row>
    <row r="339" customFormat="false" ht="20.7" hidden="false" customHeight="true" outlineLevel="0" collapsed="false">
      <c r="A339" s="3" t="n">
        <v>338</v>
      </c>
      <c r="B339" s="2" t="str">
        <f aca="false">HYPERLINK("https://www.daneshjooyar.com/learning-framework-w3-css/","آموزش فریم ورک W3.CSS – کاربردی و پروژه محور")</f>
        <v>آموزش فریم ورک W3.CSS – کاربردی و پروژه محور</v>
      </c>
      <c r="C339" s="1" t="s">
        <v>3</v>
      </c>
      <c r="D339" s="1" t="s">
        <v>15</v>
      </c>
    </row>
    <row r="340" customFormat="false" ht="20.7" hidden="false" customHeight="true" outlineLevel="0" collapsed="false">
      <c r="A340" s="3" t="n">
        <v>339</v>
      </c>
      <c r="B340" s="2" t="str">
        <f aca="false">HYPERLINK("https://www.daneshjooyar.com/learning-javascript/","آموزش جاوا اسکریپت")</f>
        <v>آموزش جاوا اسکریپت</v>
      </c>
      <c r="C340" s="1" t="s">
        <v>3</v>
      </c>
      <c r="D340" s="1" t="s">
        <v>15</v>
      </c>
    </row>
    <row r="341" customFormat="false" ht="20.7" hidden="false" customHeight="true" outlineLevel="0" collapsed="false">
      <c r="A341" s="3" t="n">
        <v>340</v>
      </c>
      <c r="B341" s="2" t="str">
        <f aca="false">HYPERLINK("https://www.daneshjooyar.com/%d8%b7%d8%b1%d8%a7%d8%ad%db%8c-%d9%88%d8%a8%d8%8c-%d8%a7%d8%b3%d8%aa%d8%a7%db%8c%d9%84-%d8%af%d8%a7%d8%af%d9%86-%d8%a8%d9%87-%d8%ac%d8%af%d8%a7%d9%88%d9%84-%d8%af%d8%b1-html/","طراحی وب، استایل دادن به جداول در html")</f>
        <v>طراحی وب، استایل دادن به جداول در html</v>
      </c>
      <c r="C341" s="1" t="s">
        <v>3</v>
      </c>
      <c r="D341" s="1" t="s">
        <v>15</v>
      </c>
    </row>
    <row r="342" customFormat="false" ht="20.7" hidden="false" customHeight="true" outlineLevel="0" collapsed="false">
      <c r="A342" s="3" t="n">
        <v>341</v>
      </c>
      <c r="B342" s="2" t="str">
        <f aca="false">HYPERLINK("https://www.daneshjooyar.com/convert-psd-file-to-html-with-responsive/","آموزش تبدیل فایل PSD به HTML به صورت کاملاً Responsive – پروژه محور")</f>
        <v>آموزش تبدیل فایل PSD به HTML به صورت کاملاً Responsive – پروژه محور</v>
      </c>
      <c r="C342" s="1" t="s">
        <v>3</v>
      </c>
      <c r="D342" s="1" t="s">
        <v>15</v>
      </c>
    </row>
    <row r="343" customFormat="false" ht="20.7" hidden="false" customHeight="true" outlineLevel="0" collapsed="false">
      <c r="A343" s="3" t="n">
        <v>342</v>
      </c>
      <c r="B343" s="2" t="str">
        <f aca="false">HYPERLINK("https://www.daneshjooyar.com/making-the-drop-down-menu-with-css-and-html/","آموزش ساخت منوی کشویی با Css و Html")</f>
        <v>آموزش ساخت منوی کشویی با Css و Html</v>
      </c>
      <c r="C343" s="1" t="s">
        <v>3</v>
      </c>
      <c r="D343" s="1" t="s">
        <v>15</v>
      </c>
    </row>
    <row r="344" customFormat="false" ht="20.7" hidden="false" customHeight="true" outlineLevel="0" collapsed="false">
      <c r="A344" s="3" t="n">
        <v>343</v>
      </c>
      <c r="B344" s="2" t="str">
        <f aca="false">HYPERLINK("https://www.daneshjooyar.com/%d8%af%d9%88%d8%b1%d9%87-%d8%a2%d9%85%d9%88%d8%b2%d8%b4-inspector-%d9%85%d8%b1%d9%88%d8%b1%da%af%d8%b1-chrome-%d9%88-%d8%a7%d8%b3%d8%aa%d9%81%d8%a7%d8%af%d9%87-%d8%a7%d8%b2-%d8%a2%d9%86-%d8%af%d8%b1/","دوره آموزش Inspector مرورگر Chrome و استفاده از آن در طراحی وب")</f>
        <v>دوره آموزش Inspector مرورگر Chrome و استفاده از آن در طراحی وب</v>
      </c>
      <c r="C344" s="1" t="s">
        <v>3</v>
      </c>
      <c r="D344" s="1" t="s">
        <v>15</v>
      </c>
    </row>
    <row r="345" customFormat="false" ht="20.7" hidden="false" customHeight="true" outlineLevel="0" collapsed="false">
      <c r="A345" s="3" t="n">
        <v>344</v>
      </c>
      <c r="B345" s="2" t="str">
        <f aca="false">HYPERLINK("https://www.daneshjooyar.com/%d8%af%d9%88%d8%b1%d9%87-%d8%a2%d9%85%d9%88%d8%b2%d8%b4-%d8%a8%d8%b1%d9%86%d8%a7%d9%85%d9%87-%d9%86%d9%88%db%8c%d8%b3%db%8c-%d8%a8%d8%a7-%d8%ac%db%8c%e2%80%8c-%da%a9%d9%88%d8%a6%d8%b1%db%8c-jquery/","دوره آموزش برنامه نویسی با جی‌ کوئری (Jquery)")</f>
        <v>دوره آموزش برنامه نویسی با جی‌ کوئری (Jquery)</v>
      </c>
      <c r="C345" s="1" t="s">
        <v>3</v>
      </c>
      <c r="D345" s="1" t="s">
        <v>15</v>
      </c>
    </row>
    <row r="346" customFormat="false" ht="20.7" hidden="false" customHeight="true" outlineLevel="0" collapsed="false">
      <c r="A346" s="3" t="n">
        <v>345</v>
      </c>
      <c r="B346" s="2" t="str">
        <f aca="false">HYPERLINK("https://www.daneshjooyar.com/%d8%af%d9%88%d8%b1%d9%87-%d8%a2%d9%85%d9%88%d8%b2%d8%b4%db%8c-%d9%85%d8%aa%d8%b1%db%8c%d8%a7%d9%84-%d8%af%db%8c%d8%b2%d8%a7%db%8c%d9%86-%d8%af%d8%b1-%d9%88%d8%a8-%d8%a8%d9%87-%d8%b5%d9%88%d8%b1%d8%aa/","دوره آموزشی متریال دیزاین در وب به صورت پروژه محور")</f>
        <v>دوره آموزشی متریال دیزاین در وب به صورت پروژه محور</v>
      </c>
      <c r="C346" s="1" t="s">
        <v>3</v>
      </c>
      <c r="D346" s="1" t="s">
        <v>15</v>
      </c>
    </row>
    <row r="347" customFormat="false" ht="20.7" hidden="false" customHeight="true" outlineLevel="0" collapsed="false">
      <c r="A347" s="3" t="n">
        <v>346</v>
      </c>
      <c r="B347" s="2" t="str">
        <f aca="false">HYPERLINK("https://www.daneshjooyar.com/%d8%a7%d9%86%da%af%d9%88%d9%84%d8%a7%d8%b1-%d8%af%d9%88%d8%a8%d9%84%d9%87-%d9%81%d8%a7%d8%b1%d8%b3%db%8c/","انگولار دوبله فارسی")</f>
        <v>انگولار دوبله فارسی</v>
      </c>
      <c r="C347" s="1" t="s">
        <v>3</v>
      </c>
      <c r="D347" s="1" t="s">
        <v>15</v>
      </c>
    </row>
    <row r="348" customFormat="false" ht="20.7" hidden="false" customHeight="true" outlineLevel="0" collapsed="false">
      <c r="A348" s="3" t="n">
        <v>347</v>
      </c>
      <c r="B348" s="2" t="str">
        <f aca="false">HYPERLINK("https://www.daneshjooyar.com/%d8%af%d9%88%d8%b1%d9%87-%d8%a2%d9%85%d9%88%d8%b2%d8%b4-%d8%b3%d8%a6%d9%88-%d8%ac%d9%88%d9%85%d9%84%d8%a7/","دوره آموزش سئو در جوملا")</f>
        <v>دوره آموزش سئو در جوملا</v>
      </c>
      <c r="C348" s="1" t="s">
        <v>3</v>
      </c>
      <c r="D348" s="1" t="s">
        <v>15</v>
      </c>
    </row>
    <row r="349" customFormat="false" ht="20.7" hidden="false" customHeight="true" outlineLevel="0" collapsed="false">
      <c r="A349" s="3" t="n">
        <v>348</v>
      </c>
      <c r="B349" s="2" t="str">
        <f aca="false">HYPERLINK("https://www.daneshjooyar.com/%d8%af%d9%88%d8%b1%d9%87-%d8%ac%d8%a7%d9%85%d8%b9-%d9%85%d9%87%d9%86%d8%af%d8%b3%db%8c-%d9%88%d8%a8-%d8%a8%d8%ae%d8%b4-%d8%a7%d9%88%d9%84/","دوره جامع آموزش مهندسی وب – فصل 1 تا 5")</f>
        <v>دوره جامع آموزش مهندسی وب – فصل 1 تا 5</v>
      </c>
      <c r="C349" s="1" t="s">
        <v>3</v>
      </c>
      <c r="D349" s="1" t="s">
        <v>15</v>
      </c>
    </row>
    <row r="350" customFormat="false" ht="20.7" hidden="false" customHeight="true" outlineLevel="0" collapsed="false">
      <c r="A350" s="3" t="n">
        <v>349</v>
      </c>
      <c r="B350" s="2" t="str">
        <f aca="false">HYPERLINK("https://www.daneshjooyar.com/%d8%af%d9%88%d8%b1%d9%87-%db%8c-%d8%a2%d9%85%d9%88%d8%b2%d8%b4%db%8c-%d8%ac%d8%a7%d9%88%d8%a7%d8%a7%d8%b3%da%a9%d8%b1%db%8c%d9%be%d8%aa-%d9%88-ajax/","دوره آموزشی جاوااسکریپت و AJAX – دوبله فارسی")</f>
        <v>دوره آموزشی جاوااسکریپت و AJAX – دوبله فارسی</v>
      </c>
      <c r="C350" s="1" t="s">
        <v>3</v>
      </c>
      <c r="D350" s="1" t="s">
        <v>15</v>
      </c>
    </row>
    <row r="351" customFormat="false" ht="20.7" hidden="false" customHeight="true" outlineLevel="0" collapsed="false">
      <c r="A351" s="3" t="n">
        <v>350</v>
      </c>
      <c r="B351" s="2" t="str">
        <f aca="false">HYPERLINK("https://www.daneshjooyar.com/%d8%af%d9%88%d8%b1%d9%87-%d8%a2%d9%85%d9%88%d8%b2%d8%b4-%d8%ac%d8%a7%d9%88%d8%a7-%d8%a7%d8%b3%da%a9%d8%b1%db%8c%d9%be%d8%aa-%d9%88-jsdom-%d9%88-jsbom/","دوره آموزش جاوا اسکریپت و JsDom و JsBom")</f>
        <v>دوره آموزش جاوا اسکریپت و JsDom و JsBom</v>
      </c>
      <c r="C351" s="1" t="s">
        <v>3</v>
      </c>
      <c r="D351" s="1" t="s">
        <v>15</v>
      </c>
    </row>
    <row r="352" customFormat="false" ht="20.7" hidden="false" customHeight="true" outlineLevel="0" collapsed="false">
      <c r="A352" s="3" t="n">
        <v>351</v>
      </c>
      <c r="B352" s="2" t="str">
        <f aca="false">HYPERLINK("https://www.daneshjooyar.com/%d8%af%d9%88%d8%b1%d9%87-%d8%a7%d9%85%d9%88%d8%b2%d8%b4%db%8c-%d8%a8%d8%b1%d9%86%d8%a7%d9%85%d9%87-%d9%86%d9%88%db%8c%d8%b3%db%8c-%d9%85%d8%af%d8%b1%d9%86-%d8%a8%d8%a7-%d9%81%d8%b1%db%8c%d9%85%d9%88/","دوره آموزشی برنامه نویسی مدرن با فریمورک AngularJS در قالب پروژه کاربردی")</f>
        <v>دوره آموزشی برنامه نویسی مدرن با فریمورک AngularJS در قالب پروژه کاربردی</v>
      </c>
      <c r="C352" s="1" t="s">
        <v>3</v>
      </c>
      <c r="D352" s="1" t="s">
        <v>15</v>
      </c>
    </row>
    <row r="353" customFormat="false" ht="20.7" hidden="false" customHeight="true" outlineLevel="0" collapsed="false">
      <c r="A353" s="3" t="n">
        <v>352</v>
      </c>
      <c r="B353" s="2" t="str">
        <f aca="false">HYPERLINK("https://www.daneshjooyar.com/%d8%a2%d9%85%d9%88%d8%b2%d8%b4-%d8%b3%d8%a7%d8%ae%d8%aa-%d9%84%d9%88%da%af%d9%88%db%8c-%d8%b3%d8%a7%db%8c%d8%aa-5040/","آموزش ساخت  لوگوی سایت 5040")</f>
        <v>آموزش ساخت  لوگوی سایت 5040</v>
      </c>
      <c r="C353" s="1" t="s">
        <v>3</v>
      </c>
      <c r="D353" s="1" t="s">
        <v>15</v>
      </c>
    </row>
    <row r="354" customFormat="false" ht="20.7" hidden="false" customHeight="true" outlineLevel="0" collapsed="false">
      <c r="A354" s="3" t="n">
        <v>353</v>
      </c>
      <c r="B354" s="2" t="str">
        <f aca="false">HYPERLINK("https://www.daneshjooyar.com/%d8%b7%d8%b1%d8%a7%d8%ad%db%8c-%d9%82%d8%a7%d9%84%d8%a8-%d9%88%d8%a7%da%a9%d9%86%d8%b4-%da%af%d8%b1%d8%a7/","دوره ی آموزش طراحی قالب واکنش گرا – Responsive – بخش دوم (آخر)")</f>
        <v>دوره ی آموزش طراحی قالب واکنش گرا – Responsive – بخش دوم (آخر)</v>
      </c>
      <c r="C354" s="1" t="s">
        <v>3</v>
      </c>
      <c r="D354" s="1" t="s">
        <v>15</v>
      </c>
    </row>
    <row r="355" customFormat="false" ht="20.7" hidden="false" customHeight="true" outlineLevel="0" collapsed="false">
      <c r="A355" s="3" t="n">
        <v>354</v>
      </c>
      <c r="B355" s="2" t="str">
        <f aca="false">HYPERLINK("https://www.daneshjooyar.com/%d8%af%d9%88%d8%b1%d9%87-%db%8c-%d8%a2%d9%85%d9%88%d8%b2%d8%b4-%d8%b7%d8%b1%d8%a7%d8%ad%db%8c-%d9%82%d8%a7%d9%84%d8%a8-responsive-%d8%a8%d9%87-%d8%b5%d9%88%d8%b1%d8%aa-%da%a9%d8%a7%d9%85%d9%84/","دوره ی آموزش طراحی قالب responsive (بخش اول)")</f>
        <v>دوره ی آموزش طراحی قالب responsive (بخش اول)</v>
      </c>
      <c r="C355" s="1" t="s">
        <v>3</v>
      </c>
      <c r="D355" s="1" t="s">
        <v>15</v>
      </c>
    </row>
    <row r="356" customFormat="false" ht="20.7" hidden="false" customHeight="true" outlineLevel="0" collapsed="false">
      <c r="A356" s="3" t="n">
        <v>355</v>
      </c>
      <c r="B356" s="2" t="str">
        <f aca="false">HYPERLINK("https://www.daneshjooyar.com/%d8%b7%d8%b1%d8%a7%d8%ad%db%8c-%d9%82%d8%a7%d9%84%d8%a8-%d8%b3%d8%a7%db%8c%d8%aa-%d9%88%d8%b1%d8%b2%d8%b4%db%8c-%d9%82%d8%b3%d9%85%d8%aa-%d9%be%d9%86%d8%ac%d9%85-%d8%b4%d8%b4%d9%85-%d9%87%d9%81%d8%aa/","طراحی قالب سایت ورزشی-قسمت اول تا هفتم(آخر)")</f>
        <v>طراحی قالب سایت ورزشی-قسمت اول تا هفتم(آخر)</v>
      </c>
      <c r="C356" s="1" t="s">
        <v>3</v>
      </c>
      <c r="D356" s="1" t="s">
        <v>15</v>
      </c>
    </row>
    <row r="357" customFormat="false" ht="20.7" hidden="false" customHeight="true" outlineLevel="0" collapsed="false">
      <c r="A357" s="3" t="n">
        <v>356</v>
      </c>
      <c r="B357" s="2" t="str">
        <f aca="false">HYPERLINK("https://www.daneshjooyar.com/%d8%af%d9%88%d8%b1%d9%87-%da%a9%d8%a7%d9%85%d9%84-%d8%a2%d9%85%d9%88%d8%b2%d8%b4-%d8%a7%d9%81%da%a9%d8%aa-%d9%87%d8%a7%db%8c-css/","دوره کامل آموزش افکت های css")</f>
        <v>دوره کامل آموزش افکت های css</v>
      </c>
      <c r="C357" s="1" t="s">
        <v>3</v>
      </c>
      <c r="D357" s="1" t="s">
        <v>15</v>
      </c>
    </row>
    <row r="358" customFormat="false" ht="20.7" hidden="false" customHeight="true" outlineLevel="0" collapsed="false">
      <c r="A358" s="3" t="n">
        <v>357</v>
      </c>
      <c r="B358" s="2" t="str">
        <f aca="false">HYPERLINK("https://www.daneshjooyar.com/%d8%b7%d8%b1%d8%a7%d8%ad%db%8c-%d9%82%d8%a7%d9%84%d8%a8-%d8%a8%d9%84%d8%a7%da%af%d9%81%d8%a7-%d8%a8%d8%a7-%d8%a7%d8%b3%d8%aa%d9%81%d8%a7%d8%af%d9%87-%d8%a7%d8%b2-html-css-jquery/","طراحی قالب بلاگفا با استفاده از Html-Css-JQuery")</f>
        <v>طراحی قالب بلاگفا با استفاده از Html-Css-JQuery</v>
      </c>
      <c r="C358" s="1" t="s">
        <v>3</v>
      </c>
      <c r="D358" s="1" t="s">
        <v>15</v>
      </c>
    </row>
    <row r="359" customFormat="false" ht="20.7" hidden="false" customHeight="true" outlineLevel="0" collapsed="false">
      <c r="A359" s="3" t="n">
        <v>358</v>
      </c>
      <c r="B359" s="2" t="str">
        <f aca="false">HYPERLINK("https://www.daneshjooyar.com/%d9%82%d8%b3%d9%85%d8%aa-%d9%86%d9%87%d8%a7%db%8c%db%8c-%d8%b3%d8%b1%db%8c-%d8%a2%d9%85%d9%88%d8%b2%d8%b4%db%8c-%d8%b7%d8%b1%d8%a7%d8%ad%db%8c-%d9%82%d8%a7%d9%84%d8%a8-%d9%88%d8%b1%d8%af%d9%be%d8%b1/","قسمت نهایی سری آموزشی طراحی قالب وردپرس (تبدیل قالب html به wordpress)")</f>
        <v>قسمت نهایی سری آموزشی طراحی قالب وردپرس (تبدیل قالب html به wordpress)</v>
      </c>
      <c r="C359" s="1" t="s">
        <v>3</v>
      </c>
      <c r="D359" s="1" t="s">
        <v>15</v>
      </c>
    </row>
    <row r="360" customFormat="false" ht="20.7" hidden="false" customHeight="true" outlineLevel="0" collapsed="false">
      <c r="A360" s="3" t="n">
        <v>359</v>
      </c>
      <c r="B360" s="2" t="str">
        <f aca="false">HYPERLINK("https://www.daneshjooyar.com/%d8%a2%d9%85%d9%88%d8%b2%d8%b4-%da%a9%d8%a7%d9%85%d9%84-%d8%b3%d8%a7%d8%ae%d8%aa-slideshow-%d8%a8%d8%b1%d8%a7%db%8c-%d9%88%d8%a8-%d8%b3%d8%a7%db%8c%d8%aa-%d8%a8%d8%a7-jquery/","آموزش کامل ساخت SlideShow برای وب سایت با jQuery")</f>
        <v>آموزش کامل ساخت SlideShow برای وب سایت با jQuery</v>
      </c>
      <c r="C360" s="1" t="s">
        <v>3</v>
      </c>
      <c r="D360" s="1" t="s">
        <v>15</v>
      </c>
    </row>
    <row r="361" customFormat="false" ht="20.7" hidden="false" customHeight="true" outlineLevel="0" collapsed="false">
      <c r="A361" s="3" t="n">
        <v>360</v>
      </c>
      <c r="B361" s="2" t="str">
        <f aca="false">HYPERLINK("https://www.daneshjooyar.com/%d8%a2%d9%85%d9%88%d8%b2%d8%b4-%da%a9%d8%a7%d9%85%d9%84-%d8%ac%d8%a7%d9%88%d8%a7%d8%a7%d8%b3%da%a9%d8%b1%db%8c%d9%be%d8%aa-%d8%b4%d8%b1%da%a9%d8%aa-%d9%84%db%8c%d9%86%d8%af%d8%a7-%d8%b2%db%8c%d8%b1/","آموزش کامل جاوااسکریپت شرکت لیندا زیرنویس فارسی")</f>
        <v>آموزش کامل جاوااسکریپت شرکت لیندا زیرنویس فارسی</v>
      </c>
      <c r="C361" s="1" t="s">
        <v>3</v>
      </c>
      <c r="D361" s="1" t="s">
        <v>15</v>
      </c>
    </row>
    <row r="362" customFormat="false" ht="20.7" hidden="false" customHeight="true" outlineLevel="0" collapsed="false">
      <c r="A362" s="3" t="n">
        <v>361</v>
      </c>
      <c r="B362" s="2" t="str">
        <f aca="false">HYPERLINK("https://www.daneshjooyar.com/typescript/","آموزش تایپ اسکریپت | صفر تا صد TypeScript")</f>
        <v>آموزش تایپ اسکریپت | صفر تا صد TypeScript</v>
      </c>
      <c r="C362" s="1" t="s">
        <v>3</v>
      </c>
      <c r="D362" s="1" t="s">
        <v>16</v>
      </c>
    </row>
    <row r="363" customFormat="false" ht="20.7" hidden="false" customHeight="true" outlineLevel="0" collapsed="false">
      <c r="A363" s="3" t="n">
        <v>362</v>
      </c>
      <c r="B363" s="2" t="str">
        <f aca="false">HYPERLINK("https://www.daneshjooyar.com/%d8%a7%d9%86%da%af%d9%88%d9%84%d8%a7%d8%b1-%d8%af%d9%88%d8%a8%d9%84%d9%87-%d9%81%d8%a7%d8%b1%d8%b3%db%8c/","انگولار دوبله فارسی")</f>
        <v>انگولار دوبله فارسی</v>
      </c>
      <c r="C363" s="1" t="s">
        <v>3</v>
      </c>
      <c r="D363" s="1" t="s">
        <v>16</v>
      </c>
    </row>
    <row r="364" customFormat="false" ht="20.7" hidden="false" customHeight="true" outlineLevel="0" collapsed="false">
      <c r="A364" s="3" t="n">
        <v>363</v>
      </c>
      <c r="B364" s="2" t="str">
        <f aca="false">HYPERLINK("https://www.daneshjooyar.com/%d8%af%d9%88%d8%b1%d9%87-%d8%a7%d9%85%d9%88%d8%b2%d8%b4%db%8c-%d8%a8%d8%b1%d9%86%d8%a7%d9%85%d9%87-%d9%86%d9%88%db%8c%d8%b3%db%8c-%d9%85%d8%af%d8%b1%d9%86-%d8%a8%d8%a7-%d9%81%d8%b1%db%8c%d9%85%d9%88/","دوره آموزشی برنامه نویسی مدرن با فریمورک AngularJS در قالب پروژه کاربردی")</f>
        <v>دوره آموزشی برنامه نویسی مدرن با فریمورک AngularJS در قالب پروژه کاربردی</v>
      </c>
      <c r="C364" s="1" t="s">
        <v>3</v>
      </c>
      <c r="D364" s="1" t="s">
        <v>16</v>
      </c>
    </row>
    <row r="365" customFormat="false" ht="20.7" hidden="false" customHeight="true" outlineLevel="0" collapsed="false">
      <c r="A365" s="3" t="n">
        <v>364</v>
      </c>
      <c r="B365" s="2" t="str">
        <f aca="false">HYPERLINK("https://www.daneshjooyar.com/jquery/","دوره ی جامع طراحی سایت با JQuery")</f>
        <v>دوره ی جامع طراحی سایت با JQuery</v>
      </c>
      <c r="C365" s="1" t="s">
        <v>3</v>
      </c>
      <c r="D365" s="1" t="s">
        <v>17</v>
      </c>
    </row>
    <row r="366" customFormat="false" ht="20.7" hidden="false" customHeight="true" outlineLevel="0" collapsed="false">
      <c r="A366" s="3" t="n">
        <v>365</v>
      </c>
      <c r="B366" s="2" t="str">
        <f aca="false">HYPERLINK("https://www.daneshjooyar.com/html-css-2/","آموزش html و  css پروژه محور (طراحی صفحه ی اصلی jobinja)")</f>
        <v>آموزش html و  css پروژه محور (طراحی صفحه ی اصلی jobinja)</v>
      </c>
      <c r="C366" s="1" t="s">
        <v>3</v>
      </c>
      <c r="D366" s="1" t="s">
        <v>17</v>
      </c>
    </row>
    <row r="367" customFormat="false" ht="20.7" hidden="false" customHeight="true" outlineLevel="0" collapsed="false">
      <c r="A367" s="3" t="n">
        <v>366</v>
      </c>
      <c r="B367" s="2" t="str">
        <f aca="false">HYPERLINK("https://www.daneshjooyar.com/web-front-end-part1/","دوره جامع برنامه نویسی فرانت اند (HTML و CSS و ‌Bootstrap)")</f>
        <v>دوره جامع برنامه نویسی فرانت اند (HTML و CSS و ‌Bootstrap)</v>
      </c>
      <c r="C367" s="1" t="s">
        <v>3</v>
      </c>
      <c r="D367" s="1" t="s">
        <v>17</v>
      </c>
    </row>
    <row r="368" customFormat="false" ht="20.7" hidden="false" customHeight="true" outlineLevel="0" collapsed="false">
      <c r="A368" s="3" t="n">
        <v>367</v>
      </c>
      <c r="B368" s="2" t="str">
        <f aca="false">HYPERLINK("https://www.daneshjooyar.com/tutorial-css-for-be-a-developer/","آموزش CSS – بخش دوم دوره صد روز تا Developer شدن")</f>
        <v>آموزش CSS – بخش دوم دوره صد روز تا Developer شدن</v>
      </c>
      <c r="C368" s="1" t="s">
        <v>3</v>
      </c>
      <c r="D368" s="1" t="s">
        <v>17</v>
      </c>
    </row>
    <row r="369" customFormat="false" ht="20.7" hidden="false" customHeight="true" outlineLevel="0" collapsed="false">
      <c r="A369" s="3" t="n">
        <v>368</v>
      </c>
      <c r="B369" s="2" t="str">
        <f aca="false">HYPERLINK("https://www.daneshjooyar.com/learning-framework-w3-css/","آموزش فریم ورک W3.CSS – کاربردی و پروژه محور")</f>
        <v>آموزش فریم ورک W3.CSS – کاربردی و پروژه محور</v>
      </c>
      <c r="C369" s="1" t="s">
        <v>3</v>
      </c>
      <c r="D369" s="1" t="s">
        <v>17</v>
      </c>
    </row>
    <row r="370" customFormat="false" ht="20.7" hidden="false" customHeight="true" outlineLevel="0" collapsed="false">
      <c r="A370" s="3" t="n">
        <v>369</v>
      </c>
      <c r="B370" s="2" t="str">
        <f aca="false">HYPERLINK("https://www.daneshjooyar.com/making-the-drop-down-menu-with-css-and-html/","آموزش ساخت منوی کشویی با Css و Html")</f>
        <v>آموزش ساخت منوی کشویی با Css و Html</v>
      </c>
      <c r="C370" s="1" t="s">
        <v>3</v>
      </c>
      <c r="D370" s="1" t="s">
        <v>17</v>
      </c>
    </row>
    <row r="371" customFormat="false" ht="20.7" hidden="false" customHeight="true" outlineLevel="0" collapsed="false">
      <c r="A371" s="3" t="n">
        <v>370</v>
      </c>
      <c r="B371" s="2" t="str">
        <f aca="false">HYPERLINK("https://www.daneshjooyar.com/%d8%b7%d8%b1%d8%a7%d8%ad%db%8c-%d9%82%d8%a7%d9%84%d8%a8-%d9%88%d8%a7%da%a9%d9%86%d8%b4-%da%af%d8%b1%d8%a7/","دوره ی آموزش طراحی قالب واکنش گرا – Responsive – بخش دوم (آخر)")</f>
        <v>دوره ی آموزش طراحی قالب واکنش گرا – Responsive – بخش دوم (آخر)</v>
      </c>
      <c r="C371" s="1" t="s">
        <v>3</v>
      </c>
      <c r="D371" s="1" t="s">
        <v>17</v>
      </c>
    </row>
    <row r="372" customFormat="false" ht="20.7" hidden="false" customHeight="true" outlineLevel="0" collapsed="false">
      <c r="A372" s="3" t="n">
        <v>371</v>
      </c>
      <c r="B372" s="2" t="str">
        <f aca="false">HYPERLINK("https://www.daneshjooyar.com/%d8%af%d9%88%d8%b1%d9%87-%db%8c-%d8%a2%d9%85%d9%88%d8%b2%d8%b4-%d8%b7%d8%b1%d8%a7%d8%ad%db%8c-%d9%82%d8%a7%d9%84%d8%a8-responsive-%d8%a8%d9%87-%d8%b5%d9%88%d8%b1%d8%aa-%da%a9%d8%a7%d9%85%d9%84/","دوره ی آموزش طراحی قالب responsive (بخش اول)")</f>
        <v>دوره ی آموزش طراحی قالب responsive (بخش اول)</v>
      </c>
      <c r="C372" s="1" t="s">
        <v>3</v>
      </c>
      <c r="D372" s="1" t="s">
        <v>17</v>
      </c>
    </row>
    <row r="373" customFormat="false" ht="20.7" hidden="false" customHeight="true" outlineLevel="0" collapsed="false">
      <c r="A373" s="3" t="n">
        <v>372</v>
      </c>
      <c r="B373" s="2" t="str">
        <f aca="false">HYPERLINK("https://www.daneshjooyar.com/%d8%b7%d8%b1%d8%a7%d8%ad%db%8c-%d9%82%d8%a7%d9%84%d8%a8-%d8%b3%d8%a7%db%8c%d8%aa-%d9%88%d8%b1%d8%b2%d8%b4%db%8c-%d9%82%d8%b3%d9%85%d8%aa-%d9%be%d9%86%d8%ac%d9%85-%d8%b4%d8%b4%d9%85-%d9%87%d9%81%d8%aa/","طراحی قالب سایت ورزشی-قسمت اول تا هفتم(آخر)")</f>
        <v>طراحی قالب سایت ورزشی-قسمت اول تا هفتم(آخر)</v>
      </c>
      <c r="C373" s="1" t="s">
        <v>3</v>
      </c>
      <c r="D373" s="1" t="s">
        <v>17</v>
      </c>
    </row>
    <row r="374" customFormat="false" ht="20.7" hidden="false" customHeight="true" outlineLevel="0" collapsed="false">
      <c r="A374" s="3" t="n">
        <v>373</v>
      </c>
      <c r="B374" s="2" t="str">
        <f aca="false">HYPERLINK("https://www.daneshjooyar.com/%d8%af%d9%88%d8%b1%d9%87-%da%a9%d8%a7%d9%85%d9%84-%d8%a2%d9%85%d9%88%d8%b2%d8%b4-%d8%a7%d9%81%da%a9%d8%aa-%d9%87%d8%a7%db%8c-css/","دوره کامل آموزش افکت های css")</f>
        <v>دوره کامل آموزش افکت های css</v>
      </c>
      <c r="C374" s="1" t="s">
        <v>3</v>
      </c>
      <c r="D374" s="1" t="s">
        <v>17</v>
      </c>
    </row>
    <row r="375" customFormat="false" ht="20.7" hidden="false" customHeight="true" outlineLevel="0" collapsed="false">
      <c r="A375" s="3" t="n">
        <v>374</v>
      </c>
      <c r="B375" s="2" t="str">
        <f aca="false">HYPERLINK("https://www.daneshjooyar.com/%d8%b7%d8%b1%d8%a7%d8%ad%db%8c-%d9%82%d8%a7%d9%84%d8%a8-%d8%a8%d9%84%d8%a7%da%af%d9%81%d8%a7-%d8%a8%d8%a7-%d8%a7%d8%b3%d8%aa%d9%81%d8%a7%d8%af%d9%87-%d8%a7%d8%b2-html-css-jquery/","طراحی قالب بلاگفا با استفاده از Html-Css-JQuery")</f>
        <v>طراحی قالب بلاگفا با استفاده از Html-Css-JQuery</v>
      </c>
      <c r="C375" s="1" t="s">
        <v>3</v>
      </c>
      <c r="D375" s="1" t="s">
        <v>17</v>
      </c>
    </row>
    <row r="376" customFormat="false" ht="20.7" hidden="false" customHeight="true" outlineLevel="0" collapsed="false">
      <c r="A376" s="3" t="n">
        <v>375</v>
      </c>
      <c r="B376" s="2" t="str">
        <f aca="false">HYPERLINK("https://www.daneshjooyar.com/%d9%82%d8%b3%d9%85%d8%aa-%d9%86%d9%87%d8%a7%db%8c%db%8c-%d8%b3%d8%b1%db%8c-%d8%a2%d9%85%d9%88%d8%b2%d8%b4%db%8c-%d8%b7%d8%b1%d8%a7%d8%ad%db%8c-%d9%82%d8%a7%d9%84%d8%a8-%d9%88%d8%b1%d8%af%d9%be%d8%b1/","قسمت نهایی سری آموزشی طراحی قالب وردپرس (تبدیل قالب html به wordpress)")</f>
        <v>قسمت نهایی سری آموزشی طراحی قالب وردپرس (تبدیل قالب html به wordpress)</v>
      </c>
      <c r="C376" s="1" t="s">
        <v>3</v>
      </c>
      <c r="D376" s="1" t="s">
        <v>17</v>
      </c>
    </row>
    <row r="377" customFormat="false" ht="20.7" hidden="false" customHeight="true" outlineLevel="0" collapsed="false">
      <c r="A377" s="3" t="n">
        <v>376</v>
      </c>
      <c r="B377" s="2" t="str">
        <f aca="false">HYPERLINK("https://www.daneshjooyar.com/asp-react/","ساخت شبکه اجتماعی با Asp.Net Core و React (مشابه فیسبوک)")</f>
        <v>ساخت شبکه اجتماعی با Asp.Net Core و React (مشابه فیسبوک)</v>
      </c>
      <c r="C377" s="1" t="s">
        <v>3</v>
      </c>
      <c r="D377" s="1" t="s">
        <v>18</v>
      </c>
    </row>
    <row r="378" customFormat="false" ht="20.7" hidden="false" customHeight="true" outlineLevel="0" collapsed="false">
      <c r="A378" s="3" t="n">
        <v>377</v>
      </c>
      <c r="B378" s="2" t="str">
        <f aca="false">HYPERLINK("https://www.daneshjooyar.com/jquery/","دوره ی جامع طراحی سایت با JQuery")</f>
        <v>دوره ی جامع طراحی سایت با JQuery</v>
      </c>
      <c r="C378" s="1" t="s">
        <v>3</v>
      </c>
      <c r="D378" s="1" t="s">
        <v>18</v>
      </c>
    </row>
    <row r="379" customFormat="false" ht="20.7" hidden="false" customHeight="true" outlineLevel="0" collapsed="false">
      <c r="A379" s="3" t="n">
        <v>378</v>
      </c>
      <c r="B379" s="2" t="str">
        <f aca="false">HYPERLINK("https://www.daneshjooyar.com/typescript/","آموزش تایپ اسکریپت | صفر تا صد TypeScript")</f>
        <v>آموزش تایپ اسکریپت | صفر تا صد TypeScript</v>
      </c>
      <c r="C379" s="1" t="s">
        <v>3</v>
      </c>
      <c r="D379" s="1" t="s">
        <v>18</v>
      </c>
    </row>
    <row r="380" customFormat="false" ht="20.7" hidden="false" customHeight="true" outlineLevel="0" collapsed="false">
      <c r="A380" s="3" t="n">
        <v>379</v>
      </c>
      <c r="B380" s="2" t="str">
        <f aca="false">HYPERLINK("https://www.daneshjooyar.com/es6/","آموزش ES6 جامع و به همراه سه پروژه عملی( اکما اسکریپت )")</f>
        <v>آموزش ES6 جامع و به همراه سه پروژه عملی( اکما اسکریپت )</v>
      </c>
      <c r="C380" s="1" t="s">
        <v>3</v>
      </c>
      <c r="D380" s="1" t="s">
        <v>18</v>
      </c>
    </row>
    <row r="381" customFormat="false" ht="20.7" hidden="false" customHeight="true" outlineLevel="0" collapsed="false">
      <c r="A381" s="3" t="n">
        <v>380</v>
      </c>
      <c r="B381" s="2" t="str">
        <f aca="false">HYPERLINK("https://www.daneshjooyar.com/strapi-api/","آموزش فریمورک strapi و آموزش کامل ساخت api با آن")</f>
        <v>آموزش فریمورک strapi و آموزش کامل ساخت api با آن</v>
      </c>
      <c r="C381" s="1" t="s">
        <v>3</v>
      </c>
      <c r="D381" s="1" t="s">
        <v>18</v>
      </c>
    </row>
    <row r="382" customFormat="false" ht="20.7" hidden="false" customHeight="true" outlineLevel="0" collapsed="false">
      <c r="A382" s="3" t="n">
        <v>381</v>
      </c>
      <c r="B382" s="2" t="str">
        <f aca="false">HYPERLINK("https://www.daneshjooyar.com/%d8%a2%d9%85%d9%88%d8%b2%d8%b4-%d8%ac%d8%a7%d9%85%d8%b9-vue-js/","دوره جامع آموزش Vue Js | پروژه محور و کاربردی")</f>
        <v>دوره جامع آموزش Vue Js | پروژه محور و کاربردی</v>
      </c>
      <c r="C382" s="1" t="s">
        <v>3</v>
      </c>
      <c r="D382" s="1" t="s">
        <v>18</v>
      </c>
    </row>
    <row r="383" customFormat="false" ht="20.7" hidden="false" customHeight="true" outlineLevel="0" collapsed="false">
      <c r="A383" s="3" t="n">
        <v>382</v>
      </c>
      <c r="B383" s="2" t="str">
        <f aca="false">HYPERLINK("https://www.daneshjooyar.com/%d8%a2%d9%85%d9%88%d8%b2%d8%b4-rxjs-basic-%d8%b5%d9%81%d8%b1-%d8%aa%d8%a7-%d8%b5%d8%af/","آموزش جامع و پیشرفته کتابخانه RxJS")</f>
        <v>آموزش جامع و پیشرفته کتابخانه RxJS</v>
      </c>
      <c r="C383" s="1" t="s">
        <v>3</v>
      </c>
      <c r="D383" s="1" t="s">
        <v>18</v>
      </c>
    </row>
    <row r="384" customFormat="false" ht="20.7" hidden="false" customHeight="true" outlineLevel="0" collapsed="false">
      <c r="A384" s="3" t="n">
        <v>383</v>
      </c>
      <c r="B384" s="2" t="str">
        <f aca="false">HYPERLINK("https://www.daneshjooyar.com/%d8%af%d9%88%d8%b1%d9%87-%d8%a2%d9%85%d9%88%d8%b2%d8%b4-react-js/","آموزش React js – فصل دوم (پروژه نماوا)")</f>
        <v>آموزش React js – فصل دوم (پروژه نماوا)</v>
      </c>
      <c r="C384" s="1" t="s">
        <v>3</v>
      </c>
      <c r="D384" s="1" t="s">
        <v>18</v>
      </c>
    </row>
    <row r="385" customFormat="false" ht="20.7" hidden="false" customHeight="true" outlineLevel="0" collapsed="false">
      <c r="A385" s="3" t="n">
        <v>384</v>
      </c>
      <c r="B385" s="2" t="str">
        <f aca="false">HYPERLINK("https://www.daneshjooyar.com/react-training/","آموزش جامع React js به صورت پروژه محور – فصل اول")</f>
        <v>آموزش جامع React js به صورت پروژه محور – فصل اول</v>
      </c>
      <c r="C385" s="1" t="s">
        <v>3</v>
      </c>
      <c r="D385" s="1" t="s">
        <v>18</v>
      </c>
    </row>
    <row r="386" customFormat="false" ht="20.7" hidden="false" customHeight="true" outlineLevel="0" collapsed="false">
      <c r="A386" s="3" t="n">
        <v>385</v>
      </c>
      <c r="B386" s="2" t="str">
        <f aca="false">HYPERLINK("https://www.daneshjooyar.com/tutorial-javascript-for-be-a-developer/","آموزش Javascript – بخش سوم دوره صد روز تا Developer شدن")</f>
        <v>آموزش Javascript – بخش سوم دوره صد روز تا Developer شدن</v>
      </c>
      <c r="C386" s="1" t="s">
        <v>3</v>
      </c>
      <c r="D386" s="1" t="s">
        <v>18</v>
      </c>
    </row>
    <row r="387" customFormat="false" ht="20.7" hidden="false" customHeight="true" outlineLevel="0" collapsed="false">
      <c r="A387" s="3" t="n">
        <v>386</v>
      </c>
      <c r="B387" s="2" t="str">
        <f aca="false">HYPERLINK("https://www.daneshjooyar.com/learning-javascript/","آموزش جاوا اسکریپت")</f>
        <v>آموزش جاوا اسکریپت</v>
      </c>
      <c r="C387" s="1" t="s">
        <v>3</v>
      </c>
      <c r="D387" s="1" t="s">
        <v>18</v>
      </c>
    </row>
    <row r="388" customFormat="false" ht="20.7" hidden="false" customHeight="true" outlineLevel="0" collapsed="false">
      <c r="A388" s="3" t="n">
        <v>387</v>
      </c>
      <c r="B388" s="2" t="str">
        <f aca="false">HYPERLINK("https://www.daneshjooyar.com/%d8%af%d9%88%d8%b1%d9%87-%db%8c-%d8%a2%d9%85%d9%88%d8%b2%d8%b4%db%8c-%d8%ac%d8%a7%d9%88%d8%a7%d8%a7%d8%b3%da%a9%d8%b1%db%8c%d9%be%d8%aa-%d9%88-ajax/","دوره آموزشی جاوااسکریپت و AJAX – دوبله فارسی")</f>
        <v>دوره آموزشی جاوااسکریپت و AJAX – دوبله فارسی</v>
      </c>
      <c r="C388" s="1" t="s">
        <v>3</v>
      </c>
      <c r="D388" s="1" t="s">
        <v>18</v>
      </c>
    </row>
    <row r="389" customFormat="false" ht="20.7" hidden="false" customHeight="true" outlineLevel="0" collapsed="false">
      <c r="A389" s="3" t="n">
        <v>388</v>
      </c>
      <c r="B389" s="2" t="str">
        <f aca="false">HYPERLINK("https://www.daneshjooyar.com/%d8%af%d9%88%d8%b1%d9%87-%d8%a2%d9%85%d9%88%d8%b2%d8%b4-%d8%ac%d8%a7%d9%88%d8%a7-%d8%a7%d8%b3%da%a9%d8%b1%db%8c%d9%be%d8%aa-%d9%88-jsdom-%d9%88-jsbom/","دوره آموزش جاوا اسکریپت و JsDom و JsBom")</f>
        <v>دوره آموزش جاوا اسکریپت و JsDom و JsBom</v>
      </c>
      <c r="C389" s="1" t="s">
        <v>3</v>
      </c>
      <c r="D389" s="1" t="s">
        <v>18</v>
      </c>
    </row>
    <row r="390" customFormat="false" ht="20.7" hidden="false" customHeight="true" outlineLevel="0" collapsed="false">
      <c r="A390" s="3" t="n">
        <v>389</v>
      </c>
      <c r="B390" s="2" t="str">
        <f aca="false">HYPERLINK("https://www.daneshjooyar.com/%d8%a2%d9%85%d9%88%d8%b2%d8%b4-%da%a9%d8%a7%d9%85%d9%84-%d8%ac%d8%a7%d9%88%d8%a7%d8%a7%d8%b3%da%a9%d8%b1%db%8c%d9%be%d8%aa-%d8%b4%d8%b1%da%a9%d8%aa-%d9%84%db%8c%d9%86%d8%af%d8%a7-%d8%b2%db%8c%d8%b1/","آموزش کامل جاوااسکریپت شرکت لیندا زیرنویس فارسی")</f>
        <v>آموزش کامل جاوااسکریپت شرکت لیندا زیرنویس فارسی</v>
      </c>
      <c r="C390" s="1" t="s">
        <v>3</v>
      </c>
      <c r="D390" s="1" t="s">
        <v>18</v>
      </c>
    </row>
    <row r="391" customFormat="false" ht="20.7" hidden="false" customHeight="true" outlineLevel="0" collapsed="false">
      <c r="A391" s="3" t="n">
        <v>390</v>
      </c>
      <c r="B391" s="2" t="str">
        <f aca="false">HYPERLINK("https://www.daneshjooyar.com/jquery-mobile-developer/","آموزش Jquery Mobile – بخش پنجم دوره صد روز تا Developer شدن")</f>
        <v>آموزش Jquery Mobile – بخش پنجم دوره صد روز تا Developer شدن</v>
      </c>
      <c r="C391" s="1" t="s">
        <v>3</v>
      </c>
      <c r="D391" s="1" t="s">
        <v>19</v>
      </c>
    </row>
    <row r="392" customFormat="false" ht="20.7" hidden="false" customHeight="true" outlineLevel="0" collapsed="false">
      <c r="A392" s="3" t="n">
        <v>391</v>
      </c>
      <c r="B392" s="2" t="str">
        <f aca="false">HYPERLINK("https://www.daneshjooyar.com/tutorial-jquery-for-be-a-developer/","آموزش Jquery")</f>
        <v>آموزش Jquery</v>
      </c>
      <c r="C392" s="1" t="s">
        <v>3</v>
      </c>
      <c r="D392" s="1" t="s">
        <v>19</v>
      </c>
    </row>
    <row r="393" customFormat="false" ht="20.7" hidden="false" customHeight="true" outlineLevel="0" collapsed="false">
      <c r="A393" s="3" t="n">
        <v>392</v>
      </c>
      <c r="B393" s="2" t="str">
        <f aca="false">HYPERLINK("https://www.daneshjooyar.com/%d8%af%d9%88%d8%b1%d9%87-%d8%a2%d9%85%d9%88%d8%b2%d8%b4-%d8%a8%d8%b1%d9%86%d8%a7%d9%85%d9%87-%d9%86%d9%88%db%8c%d8%b3%db%8c-%d8%a8%d8%a7-%d8%ac%db%8c%e2%80%8c-%da%a9%d9%88%d8%a6%d8%b1%db%8c-jquery/","دوره آموزش برنامه نویسی با جی‌ کوئری (Jquery)")</f>
        <v>دوره آموزش برنامه نویسی با جی‌ کوئری (Jquery)</v>
      </c>
      <c r="C393" s="1" t="s">
        <v>3</v>
      </c>
      <c r="D393" s="1" t="s">
        <v>19</v>
      </c>
    </row>
    <row r="394" customFormat="false" ht="20.7" hidden="false" customHeight="true" outlineLevel="0" collapsed="false">
      <c r="A394" s="3" t="n">
        <v>393</v>
      </c>
      <c r="B394" s="2" t="str">
        <f aca="false">HYPERLINK("https://www.daneshjooyar.com/%d8%b7%d8%b1%d8%a7%d8%ad%db%8c-%d9%82%d8%a7%d9%84%d8%a8-%d8%b3%d8%a7%db%8c%d8%aa-%d9%88%d8%b1%d8%b2%d8%b4%db%8c-%d9%82%d8%b3%d9%85%d8%aa-%d9%be%d9%86%d8%ac%d9%85-%d8%b4%d8%b4%d9%85-%d9%87%d9%81%d8%aa/","طراحی قالب سایت ورزشی-قسمت اول تا هفتم(آخر)")</f>
        <v>طراحی قالب سایت ورزشی-قسمت اول تا هفتم(آخر)</v>
      </c>
      <c r="C394" s="1" t="s">
        <v>3</v>
      </c>
      <c r="D394" s="1" t="s">
        <v>19</v>
      </c>
    </row>
    <row r="395" customFormat="false" ht="20.7" hidden="false" customHeight="true" outlineLevel="0" collapsed="false">
      <c r="A395" s="3" t="n">
        <v>394</v>
      </c>
      <c r="B395" s="2" t="str">
        <f aca="false">HYPERLINK("https://www.daneshjooyar.com/%d8%b7%d8%b1%d8%a7%d8%ad%db%8c-%d9%82%d8%a7%d9%84%d8%a8-%d8%a8%d9%84%d8%a7%da%af%d9%81%d8%a7-%d8%a8%d8%a7-%d8%a7%d8%b3%d8%aa%d9%81%d8%a7%d8%af%d9%87-%d8%a7%d8%b2-html-css-jquery/","طراحی قالب بلاگفا با استفاده از Html-Css-JQuery")</f>
        <v>طراحی قالب بلاگفا با استفاده از Html-Css-JQuery</v>
      </c>
      <c r="C395" s="1" t="s">
        <v>3</v>
      </c>
      <c r="D395" s="1" t="s">
        <v>19</v>
      </c>
    </row>
    <row r="396" customFormat="false" ht="20.7" hidden="false" customHeight="true" outlineLevel="0" collapsed="false">
      <c r="A396" s="3" t="n">
        <v>395</v>
      </c>
      <c r="B396" s="2" t="str">
        <f aca="false">HYPERLINK("https://www.daneshjooyar.com/%d8%a2%d9%85%d9%88%d8%b2%d8%b4-%da%a9%d8%a7%d9%85%d9%84-%d8%b3%d8%a7%d8%ae%d8%aa-slideshow-%d8%a8%d8%b1%d8%a7%db%8c-%d9%88%d8%a8-%d8%b3%d8%a7%db%8c%d8%aa-%d8%a8%d8%a7-jquery/","آموزش کامل ساخت SlideShow برای وب سایت با jQuery")</f>
        <v>آموزش کامل ساخت SlideShow برای وب سایت با jQuery</v>
      </c>
      <c r="C396" s="1" t="s">
        <v>3</v>
      </c>
      <c r="D396" s="1" t="s">
        <v>19</v>
      </c>
    </row>
    <row r="397" customFormat="false" ht="20.7" hidden="false" customHeight="true" outlineLevel="0" collapsed="false">
      <c r="A397" s="3" t="n">
        <v>396</v>
      </c>
      <c r="B397" s="2" t="str">
        <f aca="false">HYPERLINK("https://www.daneshjooyar.com/adobe-xd/","دوره جامع آموزش Adobe Xd 2022 به صورت پروژه محور")</f>
        <v>دوره جامع آموزش Adobe Xd 2022 به صورت پروژه محور</v>
      </c>
      <c r="C397" s="1" t="s">
        <v>3</v>
      </c>
      <c r="D397" s="1" t="s">
        <v>20</v>
      </c>
    </row>
    <row r="398" customFormat="false" ht="20.7" hidden="false" customHeight="true" outlineLevel="0" collapsed="false">
      <c r="A398" s="3" t="n">
        <v>397</v>
      </c>
      <c r="B398" s="2" t="str">
        <f aca="false">HYPERLINK("https://www.daneshjooyar.com/%d8%a2%d9%85%d9%88%d8%b2%d8%b4-%d8%ac%d8%a7%d9%85%d8%b9-ui-ux/","آموزش جامع UI و UX")</f>
        <v>آموزش جامع UI و UX</v>
      </c>
      <c r="C398" s="1" t="s">
        <v>3</v>
      </c>
      <c r="D398" s="1" t="s">
        <v>20</v>
      </c>
    </row>
    <row r="399" customFormat="false" ht="20.7" hidden="false" customHeight="true" outlineLevel="0" collapsed="false">
      <c r="A399" s="3" t="n">
        <v>398</v>
      </c>
      <c r="B399" s="2" t="str">
        <f aca="false">HYPERLINK("https://www.daneshjooyar.com/seo3/","آموزش پیشرفته سئو  – فصل3 از آموزش جامع سئو")</f>
        <v>آموزش پیشرفته سئو  – فصل3 از آموزش جامع سئو</v>
      </c>
      <c r="C399" s="1" t="s">
        <v>3</v>
      </c>
      <c r="D399" s="1" t="s">
        <v>21</v>
      </c>
    </row>
    <row r="400" customFormat="false" ht="20.7" hidden="false" customHeight="true" outlineLevel="0" collapsed="false">
      <c r="A400" s="3" t="n">
        <v>399</v>
      </c>
      <c r="B400" s="2" t="str">
        <f aca="false">HYPERLINK("https://www.daneshjooyar.com/seo2/","آموزش سئو و تولیدمحتوا – فصل2 از آموزش جامع سئو")</f>
        <v>آموزش سئو و تولیدمحتوا – فصل2 از آموزش جامع سئو</v>
      </c>
      <c r="C400" s="1" t="s">
        <v>3</v>
      </c>
      <c r="D400" s="1" t="s">
        <v>21</v>
      </c>
    </row>
    <row r="401" customFormat="false" ht="20.7" hidden="false" customHeight="true" outlineLevel="0" collapsed="false">
      <c r="A401" s="3" t="n">
        <v>400</v>
      </c>
      <c r="B401" s="2" t="str">
        <f aca="false">HYPERLINK("https://www.daneshjooyar.com/seo/","آموزش سئو مقدماتی – فصل1 از آموزش جامع سئو")</f>
        <v>آموزش سئو مقدماتی – فصل1 از آموزش جامع سئو</v>
      </c>
      <c r="C401" s="1" t="s">
        <v>3</v>
      </c>
      <c r="D401" s="1" t="s">
        <v>21</v>
      </c>
    </row>
    <row r="402" customFormat="false" ht="20.7" hidden="false" customHeight="true" outlineLevel="0" collapsed="false">
      <c r="A402" s="3" t="n">
        <v>401</v>
      </c>
      <c r="B402" s="2" t="str">
        <f aca="false">HYPERLINK("https://www.daneshjooyar.com/learning-seo-website-5/","دوره آموزش صفر تا صد سئو وبسایت")</f>
        <v>دوره آموزش صفر تا صد سئو وبسایت</v>
      </c>
      <c r="C402" s="1" t="s">
        <v>3</v>
      </c>
      <c r="D402" s="1" t="s">
        <v>21</v>
      </c>
    </row>
    <row r="403" customFormat="false" ht="20.7" hidden="false" customHeight="true" outlineLevel="0" collapsed="false">
      <c r="A403" s="3" t="n">
        <v>402</v>
      </c>
      <c r="B403" s="2" t="str">
        <f aca="false">HYPERLINK("https://www.daneshjooyar.com/%d8%af%d9%88%d8%b1%d9%87-%d8%a2%d9%85%d9%88%d8%b2%d8%b4-%d8%b3%d8%a6%d9%88-%d8%ac%d9%88%d9%85%d9%84%d8%a7/","دوره آموزش سئو در جوملا")</f>
        <v>دوره آموزش سئو در جوملا</v>
      </c>
      <c r="C403" s="1" t="s">
        <v>3</v>
      </c>
      <c r="D403" s="1" t="s">
        <v>21</v>
      </c>
    </row>
    <row r="404" customFormat="false" ht="20.7" hidden="false" customHeight="true" outlineLevel="0" collapsed="false">
      <c r="A404" s="3" t="n">
        <v>403</v>
      </c>
      <c r="B404" s="2" t="str">
        <f aca="false">HYPERLINK("https://www.daneshjooyar.com/html-css-2/","آموزش html و  css پروژه محور (طراحی صفحه ی اصلی jobinja)")</f>
        <v>آموزش html و  css پروژه محور (طراحی صفحه ی اصلی jobinja)</v>
      </c>
      <c r="C404" s="1" t="s">
        <v>3</v>
      </c>
      <c r="D404" s="1" t="s">
        <v>22</v>
      </c>
    </row>
    <row r="405" customFormat="false" ht="20.7" hidden="false" customHeight="true" outlineLevel="0" collapsed="false">
      <c r="A405" s="3" t="n">
        <v>404</v>
      </c>
      <c r="B405" s="2" t="str">
        <f aca="false">HYPERLINK("https://www.daneshjooyar.com/web-front-end-part1/","دوره جامع برنامه نویسی فرانت اند (HTML و CSS و ‌Bootstrap)")</f>
        <v>دوره جامع برنامه نویسی فرانت اند (HTML و CSS و ‌Bootstrap)</v>
      </c>
      <c r="C405" s="1" t="s">
        <v>3</v>
      </c>
      <c r="D405" s="1" t="s">
        <v>22</v>
      </c>
    </row>
    <row r="406" customFormat="false" ht="20.7" hidden="false" customHeight="true" outlineLevel="0" collapsed="false">
      <c r="A406" s="3" t="n">
        <v>405</v>
      </c>
      <c r="B406" s="2" t="str">
        <f aca="false">HYPERLINK("https://www.daneshjooyar.com/tutorial-html-for-be-a-developer-old/","آموزش HTML و HTML5 – بخش اول دوره صد روز تا Developer شدن")</f>
        <v>آموزش HTML و HTML5 – بخش اول دوره صد روز تا Developer شدن</v>
      </c>
      <c r="C406" s="1" t="s">
        <v>3</v>
      </c>
      <c r="D406" s="1" t="s">
        <v>22</v>
      </c>
    </row>
    <row r="407" customFormat="false" ht="20.7" hidden="false" customHeight="true" outlineLevel="0" collapsed="false">
      <c r="A407" s="3" t="n">
        <v>406</v>
      </c>
      <c r="B407" s="2" t="str">
        <f aca="false">HYPERLINK("https://www.daneshjooyar.com/%d8%b7%d8%b1%d8%a7%d8%ad%db%8c-%d9%88%d8%a8%d8%8c-%d8%a7%d8%b3%d8%aa%d8%a7%db%8c%d9%84-%d8%af%d8%a7%d8%af%d9%86-%d8%a8%d9%87-%d8%ac%d8%af%d8%a7%d9%88%d9%84-%d8%af%d8%b1-html/","طراحی وب، استایل دادن به جداول در html")</f>
        <v>طراحی وب، استایل دادن به جداول در html</v>
      </c>
      <c r="C407" s="1" t="s">
        <v>3</v>
      </c>
      <c r="D407" s="1" t="s">
        <v>22</v>
      </c>
    </row>
    <row r="408" customFormat="false" ht="20.7" hidden="false" customHeight="true" outlineLevel="0" collapsed="false">
      <c r="A408" s="3" t="n">
        <v>407</v>
      </c>
      <c r="B408" s="2" t="str">
        <f aca="false">HYPERLINK("https://www.daneshjooyar.com/convert-psd-file-to-html-with-responsive/","آموزش تبدیل فایل PSD به HTML به صورت کاملاً Responsive – پروژه محور")</f>
        <v>آموزش تبدیل فایل PSD به HTML به صورت کاملاً Responsive – پروژه محور</v>
      </c>
      <c r="C408" s="1" t="s">
        <v>3</v>
      </c>
      <c r="D408" s="1" t="s">
        <v>22</v>
      </c>
    </row>
    <row r="409" customFormat="false" ht="20.7" hidden="false" customHeight="true" outlineLevel="0" collapsed="false">
      <c r="A409" s="3" t="n">
        <v>408</v>
      </c>
      <c r="B409" s="2" t="str">
        <f aca="false">HYPERLINK("https://www.daneshjooyar.com/making-the-drop-down-menu-with-css-and-html/","آموزش ساخت منوی کشویی با Css و Html")</f>
        <v>آموزش ساخت منوی کشویی با Css و Html</v>
      </c>
      <c r="C409" s="1" t="s">
        <v>3</v>
      </c>
      <c r="D409" s="1" t="s">
        <v>22</v>
      </c>
    </row>
    <row r="410" customFormat="false" ht="20.7" hidden="false" customHeight="true" outlineLevel="0" collapsed="false">
      <c r="A410" s="3" t="n">
        <v>409</v>
      </c>
      <c r="B410" s="2" t="str">
        <f aca="false">HYPERLINK("https://www.daneshjooyar.com/%d8%b7%d8%b1%d8%a7%d8%ad%db%8c-%d9%82%d8%a7%d9%84%d8%a8-%d9%88%d8%a7%da%a9%d9%86%d8%b4-%da%af%d8%b1%d8%a7/","دوره ی آموزش طراحی قالب واکنش گرا – Responsive – بخش دوم (آخر)")</f>
        <v>دوره ی آموزش طراحی قالب واکنش گرا – Responsive – بخش دوم (آخر)</v>
      </c>
      <c r="C410" s="1" t="s">
        <v>3</v>
      </c>
      <c r="D410" s="1" t="s">
        <v>22</v>
      </c>
    </row>
    <row r="411" customFormat="false" ht="20.7" hidden="false" customHeight="true" outlineLevel="0" collapsed="false">
      <c r="A411" s="3" t="n">
        <v>410</v>
      </c>
      <c r="B411" s="2" t="str">
        <f aca="false">HYPERLINK("https://www.daneshjooyar.com/%d8%af%d9%88%d8%b1%d9%87-%db%8c-%d8%a2%d9%85%d9%88%d8%b2%d8%b4-%d8%b7%d8%b1%d8%a7%d8%ad%db%8c-%d9%82%d8%a7%d9%84%d8%a8-responsive-%d8%a8%d9%87-%d8%b5%d9%88%d8%b1%d8%aa-%da%a9%d8%a7%d9%85%d9%84/","دوره ی آموزش طراحی قالب responsive (بخش اول)")</f>
        <v>دوره ی آموزش طراحی قالب responsive (بخش اول)</v>
      </c>
      <c r="C411" s="1" t="s">
        <v>3</v>
      </c>
      <c r="D411" s="1" t="s">
        <v>22</v>
      </c>
    </row>
    <row r="412" customFormat="false" ht="20.7" hidden="false" customHeight="true" outlineLevel="0" collapsed="false">
      <c r="A412" s="3" t="n">
        <v>411</v>
      </c>
      <c r="B412" s="2" t="str">
        <f aca="false">HYPERLINK("https://www.daneshjooyar.com/%d8%b7%d8%b1%d8%a7%d8%ad%db%8c-%d9%82%d8%a7%d9%84%d8%a8-%d8%b3%d8%a7%db%8c%d8%aa-%d9%88%d8%b1%d8%b2%d8%b4%db%8c-%d9%82%d8%b3%d9%85%d8%aa-%d9%be%d9%86%d8%ac%d9%85-%d8%b4%d8%b4%d9%85-%d9%87%d9%81%d8%aa/","طراحی قالب سایت ورزشی-قسمت اول تا هفتم(آخر)")</f>
        <v>طراحی قالب سایت ورزشی-قسمت اول تا هفتم(آخر)</v>
      </c>
      <c r="C412" s="1" t="s">
        <v>3</v>
      </c>
      <c r="D412" s="1" t="s">
        <v>22</v>
      </c>
    </row>
    <row r="413" customFormat="false" ht="20.7" hidden="false" customHeight="true" outlineLevel="0" collapsed="false">
      <c r="A413" s="3" t="n">
        <v>412</v>
      </c>
      <c r="B413" s="2" t="str">
        <f aca="false">HYPERLINK("https://www.daneshjooyar.com/%d8%b7%d8%b1%d8%a7%d8%ad%db%8c-%d9%82%d8%a7%d9%84%d8%a8-%d8%a8%d9%84%d8%a7%da%af%d9%81%d8%a7-%d8%a8%d8%a7-%d8%a7%d8%b3%d8%aa%d9%81%d8%a7%d8%af%d9%87-%d8%a7%d8%b2-html-css-jquery/","طراحی قالب بلاگفا با استفاده از Html-Css-JQuery")</f>
        <v>طراحی قالب بلاگفا با استفاده از Html-Css-JQuery</v>
      </c>
      <c r="C413" s="1" t="s">
        <v>3</v>
      </c>
      <c r="D413" s="1" t="s">
        <v>22</v>
      </c>
    </row>
    <row r="414" customFormat="false" ht="20.7" hidden="false" customHeight="true" outlineLevel="0" collapsed="false">
      <c r="A414" s="3" t="n">
        <v>413</v>
      </c>
      <c r="B414" s="2" t="str">
        <f aca="false">HYPERLINK("https://www.daneshjooyar.com/%d9%82%d8%b3%d9%85%d8%aa-%d9%86%d9%87%d8%a7%db%8c%db%8c-%d8%b3%d8%b1%db%8c-%d8%a2%d9%85%d9%88%d8%b2%d8%b4%db%8c-%d8%b7%d8%b1%d8%a7%d8%ad%db%8c-%d9%82%d8%a7%d9%84%d8%a8-%d9%88%d8%b1%d8%af%d9%be%d8%b1/","قسمت نهایی سری آموزشی طراحی قالب وردپرس (تبدیل قالب html به wordpress)")</f>
        <v>قسمت نهایی سری آموزشی طراحی قالب وردپرس (تبدیل قالب html به wordpress)</v>
      </c>
      <c r="C414" s="1" t="s">
        <v>3</v>
      </c>
      <c r="D414" s="1" t="s">
        <v>22</v>
      </c>
    </row>
    <row r="415" customFormat="false" ht="20.7" hidden="false" customHeight="true" outlineLevel="0" collapsed="false">
      <c r="A415" s="3" t="n">
        <v>414</v>
      </c>
      <c r="B415" s="2" t="str">
        <f aca="false">HYPERLINK("https://www.daneshjooyar.com/%d8%a2%d9%85%d9%88%d8%b2%d8%b4-0-%d8%aa%d8%a7-100-%d9%85%d8%af%db%8c%d8%b1%db%8c%d8%aa-%d8%b5%d9%81%d8%ad%d9%87-%d8%a7%db%8c%d9%86%d8%b3%d8%aa%d8%a7%da%af%d8%b1%d8%a7%d9%85/","آموزش 0 تا 100 مدیریت پیج اینستاگرام به صورت تصویری")</f>
        <v>آموزش 0 تا 100 مدیریت پیج اینستاگرام به صورت تصویری</v>
      </c>
      <c r="C415" s="1" t="s">
        <v>3</v>
      </c>
      <c r="D415" s="1" t="s">
        <v>23</v>
      </c>
    </row>
    <row r="416" customFormat="false" ht="20.7" hidden="false" customHeight="true" outlineLevel="0" collapsed="false">
      <c r="A416" s="3" t="n">
        <v>415</v>
      </c>
      <c r="B416" s="2" t="str">
        <f aca="false">HYPERLINK("https://www.daneshjooyar.com/wordpress-tutorial/","آموزش طراحی سایت بدون کد نویسی با وردپرس")</f>
        <v>آموزش طراحی سایت بدون کد نویسی با وردپرس</v>
      </c>
      <c r="C416" s="1" t="s">
        <v>3</v>
      </c>
      <c r="D416" s="1" t="s">
        <v>23</v>
      </c>
    </row>
    <row r="417" customFormat="false" ht="20.7" hidden="false" customHeight="true" outlineLevel="0" collapsed="false">
      <c r="A417" s="3" t="n">
        <v>416</v>
      </c>
      <c r="B417" s="2" t="str">
        <f aca="false">HYPERLINK("https://www.daneshjooyar.com/wordpress-total-security/","دوره جامع آموزش امنیت وردپرس")</f>
        <v>دوره جامع آموزش امنیت وردپرس</v>
      </c>
      <c r="C417" s="1" t="s">
        <v>3</v>
      </c>
      <c r="D417" s="1" t="s">
        <v>23</v>
      </c>
    </row>
    <row r="418" customFormat="false" ht="20.7" hidden="false" customHeight="true" outlineLevel="0" collapsed="false">
      <c r="A418" s="3" t="n">
        <v>417</v>
      </c>
      <c r="B418" s="2" t="str">
        <f aca="false">HYPERLINK("https://www.daneshjooyar.com/plugin-wordpress/","دوره آموزش کار با افزونه های کاربردی وردپرس")</f>
        <v>دوره آموزش کار با افزونه های کاربردی وردپرس</v>
      </c>
      <c r="C418" s="1" t="s">
        <v>3</v>
      </c>
      <c r="D418" s="1" t="s">
        <v>23</v>
      </c>
    </row>
    <row r="419" customFormat="false" ht="20.7" hidden="false" customHeight="true" outlineLevel="0" collapsed="false">
      <c r="A419" s="3" t="n">
        <v>418</v>
      </c>
      <c r="B419" s="2" t="str">
        <f aca="false">HYPERLINK("https://www.daneshjooyar.com/post-gallery-wordpress-plugin-project/","آموزش پیاده سازی افزونه گالری پست وردپرس")</f>
        <v>آموزش پیاده سازی افزونه گالری پست وردپرس</v>
      </c>
      <c r="C419" s="1" t="s">
        <v>3</v>
      </c>
      <c r="D419" s="1" t="s">
        <v>23</v>
      </c>
    </row>
    <row r="420" customFormat="false" ht="20.7" hidden="false" customHeight="true" outlineLevel="0" collapsed="false">
      <c r="A420" s="3" t="n">
        <v>419</v>
      </c>
      <c r="B420" s="2" t="str">
        <f aca="false">HYPERLINK("https://www.daneshjooyar.com/%d8%a2%d9%85%d9%88%d8%b2%d8%b4-%d8%b7%d8%b1%d8%a7%d8%ad%db%8c-%d8%b3%d8%a7%db%8c%d8%aa-%d8%b1%d8%b2%d8%b1%d9%88-%d8%a8%d9%84%db%8c%d8%aa-%d8%a8%d8%a7-%d8%a7%d9%81%d8%b2%d9%88%d9%86%d9%87-%d9%87%d8%a7/","آموزش طراحی سایت رزرو بلیت با افزونه های جوملا")</f>
        <v>آموزش طراحی سایت رزرو بلیت با افزونه های جوملا</v>
      </c>
      <c r="C420" s="1" t="s">
        <v>3</v>
      </c>
      <c r="D420" s="1" t="s">
        <v>23</v>
      </c>
    </row>
    <row r="421" customFormat="false" ht="20.7" hidden="false" customHeight="true" outlineLevel="0" collapsed="false">
      <c r="A421" s="3" t="n">
        <v>420</v>
      </c>
      <c r="B421" s="2" t="str">
        <f aca="false">HYPERLINK("https://www.daneshjooyar.com/%d8%a2%d9%85%d9%88%d8%b2%d8%b4-%d9%81%d8%b1%d9%88%d8%b4%da%af%d8%a7%d9%87-%d8%b3%d8%a7%d8%b2-%d9%88%db%8c%d8%b1%da%86%d9%88%d9%85%d8%a7%d8%b1%d8%aa-virtuemart/","آموزش فروشگاه ساز ویرچومارت (VirtueMart)")</f>
        <v>آموزش فروشگاه ساز ویرچومارت (VirtueMart)</v>
      </c>
      <c r="C421" s="1" t="s">
        <v>3</v>
      </c>
      <c r="D421" s="1" t="s">
        <v>23</v>
      </c>
    </row>
    <row r="422" customFormat="false" ht="20.7" hidden="false" customHeight="true" outlineLevel="0" collapsed="false">
      <c r="A422" s="3" t="n">
        <v>421</v>
      </c>
      <c r="B422" s="2" t="str">
        <f aca="false">HYPERLINK("https://www.daneshjooyar.com/%d8%af%d9%88%d8%b1%d9%87-%d8%a2%d9%85%d9%88%d8%b2%d8%b4-%d8%a7%db%8c%d8%ac%d8%a7%d8%af-%d8%b4%d8%a8%da%a9%d9%87-%d8%a7%d8%ac%d8%aa%d9%85%d8%a7%d8%b9%db%8c-%d8%ac%d9%88%d9%85%d9%84%d8%a7/","دوره آموزش ایجاد شبکه اجتماعی در جوملا")</f>
        <v>دوره آموزش ایجاد شبکه اجتماعی در جوملا</v>
      </c>
      <c r="C422" s="1" t="s">
        <v>3</v>
      </c>
      <c r="D422" s="1" t="s">
        <v>23</v>
      </c>
    </row>
    <row r="423" customFormat="false" ht="20.7" hidden="false" customHeight="true" outlineLevel="0" collapsed="false">
      <c r="A423" s="3" t="n">
        <v>422</v>
      </c>
      <c r="B423" s="2" t="str">
        <f aca="false">HYPERLINK("https://www.daneshjooyar.com/%d8%b1%d8%a7%d9%87-%d8%a7%d9%86%d8%af%d8%a7%d8%b2%db%8c-%d9%81%d8%b1%d9%88%d8%b4%da%af%d8%a7%d9%87-%d8%a7%db%8c%d9%86%d8%aa%d8%b1%d9%86%d8%aa%db%8c-%d8%af%d8%b1-%d9%88%d8%b1%d8%af%d9%be%d8%b1%d8%b3/","راه اندازی فروشگاه اینترنتی در وردپرس با افزونه ووکامرس")</f>
        <v>راه اندازی فروشگاه اینترنتی در وردپرس با افزونه ووکامرس</v>
      </c>
      <c r="C423" s="1" t="s">
        <v>3</v>
      </c>
      <c r="D423" s="1" t="s">
        <v>23</v>
      </c>
    </row>
    <row r="424" customFormat="false" ht="20.7" hidden="false" customHeight="true" outlineLevel="0" collapsed="false">
      <c r="A424" s="3" t="n">
        <v>423</v>
      </c>
      <c r="B424" s="2" t="str">
        <f aca="false">HYPERLINK("https://www.daneshjooyar.com/%d8%b1%d8%a7%d9%87-%d8%a7%d9%86%d8%af%d8%a7%d8%b2%db%8c-%d9%81%d8%b1%d9%88%d8%b4%da%af%d8%a7%d9%87-%d8%a7%db%8c%d9%86%d8%aa%d8%b1%d9%86%d8%aa%db%8c-%d9%88%d8%b1%d8%af%d9%be%d8%b1%d8%b3/","راه اندازی فروشگاه اینترنتی در وردپرس با افزونه EDD")</f>
        <v>راه اندازی فروشگاه اینترنتی در وردپرس با افزونه EDD</v>
      </c>
      <c r="C424" s="1" t="s">
        <v>3</v>
      </c>
      <c r="D424" s="1" t="s">
        <v>23</v>
      </c>
    </row>
    <row r="425" customFormat="false" ht="20.7" hidden="false" customHeight="true" outlineLevel="0" collapsed="false">
      <c r="A425" s="3" t="n">
        <v>424</v>
      </c>
      <c r="B425" s="2" t="str">
        <f aca="false">HYPERLINK("https://www.daneshjooyar.com/%d8%af%d9%88%d8%b1%d9%87-%d9%85%d9%82%d8%af%d9%85%d8%a7%d8%aa%db%8c-%d8%a2%d9%85%d9%88%d8%b2%d8%b4-%d8%ac%d9%88%d9%85%d9%84%d8%a7/","دوره مقدماتی آموزش جوملا")</f>
        <v>دوره مقدماتی آموزش جوملا</v>
      </c>
      <c r="C425" s="1" t="s">
        <v>3</v>
      </c>
      <c r="D425" s="1" t="s">
        <v>23</v>
      </c>
    </row>
    <row r="426" customFormat="false" ht="20.7" hidden="false" customHeight="true" outlineLevel="0" collapsed="false">
      <c r="A426" s="3" t="n">
        <v>425</v>
      </c>
      <c r="B426" s="2" t="str">
        <f aca="false">HYPERLINK("https://www.daneshjooyar.com/%d8%a2%d9%85%d9%88%d8%b2%d8%b4-%d8%b5%d9%81%d8%b1-%d8%aa%d8%a7-%d8%b5%d8%af-%d8%a7%d9%81%d8%b2%d9%88%d9%86%d9%87-%d9%86%d9%88%db%8c%d8%b3%db%8c-%d9%88%d8%b1%d8%af%d9%be%d8%b1%d8%b3/","دوره جامع آموزش افزونه نویسی وردپرس")</f>
        <v>دوره جامع آموزش افزونه نویسی وردپرس</v>
      </c>
      <c r="C426" s="1" t="s">
        <v>3</v>
      </c>
      <c r="D426" s="1" t="s">
        <v>23</v>
      </c>
    </row>
    <row r="427" customFormat="false" ht="20.7" hidden="false" customHeight="true" outlineLevel="0" collapsed="false">
      <c r="A427" s="3" t="n">
        <v>426</v>
      </c>
      <c r="B427" s="2" t="str">
        <f aca="false">HYPERLINK("https://www.daneshjooyar.com/%d8%af%d9%88%d8%b1%d9%87-%db%8c-%d8%a2%d9%85%d9%88%d8%b2%d8%b4-%d8%aa%d8%a7%d9%85%db%8c%d9%86-%d8%a7%d9%85%d9%86%db%8c%d8%aa-%d9%88%d8%a8%d8%b3%d8%a7%db%8c%d8%aa-%d9%87%d8%a7%db%8c-%d9%88%d8%b1%d8%af/","دوره ی آموزش تامین امنیت وبسایت های وردپرسی")</f>
        <v>دوره ی آموزش تامین امنیت وبسایت های وردپرسی</v>
      </c>
      <c r="C427" s="1" t="s">
        <v>3</v>
      </c>
      <c r="D427" s="1" t="s">
        <v>23</v>
      </c>
    </row>
    <row r="428" customFormat="false" ht="20.7" hidden="false" customHeight="true" outlineLevel="0" collapsed="false">
      <c r="A428" s="3" t="n">
        <v>427</v>
      </c>
      <c r="B428" s="2" t="str">
        <f aca="false">HYPERLINK("https://www.daneshjooyar.com/%d8%a2%d9%85%d9%88%d8%b2%d8%b4-%d8%ac%d8%a7%d9%85%d8%b9-%d8%b7%d8%b1%d8%a7%d8%ad%db%8c-%d8%b3%d8%a7%db%8c%d8%aa-%d8%a8%d8%a7-%d8%ac%d9%88%d9%85%d9%84%d8%a7/","آموزش جامع طراحی سایت با جوملا")</f>
        <v>آموزش جامع طراحی سایت با جوملا</v>
      </c>
      <c r="C428" s="1" t="s">
        <v>3</v>
      </c>
      <c r="D428" s="1" t="s">
        <v>23</v>
      </c>
    </row>
    <row r="429" customFormat="false" ht="20.7" hidden="false" customHeight="true" outlineLevel="0" collapsed="false">
      <c r="A429" s="3" t="n">
        <v>428</v>
      </c>
      <c r="B429" s="2" t="str">
        <f aca="false">HYPERLINK("https://www.daneshjooyar.com/%d9%be%da%a9%db%8c%d8%ac-%d8%a2%d9%85%d9%88%d8%b2%d8%b4%db%8c-%d8%a7%d9%85%d9%86%db%8c%d8%aa-%d9%88%d8%a8-%d8%b3%d8%a7%db%8c%d8%aa-%d9%87%d8%a7%db%8c-%d9%88%d8%b1%d8%af%d9%be%d8%b1%d8%b3%db%8c/","جامع ترین پکیج آموزشی امنیت وب سایت های وردپرسی")</f>
        <v>جامع ترین پکیج آموزشی امنیت وب سایت های وردپرسی</v>
      </c>
      <c r="C429" s="1" t="s">
        <v>3</v>
      </c>
      <c r="D429" s="1" t="s">
        <v>23</v>
      </c>
    </row>
    <row r="430" customFormat="false" ht="20.7" hidden="false" customHeight="true" outlineLevel="0" collapsed="false">
      <c r="A430" s="3" t="n">
        <v>429</v>
      </c>
      <c r="B430" s="2" t="str">
        <f aca="false">HYPERLINK("https://www.daneshjooyar.com/%d8%a2%d9%85%d9%88%d8%b2%d8%b4-%d8%b7%d8%b1%d8%a7%d8%ad%db%8c-%d9%82%d8%a7%d9%84%d8%a8-%d9%88%d8%b1%d8%af%d9%be%d8%b1%d8%b3-%d8%aa%d9%85%d8%a7%d9%85%db%8c-%d9%82%d8%b3%d9%85%d8%aa-%d9%87%d8%a7-%d9%82/","آموزش طراحی قالب وردپرس – ادامه ی کار – کامل")</f>
        <v>آموزش طراحی قالب وردپرس – ادامه ی کار – کامل</v>
      </c>
      <c r="C430" s="1" t="s">
        <v>3</v>
      </c>
      <c r="D430" s="1" t="s">
        <v>23</v>
      </c>
    </row>
    <row r="431" customFormat="false" ht="20.7" hidden="false" customHeight="true" outlineLevel="0" collapsed="false">
      <c r="A431" s="3" t="n">
        <v>430</v>
      </c>
      <c r="B431" s="2" t="str">
        <f aca="false">HYPERLINK("https://www.daneshjooyar.com/%d8%a2%d9%85%d9%88%d8%b2%d8%b4-%d8%b1%d8%a7%d9%87-%d8%a7%d9%86%d8%af%d8%a7%d8%b2%db%8c-%d8%b3%db%8c%d8%b3%d8%aa%d9%85-%d9%88%d8%a8%d9%84%d8%a7%da%af%d8%af%d9%87%db%8c-%d8%a8%d8%a7-%d9%88%d8%b1%d8%af/","آموزش راه اندازی سیستم وبلاگدهی با وردپرس")</f>
        <v>آموزش راه اندازی سیستم وبلاگدهی با وردپرس</v>
      </c>
      <c r="C431" s="1" t="s">
        <v>3</v>
      </c>
      <c r="D431" s="1" t="s">
        <v>23</v>
      </c>
    </row>
    <row r="432" customFormat="false" ht="20.7" hidden="false" customHeight="true" outlineLevel="0" collapsed="false">
      <c r="A432" s="3" t="n">
        <v>431</v>
      </c>
      <c r="B432" s="2" t="str">
        <f aca="false">HYPERLINK("https://www.daneshjooyar.com/%d8%a2%d9%85%d9%88%d8%b2%d8%b4-%d8%b3%d8%a7%d8%ae%d8%aa-%da%a9%d8%a7%d9%85%d9%84-%d8%ac%d8%b9%d8%a8%d9%87-%d8%af%d8%a7%d9%86%d9%84%d9%88%d8%af-%d8%a8%d8%b1%d8%a7%db%8c-%d9%88%d8%b1%d8%af%d9%be%d8%b1/","آموزش ساخت جعبه دانلود ساده برای وردپرس به همراه استفاده از Shortcode در مطالب")</f>
        <v>آموزش ساخت جعبه دانلود ساده برای وردپرس به همراه استفاده از Shortcode در مطالب</v>
      </c>
      <c r="C432" s="1" t="s">
        <v>3</v>
      </c>
      <c r="D432" s="1" t="s">
        <v>23</v>
      </c>
    </row>
    <row r="433" customFormat="false" ht="20.7" hidden="false" customHeight="true" outlineLevel="0" collapsed="false">
      <c r="A433" s="3" t="n">
        <v>432</v>
      </c>
      <c r="B433" s="2" t="str">
        <f aca="false">HYPERLINK("https://www.daneshjooyar.com/%d8%af%d8%a7%d9%86%d9%84%d9%88%d8%af-%d9%85%d8%ac%d9%85%d9%88%d8%b9%d9%87-%da%a9%d8%a7%d9%85%d9%84-%d8%a2%d9%85%d9%88%d8%b2%d8%b4-%d9%8f%db%8c%d8%b3%d8%aa%d9%85-%d9%85%d8%af%db%8c%d8%b1%db%8c%d8%aa/","دانلود مجموعه کامل آموزش سیستم مدیریت محتوای freer")</f>
        <v>دانلود مجموعه کامل آموزش سیستم مدیریت محتوای freer</v>
      </c>
      <c r="C433" s="1" t="s">
        <v>3</v>
      </c>
      <c r="D433" s="1" t="s">
        <v>23</v>
      </c>
    </row>
    <row r="434" customFormat="false" ht="20.7" hidden="false" customHeight="true" outlineLevel="0" collapsed="false">
      <c r="A434" s="3" t="n">
        <v>433</v>
      </c>
      <c r="B434" s="2" t="str">
        <f aca="false">HYPERLINK("https://www.daneshjooyar.com/%d8%af%d8%a7%d9%86%d9%84%d9%88%d8%af-%d9%81%db%8c%d9%84%d9%85-%d8%a7%d9%85%d9%88%d8%b2%d8%b4-cms-%d9%85%db%8c%d8%aa%d8%b1%d8%a7/","دانلود فیلم اموزش CMS میترا")</f>
        <v>دانلود فیلم اموزش CMS میترا</v>
      </c>
      <c r="C434" s="1" t="s">
        <v>3</v>
      </c>
      <c r="D434" s="1" t="s">
        <v>23</v>
      </c>
    </row>
    <row r="435" customFormat="false" ht="20.7" hidden="false" customHeight="true" outlineLevel="0" collapsed="false">
      <c r="A435" s="3" t="n">
        <v>434</v>
      </c>
      <c r="B435" s="2" t="str">
        <f aca="false">HYPERLINK("https://www.daneshjooyar.com/%d9%81%db%8c%d9%84%d9%85-%d8%a2%d9%85%d9%88%d8%b2%d8%b4-%da%a9%d8%a7%d9%85%d9%84-%d9%88-%d8%ac%d8%a7%d9%85%d8%b9-%d8%b3%db%8c%d8%b3%d8%aa%d9%85-%d9%85%d8%af%db%8c%d8%b1%db%8c%d8%aa-%d9%85%d8%ad%d8%aa/","فیلم آموزش کامل و جامع سیستم مدیریت محتوای دیتالایف")</f>
        <v>فیلم آموزش کامل و جامع سیستم مدیریت محتوای دیتالایف</v>
      </c>
      <c r="C435" s="1" t="s">
        <v>3</v>
      </c>
      <c r="D435" s="1" t="s">
        <v>23</v>
      </c>
    </row>
    <row r="436" customFormat="false" ht="20.7" hidden="false" customHeight="true" outlineLevel="0" collapsed="false">
      <c r="A436" s="3" t="n">
        <v>435</v>
      </c>
      <c r="B436" s="2" t="str">
        <f aca="false">HYPERLINK("https://www.daneshjooyar.com/%d8%a2%d9%85%d9%88%d8%b2%d8%b4-%d8%b3%d8%a7%d8%ae%d8%aa-%d9%85%d8%b3%d9%8a%d8%b1-%d9%8a%d8%a7%d8%a8-%d8%a8%d8%b1%d8%a7%d9%8a-%d9%88%d8%b1%d8%af%d9%be%d8%b1%d8%b3-breadcrumb-wordpress/","آموزش ساخت مسیر یاب برای وردپرس( خانه // طراحی سایت… ) Breadcrumb wordpress")</f>
        <v>آموزش ساخت مسیر یاب برای وردپرس( خانه // طراحی سایت… ) Breadcrumb wordpress</v>
      </c>
      <c r="C436" s="1" t="s">
        <v>3</v>
      </c>
      <c r="D436" s="1" t="s">
        <v>23</v>
      </c>
    </row>
    <row r="437" customFormat="false" ht="20.7" hidden="false" customHeight="true" outlineLevel="0" collapsed="false">
      <c r="A437" s="3" t="n">
        <v>436</v>
      </c>
      <c r="B437" s="2" t="str">
        <f aca="false">HYPERLINK("https://www.daneshjooyar.com/%d8%a2%d9%85%d9%88%d8%b2%d8%b4-%d8%b7%d8%b1%d8%a7%d8%ad%db%8c-%d8%b3%d8%a7%db%8c%d8%aa-%d8%b1%d8%b2%d8%b1%d9%88-%d8%a8%d9%84%db%8c%d8%aa-%d8%a8%d8%a7-%d8%a7%d9%81%d8%b2%d9%88%d9%86%d9%87-%d9%87%d8%a7/","آموزش طراحی سایت رزرو بلیت با افزونه های جوملا")</f>
        <v>آموزش طراحی سایت رزرو بلیت با افزونه های جوملا</v>
      </c>
      <c r="C437" s="1" t="s">
        <v>3</v>
      </c>
      <c r="D437" s="1" t="s">
        <v>24</v>
      </c>
    </row>
    <row r="438" customFormat="false" ht="20.7" hidden="false" customHeight="true" outlineLevel="0" collapsed="false">
      <c r="A438" s="3" t="n">
        <v>437</v>
      </c>
      <c r="B438" s="2" t="str">
        <f aca="false">HYPERLINK("https://www.daneshjooyar.com/%d8%a2%d9%85%d9%88%d8%b2%d8%b4-%d9%81%d8%b1%d9%88%d8%b4%da%af%d8%a7%d9%87-%d8%b3%d8%a7%d8%b2-%d9%88%db%8c%d8%b1%da%86%d9%88%d9%85%d8%a7%d8%b1%d8%aa-virtuemart/","آموزش فروشگاه ساز ویرچومارت (VirtueMart)")</f>
        <v>آموزش فروشگاه ساز ویرچومارت (VirtueMart)</v>
      </c>
      <c r="C438" s="1" t="s">
        <v>3</v>
      </c>
      <c r="D438" s="1" t="s">
        <v>24</v>
      </c>
    </row>
    <row r="439" customFormat="false" ht="20.7" hidden="false" customHeight="true" outlineLevel="0" collapsed="false">
      <c r="A439" s="3" t="n">
        <v>438</v>
      </c>
      <c r="B439" s="2" t="str">
        <f aca="false">HYPERLINK("https://www.daneshjooyar.com/%d8%af%d9%88%d8%b1%d9%87-%d8%a2%d9%85%d9%88%d8%b2%d8%b4-%d8%a7%db%8c%d8%ac%d8%a7%d8%af-%d8%b4%d8%a8%da%a9%d9%87-%d8%a7%d8%ac%d8%aa%d9%85%d8%a7%d8%b9%db%8c-%d8%ac%d9%88%d9%85%d9%84%d8%a7/","دوره آموزش ایجاد شبکه اجتماعی در جوملا")</f>
        <v>دوره آموزش ایجاد شبکه اجتماعی در جوملا</v>
      </c>
      <c r="C439" s="1" t="s">
        <v>3</v>
      </c>
      <c r="D439" s="1" t="s">
        <v>24</v>
      </c>
    </row>
    <row r="440" customFormat="false" ht="20.7" hidden="false" customHeight="true" outlineLevel="0" collapsed="false">
      <c r="A440" s="3" t="n">
        <v>439</v>
      </c>
      <c r="B440" s="2" t="str">
        <f aca="false">HYPERLINK("https://www.daneshjooyar.com/%d8%af%d9%88%d8%b1%d9%87-%d9%85%d9%82%d8%af%d9%85%d8%a7%d8%aa%db%8c-%d8%a2%d9%85%d9%88%d8%b2%d8%b4-%d8%ac%d9%88%d9%85%d9%84%d8%a7/","دوره مقدماتی آموزش جوملا")</f>
        <v>دوره مقدماتی آموزش جوملا</v>
      </c>
      <c r="C440" s="1" t="s">
        <v>3</v>
      </c>
      <c r="D440" s="1" t="s">
        <v>24</v>
      </c>
    </row>
    <row r="441" customFormat="false" ht="20.7" hidden="false" customHeight="true" outlineLevel="0" collapsed="false">
      <c r="A441" s="3" t="n">
        <v>440</v>
      </c>
      <c r="B441" s="2" t="str">
        <f aca="false">HYPERLINK("https://www.daneshjooyar.com/%d8%a2%d9%85%d9%88%d8%b2%d8%b4-%d8%ac%d8%a7%d9%85%d8%b9-%d8%b7%d8%b1%d8%a7%d8%ad%db%8c-%d8%b3%d8%a7%db%8c%d8%aa-%d8%a8%d8%a7-%d8%ac%d9%88%d9%85%d9%84%d8%a7/","آموزش جامع طراحی سایت با جوملا")</f>
        <v>آموزش جامع طراحی سایت با جوملا</v>
      </c>
      <c r="C441" s="1" t="s">
        <v>3</v>
      </c>
      <c r="D441" s="1" t="s">
        <v>24</v>
      </c>
    </row>
    <row r="442" customFormat="false" ht="20.7" hidden="false" customHeight="true" outlineLevel="0" collapsed="false">
      <c r="A442" s="3" t="n">
        <v>441</v>
      </c>
      <c r="B442" s="2" t="str">
        <f aca="false">HYPERLINK("https://www.daneshjooyar.com/wordpress-tutorial/","آموزش طراحی سایت بدون کد نویسی با وردپرس")</f>
        <v>آموزش طراحی سایت بدون کد نویسی با وردپرس</v>
      </c>
      <c r="C442" s="1" t="s">
        <v>3</v>
      </c>
      <c r="D442" s="1" t="s">
        <v>25</v>
      </c>
    </row>
    <row r="443" customFormat="false" ht="20.7" hidden="false" customHeight="true" outlineLevel="0" collapsed="false">
      <c r="A443" s="3" t="n">
        <v>442</v>
      </c>
      <c r="B443" s="2" t="str">
        <f aca="false">HYPERLINK("https://www.daneshjooyar.com/wordpress-total-security/","دوره جامع آموزش امنیت وردپرس")</f>
        <v>دوره جامع آموزش امنیت وردپرس</v>
      </c>
      <c r="C443" s="1" t="s">
        <v>3</v>
      </c>
      <c r="D443" s="1" t="s">
        <v>25</v>
      </c>
    </row>
    <row r="444" customFormat="false" ht="20.7" hidden="false" customHeight="true" outlineLevel="0" collapsed="false">
      <c r="A444" s="3" t="n">
        <v>443</v>
      </c>
      <c r="B444" s="2" t="str">
        <f aca="false">HYPERLINK("https://www.daneshjooyar.com/plugin-wordpress/","دوره آموزش کار با افزونه های کاربردی وردپرس")</f>
        <v>دوره آموزش کار با افزونه های کاربردی وردپرس</v>
      </c>
      <c r="C444" s="1" t="s">
        <v>3</v>
      </c>
      <c r="D444" s="1" t="s">
        <v>25</v>
      </c>
    </row>
    <row r="445" customFormat="false" ht="20.7" hidden="false" customHeight="true" outlineLevel="0" collapsed="false">
      <c r="A445" s="3" t="n">
        <v>444</v>
      </c>
      <c r="B445" s="2" t="str">
        <f aca="false">HYPERLINK("https://www.daneshjooyar.com/post-gallery-wordpress-plugin-project/","آموزش پیاده سازی افزونه گالری پست وردپرس")</f>
        <v>آموزش پیاده سازی افزونه گالری پست وردپرس</v>
      </c>
      <c r="C445" s="1" t="s">
        <v>3</v>
      </c>
      <c r="D445" s="1" t="s">
        <v>25</v>
      </c>
    </row>
    <row r="446" customFormat="false" ht="20.7" hidden="false" customHeight="true" outlineLevel="0" collapsed="false">
      <c r="A446" s="3" t="n">
        <v>445</v>
      </c>
      <c r="B446" s="2" t="str">
        <f aca="false">HYPERLINK("https://www.daneshjooyar.com/%d8%b1%d8%a7%d9%87-%d8%a7%d9%86%d8%af%d8%a7%d8%b2%db%8c-%d9%81%d8%b1%d9%88%d8%b4%da%af%d8%a7%d9%87-%d8%a7%db%8c%d9%86%d8%aa%d8%b1%d9%86%d8%aa%db%8c-%d9%88%d8%b1%d8%af%d9%be%d8%b1%d8%b3/","راه اندازی فروشگاه اینترنتی در وردپرس با افزونه EDD")</f>
        <v>راه اندازی فروشگاه اینترنتی در وردپرس با افزونه EDD</v>
      </c>
      <c r="C446" s="1" t="s">
        <v>3</v>
      </c>
      <c r="D446" s="1" t="s">
        <v>25</v>
      </c>
    </row>
    <row r="447" customFormat="false" ht="20.7" hidden="false" customHeight="true" outlineLevel="0" collapsed="false">
      <c r="A447" s="3" t="n">
        <v>446</v>
      </c>
      <c r="B447" s="2" t="str">
        <f aca="false">HYPERLINK("https://www.daneshjooyar.com/%d8%a2%d9%85%d9%88%d8%b2%d8%b4-%d8%b5%d9%81%d8%b1-%d8%aa%d8%a7-%d8%b5%d8%af-%d8%a7%d9%81%d8%b2%d9%88%d9%86%d9%87-%d9%86%d9%88%db%8c%d8%b3%db%8c-%d9%88%d8%b1%d8%af%d9%be%d8%b1%d8%b3/","دوره جامع آموزش افزونه نویسی وردپرس")</f>
        <v>دوره جامع آموزش افزونه نویسی وردپرس</v>
      </c>
      <c r="C447" s="1" t="s">
        <v>3</v>
      </c>
      <c r="D447" s="1" t="s">
        <v>25</v>
      </c>
    </row>
    <row r="448" customFormat="false" ht="20.7" hidden="false" customHeight="true" outlineLevel="0" collapsed="false">
      <c r="A448" s="3" t="n">
        <v>447</v>
      </c>
      <c r="B448" s="2" t="str">
        <f aca="false">HYPERLINK("https://www.daneshjooyar.com/%d8%af%d9%88%d8%b1%d9%87-%db%8c-%d8%a2%d9%85%d9%88%d8%b2%d8%b4-%d8%aa%d8%a7%d9%85%db%8c%d9%86-%d8%a7%d9%85%d9%86%db%8c%d8%aa-%d9%88%d8%a8%d8%b3%d8%a7%db%8c%d8%aa-%d9%87%d8%a7%db%8c-%d9%88%d8%b1%d8%af/","دوره ی آموزش تامین امنیت وبسایت های وردپرسی")</f>
        <v>دوره ی آموزش تامین امنیت وبسایت های وردپرسی</v>
      </c>
      <c r="C448" s="1" t="s">
        <v>3</v>
      </c>
      <c r="D448" s="1" t="s">
        <v>25</v>
      </c>
    </row>
    <row r="449" customFormat="false" ht="20.7" hidden="false" customHeight="true" outlineLevel="0" collapsed="false">
      <c r="A449" s="3" t="n">
        <v>448</v>
      </c>
      <c r="B449" s="2" t="str">
        <f aca="false">HYPERLINK("https://www.daneshjooyar.com/%d9%be%da%a9%db%8c%d8%ac-%d8%a2%d9%85%d9%88%d8%b2%d8%b4%db%8c-%d8%a7%d9%85%d9%86%db%8c%d8%aa-%d9%88%d8%a8-%d8%b3%d8%a7%db%8c%d8%aa-%d9%87%d8%a7%db%8c-%d9%88%d8%b1%d8%af%d9%be%d8%b1%d8%b3%db%8c/","جامع ترین پکیج آموزشی امنیت وب سایت های وردپرسی")</f>
        <v>جامع ترین پکیج آموزشی امنیت وب سایت های وردپرسی</v>
      </c>
      <c r="C449" s="1" t="s">
        <v>3</v>
      </c>
      <c r="D449" s="1" t="s">
        <v>25</v>
      </c>
    </row>
    <row r="450" customFormat="false" ht="20.7" hidden="false" customHeight="true" outlineLevel="0" collapsed="false">
      <c r="A450" s="3" t="n">
        <v>449</v>
      </c>
      <c r="B450" s="2" t="str">
        <f aca="false">HYPERLINK("https://www.daneshjooyar.com/%d8%a2%d9%85%d9%88%d8%b2%d8%b4-%d8%b7%d8%b1%d8%a7%d8%ad%db%8c-%d9%82%d8%a7%d9%84%d8%a8-%d9%88%d8%b1%d8%af%d9%be%d8%b1%d8%b3-%d8%aa%d9%85%d8%a7%d9%85%db%8c-%d9%82%d8%b3%d9%85%d8%aa-%d9%87%d8%a7-%d9%82/","آموزش طراحی قالب وردپرس – ادامه ی کار – کامل")</f>
        <v>آموزش طراحی قالب وردپرس – ادامه ی کار – کامل</v>
      </c>
      <c r="C450" s="1" t="s">
        <v>3</v>
      </c>
      <c r="D450" s="1" t="s">
        <v>25</v>
      </c>
    </row>
    <row r="451" customFormat="false" ht="20.7" hidden="false" customHeight="true" outlineLevel="0" collapsed="false">
      <c r="A451" s="3" t="n">
        <v>450</v>
      </c>
      <c r="B451" s="2" t="str">
        <f aca="false">HYPERLINK("https://www.daneshjooyar.com/%d8%a2%d9%85%d9%88%d8%b2%d8%b4-%d8%b1%d8%a7%d9%87-%d8%a7%d9%86%d8%af%d8%a7%d8%b2%db%8c-%d8%b3%db%8c%d8%b3%d8%aa%d9%85-%d9%88%d8%a8%d9%84%d8%a7%da%af%d8%af%d9%87%db%8c-%d8%a8%d8%a7-%d9%88%d8%b1%d8%af/","آموزش راه اندازی سیستم وبلاگدهی با وردپرس")</f>
        <v>آموزش راه اندازی سیستم وبلاگدهی با وردپرس</v>
      </c>
      <c r="C451" s="1" t="s">
        <v>3</v>
      </c>
      <c r="D451" s="1" t="s">
        <v>25</v>
      </c>
    </row>
    <row r="452" customFormat="false" ht="20.7" hidden="false" customHeight="true" outlineLevel="0" collapsed="false">
      <c r="A452" s="3" t="n">
        <v>451</v>
      </c>
      <c r="B452" s="2" t="str">
        <f aca="false">HYPERLINK("https://www.daneshjooyar.com/%d8%a2%d9%85%d9%88%d8%b2%d8%b4-%d8%b3%d8%a7%d8%ae%d8%aa-%da%a9%d8%a7%d9%85%d9%84-%d8%ac%d8%b9%d8%a8%d9%87-%d8%af%d8%a7%d9%86%d9%84%d9%88%d8%af-%d8%a8%d8%b1%d8%a7%db%8c-%d9%88%d8%b1%d8%af%d9%be%d8%b1/","آموزش ساخت جعبه دانلود ساده برای وردپرس به همراه استفاده از Shortcode در مطالب")</f>
        <v>آموزش ساخت جعبه دانلود ساده برای وردپرس به همراه استفاده از Shortcode در مطالب</v>
      </c>
      <c r="C452" s="1" t="s">
        <v>3</v>
      </c>
      <c r="D452" s="1" t="s">
        <v>25</v>
      </c>
    </row>
    <row r="453" customFormat="false" ht="20.7" hidden="false" customHeight="true" outlineLevel="0" collapsed="false">
      <c r="A453" s="3" t="n">
        <v>452</v>
      </c>
      <c r="B453" s="2" t="str">
        <f aca="false">HYPERLINK("https://www.daneshjooyar.com/%d8%a2%d9%85%d9%88%d8%b2%d8%b4-%d8%b3%d8%a7%d8%ae%d8%aa-%d9%85%d8%b3%d9%8a%d8%b1-%d9%8a%d8%a7%d8%a8-%d8%a8%d8%b1%d8%a7%d9%8a-%d9%88%d8%b1%d8%af%d9%be%d8%b1%d8%b3-breadcrumb-wordpress/","آموزش ساخت مسیر یاب برای وردپرس( خانه // طراحی سایت… ) Breadcrumb wordpress")</f>
        <v>آموزش ساخت مسیر یاب برای وردپرس( خانه // طراحی سایت… ) Breadcrumb wordpress</v>
      </c>
      <c r="C453" s="1" t="s">
        <v>3</v>
      </c>
      <c r="D453" s="1" t="s">
        <v>25</v>
      </c>
    </row>
    <row r="454" customFormat="false" ht="20.7" hidden="false" customHeight="true" outlineLevel="0" collapsed="false">
      <c r="A454" s="3" t="n">
        <v>453</v>
      </c>
      <c r="B454" s="2" t="str">
        <f aca="false">HYPERLINK("https://www.daneshjooyar.com/%d8%b1%d8%a7%d9%87-%d8%a7%d9%86%d8%af%d8%a7%d8%b2%db%8c-%d9%81%d8%b1%d9%88%d8%b4%da%af%d8%a7%d9%87-%d8%a7%db%8c%d9%86%d8%aa%d8%b1%d9%86%d8%aa%db%8c-%d8%af%d8%b1-%d9%88%d8%b1%d8%af%d9%be%d8%b1%d8%b3/","راه اندازی فروشگاه اینترنتی در وردپرس با افزونه ووکامرس")</f>
        <v>راه اندازی فروشگاه اینترنتی در وردپرس با افزونه ووکامرس</v>
      </c>
      <c r="C454" s="1" t="s">
        <v>3</v>
      </c>
      <c r="D454" s="1" t="s">
        <v>26</v>
      </c>
    </row>
    <row r="455" customFormat="false" ht="20.7" hidden="false" customHeight="true" outlineLevel="0" collapsed="false">
      <c r="A455" s="3" t="n">
        <v>454</v>
      </c>
      <c r="B455" s="2" t="str">
        <f aca="false">HYPERLINK("https://www.daneshjooyar.com/%d8%af%d9%88%d8%b1%d9%87-%d8%ac%d8%a7%d9%85%d8%b9-%d9%88-%d9%be%d8%b1%d9%88%da%98%d9%87-%d9%85%d8%ad%d9%88%d8%b1-%d8%b2%d8%a8%d8%a7%d9%86-%d8%a8%d8%b1%d9%86%d8%a7%d9%85%d9%87-%d9%86%d9%88%db%8c%d8%b3/","آموزش برنامه نویسی SWIFT (سوئیفت ) برای IOS – جامع و پروژه محور")</f>
        <v>آموزش برنامه نویسی SWIFT (سوئیفت ) برای IOS – جامع و پروژه محور</v>
      </c>
      <c r="C455" s="1" t="s">
        <v>27</v>
      </c>
      <c r="D455" s="1" t="s">
        <v>28</v>
      </c>
    </row>
    <row r="456" customFormat="false" ht="20.7" hidden="false" customHeight="true" outlineLevel="0" collapsed="false">
      <c r="A456" s="3" t="n">
        <v>455</v>
      </c>
      <c r="B456" s="2" t="str">
        <f aca="false">HYPERLINK("https://www.daneshjooyar.com/%d8%a2%d9%85%d9%88%d8%b2%d8%b4-%d9%be%d8%b1%d9%88%da%98%d9%87-%d9%85%d8%ad%d9%88%d8%b1-flutter/","دوره جامع آموزش فلاتر (flutter) پروژه محور")</f>
        <v>دوره جامع آموزش فلاتر (flutter) پروژه محور</v>
      </c>
      <c r="C456" s="1" t="s">
        <v>27</v>
      </c>
      <c r="D456" s="1" t="s">
        <v>28</v>
      </c>
    </row>
    <row r="457" customFormat="false" ht="20.7" hidden="false" customHeight="true" outlineLevel="0" collapsed="false">
      <c r="A457" s="3" t="n">
        <v>456</v>
      </c>
      <c r="B457" s="2" t="str">
        <f aca="false">HYPERLINK("https://www.daneshjooyar.com/swift-learning-daily-notes/","دوره آموزش swift در قالب پروژه ساخت نرم افزار Daily notes")</f>
        <v>دوره آموزش swift در قالب پروژه ساخت نرم افزار Daily notes</v>
      </c>
      <c r="C457" s="1" t="s">
        <v>27</v>
      </c>
      <c r="D457" s="1" t="s">
        <v>28</v>
      </c>
    </row>
    <row r="458" customFormat="false" ht="20.7" hidden="false" customHeight="true" outlineLevel="0" collapsed="false">
      <c r="A458" s="3" t="n">
        <v>457</v>
      </c>
      <c r="B458" s="2" t="str">
        <f aca="false">HYPERLINK("https://www.daneshjooyar.com/%d8%a2%d9%85%d9%88%d8%b2%d8%b4-%d8%b3%d8%a7%d8%ae%d8%aa-%d9%81%d8%b1%d9%88%d8%b4%da%af%d8%a7%d9%87-%d8%a8%d8%a7-asp-mvc-%d9%88-%d8%b7%d8%b1%d8%a7%d8%ad%db%8c-%d8%a7%d9%be-%d9%85%d9%88%d8%a8%d8%a7-2/","آموزش ساخت فروشگاه با ASP MVC و طراحی اپ موبایل با Xamarin – شامل 16 بخش")</f>
        <v>آموزش ساخت فروشگاه با ASP MVC و طراحی اپ موبایل با Xamarin – شامل 16 بخش</v>
      </c>
      <c r="C458" s="1" t="s">
        <v>27</v>
      </c>
      <c r="D458" s="1" t="s">
        <v>28</v>
      </c>
    </row>
    <row r="459" customFormat="false" ht="20.7" hidden="false" customHeight="true" outlineLevel="0" collapsed="false">
      <c r="A459" s="3" t="n">
        <v>458</v>
      </c>
      <c r="B459" s="2" t="str">
        <f aca="false">HYPERLINK("https://www.daneshjooyar.com/%d9%86%da%af%d8%a7%d9%87%db%8c-%d9%85%d8%ae%d8%aa%d8%b5%d8%b1-%d8%a8%d9%87-%d8%a8%d8%b1%d9%86%d8%a7%d9%85%d9%87-%d9%86%d9%88%db%8c%d8%b3%db%8c-swift/","نگاهی مختصر به برنامه نویسی Swift")</f>
        <v>نگاهی مختصر به برنامه نویسی Swift</v>
      </c>
      <c r="C459" s="1" t="s">
        <v>27</v>
      </c>
      <c r="D459" s="1" t="s">
        <v>28</v>
      </c>
    </row>
    <row r="460" customFormat="false" ht="20.7" hidden="false" customHeight="true" outlineLevel="0" collapsed="false">
      <c r="A460" s="3" t="n">
        <v>459</v>
      </c>
      <c r="B460" s="2" t="str">
        <f aca="false">HYPERLINK("https://www.daneshjooyar.com/%d8%af%d9%88%d8%b1%d9%87-%db%8c-%da%a9%d8%a7%d9%85%d9%84-%d8%a2%d9%85%d9%88%d8%b2%d8%b4-%d8%a8%d8%b1%d9%86%d8%a7%d9%85%d9%87-%d9%86%d9%88%db%8c%d8%b3%db%8c-ios/","دوره کامل آموزش برنامه نویسی IOS")</f>
        <v>دوره کامل آموزش برنامه نویسی IOS</v>
      </c>
      <c r="C460" s="1" t="s">
        <v>27</v>
      </c>
      <c r="D460" s="1" t="s">
        <v>28</v>
      </c>
    </row>
    <row r="461" customFormat="false" ht="20.7" hidden="false" customHeight="true" outlineLevel="0" collapsed="false">
      <c r="A461" s="3" t="n">
        <v>460</v>
      </c>
      <c r="B461" s="2" t="str">
        <f aca="false">HYPERLINK("https://www.daneshjooyar.com/%d8%af%d9%88%d8%b1%d9%87-%d8%ac%d8%a7%d9%85%d8%b9-%d9%88-%d9%be%d8%b1%d9%88%da%98%d9%87-%d9%85%d8%ad%d9%88%d8%b1-%d8%b2%d8%a8%d8%a7%d9%86-%d8%a8%d8%b1%d9%86%d8%a7%d9%85%d9%87-%d9%86%d9%88%db%8c%d8%b3/","آموزش برنامه نویسی SWIFT (سوئیفت ) برای IOS – جامع و پروژه محور")</f>
        <v>آموزش برنامه نویسی SWIFT (سوئیفت ) برای IOS – جامع و پروژه محور</v>
      </c>
      <c r="C461" s="1" t="s">
        <v>27</v>
      </c>
      <c r="D461" s="1" t="s">
        <v>29</v>
      </c>
    </row>
    <row r="462" customFormat="false" ht="20.7" hidden="false" customHeight="true" outlineLevel="0" collapsed="false">
      <c r="A462" s="3" t="n">
        <v>461</v>
      </c>
      <c r="B462" s="2" t="str">
        <f aca="false">HYPERLINK("https://www.daneshjooyar.com/swift-learning-daily-notes/","دوره آموزش swift در قالب پروژه ساخت نرم افزار Daily notes")</f>
        <v>دوره آموزش swift در قالب پروژه ساخت نرم افزار Daily notes</v>
      </c>
      <c r="C462" s="1" t="s">
        <v>27</v>
      </c>
      <c r="D462" s="1" t="s">
        <v>29</v>
      </c>
    </row>
    <row r="463" customFormat="false" ht="20.7" hidden="false" customHeight="true" outlineLevel="0" collapsed="false">
      <c r="A463" s="3" t="n">
        <v>462</v>
      </c>
      <c r="B463" s="2" t="str">
        <f aca="false">HYPERLINK("https://www.daneshjooyar.com/%d9%86%da%af%d8%a7%d9%87%db%8c-%d9%85%d8%ae%d8%aa%d8%b5%d8%b1-%d8%a8%d9%87-%d8%a8%d8%b1%d9%86%d8%a7%d9%85%d9%87-%d9%86%d9%88%db%8c%d8%b3%db%8c-swift/","نگاهی مختصر به برنامه نویسی Swift")</f>
        <v>نگاهی مختصر به برنامه نویسی Swift</v>
      </c>
      <c r="C463" s="1" t="s">
        <v>27</v>
      </c>
      <c r="D463" s="1" t="s">
        <v>29</v>
      </c>
    </row>
    <row r="464" customFormat="false" ht="20.7" hidden="false" customHeight="true" outlineLevel="0" collapsed="false">
      <c r="A464" s="3" t="n">
        <v>463</v>
      </c>
      <c r="B464" s="2" t="str">
        <f aca="false">HYPERLINK("https://www.daneshjooyar.com/%d8%a2%d9%85%d9%88%d8%b2%d8%b4-%d8%b3%d8%a7%d8%ae%d8%aa-%d9%81%d8%b1%d9%88%d8%b4%da%af%d8%a7%d9%87-%d8%a8%d8%a7-asp-mvc-%d9%88-%d8%b7%d8%b1%d8%a7%d8%ad%db%8c-%d8%a7%d9%be-%d9%85%d9%88%d8%a8%d8%a7-2/","آموزش ساخت فروشگاه با ASP MVC و طراحی اپ موبایل با Xamarin – شامل 16 بخش")</f>
        <v>آموزش ساخت فروشگاه با ASP MVC و طراحی اپ موبایل با Xamarin – شامل 16 بخش</v>
      </c>
      <c r="C464" s="1" t="s">
        <v>27</v>
      </c>
      <c r="D464" s="1" t="s">
        <v>30</v>
      </c>
    </row>
    <row r="465" customFormat="false" ht="20.7" hidden="false" customHeight="true" outlineLevel="0" collapsed="false">
      <c r="A465" s="3" t="n">
        <v>464</v>
      </c>
      <c r="B465" s="2" t="str">
        <f aca="false">HYPERLINK("https://www.daneshjooyar.com/java-payamak/","آموزش دریافت اتوماتیک پیامک کد تایید بدون پرمیشن با زبان جاوا")</f>
        <v>آموزش دریافت اتوماتیک پیامک کد تایید بدون پرمیشن با زبان جاوا</v>
      </c>
      <c r="C465" s="1" t="s">
        <v>27</v>
      </c>
      <c r="D465" s="1" t="s">
        <v>31</v>
      </c>
    </row>
    <row r="466" customFormat="false" ht="20.7" hidden="false" customHeight="true" outlineLevel="0" collapsed="false">
      <c r="A466" s="3" t="n">
        <v>465</v>
      </c>
      <c r="B466" s="2" t="str">
        <f aca="false">HYPERLINK("https://www.daneshjooyar.com/kotlin-learning-2/","دوره صفر تا صد آموزش کاتلین")</f>
        <v>دوره صفر تا صد آموزش کاتلین</v>
      </c>
      <c r="C466" s="1" t="s">
        <v>27</v>
      </c>
      <c r="D466" s="1" t="s">
        <v>31</v>
      </c>
    </row>
    <row r="467" customFormat="false" ht="20.7" hidden="false" customHeight="true" outlineLevel="0" collapsed="false">
      <c r="A467" s="3" t="n">
        <v>466</v>
      </c>
      <c r="B467" s="2" t="str">
        <f aca="false">HYPERLINK("https://www.daneshjooyar.com/musicplayer/","آموزش ساخت موزیک پلیر آنلاین در اندروید")</f>
        <v>آموزش ساخت موزیک پلیر آنلاین در اندروید</v>
      </c>
      <c r="C467" s="1" t="s">
        <v>27</v>
      </c>
      <c r="D467" s="1" t="s">
        <v>31</v>
      </c>
    </row>
    <row r="468" customFormat="false" ht="20.7" hidden="false" customHeight="true" outlineLevel="0" collapsed="false">
      <c r="A468" s="3" t="n">
        <v>467</v>
      </c>
      <c r="B468" s="2" t="str">
        <f aca="false">HYPERLINK("https://www.daneshjooyar.com/basic-android/","آموزش بیسیک فور اندروید ( b4a ) | برنامه نویسی اندروید با  Basic 4 Android")</f>
        <v>آموزش بیسیک فور اندروید ( b4a ) | برنامه نویسی اندروید با  Basic 4 Android</v>
      </c>
      <c r="C468" s="1" t="s">
        <v>27</v>
      </c>
      <c r="D468" s="1" t="s">
        <v>31</v>
      </c>
    </row>
    <row r="469" customFormat="false" ht="20.7" hidden="false" customHeight="true" outlineLevel="0" collapsed="false">
      <c r="A469" s="3" t="n">
        <v>468</v>
      </c>
      <c r="B469" s="2" t="str">
        <f aca="false">HYPERLINK("https://www.daneshjooyar.com/%d8%af%d9%88%d8%b1%d9%87-%d8%a2%d9%85%d9%88%d8%b2%d8%b4-%d9%85%d8%b9%d9%85%d8%a7%d8%b1%db%8c-mvp-%d8%af%d8%b1-%da%a9%d8%a7%d8%aa%d9%84%db%8c%d9%86/","آموزش معماری mvp در اندروید با کاتلین")</f>
        <v>آموزش معماری mvp در اندروید با کاتلین</v>
      </c>
      <c r="C469" s="1" t="s">
        <v>27</v>
      </c>
      <c r="D469" s="1" t="s">
        <v>31</v>
      </c>
    </row>
    <row r="470" customFormat="false" ht="20.7" hidden="false" customHeight="true" outlineLevel="0" collapsed="false">
      <c r="A470" s="3" t="n">
        <v>469</v>
      </c>
      <c r="B470" s="2" t="str">
        <f aca="false">HYPERLINK("https://www.daneshjooyar.com/%d8%a2%d9%85%d9%88%d8%b2%d8%b4-%d9%be%d8%b1%d9%88%da%98%d9%87-%d9%85%d8%ad%d9%88%d8%b1-flutter/","دوره جامع آموزش فلاتر (flutter) پروژه محور")</f>
        <v>دوره جامع آموزش فلاتر (flutter) پروژه محور</v>
      </c>
      <c r="C470" s="1" t="s">
        <v>27</v>
      </c>
      <c r="D470" s="1" t="s">
        <v>31</v>
      </c>
    </row>
    <row r="471" customFormat="false" ht="20.7" hidden="false" customHeight="true" outlineLevel="0" collapsed="false">
      <c r="A471" s="3" t="n">
        <v>470</v>
      </c>
      <c r="B471" s="2" t="str">
        <f aca="false">HYPERLINK("https://www.daneshjooyar.com/qraph-ql/","آموزش graphQl در قالب ساخت اپلیکیشن مدرسه")</f>
        <v>آموزش graphQl در قالب ساخت اپلیکیشن مدرسه</v>
      </c>
      <c r="C471" s="1" t="s">
        <v>27</v>
      </c>
      <c r="D471" s="1" t="s">
        <v>31</v>
      </c>
    </row>
    <row r="472" customFormat="false" ht="20.7" hidden="false" customHeight="true" outlineLevel="0" collapsed="false">
      <c r="A472" s="3" t="n">
        <v>471</v>
      </c>
      <c r="B472" s="2" t="str">
        <f aca="false">HYPERLINK("https://www.daneshjooyar.com/game-making-on-android/","آموزش ساخت بازی شکستن آجر در اندروید استودیو")</f>
        <v>آموزش ساخت بازی شکستن آجر در اندروید استودیو</v>
      </c>
      <c r="C472" s="1" t="s">
        <v>27</v>
      </c>
      <c r="D472" s="1" t="s">
        <v>31</v>
      </c>
    </row>
    <row r="473" customFormat="false" ht="20.7" hidden="false" customHeight="true" outlineLevel="0" collapsed="false">
      <c r="A473" s="3" t="n">
        <v>472</v>
      </c>
      <c r="B473" s="2" t="str">
        <f aca="false">HYPERLINK("https://www.daneshjooyar.com/%d8%a2%d9%85%d9%88%d8%b2%d8%b4-%d8%b3%d8%a7%d8%ae%d8%aa-%d9%81%d8%b1%d9%85-%d9%84%d8%a7%da%af%db%8c%d9%86-%d8%af%d8%b1-%d8%a7%d9%86%d8%af%d8%b1%d9%88%db%8c%d8%af-%d8%a8%d8%a7-api-%d9%87%d8%a7%db%8c/","آموزش ساخت فرم ورود و ثبت نام با استفاده از SqliteDatabase و googleSignInApi")</f>
        <v>آموزش ساخت فرم ورود و ثبت نام با استفاده از SqliteDatabase و googleSignInApi</v>
      </c>
      <c r="C473" s="1" t="s">
        <v>27</v>
      </c>
      <c r="D473" s="1" t="s">
        <v>31</v>
      </c>
    </row>
    <row r="474" customFormat="false" ht="20.7" hidden="false" customHeight="true" outlineLevel="0" collapsed="false">
      <c r="A474" s="3" t="n">
        <v>473</v>
      </c>
      <c r="B474" s="2" t="str">
        <f aca="false">HYPERLINK("https://www.daneshjooyar.com/signalr/","آموزش سیگنال آر در Asp.Net Core و اندروید بصورت پروژه محور")</f>
        <v>آموزش سیگنال آر در Asp.Net Core و اندروید بصورت پروژه محور</v>
      </c>
      <c r="C474" s="1" t="s">
        <v>27</v>
      </c>
      <c r="D474" s="1" t="s">
        <v>31</v>
      </c>
    </row>
    <row r="475" customFormat="false" ht="20.7" hidden="false" customHeight="true" outlineLevel="0" collapsed="false">
      <c r="A475" s="3" t="n">
        <v>474</v>
      </c>
      <c r="B475" s="2" t="str">
        <f aca="false">HYPERLINK("https://www.daneshjooyar.com/room-database/","دوره آموزش دیتابیس Room در قالب پروژه دفترچه یادداشت")</f>
        <v>دوره آموزش دیتابیس Room در قالب پروژه دفترچه یادداشت</v>
      </c>
      <c r="C475" s="1" t="s">
        <v>27</v>
      </c>
      <c r="D475" s="1" t="s">
        <v>31</v>
      </c>
    </row>
    <row r="476" customFormat="false" ht="20.7" hidden="false" customHeight="true" outlineLevel="0" collapsed="false">
      <c r="A476" s="3" t="n">
        <v>475</v>
      </c>
      <c r="B476" s="2" t="str">
        <f aca="false">HYPERLINK("https://www.daneshjooyar.com/advanced-android-training/","دوره آموزش پیشرفته اندروید به زبان کاتلین")</f>
        <v>دوره آموزش پیشرفته اندروید به زبان کاتلین</v>
      </c>
      <c r="C476" s="1" t="s">
        <v>27</v>
      </c>
      <c r="D476" s="1" t="s">
        <v>31</v>
      </c>
    </row>
    <row r="477" customFormat="false" ht="20.7" hidden="false" customHeight="true" outlineLevel="0" collapsed="false">
      <c r="A477" s="3" t="n">
        <v>476</v>
      </c>
      <c r="B477" s="2" t="str">
        <f aca="false">HYPERLINK("https://www.daneshjooyar.com/bottom-sheet/","دوره آموزش کار با Bottom Sheet در اندروید")</f>
        <v>دوره آموزش کار با Bottom Sheet در اندروید</v>
      </c>
      <c r="C477" s="1" t="s">
        <v>27</v>
      </c>
      <c r="D477" s="1" t="s">
        <v>31</v>
      </c>
    </row>
    <row r="478" customFormat="false" ht="20.7" hidden="false" customHeight="true" outlineLevel="0" collapsed="false">
      <c r="A478" s="3" t="n">
        <v>477</v>
      </c>
      <c r="B478" s="2" t="str">
        <f aca="false">HYPERLINK("https://www.daneshjooyar.com/lottie-library/","دوره آموزش کار با کتابخانه Lottie در اندروید")</f>
        <v>دوره آموزش کار با کتابخانه Lottie در اندروید</v>
      </c>
      <c r="C478" s="1" t="s">
        <v>27</v>
      </c>
      <c r="D478" s="1" t="s">
        <v>31</v>
      </c>
    </row>
    <row r="479" customFormat="false" ht="20.7" hidden="false" customHeight="true" outlineLevel="0" collapsed="false">
      <c r="A479" s="3" t="n">
        <v>478</v>
      </c>
      <c r="B479" s="2" t="str">
        <f aca="false">HYPERLINK("https://www.daneshjooyar.com/android-learning/","آموزش برنامه نویسی اندروید با جاوا – رایگان")</f>
        <v>آموزش برنامه نویسی اندروید با جاوا – رایگان</v>
      </c>
      <c r="C479" s="1" t="s">
        <v>27</v>
      </c>
      <c r="D479" s="1" t="s">
        <v>31</v>
      </c>
    </row>
    <row r="480" customFormat="false" ht="20.7" hidden="false" customHeight="true" outlineLevel="0" collapsed="false">
      <c r="A480" s="3" t="n">
        <v>479</v>
      </c>
      <c r="B480" s="2" t="str">
        <f aca="false">HYPERLINK("https://www.daneshjooyar.com/learn-android-programming-create-news-app/","آموزش برنامه نویسی اندروید با جاوا – پروژه اپلیکیشن سایت خبری")</f>
        <v>آموزش برنامه نویسی اندروید با جاوا – پروژه اپلیکیشن سایت خبری</v>
      </c>
      <c r="C480" s="1" t="s">
        <v>27</v>
      </c>
      <c r="D480" s="1" t="s">
        <v>31</v>
      </c>
    </row>
    <row r="481" customFormat="false" ht="20.7" hidden="false" customHeight="true" outlineLevel="0" collapsed="false">
      <c r="A481" s="3" t="n">
        <v>480</v>
      </c>
      <c r="B481" s="2" t="str">
        <f aca="false">HYPERLINK("https://www.daneshjooyar.com/%d8%a2%d9%85%d9%88%d8%b2%d8%b4-%d8%b3%d8%a7%d8%ae%d8%aa-%d9%81%d8%b1%d9%88%d8%b4%da%af%d8%a7%d9%87-%d8%a8%d8%a7-asp-mvc-%d9%88-%d8%b7%d8%b1%d8%a7%d8%ad%db%8c-%d8%a7%d9%be-%d9%85%d9%88%d8%a8%d8%a7-2/","آموزش ساخت فروشگاه با ASP MVC و طراحی اپ موبایل با Xamarin – شامل 16 بخش")</f>
        <v>آموزش ساخت فروشگاه با ASP MVC و طراحی اپ موبایل با Xamarin – شامل 16 بخش</v>
      </c>
      <c r="C481" s="1" t="s">
        <v>27</v>
      </c>
      <c r="D481" s="1" t="s">
        <v>31</v>
      </c>
    </row>
    <row r="482" customFormat="false" ht="20.7" hidden="false" customHeight="true" outlineLevel="0" collapsed="false">
      <c r="A482" s="3" t="n">
        <v>481</v>
      </c>
      <c r="B482" s="2" t="str">
        <f aca="false">HYPERLINK("https://www.daneshjooyar.com/app-painting-android/","آموزش برنامه نویسی اندروید در قالب ساخت اپلیکیشن painting")</f>
        <v>آموزش برنامه نویسی اندروید در قالب ساخت اپلیکیشن painting</v>
      </c>
      <c r="C482" s="1" t="s">
        <v>27</v>
      </c>
      <c r="D482" s="1" t="s">
        <v>31</v>
      </c>
    </row>
    <row r="483" customFormat="false" ht="20.7" hidden="false" customHeight="true" outlineLevel="0" collapsed="false">
      <c r="A483" s="3" t="n">
        <v>482</v>
      </c>
      <c r="B483" s="2" t="str">
        <f aca="false">HYPERLINK("https://www.daneshjooyar.com/%d8%a8%d8%ae%d8%b4-%d8%b3%db%8c%d8%b2%d8%af%d9%87%d9%85-%d8%a2%d9%85%d9%88%d8%b2%d8%b4-%d8%b3%d8%a7%d8%ae%d8%aa-%d9%81%d8%b1%d9%88%d8%b4%da%af%d8%a7%d9%87-%d8%a8%d8%a7-asp-mvc-%d9%88-%d8%b7%d8%b1/","آموزش جامع زامارین فرم (Xamarin forms)")</f>
        <v>آموزش جامع زامارین فرم (Xamarin forms)</v>
      </c>
      <c r="C483" s="1" t="s">
        <v>27</v>
      </c>
      <c r="D483" s="1" t="s">
        <v>31</v>
      </c>
    </row>
    <row r="484" customFormat="false" ht="20.7" hidden="false" customHeight="true" outlineLevel="0" collapsed="false">
      <c r="A484" s="3" t="n">
        <v>483</v>
      </c>
      <c r="B484" s="2" t="str">
        <f aca="false">HYPERLINK("https://www.daneshjooyar.com/%d8%a2%d9%85%d9%88%d8%b2%d8%b4-%d8%b3%d8%a7%d8%ae%d8%aa-%d8%a8%d8%a7%d8%b2%db%8c-%d8%a7%d9%86%d8%af%d8%b1%d9%88%db%8c%d8%af-%d8%af%d8%b1-%d8%a7%d9%86%d8%af%d8%b1%d9%88%db%8c%d8%af-%d8%a7%d8%b3%d8%aa/","آموزش ساخت بازی در اندروید استودیو – بازی Tappy Defender")</f>
        <v>آموزش ساخت بازی در اندروید استودیو – بازی Tappy Defender</v>
      </c>
      <c r="C484" s="1" t="s">
        <v>27</v>
      </c>
      <c r="D484" s="1" t="s">
        <v>31</v>
      </c>
    </row>
    <row r="485" customFormat="false" ht="20.7" hidden="false" customHeight="true" outlineLevel="0" collapsed="false">
      <c r="A485" s="3" t="n">
        <v>484</v>
      </c>
      <c r="B485" s="2" t="str">
        <f aca="false">HYPERLINK("https://www.daneshjooyar.com/%d8%a8%d8%b3%d8%aa%d9%87-%d8%ac%d8%a7%d9%85%d8%b9-%d8%a2%d9%85%d9%88%d8%b2%d8%b4-%d8%a8%d8%b1%d9%86%d8%a7%d9%85%d9%87-%d9%86%d9%88%db%8c%d8%b3%db%8c-%d8%a7%d9%86%d8%af%d8%b1%d9%88%db%8c%d8%af/","بسته جامع آموزش اندروید")</f>
        <v>بسته جامع آموزش اندروید</v>
      </c>
      <c r="C485" s="1" t="s">
        <v>27</v>
      </c>
      <c r="D485" s="1" t="s">
        <v>31</v>
      </c>
    </row>
    <row r="486" customFormat="false" ht="20.7" hidden="false" customHeight="true" outlineLevel="0" collapsed="false">
      <c r="A486" s="3" t="n">
        <v>485</v>
      </c>
      <c r="B486" s="2" t="str">
        <f aca="false">HYPERLINK("https://www.daneshjooyar.com/%d8%a2%d9%85%d9%88%d8%b2%d8%b4-%d8%b3%d8%a7%d8%ae%d8%aa-bottom-navigation-%d8%af%d8%b1-%d8%a7%d9%86%d8%af%d8%b1%d9%88%db%8c%d8%af/","آموزش ساخت Bottom Navigation در اندروید")</f>
        <v>آموزش ساخت Bottom Navigation در اندروید</v>
      </c>
      <c r="C486" s="1" t="s">
        <v>27</v>
      </c>
      <c r="D486" s="1" t="s">
        <v>31</v>
      </c>
    </row>
    <row r="487" customFormat="false" ht="20.7" hidden="false" customHeight="true" outlineLevel="0" collapsed="false">
      <c r="A487" s="3" t="n">
        <v>486</v>
      </c>
      <c r="B487" s="2" t="str">
        <f aca="false">HYPERLINK("https://www.daneshjooyar.com/%d8%a2%d9%85%d9%88%d8%b2%d8%b4-%d8%b3%d8%a7%d8%ae%d8%aa-%d9%81%d8%b1%d9%88%d8%b4%da%af%d8%a7%d9%87-%d9%81%d8%a7%db%8c%d9%84-%d8%af%d8%b1-%d8%a7%d9%86%d8%af%d8%b1%d9%88%db%8c%d8%af-%d8%a8%d8%a7-php/","آموزش ساخت اپلیکیشن فروشگاه فایل در اندروید و PHP")</f>
        <v>آموزش ساخت اپلیکیشن فروشگاه فایل در اندروید و PHP</v>
      </c>
      <c r="C487" s="1" t="s">
        <v>27</v>
      </c>
      <c r="D487" s="1" t="s">
        <v>31</v>
      </c>
    </row>
    <row r="488" customFormat="false" ht="20.7" hidden="false" customHeight="true" outlineLevel="0" collapsed="false">
      <c r="A488" s="3" t="n">
        <v>487</v>
      </c>
      <c r="B488" s="2" t="str">
        <f aca="false">HYPERLINK("https://www.daneshjooyar.com/%d8%a2%d9%85%d9%88%d8%b2%d8%b4-%d8%b3%d8%a7%d8%ae%d8%aa-%d8%a7%d9%be%d9%84%db%8c%da%a9%db%8c%d8%b4%d9%86-%d8%b9%da%a9%d8%b3-%d9%86%d9%88%d8%b4%d8%aa%d9%87-%d8%af%d8%b1-%d8%a7%d9%86%d8%af%d8%b1%d9%88/","آموزش ساخت عکس نوشته ساز در اندروید استودیو – رایگان")</f>
        <v>آموزش ساخت عکس نوشته ساز در اندروید استودیو – رایگان</v>
      </c>
      <c r="C488" s="1" t="s">
        <v>27</v>
      </c>
      <c r="D488" s="1" t="s">
        <v>31</v>
      </c>
    </row>
    <row r="489" customFormat="false" ht="20.7" hidden="false" customHeight="true" outlineLevel="0" collapsed="false">
      <c r="A489" s="3" t="n">
        <v>488</v>
      </c>
      <c r="B489" s="2" t="str">
        <f aca="false">HYPERLINK("https://www.daneshjooyar.com/%d8%a2%d9%85%d9%88%d8%b2%d8%b4-%d9%85%d8%aa%d8%b1%db%8c%d8%a7%d9%84-%d8%af%db%8c%d8%b2%d8%a7%db%8c%d9%86-%d8%a8%d8%a7-%d8%b2%d8%a7%d9%85%d8%a7%d8%b1%db%8c%d9%86/","آموزش متریال دیزاین در زامارین اندروید – کاربردی و پروژه محور")</f>
        <v>آموزش متریال دیزاین در زامارین اندروید – کاربردی و پروژه محور</v>
      </c>
      <c r="C489" s="1" t="s">
        <v>27</v>
      </c>
      <c r="D489" s="1" t="s">
        <v>31</v>
      </c>
    </row>
    <row r="490" customFormat="false" ht="20.7" hidden="false" customHeight="true" outlineLevel="0" collapsed="false">
      <c r="A490" s="3" t="n">
        <v>489</v>
      </c>
      <c r="B490" s="2" t="str">
        <f aca="false">HYPERLINK("https://www.daneshjooyar.com/%d8%a2%d9%85%d9%88%d8%b2%d8%b4-%d8%b3%d8%a7%d8%ae%d8%aa-%da%af%d8%a7%d9%84%d8%b1%db%8c-%d8%aa%d8%b5%d8%a7%d9%88%db%8c%d8%b1-%d8%a7%d9%86%d8%af%d8%b1%d9%88%db%8c%d8%af/","آموزش ساخت گالری تصاویر در اندروید – رایگان و کاربردی")</f>
        <v>آموزش ساخت گالری تصاویر در اندروید – رایگان و کاربردی</v>
      </c>
      <c r="C490" s="1" t="s">
        <v>27</v>
      </c>
      <c r="D490" s="1" t="s">
        <v>31</v>
      </c>
    </row>
    <row r="491" customFormat="false" ht="20.7" hidden="false" customHeight="true" outlineLevel="0" collapsed="false">
      <c r="A491" s="3" t="n">
        <v>490</v>
      </c>
      <c r="B491" s="2" t="str">
        <f aca="false">HYPERLINK("https://www.daneshjooyar.com/%d8%a2%d9%85%d9%88%d8%b2%d8%b4-%d8%b1%d9%88%d8%b4-%d9%87%d8%a7%db%8c-%d9%be%d8%b1%d8%af%d8%a7%d8%ae%d8%aa-%d8%af%d8%b1%d9%88%d9%86-%d8%a8%d8%b1%d9%86%d8%a7%d9%85%d9%87-%d8%a7%db%8c-%d8%a7%d9%86%d8%af/","آموزش انواع روش های پرداخت درون برنامه ای اندروید")</f>
        <v>آموزش انواع روش های پرداخت درون برنامه ای اندروید</v>
      </c>
      <c r="C491" s="1" t="s">
        <v>27</v>
      </c>
      <c r="D491" s="1" t="s">
        <v>31</v>
      </c>
    </row>
    <row r="492" customFormat="false" ht="20.7" hidden="false" customHeight="true" outlineLevel="0" collapsed="false">
      <c r="A492" s="3" t="n">
        <v>491</v>
      </c>
      <c r="B492" s="2" t="str">
        <f aca="false">HYPERLINK("https://www.daneshjooyar.com/%d8%a2%d9%85%d9%88%d8%b2%d8%b4-%d8%b3%d8%a7%d8%ae%d8%aa-%d8%a7%d9%be%d9%84%db%8c%da%a9%db%8c%d8%b4%d9%86-%d8%a7%d9%86%d8%af%d8%b1%d9%88%db%8c%d8%af-%d8%af%d8%b1-%d9%85%d8%ad%db%8c%d8%b7-basic4and/","آموزش ساخت اپلیکیشن اندروید در محیط Basic4Android – پروژه ساخت اپلیکیشن مشاهده نرخ ارز")</f>
        <v>آموزش ساخت اپلیکیشن اندروید در محیط Basic4Android – پروژه ساخت اپلیکیشن مشاهده نرخ ارز</v>
      </c>
      <c r="C492" s="1" t="s">
        <v>27</v>
      </c>
      <c r="D492" s="1" t="s">
        <v>31</v>
      </c>
    </row>
    <row r="493" customFormat="false" ht="20.7" hidden="false" customHeight="true" outlineLevel="0" collapsed="false">
      <c r="A493" s="3" t="n">
        <v>492</v>
      </c>
      <c r="B493" s="2" t="str">
        <f aca="false">HYPERLINK("https://www.daneshjooyar.com/learning-android-programming-on-android-studio/","آموزش برنامه نویسی اندروید در Android Studio – پروژه های کوچک کاربردی")</f>
        <v>آموزش برنامه نویسی اندروید در Android Studio – پروژه های کوچک کاربردی</v>
      </c>
      <c r="C493" s="1" t="s">
        <v>27</v>
      </c>
      <c r="D493" s="1" t="s">
        <v>31</v>
      </c>
    </row>
    <row r="494" customFormat="false" ht="20.7" hidden="false" customHeight="true" outlineLevel="0" collapsed="false">
      <c r="A494" s="3" t="n">
        <v>493</v>
      </c>
      <c r="B494" s="2" t="str">
        <f aca="false">HYPERLINK("https://www.daneshjooyar.com/%d9%88%d8%a8%db%8c%d9%86%d8%a7%d8%b1-%d8%b1%d8%a7%db%8c%da%af%d8%a7%d9%86-%d8%a2%d9%85%d9%88%d8%b2%d8%b4-%d8%a8%d8%b1%d9%86%d8%a7%d9%85%d9%87-%d9%86%d9%88%db%8c%d8%b3%db%8c-%d8%a7%d9%86%d8%af%d8%b1/","وبینار رایگان آموزش برنامه نویسی اندروید")</f>
        <v>وبینار رایگان آموزش برنامه نویسی اندروید</v>
      </c>
      <c r="C494" s="1" t="s">
        <v>27</v>
      </c>
      <c r="D494" s="1" t="s">
        <v>31</v>
      </c>
    </row>
    <row r="495" customFormat="false" ht="20.7" hidden="false" customHeight="true" outlineLevel="0" collapsed="false">
      <c r="A495" s="3" t="n">
        <v>494</v>
      </c>
      <c r="B495" s="2" t="str">
        <f aca="false">HYPERLINK("https://www.daneshjooyar.com/%d8%a2%d9%85%d9%88%d8%b2%d8%b4-%d8%b3%d8%a7%d8%ae%d8%aa-%da%a9%d8%aa%d8%a7%d8%a8-%d9%85%d8%aa%d8%b1%db%8c%d8%a7%d9%84-%d8%af%d8%b1-%d8%a7%d9%86%d8%af%d8%b1%d9%88%db%8c%d8%af/","آموزش ساخت کتاب اندروید با طراحی متریال دیزاین – رایگان")</f>
        <v>آموزش ساخت کتاب اندروید با طراحی متریال دیزاین – رایگان</v>
      </c>
      <c r="C495" s="1" t="s">
        <v>27</v>
      </c>
      <c r="D495" s="1" t="s">
        <v>31</v>
      </c>
    </row>
    <row r="496" customFormat="false" ht="20.7" hidden="false" customHeight="true" outlineLevel="0" collapsed="false">
      <c r="A496" s="3" t="n">
        <v>495</v>
      </c>
      <c r="B496" s="2" t="str">
        <f aca="false">HYPERLINK("https://www.daneshjooyar.com/xamarin-tutorial/","آموزش جامع برنامه نویسی اندروید با زامارین")</f>
        <v>آموزش جامع برنامه نویسی اندروید با زامارین</v>
      </c>
      <c r="C496" s="1" t="s">
        <v>27</v>
      </c>
      <c r="D496" s="1" t="s">
        <v>31</v>
      </c>
    </row>
    <row r="497" customFormat="false" ht="20.7" hidden="false" customHeight="true" outlineLevel="0" collapsed="false">
      <c r="A497" s="3" t="n">
        <v>496</v>
      </c>
      <c r="B497" s="2" t="str">
        <f aca="false">HYPERLINK("https://www.daneshjooyar.com/%d8%a2%d9%85%d9%88%d8%b2%d8%b4-%d8%a8%d8%b1%d9%86%d8%a7%d9%85%d9%87-%d9%86%d9%88%db%8c%d8%b3%db%8c-%d8%a7%d9%86%d8%af%d8%b1%d9%88%db%8c%d8%af-%d8%af%db%8c%d8%aa%d8%a7%d8%a8%db%8c%d8%b3-andro/","آموزش برنامه نویسی اندروید – فصل دوم – دیتابیس")</f>
        <v>آموزش برنامه نویسی اندروید – فصل دوم – دیتابیس</v>
      </c>
      <c r="C497" s="1" t="s">
        <v>27</v>
      </c>
      <c r="D497" s="1" t="s">
        <v>31</v>
      </c>
    </row>
    <row r="498" customFormat="false" ht="20.7" hidden="false" customHeight="true" outlineLevel="0" collapsed="false">
      <c r="A498" s="3" t="n">
        <v>497</v>
      </c>
      <c r="B498" s="2" t="str">
        <f aca="false">HYPERLINK("https://www.daneshjooyar.com/%d8%a2%d9%85%d9%88%d8%b2%d8%b4-%d8%a8%d8%b1%d9%86%d8%a7%d9%85%d9%87-%d9%86%d9%88%db%8c%d8%b3%db%8c-%d8%a7%d9%86%d8%af%d8%b1%d9%88%db%8c%d8%af-%d9%85%d9%82%d8%af%d9%85%d8%a7%d8%aa/","آموزش برنامه نویسی اندروید َAndroid مقدماتی و رایگان")</f>
        <v>آموزش برنامه نویسی اندروید َAndroid مقدماتی و رایگان</v>
      </c>
      <c r="C498" s="1" t="s">
        <v>27</v>
      </c>
      <c r="D498" s="1" t="s">
        <v>31</v>
      </c>
    </row>
    <row r="499" customFormat="false" ht="20.7" hidden="false" customHeight="true" outlineLevel="0" collapsed="false">
      <c r="A499" s="3" t="n">
        <v>498</v>
      </c>
      <c r="B499" s="2" t="str">
        <f aca="false">HYPERLINK("https://www.daneshjooyar.com/%d8%b3%d8%a7%d8%ae%d8%aa-%d8%a7%d9%be%d9%84%db%8c%da%a9%db%8c%d8%b4%d9%86-%d8%a2%d9%85%d9%88%d8%b2%d8%b4-%d8%b2%d8%a8%d8%a7%d9%86-%d8%a7%d9%86%da%af%d9%84%db%8c%d8%b3%db%8c-%d8%a7%d9%86%d8%af%d8%b1/","آموزش رایگان و پروژه محور اندروید – اپلیکیشن آموزش زبان")</f>
        <v>آموزش رایگان و پروژه محور اندروید – اپلیکیشن آموزش زبان</v>
      </c>
      <c r="C499" s="1" t="s">
        <v>27</v>
      </c>
      <c r="D499" s="1" t="s">
        <v>31</v>
      </c>
    </row>
    <row r="500" customFormat="false" ht="20.7" hidden="false" customHeight="true" outlineLevel="0" collapsed="false">
      <c r="A500" s="3" t="n">
        <v>499</v>
      </c>
      <c r="B500" s="2" t="str">
        <f aca="false">HYPERLINK("https://www.daneshjooyar.com/%d8%a2%d9%85%d9%88%d8%b2%d8%b4-%d8%a8%d8%b1%d9%86%d8%a7%d9%85%d9%87-%d9%86%d9%88%db%8c%d8%b3%db%8c-%d8%a7%d9%86%d8%af%d8%b1%d9%88%db%8c%d8%af-%d8%af%d8%b1-%da%a9%db%8c%d9%88%d8%aa-qml/","آموزش برنامه نویسی اندروید در کیوت (QML)")</f>
        <v>آموزش برنامه نویسی اندروید در کیوت (QML)</v>
      </c>
      <c r="C500" s="1" t="s">
        <v>27</v>
      </c>
      <c r="D500" s="1" t="s">
        <v>31</v>
      </c>
    </row>
    <row r="501" customFormat="false" ht="20.7" hidden="false" customHeight="true" outlineLevel="0" collapsed="false">
      <c r="A501" s="3" t="n">
        <v>500</v>
      </c>
      <c r="B501" s="2" t="str">
        <f aca="false">HYPERLINK("https://www.daneshjooyar.com/%d8%af%d9%88%d8%b1%d9%87-%d8%a2%d9%85%d9%88%d8%b2%d8%b4-%d9%85%d8%aa%d8%b1%db%8c%d8%a7%d9%84-%d8%af%db%8c%d8%b2%d8%a7%db%8c%d9%86-ui-%d8%a7%d9%86%d8%af%d8%b1%d9%88%db%8c%d8%af/","دوره آموزش متریال دیزاین و UI در اندروید")</f>
        <v>دوره آموزش متریال دیزاین و UI در اندروید</v>
      </c>
      <c r="C501" s="1" t="s">
        <v>27</v>
      </c>
      <c r="D501" s="1" t="s">
        <v>31</v>
      </c>
    </row>
    <row r="502" customFormat="false" ht="20.7" hidden="false" customHeight="true" outlineLevel="0" collapsed="false">
      <c r="A502" s="3" t="n">
        <v>501</v>
      </c>
      <c r="B502" s="2" t="str">
        <f aca="false">HYPERLINK("https://www.daneshjooyar.com/%d8%af%d9%88%d8%b1%d9%87-%d8%a2%d9%85%d9%88%d8%b2%d8%b4%db%8c-%d9%85%d8%aa%d8%b1%db%8c%d8%a7%d9%84-%d8%af%db%8c%d8%b2%d8%a7%db%8c%d9%86-%d8%af%d8%b1-%d8%a7%d9%86%d8%af%d8%b1%d9%88%db%8c%d8%af/","دوره آموزشی متریال دیزاین در اندروید")</f>
        <v>دوره آموزشی متریال دیزاین در اندروید</v>
      </c>
      <c r="C502" s="1" t="s">
        <v>27</v>
      </c>
      <c r="D502" s="1" t="s">
        <v>31</v>
      </c>
    </row>
    <row r="503" customFormat="false" ht="20.7" hidden="false" customHeight="true" outlineLevel="0" collapsed="false">
      <c r="A503" s="3" t="n">
        <v>502</v>
      </c>
      <c r="B503" s="2" t="str">
        <f aca="false">HYPERLINK("https://www.daneshjooyar.com/%d8%a2%d9%85%d9%88%d8%b2%d8%b4-%da%a9%d8%a7%d9%85%d9%84-%d8%b3%d8%a7%d8%ae%d8%aa-%d9%84%db%8c%d8%b3%d8%aa-%d8%a8%db%8c-%d9%be%d8%a7%db%8c%d8%a7%d9%86-%d8%aa%d8%a8-endless-listview-tab/","آموزش کامل ساخت لیست بی پایان و تب Endless ListView – Tab Strip")</f>
        <v>آموزش کامل ساخت لیست بی پایان و تب Endless ListView – Tab Strip</v>
      </c>
      <c r="C503" s="1" t="s">
        <v>27</v>
      </c>
      <c r="D503" s="1" t="s">
        <v>31</v>
      </c>
    </row>
    <row r="504" customFormat="false" ht="20.7" hidden="false" customHeight="true" outlineLevel="0" collapsed="false">
      <c r="A504" s="3" t="n">
        <v>503</v>
      </c>
      <c r="B504" s="2" t="str">
        <f aca="false">HYPERLINK("https://www.daneshjooyar.com/%d8%a2%d9%85%d9%88%d8%b2%d8%b4-%d8%b3%d8%a7%d8%ae%d8%aa-%d8%b5%d9%81%d8%ad%d9%87-splash-screen/","آموزش ساخت صفحه Splash Screen برای app های اندرویدی – جاوا")</f>
        <v>آموزش ساخت صفحه Splash Screen برای app های اندرویدی – جاوا</v>
      </c>
      <c r="C504" s="1" t="s">
        <v>27</v>
      </c>
      <c r="D504" s="1" t="s">
        <v>31</v>
      </c>
    </row>
    <row r="505" customFormat="false" ht="20.7" hidden="false" customHeight="true" outlineLevel="0" collapsed="false">
      <c r="A505" s="3" t="n">
        <v>504</v>
      </c>
      <c r="B505" s="2" t="str">
        <f aca="false">HYPERLINK("https://www.daneshjooyar.com/%d8%a7%d9%85%d9%88%d8%b2%d8%b4-%d9%85%d9%88%d8%b2%db%8c%da%a9-%d9%be%d9%84%db%8c%d8%b1%d8%a2%d9%86%d9%84%d8%a7%db%8c%d9%86-%d8%a8%d8%a7%d9%85%d8%aa%d8%b1%db%8c%d8%a7%d9%84-%d8%af%db%8c%d8%b2%d8%a7/","آموزش برنامه نویسی اندروید در قالب پروژه ساخت موزیک پلیر آنلاین با طراحی متریال")</f>
        <v>آموزش برنامه نویسی اندروید در قالب پروژه ساخت موزیک پلیر آنلاین با طراحی متریال</v>
      </c>
      <c r="C505" s="1" t="s">
        <v>27</v>
      </c>
      <c r="D505" s="1" t="s">
        <v>31</v>
      </c>
    </row>
    <row r="506" customFormat="false" ht="20.7" hidden="false" customHeight="true" outlineLevel="0" collapsed="false">
      <c r="A506" s="3" t="n">
        <v>505</v>
      </c>
      <c r="B506" s="2" t="str">
        <f aca="false">HYPERLINK("https://www.daneshjooyar.com/%d8%a2%d9%85%d9%88%d8%b2%d8%b4-%d8%a7%d8%b3%d8%aa%d9%81%d8%a7%d8%af%d9%87-%d8%a7%d8%b2-broadcast-receiver-%d8%af%d8%b1-%d8%a7%d9%86%d8%af%d8%b1%d9%88%db%8c%d8%af/","آموزش استفاده از Broadcast Receiver در اندروید")</f>
        <v>آموزش استفاده از Broadcast Receiver در اندروید</v>
      </c>
      <c r="C506" s="1" t="s">
        <v>27</v>
      </c>
      <c r="D506" s="1" t="s">
        <v>31</v>
      </c>
    </row>
    <row r="507" customFormat="false" ht="20.7" hidden="false" customHeight="true" outlineLevel="0" collapsed="false">
      <c r="A507" s="3" t="n">
        <v>506</v>
      </c>
      <c r="B507" s="2" t="str">
        <f aca="false">HYPERLINK("https://www.daneshjooyar.com/%d8%a2%d9%85%d9%88%d8%b2%d8%b4-%da%a9%d8%a7%d9%85%d9%84-%d8%a7%d9%85%da%a9%d8%a7%d9%86-%d8%af%d8%a7%d9%86%d9%84%d9%88%d8%af-%d9%88-%d8%a2%d9%be%d9%84%d9%88%d8%af-%d9%81%d8%a7%db%8c%d9%84-%d8%af%d8%b1/","آموزش کامل ساخت امکان دانلود و آپلود فایل در برنامه های اندروید")</f>
        <v>آموزش کامل ساخت امکان دانلود و آپلود فایل در برنامه های اندروید</v>
      </c>
      <c r="C507" s="1" t="s">
        <v>27</v>
      </c>
      <c r="D507" s="1" t="s">
        <v>31</v>
      </c>
    </row>
    <row r="508" customFormat="false" ht="20.7" hidden="false" customHeight="true" outlineLevel="0" collapsed="false">
      <c r="A508" s="3" t="n">
        <v>507</v>
      </c>
      <c r="B508" s="2" t="str">
        <f aca="false">HYPERLINK("https://www.daneshjooyar.com/%d8%a2%d9%85%d9%88%d8%b2%d8%b4-%d9%be%d8%b1%d9%88%da%98%d9%87-%d8%a8%d8%a7%d8%b2%db%8c-%d8%af%d9%88%d8%b2-%d8%af%d8%b1-%d8%a7%d9%86%d8%af%d8%b1%d9%88%db%8c%d8%af/","آموزش ساخت بازی دوز در اندروید")</f>
        <v>آموزش ساخت بازی دوز در اندروید</v>
      </c>
      <c r="C508" s="1" t="s">
        <v>27</v>
      </c>
      <c r="D508" s="1" t="s">
        <v>31</v>
      </c>
    </row>
    <row r="509" customFormat="false" ht="20.7" hidden="false" customHeight="true" outlineLevel="0" collapsed="false">
      <c r="A509" s="3" t="n">
        <v>508</v>
      </c>
      <c r="B509" s="2" t="str">
        <f aca="false">HYPERLINK("https://www.daneshjooyar.com/%d8%a2%d9%85%d9%88%d8%b2%d8%b4_-%d8%b3%d8%a7%d8%ae%d8%aa_-%d8%a8%d8%b1%d9%86%d8%a7%d9%85%d9%87_-%d8%a2%d9%81%d8%aa%d8%a7%d8%a8%d9%87/","آموزش ساخت برنامه آفتابه با برنامه نویسی اندروید")</f>
        <v>آموزش ساخت برنامه آفتابه با برنامه نویسی اندروید</v>
      </c>
      <c r="C509" s="1" t="s">
        <v>27</v>
      </c>
      <c r="D509" s="1" t="s">
        <v>31</v>
      </c>
    </row>
    <row r="510" customFormat="false" ht="20.7" hidden="false" customHeight="true" outlineLevel="0" collapsed="false">
      <c r="A510" s="3" t="n">
        <v>509</v>
      </c>
      <c r="B510" s="2" t="str">
        <f aca="false">HYPERLINK("https://www.daneshjooyar.com/%d8%a2%d9%85%d9%88%d8%b2%d8%b4-%d8%a8%d8%b1%d9%86%d8%a7%d9%85%d9%87-%d9%86%d9%88%db%8c%d8%b3%db%8c-%d8%a7%d9%86%d8%af%d8%b1%d9%88%db%8c%d8%af-%d9%be%db%8c%d8%b4%d8%b1%d9%81%d8%aa%d9%87-%d8%a8%d9%87/","آموزش موضوع محور و نکات پیشرفته ی برنامه نویسی اندروید به زبان جاوا در eclipse")</f>
        <v>آموزش موضوع محور و نکات پیشرفته ی برنامه نویسی اندروید به زبان جاوا در eclipse</v>
      </c>
      <c r="C510" s="1" t="s">
        <v>27</v>
      </c>
      <c r="D510" s="1" t="s">
        <v>31</v>
      </c>
    </row>
    <row r="511" customFormat="false" ht="20.7" hidden="false" customHeight="true" outlineLevel="0" collapsed="false">
      <c r="A511" s="3" t="n">
        <v>510</v>
      </c>
      <c r="B511" s="2" t="str">
        <f aca="false">HYPERLINK("https://www.daneshjooyar.com/%d8%a2%d9%85%d9%88%d8%b2%d8%b4-%da%a9%d8%a7%d9%85%d9%84-%d9%be%d8%b1%d8%af%d8%a7%d8%ae%d8%aa-%d8%af%d8%b1%d9%88%d9%86-%d8%a8%d8%b1%d9%86%d8%a7%d9%85%d9%87-%d8%a7%db%8c-%d9%85%d8%a7%d8%b1%da%a9%d8%aa/","آموزش کامل پرداخت درون برنامه ای مارکت کافه بازار")</f>
        <v>آموزش کامل پرداخت درون برنامه ای مارکت کافه بازار</v>
      </c>
      <c r="C511" s="1" t="s">
        <v>27</v>
      </c>
      <c r="D511" s="1" t="s">
        <v>31</v>
      </c>
    </row>
    <row r="512" customFormat="false" ht="20.7" hidden="false" customHeight="true" outlineLevel="0" collapsed="false">
      <c r="A512" s="3" t="n">
        <v>511</v>
      </c>
      <c r="B512" s="2" t="str">
        <f aca="false">HYPERLINK("https://www.daneshjooyar.com/%d8%a2%d9%85%d9%88%d8%b2%d8%b4-%d8%b3%d8%a7%d8%ae%d8%aa-%d8%a8%d8%b1%d9%86%d8%a7%d9%85%d9%87-%d8%a7%d9%86%d8%af%d8%b1%d9%88%db%8c%d8%af%db%8c-%d8%a8%d8%b1%d8%a7%db%8c-%d9%88%d8%a8%d8%b3%d8%a7%db%8c/","آموزش ساخت برنامه اندرویدی برای وبسایت (پروژه محور)")</f>
        <v>آموزش ساخت برنامه اندرویدی برای وبسایت (پروژه محور)</v>
      </c>
      <c r="C512" s="1" t="s">
        <v>27</v>
      </c>
      <c r="D512" s="1" t="s">
        <v>31</v>
      </c>
    </row>
    <row r="513" customFormat="false" ht="20.7" hidden="false" customHeight="true" outlineLevel="0" collapsed="false">
      <c r="A513" s="3" t="n">
        <v>512</v>
      </c>
      <c r="B513" s="2" t="str">
        <f aca="false">HYPERLINK("https://www.daneshjooyar.com/%d9%be%da%a9%db%8c%d8%ac-%da%a9%d9%86%d8%aa%d8%b1%d9%84-%d9%84%d9%88%d8%a7%d8%b2%d9%85-%d8%a7%d8%b2-%d8%b7%d8%b1%db%8c%d9%82-%d8%b4%d8%a8%da%a9%d9%87-%d8%aa%d9%88%d8%b3%d8%b7-%d8%b3%db%8c%d8%b3-5/","پکیج کنترل لوازم از طریق شبکه توسط سیستم عامل اندروید (به صورت کابلی و WireLess)(قسمت چهارم)")</f>
        <v>پکیج کنترل لوازم از طریق شبکه توسط سیستم عامل اندروید (به صورت کابلی و WireLess)(قسمت چهارم)</v>
      </c>
      <c r="C513" s="1" t="s">
        <v>27</v>
      </c>
      <c r="D513" s="1" t="s">
        <v>31</v>
      </c>
    </row>
    <row r="514" customFormat="false" ht="20.7" hidden="false" customHeight="true" outlineLevel="0" collapsed="false">
      <c r="A514" s="3" t="n">
        <v>513</v>
      </c>
      <c r="B514" s="2" t="str">
        <f aca="false">HYPERLINK("https://www.daneshjooyar.com/%d9%be%da%a9%db%8c%d8%ac-%da%a9%d9%86%d8%aa%d8%b1%d9%84-%d9%84%d9%88%d8%a7%d8%b2%d9%85-%d8%a7%d8%b2-%d8%b7%d8%b1%db%8c%d9%82-%d8%b4%d8%a8%da%a9%d9%87-%d8%aa%d9%88%d8%b3%d8%b7-%d8%b3%db%8c%d8%b3-4/","پکیج کنترل لوازم از طریق شبکه توسط سیستم عامل اندروید(B4A) (به صورت کابلی و WireLess) قسمت سوم")</f>
        <v>پکیج کنترل لوازم از طریق شبکه توسط سیستم عامل اندروید(B4A) (به صورت کابلی و WireLess) قسمت سوم</v>
      </c>
      <c r="C514" s="1" t="s">
        <v>27</v>
      </c>
      <c r="D514" s="1" t="s">
        <v>31</v>
      </c>
    </row>
    <row r="515" customFormat="false" ht="20.7" hidden="false" customHeight="true" outlineLevel="0" collapsed="false">
      <c r="A515" s="3" t="n">
        <v>514</v>
      </c>
      <c r="B515" s="2" t="str">
        <f aca="false">HYPERLINK("https://www.daneshjooyar.com/%d9%be%da%a9%db%8c%d8%ac-%da%a9%d9%86%d8%aa%d8%b1%d9%84-%d9%84%d9%88%d8%a7%d8%b2%d9%85-%d8%a7%d8%b2-%d8%b7%d8%b1%db%8c%d9%82-%d8%b4%d8%a8%da%a9%d9%87-%d8%aa%d9%88%d8%b3%d8%b7-%d8%b3%db%8c%d8%b3-3/","پکیج کنترل لوازم از طریق شبکه توسط سیستم عامل اندروید (به صورت کابلی و WireLess) بخش دوم")</f>
        <v>پکیج کنترل لوازم از طریق شبکه توسط سیستم عامل اندروید (به صورت کابلی و WireLess) بخش دوم</v>
      </c>
      <c r="C515" s="1" t="s">
        <v>27</v>
      </c>
      <c r="D515" s="1" t="s">
        <v>31</v>
      </c>
    </row>
    <row r="516" customFormat="false" ht="20.7" hidden="false" customHeight="true" outlineLevel="0" collapsed="false">
      <c r="A516" s="3" t="n">
        <v>515</v>
      </c>
      <c r="B516" s="2" t="str">
        <f aca="false">HYPERLINK("https://www.daneshjooyar.com/%d9%be%da%a9%db%8c%d8%ac-%da%a9%d9%86%d8%aa%d8%b1%d9%84-%d9%84%d9%88%d8%a7%d8%b2%d9%85-%d8%a7%d8%b2-%d8%b7%d8%b1%db%8c%d9%82-%d8%b4%d8%a8%da%a9%d9%87-%d8%aa%d9%88%d8%b3%d8%b7-%d8%b3%db%8c%d8%b3-2/","پکیج کنترل لوازم از طریق شبکه توسط سیستم عامل اندروید,C#,VB (به صورت کابلی و WireLess)")</f>
        <v>پکیج کنترل لوازم از طریق شبکه توسط سیستم عامل اندروید,C#,VB (به صورت کابلی و WireLess)</v>
      </c>
      <c r="C516" s="1" t="s">
        <v>27</v>
      </c>
      <c r="D516" s="1" t="s">
        <v>31</v>
      </c>
    </row>
    <row r="517" customFormat="false" ht="20.7" hidden="false" customHeight="true" outlineLevel="0" collapsed="false">
      <c r="A517" s="3" t="n">
        <v>516</v>
      </c>
      <c r="B517" s="2" t="str">
        <f aca="false">HYPERLINK("https://www.daneshjooyar.com/%d9%be%da%a9%db%8c%d8%ac-%d8%a2%d9%85%d9%88%d8%b2%d8%b4-%d8%a8%d8%b1%d9%86%d8%a7%d9%85%d9%87-%d9%86%d9%88%db%8c%d8%b3%db%8c-%da%a9%d9%86%d8%aa%d8%b1%d9%84-%d9%84%d9%88%d8%a7%d8%b2%d9%85-%d8%aa%d9%88/","پکیج آموزش برنامه نویسی کنترل لوازم توسط بلوتوث تلفن همراه در سیستم عامل اندروید")</f>
        <v>پکیج آموزش برنامه نویسی کنترل لوازم توسط بلوتوث تلفن همراه در سیستم عامل اندروید</v>
      </c>
      <c r="C517" s="1" t="s">
        <v>27</v>
      </c>
      <c r="D517" s="1" t="s">
        <v>31</v>
      </c>
    </row>
    <row r="518" customFormat="false" ht="20.7" hidden="false" customHeight="true" outlineLevel="0" collapsed="false">
      <c r="A518" s="3" t="n">
        <v>517</v>
      </c>
      <c r="B518" s="2" t="str">
        <f aca="false">HYPERLINK("https://www.daneshjooyar.com/%d9%be%da%a9%db%8c%d8%ac-%d8%a2%d9%85%d9%88%d8%b2%d8%b4%db%8c-%d9%85%d8%a8%d8%a7%d8%ad%d8%ab-%d9%be%db%8c%d8%b4%d8%b1%d9%81%d8%aa%d9%87-%d8%af%d8%b1-%d8%a8%db%8c%d8%b3%db%8c%da%a9-%d9%81%d9%88%d8%b1/","پکیج آموزشی مباحث پیشرفته در بیسیک فور اندروید")</f>
        <v>پکیج آموزشی مباحث پیشرفته در بیسیک فور اندروید</v>
      </c>
      <c r="C518" s="1" t="s">
        <v>27</v>
      </c>
      <c r="D518" s="1" t="s">
        <v>31</v>
      </c>
    </row>
    <row r="519" customFormat="false" ht="20.7" hidden="false" customHeight="true" outlineLevel="0" collapsed="false">
      <c r="A519" s="3" t="n">
        <v>518</v>
      </c>
      <c r="B519" s="2" t="str">
        <f aca="false">HYPERLINK("https://www.daneshjooyar.com/%d9%be%da%a9%db%8c%d8%ac-%d8%a2%d9%85%d9%88%d8%b2%d8%b4%db%8c-%d8%b3%d8%a7%d8%ae%d8%aa-%d8%a8%d8%b1%d9%86%d8%a7%d9%85%d9%87-%d9%85%d8%b4%d8%a7%d8%a8%d9%87-%d8%b3%d9%86%da%af-%d9%82%d8%a8%d8%b1-2/","دوره ی آموزشی ساخت پرفروش ترین نرم افزار کافه بازار ، نرم افزار سنگ قبر به صورت کاملا پروژه محور")</f>
        <v>دوره ی آموزشی ساخت پرفروش ترین نرم افزار کافه بازار ، نرم افزار سنگ قبر به صورت کاملا پروژه محور</v>
      </c>
      <c r="C519" s="1" t="s">
        <v>27</v>
      </c>
      <c r="D519" s="1" t="s">
        <v>31</v>
      </c>
    </row>
    <row r="520" customFormat="false" ht="20.7" hidden="false" customHeight="true" outlineLevel="0" collapsed="false">
      <c r="A520" s="3" t="n">
        <v>519</v>
      </c>
      <c r="B520" s="2" t="str">
        <f aca="false">HYPERLINK("https://www.daneshjooyar.com/%d9%85%d8%ac%d9%85%d9%88%d8%b9%d9%87-%d8%a2%d9%85%d9%88%d8%b2%d8%b4%db%8c-%d8%b3%d8%a7%d8%ae%d8%aa-%d8%a8%d8%a7%d9%86%da%a9-%d9%be%db%8c%d8%a7%d9%85%da%a9-%d8%af%d8%b1-%d8%a8%db%8c%d8%b3%db%8c%da%a9-4/","مجموعه آموزشی اندروید محیط بیسیک4اندروید ، پروژه ی نرم افزار ساخت بانک پیامک ، کاربردی و کاربر پسند")</f>
        <v>مجموعه آموزشی اندروید محیط بیسیک4اندروید ، پروژه ی نرم افزار ساخت بانک پیامک ، کاربردی و کاربر پسند</v>
      </c>
      <c r="C520" s="1" t="s">
        <v>27</v>
      </c>
      <c r="D520" s="1" t="s">
        <v>31</v>
      </c>
    </row>
    <row r="521" customFormat="false" ht="20.7" hidden="false" customHeight="true" outlineLevel="0" collapsed="false">
      <c r="A521" s="3" t="n">
        <v>520</v>
      </c>
      <c r="B521" s="2" t="str">
        <f aca="false">HYPERLINK("https://www.daneshjooyar.com/%d8%a2%d9%85%d9%88%d8%b2%d8%b4-%d8%af%db%8c%da%a9%d8%af-%d8%a8%d8%b1%d9%86%d8%a7%d9%85%d9%87-%db%8c-%d8%a7%d9%86%d8%af%d8%b1%d9%88%db%8c%d8%af%db%8c-%d9%88-%d8%af%d8%b3%d8%aa%d8%b1%d8%b3%db%8c-%d8%a8/","آموزش دیکد(decode) برنامه اندرویدی و دسترسی به سورس آن")</f>
        <v>آموزش دیکد(decode) برنامه اندرویدی و دسترسی به سورس آن</v>
      </c>
      <c r="C521" s="1" t="s">
        <v>27</v>
      </c>
      <c r="D521" s="1" t="s">
        <v>31</v>
      </c>
    </row>
    <row r="522" customFormat="false" ht="20.7" hidden="false" customHeight="true" outlineLevel="0" collapsed="false">
      <c r="A522" s="3" t="n">
        <v>521</v>
      </c>
      <c r="B522" s="2" t="str">
        <f aca="false">HYPERLINK("https://www.daneshjooyar.com/%d8%a2%d9%85%d9%88%d8%b2%d8%b4-%d8%a8%d8%b1%d9%86%d8%a7%d9%85%d9%87-%d9%86%d9%88%db%8c%d8%b3%db%8c-%d8%af%d8%b1%db%8c%d8%a7%d9%81%d8%aa-%d8%aa%d8%b5%d8%a7%d9%88%db%8c%d8%b1-%d8%a7%d8%b2-%d8%af%db%8c/","آموزش برنامه نویسی دریافت تصاویر از دیتابیس و اینترنت در اندروید")</f>
        <v>آموزش برنامه نویسی دریافت تصاویر از دیتابیس و اینترنت در اندروید</v>
      </c>
      <c r="C522" s="1" t="s">
        <v>27</v>
      </c>
      <c r="D522" s="1" t="s">
        <v>31</v>
      </c>
    </row>
    <row r="523" customFormat="false" ht="20.7" hidden="false" customHeight="true" outlineLevel="0" collapsed="false">
      <c r="A523" s="3" t="n">
        <v>522</v>
      </c>
      <c r="B523" s="2" t="str">
        <f aca="false">HYPERLINK("https://www.daneshjooyar.com/%d9%be%da%a9%db%8c%d8%ac-%d8%a2%d9%85%d9%88%d8%b2%d8%b4%db%8c-%da%a9%d9%86%d8%aa%d8%b1%d9%84-%d9%84%d9%88%d8%a7%d8%b2%d9%85-%d8%aa%d9%88%d8%b3%d8%b7-%d8%a8%d9%84%d9%88%d8%aa%d9%88%d8%ab-%d8%aa%d9%84-3/","پکیج آموزشی کنترل لوازم توسط بلوتوث تلفن همراه در سیستم عامل اندروید ( بخش سوم )")</f>
        <v>پکیج آموزشی کنترل لوازم توسط بلوتوث تلفن همراه در سیستم عامل اندروید ( بخش سوم )</v>
      </c>
      <c r="C523" s="1" t="s">
        <v>27</v>
      </c>
      <c r="D523" s="1" t="s">
        <v>31</v>
      </c>
    </row>
    <row r="524" customFormat="false" ht="20.7" hidden="false" customHeight="true" outlineLevel="0" collapsed="false">
      <c r="A524" s="3" t="n">
        <v>523</v>
      </c>
      <c r="B524" s="2" t="str">
        <f aca="false">HYPERLINK("https://www.daneshjooyar.com/%d9%be%da%a9%db%8c%d8%ac-%d8%a2%d9%85%d9%88%d8%b2%d8%b4%db%8c-%da%a9%d9%86%d8%aa%d8%b1%d9%84-%d9%84%d9%88%d8%a7%d8%b2%d9%85-%d8%aa%d9%88%d8%b3%d8%b7-%d8%a8%d9%84%d9%88%d8%aa%d9%88%d8%ab-%d8%aa%d9%84-2/","پکیج آموزشی کنترل لوازم توسط بلوتوث تلفن همراه در سیستم عامل اندروید (قسمت دوم)")</f>
        <v>پکیج آموزشی کنترل لوازم توسط بلوتوث تلفن همراه در سیستم عامل اندروید (قسمت دوم)</v>
      </c>
      <c r="C524" s="1" t="s">
        <v>27</v>
      </c>
      <c r="D524" s="1" t="s">
        <v>31</v>
      </c>
    </row>
    <row r="525" customFormat="false" ht="20.7" hidden="false" customHeight="true" outlineLevel="0" collapsed="false">
      <c r="A525" s="3" t="n">
        <v>524</v>
      </c>
      <c r="B525" s="2" t="str">
        <f aca="false">HYPERLINK("https://www.daneshjooyar.com/%d9%be%da%a9%db%8c%d8%ac-%d8%a2%d9%85%d9%88%d8%b2%d8%b4%db%8c-%da%a9%d9%86%d8%aa%d8%b1%d9%84-%d9%84%d9%88%d8%a7%d8%b2%d9%85-%d8%aa%d9%88%d8%b3%d8%b7-%d8%a8%d9%84%d9%88%d8%aa%d9%88%d8%ab-%d8%aa%d9%84/","پکیج آموزشی کنترل لوازم توسط بلوتوث تلفن همراه در سیستم عامل اندروید(قسمت اول-برای اولین بار در ایران)")</f>
        <v>پکیج آموزشی کنترل لوازم توسط بلوتوث تلفن همراه در سیستم عامل اندروید(قسمت اول-برای اولین بار در ایران)</v>
      </c>
      <c r="C525" s="1" t="s">
        <v>27</v>
      </c>
      <c r="D525" s="1" t="s">
        <v>31</v>
      </c>
    </row>
    <row r="526" customFormat="false" ht="20.7" hidden="false" customHeight="true" outlineLevel="0" collapsed="false">
      <c r="A526" s="3" t="n">
        <v>525</v>
      </c>
      <c r="B526" s="2" t="str">
        <f aca="false">HYPERLINK("https://www.daneshjooyar.com/%d9%be%da%a9%db%8c%d8%ac-%d8%a2%d9%85%d9%88%d8%b2%d8%b4-%d8%b3%d8%a7%d8%ae%d8%aa-%da%a9%d8%aa%d8%a7%d8%a8-%d8%af%d8%b1-%d8%a7%d9%86%d8%af%d8%b1%d9%88%db%8c%d8%af/","پکیج آموزش ساخت کتاب در اندروید")</f>
        <v>پکیج آموزش ساخت کتاب در اندروید</v>
      </c>
      <c r="C526" s="1" t="s">
        <v>27</v>
      </c>
      <c r="D526" s="1" t="s">
        <v>31</v>
      </c>
    </row>
    <row r="527" customFormat="false" ht="20.7" hidden="false" customHeight="true" outlineLevel="0" collapsed="false">
      <c r="A527" s="3" t="n">
        <v>526</v>
      </c>
      <c r="B527" s="2" t="str">
        <f aca="false">HYPERLINK("https://www.daneshjooyar.com/%d9%be%da%a9%db%8c%d8%ac-%d8%a2%d9%85%d9%88%d8%b2%d8%b4-%d8%a8%d8%b1%d9%86%d8%a7%d9%85%d9%87-%d9%86%d9%88%db%8c%d8%b3%db%8c-%d8%a8%d8%b1%d8%a7%db%8c-%d8%b3%d8%ae%d8%aa-%d8%a7%d9%81%d8%b2%d8%a7%d8%b1/","پکیج آموزش برنامه نویسی برای سخت افزار در اندروید")</f>
        <v>پکیج آموزش برنامه نویسی برای سخت افزار در اندروید</v>
      </c>
      <c r="C527" s="1" t="s">
        <v>27</v>
      </c>
      <c r="D527" s="1" t="s">
        <v>31</v>
      </c>
    </row>
    <row r="528" customFormat="false" ht="20.7" hidden="false" customHeight="true" outlineLevel="0" collapsed="false">
      <c r="A528" s="3" t="n">
        <v>527</v>
      </c>
      <c r="B528" s="2" t="str">
        <f aca="false">HYPERLINK("https://www.daneshjooyar.com/%d9%be%da%a9%db%8c%d8%ac-%d8%a2%d9%85%d9%88%d8%b2%d8%b4-%d8%a7%d8%b1%d8%aa%d8%a8%d8%a7%d8%b7-%d8%a8%d8%a7-%d8%b3%d8%b1%d9%88%d8%b1-%d8%af%d8%b1-%d8%a7%d9%86%d8%af%d8%b1%d9%88%db%8c%d8%af/","پکیج آموزش ارتباط با سرور در اندروید")</f>
        <v>پکیج آموزش ارتباط با سرور در اندروید</v>
      </c>
      <c r="C528" s="1" t="s">
        <v>27</v>
      </c>
      <c r="D528" s="1" t="s">
        <v>31</v>
      </c>
    </row>
    <row r="529" customFormat="false" ht="20.7" hidden="false" customHeight="true" outlineLevel="0" collapsed="false">
      <c r="A529" s="3" t="n">
        <v>528</v>
      </c>
      <c r="B529" s="2" t="str">
        <f aca="false">HYPERLINK("https://www.daneshjooyar.com/%d9%be%da%a9%db%8c%d8%ac-%d8%a7%d9%85%d9%88%d8%b2%d8%b4-%d8%a8%d8%b1%d9%86%d8%a7%d9%85%d9%87-%d9%86%d9%88%db%8c%d8%b3%db%8c-%d9%81%d8%a7%db%8c%d9%84%db%8c%d9%86%da%af-%d8%af%d8%b1-%d8%a7%d9%86%d8%af/","پکیج اموزش برنامه نویسی فایلینگ در اندروید")</f>
        <v>پکیج اموزش برنامه نویسی فایلینگ در اندروید</v>
      </c>
      <c r="C529" s="1" t="s">
        <v>27</v>
      </c>
      <c r="D529" s="1" t="s">
        <v>31</v>
      </c>
    </row>
    <row r="530" customFormat="false" ht="20.7" hidden="false" customHeight="true" outlineLevel="0" collapsed="false">
      <c r="A530" s="3" t="n">
        <v>529</v>
      </c>
      <c r="B530" s="2" t="str">
        <f aca="false">HYPERLINK("https://www.daneshjooyar.com/android-eclipse-s01e05-06/","آموزش برنامه نویسی آندروید در Eclipse – فصل اول قسمت پنجم و ششم")</f>
        <v>آموزش برنامه نویسی آندروید در Eclipse – فصل اول قسمت پنجم و ششم</v>
      </c>
      <c r="C530" s="1" t="s">
        <v>27</v>
      </c>
      <c r="D530" s="1" t="s">
        <v>31</v>
      </c>
    </row>
    <row r="531" customFormat="false" ht="20.7" hidden="false" customHeight="true" outlineLevel="0" collapsed="false">
      <c r="A531" s="3" t="n">
        <v>530</v>
      </c>
      <c r="B531" s="2" t="str">
        <f aca="false">HYPERLINK("https://www.daneshjooyar.com/android-eclipse-s01e03-04/","آموزش برنامه نویسی آندروید در Eclipse – فصل اول قسمت سوم و چهارم")</f>
        <v>آموزش برنامه نویسی آندروید در Eclipse – فصل اول قسمت سوم و چهارم</v>
      </c>
      <c r="C531" s="1" t="s">
        <v>27</v>
      </c>
      <c r="D531" s="1" t="s">
        <v>31</v>
      </c>
    </row>
    <row r="532" customFormat="false" ht="20.7" hidden="false" customHeight="true" outlineLevel="0" collapsed="false">
      <c r="A532" s="3" t="n">
        <v>531</v>
      </c>
      <c r="B532" s="2" t="str">
        <f aca="false">HYPERLINK("https://www.daneshjooyar.com/android-eclipse-s01e01_02/","آموزش برنامه نویسی آندروید در Eclipse – فصل اول قسمت اول و دوم")</f>
        <v>آموزش برنامه نویسی آندروید در Eclipse – فصل اول قسمت اول و دوم</v>
      </c>
      <c r="C532" s="1" t="s">
        <v>27</v>
      </c>
      <c r="D532" s="1" t="s">
        <v>31</v>
      </c>
    </row>
    <row r="533" customFormat="false" ht="20.7" hidden="false" customHeight="true" outlineLevel="0" collapsed="false">
      <c r="A533" s="3" t="n">
        <v>532</v>
      </c>
      <c r="B533" s="2" t="str">
        <f aca="false">HYPERLINK("https://www.daneshjooyar.com/%d8%a2%d9%85%d9%88%d8%b2%d8%b4-%d8%b3%d8%a7%d8%ae%d8%aa-%da%a9%d8%aa%d8%a7%d8%a8-%d8%af%d8%b1-%d8%a7%d9%86%d8%af%d8%b1%d9%88%db%8c%d8%af%d8%a2%d9%85%d9%88%d8%b2%d8%b4-%d8%a8%d8%b1%d9%86%d8%a7%d9%85/","آموزش ساخت کتاب در اندروید(آموزش برنامه نویسی اندروید)")</f>
        <v>آموزش ساخت کتاب در اندروید(آموزش برنامه نویسی اندروید)</v>
      </c>
      <c r="C533" s="1" t="s">
        <v>27</v>
      </c>
      <c r="D533" s="1" t="s">
        <v>31</v>
      </c>
    </row>
    <row r="534" customFormat="false" ht="20.7" hidden="false" customHeight="true" outlineLevel="0" collapsed="false">
      <c r="A534" s="3" t="n">
        <v>533</v>
      </c>
      <c r="B534" s="2" t="str">
        <f aca="false">HYPERLINK("https://www.daneshjooyar.com/%d9%81%db%8c%d9%84%d9%85-%d8%a2%d9%85%d9%88%d8%b2%d8%b4%db%8c-%d8%a8%d8%b1%d9%86%d8%a7%d9%85%d9%87-%d9%86%d9%88%db%8c%d8%b3%db%8c-%d8%a7%d9%86%d8%af%d8%b1%d9%88%db%8c%d8%af-%d8%af%d8%b1-%d9%85%d8%ad/","فیلم آموزشی برنامه نویسی اندروید در محیط بیسیک فور اندروید (B4A)")</f>
        <v>فیلم آموزشی برنامه نویسی اندروید در محیط بیسیک فور اندروید (B4A)</v>
      </c>
      <c r="C534" s="1" t="s">
        <v>27</v>
      </c>
      <c r="D534" s="1" t="s">
        <v>31</v>
      </c>
    </row>
    <row r="535" customFormat="false" ht="20.7" hidden="false" customHeight="true" outlineLevel="0" collapsed="false">
      <c r="A535" s="3" t="n">
        <v>534</v>
      </c>
      <c r="B535" s="2" t="str">
        <f aca="false">HYPERLINK("https://www.daneshjooyar.com/%d9%85%d8%ac%d9%85%d9%88%d8%b9%d9%87-%d8%a2%d9%85%d9%88%d8%b2%d8%b4-%d8%a8%d8%a7%d9%86%da%a9-%d8%a7%d8%b7%d9%84%d8%a7%d8%b9%d8%a7%d8%aa%db%8c-%d8%af%d8%b1-%d9%85%d8%ad%db%8c%d8%b7-%d8%a8%db%8c%d8%b3/","مجموعه آموزش بانک اطلاعاتی در محیط بیسیک فور اندروید (sqlite)")</f>
        <v>مجموعه آموزش بانک اطلاعاتی در محیط بیسیک فور اندروید (sqlite)</v>
      </c>
      <c r="C535" s="1" t="s">
        <v>27</v>
      </c>
      <c r="D535" s="1" t="s">
        <v>31</v>
      </c>
    </row>
    <row r="536" customFormat="false" ht="20.7" hidden="false" customHeight="true" outlineLevel="0" collapsed="false">
      <c r="A536" s="3" t="n">
        <v>535</v>
      </c>
      <c r="B536" s="2" t="str">
        <f aca="false">HYPERLINK("https://www.daneshjooyar.com/basic-android/","آموزش بیسیک فور اندروید ( b4a ) | برنامه نویسی اندروید با  Basic 4 Android")</f>
        <v>آموزش بیسیک فور اندروید ( b4a ) | برنامه نویسی اندروید با  Basic 4 Android</v>
      </c>
      <c r="C536" s="1" t="s">
        <v>27</v>
      </c>
      <c r="D536" s="1" t="s">
        <v>32</v>
      </c>
    </row>
    <row r="537" customFormat="false" ht="20.7" hidden="false" customHeight="true" outlineLevel="0" collapsed="false">
      <c r="A537" s="3" t="n">
        <v>536</v>
      </c>
      <c r="B537" s="2" t="str">
        <f aca="false">HYPERLINK("https://www.daneshjooyar.com/%d8%a2%d9%85%d9%88%d8%b2%d8%b4-%d8%b3%d8%a7%d8%ae%d8%aa-%d8%a7%d9%be%d9%84%db%8c%da%a9%db%8c%d8%b4%d9%86-%d8%a7%d9%86%d8%af%d8%b1%d9%88%db%8c%d8%af-%d8%af%d8%b1-%d9%85%d8%ad%db%8c%d8%b7-basic4and/","آموزش ساخت اپلیکیشن اندروید در محیط Basic4Android – پروژه ساخت اپلیکیشن مشاهده نرخ ارز")</f>
        <v>آموزش ساخت اپلیکیشن اندروید در محیط Basic4Android – پروژه ساخت اپلیکیشن مشاهده نرخ ارز</v>
      </c>
      <c r="C537" s="1" t="s">
        <v>27</v>
      </c>
      <c r="D537" s="1" t="s">
        <v>32</v>
      </c>
    </row>
    <row r="538" customFormat="false" ht="20.7" hidden="false" customHeight="true" outlineLevel="0" collapsed="false">
      <c r="A538" s="3" t="n">
        <v>537</v>
      </c>
      <c r="B538" s="2" t="str">
        <f aca="false">HYPERLINK("https://www.daneshjooyar.com/%d8%a2%d9%85%d9%88%d8%b2%d8%b4-%d9%be%d8%b1%d9%88%da%98%d9%87-%d8%a8%d8%a7%d8%b2%db%8c-%d8%af%d9%88%d8%b2-%d8%af%d8%b1-%d8%a7%d9%86%d8%af%d8%b1%d9%88%db%8c%d8%af/","آموزش ساخت بازی دوز در اندروید")</f>
        <v>آموزش ساخت بازی دوز در اندروید</v>
      </c>
      <c r="C538" s="1" t="s">
        <v>27</v>
      </c>
      <c r="D538" s="1" t="s">
        <v>32</v>
      </c>
    </row>
    <row r="539" customFormat="false" ht="20.7" hidden="false" customHeight="true" outlineLevel="0" collapsed="false">
      <c r="A539" s="3" t="n">
        <v>538</v>
      </c>
      <c r="B539" s="2" t="str">
        <f aca="false">HYPERLINK("https://www.daneshjooyar.com/%d8%a2%d9%85%d9%88%d8%b2%d8%b4_-%d8%b3%d8%a7%d8%ae%d8%aa_-%d8%a8%d8%b1%d9%86%d8%a7%d9%85%d9%87_-%d8%a2%d9%81%d8%aa%d8%a7%d8%a8%d9%87/","آموزش ساخت برنامه آفتابه با برنامه نویسی اندروید")</f>
        <v>آموزش ساخت برنامه آفتابه با برنامه نویسی اندروید</v>
      </c>
      <c r="C539" s="1" t="s">
        <v>27</v>
      </c>
      <c r="D539" s="1" t="s">
        <v>32</v>
      </c>
    </row>
    <row r="540" customFormat="false" ht="20.7" hidden="false" customHeight="true" outlineLevel="0" collapsed="false">
      <c r="A540" s="3" t="n">
        <v>539</v>
      </c>
      <c r="B540" s="2" t="str">
        <f aca="false">HYPERLINK("https://www.daneshjooyar.com/%d9%be%da%a9%db%8c%d8%ac-%da%a9%d9%86%d8%aa%d8%b1%d9%84-%d9%84%d9%88%d8%a7%d8%b2%d9%85-%d8%a7%d8%b2-%d8%b7%d8%b1%db%8c%d9%82-%d8%b4%d8%a8%da%a9%d9%87-%d8%aa%d9%88%d8%b3%d8%b7-%d8%b3%db%8c%d8%b3-5/","پکیج کنترل لوازم از طریق شبکه توسط سیستم عامل اندروید (به صورت کابلی و WireLess)(قسمت چهارم)")</f>
        <v>پکیج کنترل لوازم از طریق شبکه توسط سیستم عامل اندروید (به صورت کابلی و WireLess)(قسمت چهارم)</v>
      </c>
      <c r="C540" s="1" t="s">
        <v>27</v>
      </c>
      <c r="D540" s="1" t="s">
        <v>32</v>
      </c>
    </row>
    <row r="541" customFormat="false" ht="20.7" hidden="false" customHeight="true" outlineLevel="0" collapsed="false">
      <c r="A541" s="3" t="n">
        <v>540</v>
      </c>
      <c r="B541" s="2" t="str">
        <f aca="false">HYPERLINK("https://www.daneshjooyar.com/%d9%be%da%a9%db%8c%d8%ac-%da%a9%d9%86%d8%aa%d8%b1%d9%84-%d9%84%d9%88%d8%a7%d8%b2%d9%85-%d8%a7%d8%b2-%d8%b7%d8%b1%db%8c%d9%82-%d8%b4%d8%a8%da%a9%d9%87-%d8%aa%d9%88%d8%b3%d8%b7-%d8%b3%db%8c%d8%b3-4/","پکیج کنترل لوازم از طریق شبکه توسط سیستم عامل اندروید(B4A) (به صورت کابلی و WireLess) قسمت سوم")</f>
        <v>پکیج کنترل لوازم از طریق شبکه توسط سیستم عامل اندروید(B4A) (به صورت کابلی و WireLess) قسمت سوم</v>
      </c>
      <c r="C541" s="1" t="s">
        <v>27</v>
      </c>
      <c r="D541" s="1" t="s">
        <v>32</v>
      </c>
    </row>
    <row r="542" customFormat="false" ht="20.7" hidden="false" customHeight="true" outlineLevel="0" collapsed="false">
      <c r="A542" s="3" t="n">
        <v>541</v>
      </c>
      <c r="B542" s="2" t="str">
        <f aca="false">HYPERLINK("https://www.daneshjooyar.com/%d9%be%da%a9%db%8c%d8%ac-%da%a9%d9%86%d8%aa%d8%b1%d9%84-%d9%84%d9%88%d8%a7%d8%b2%d9%85-%d8%a7%d8%b2-%d8%b7%d8%b1%db%8c%d9%82-%d8%b4%d8%a8%da%a9%d9%87-%d8%aa%d9%88%d8%b3%d8%b7-%d8%b3%db%8c%d8%b3-3/","پکیج کنترل لوازم از طریق شبکه توسط سیستم عامل اندروید (به صورت کابلی و WireLess) بخش دوم")</f>
        <v>پکیج کنترل لوازم از طریق شبکه توسط سیستم عامل اندروید (به صورت کابلی و WireLess) بخش دوم</v>
      </c>
      <c r="C542" s="1" t="s">
        <v>27</v>
      </c>
      <c r="D542" s="1" t="s">
        <v>32</v>
      </c>
    </row>
    <row r="543" customFormat="false" ht="20.7" hidden="false" customHeight="true" outlineLevel="0" collapsed="false">
      <c r="A543" s="3" t="n">
        <v>542</v>
      </c>
      <c r="B543" s="2" t="str">
        <f aca="false">HYPERLINK("https://www.daneshjooyar.com/%d9%be%da%a9%db%8c%d8%ac-%da%a9%d9%86%d8%aa%d8%b1%d9%84-%d9%84%d9%88%d8%a7%d8%b2%d9%85-%d8%a7%d8%b2-%d8%b7%d8%b1%db%8c%d9%82-%d8%b4%d8%a8%da%a9%d9%87-%d8%aa%d9%88%d8%b3%d8%b7-%d8%b3%db%8c%d8%b3-2/","پکیج کنترل لوازم از طریق شبکه توسط سیستم عامل اندروید,C#,VB (به صورت کابلی و WireLess)")</f>
        <v>پکیج کنترل لوازم از طریق شبکه توسط سیستم عامل اندروید,C#,VB (به صورت کابلی و WireLess)</v>
      </c>
      <c r="C543" s="1" t="s">
        <v>27</v>
      </c>
      <c r="D543" s="1" t="s">
        <v>32</v>
      </c>
    </row>
    <row r="544" customFormat="false" ht="20.7" hidden="false" customHeight="true" outlineLevel="0" collapsed="false">
      <c r="A544" s="3" t="n">
        <v>543</v>
      </c>
      <c r="B544" s="2" t="str">
        <f aca="false">HYPERLINK("https://www.daneshjooyar.com/%d9%be%da%a9%db%8c%d8%ac-%d8%a2%d9%85%d9%88%d8%b2%d8%b4-%d8%a8%d8%b1%d9%86%d8%a7%d9%85%d9%87-%d9%86%d9%88%db%8c%d8%b3%db%8c-%da%a9%d9%86%d8%aa%d8%b1%d9%84-%d9%84%d9%88%d8%a7%d8%b2%d9%85-%d8%aa%d9%88/","پکیج آموزش برنامه نویسی کنترل لوازم توسط بلوتوث تلفن همراه در سیستم عامل اندروید")</f>
        <v>پکیج آموزش برنامه نویسی کنترل لوازم توسط بلوتوث تلفن همراه در سیستم عامل اندروید</v>
      </c>
      <c r="C544" s="1" t="s">
        <v>27</v>
      </c>
      <c r="D544" s="1" t="s">
        <v>32</v>
      </c>
    </row>
    <row r="545" customFormat="false" ht="20.7" hidden="false" customHeight="true" outlineLevel="0" collapsed="false">
      <c r="A545" s="3" t="n">
        <v>544</v>
      </c>
      <c r="B545" s="2" t="str">
        <f aca="false">HYPERLINK("https://www.daneshjooyar.com/%d9%be%da%a9%db%8c%d8%ac-%d8%a2%d9%85%d9%88%d8%b2%d8%b4%db%8c-%d9%85%d8%a8%d8%a7%d8%ad%d8%ab-%d9%be%db%8c%d8%b4%d8%b1%d9%81%d8%aa%d9%87-%d8%af%d8%b1-%d8%a8%db%8c%d8%b3%db%8c%da%a9-%d9%81%d9%88%d8%b1/","پکیج آموزشی مباحث پیشرفته در بیسیک فور اندروید")</f>
        <v>پکیج آموزشی مباحث پیشرفته در بیسیک فور اندروید</v>
      </c>
      <c r="C545" s="1" t="s">
        <v>27</v>
      </c>
      <c r="D545" s="1" t="s">
        <v>32</v>
      </c>
    </row>
    <row r="546" customFormat="false" ht="20.7" hidden="false" customHeight="true" outlineLevel="0" collapsed="false">
      <c r="A546" s="3" t="n">
        <v>545</v>
      </c>
      <c r="B546" s="2" t="str">
        <f aca="false">HYPERLINK("https://www.daneshjooyar.com/%d9%be%da%a9%db%8c%d8%ac-%d8%a2%d9%85%d9%88%d8%b2%d8%b4%db%8c-%d8%b3%d8%a7%d8%ae%d8%aa-%d8%a8%d8%b1%d9%86%d8%a7%d9%85%d9%87-%d9%85%d8%b4%d8%a7%d8%a8%d9%87-%d8%b3%d9%86%da%af-%d9%82%d8%a8%d8%b1-2/","دوره ی آموزشی ساخت پرفروش ترین نرم افزار کافه بازار ، نرم افزار سنگ قبر به صورت کاملا پروژه محور")</f>
        <v>دوره ی آموزشی ساخت پرفروش ترین نرم افزار کافه بازار ، نرم افزار سنگ قبر به صورت کاملا پروژه محور</v>
      </c>
      <c r="C546" s="1" t="s">
        <v>27</v>
      </c>
      <c r="D546" s="1" t="s">
        <v>32</v>
      </c>
    </row>
    <row r="547" customFormat="false" ht="20.7" hidden="false" customHeight="true" outlineLevel="0" collapsed="false">
      <c r="A547" s="3" t="n">
        <v>546</v>
      </c>
      <c r="B547" s="2" t="str">
        <f aca="false">HYPERLINK("https://www.daneshjooyar.com/%d9%85%d8%ac%d9%85%d9%88%d8%b9%d9%87-%d8%a2%d9%85%d9%88%d8%b2%d8%b4%db%8c-%d8%b3%d8%a7%d8%ae%d8%aa-%d8%a8%d8%a7%d9%86%da%a9-%d9%be%db%8c%d8%a7%d9%85%da%a9-%d8%af%d8%b1-%d8%a8%db%8c%d8%b3%db%8c%da%a9-4/","مجموعه آموزشی اندروید محیط بیسیک4اندروید ، پروژه ی نرم افزار ساخت بانک پیامک ، کاربردی و کاربر پسند")</f>
        <v>مجموعه آموزشی اندروید محیط بیسیک4اندروید ، پروژه ی نرم افزار ساخت بانک پیامک ، کاربردی و کاربر پسند</v>
      </c>
      <c r="C547" s="1" t="s">
        <v>27</v>
      </c>
      <c r="D547" s="1" t="s">
        <v>32</v>
      </c>
    </row>
    <row r="548" customFormat="false" ht="20.7" hidden="false" customHeight="true" outlineLevel="0" collapsed="false">
      <c r="A548" s="3" t="n">
        <v>547</v>
      </c>
      <c r="B548" s="2" t="str">
        <f aca="false">HYPERLINK("https://www.daneshjooyar.com/%d9%be%da%a9%db%8c%d8%ac-%d8%a2%d9%85%d9%88%d8%b2%d8%b4%db%8c-%da%a9%d9%86%d8%aa%d8%b1%d9%84-%d9%84%d9%88%d8%a7%d8%b2%d9%85-%d8%aa%d9%88%d8%b3%d8%b7-%d8%a8%d9%84%d9%88%d8%aa%d9%88%d8%ab-%d8%aa%d9%84-3/","پکیج آموزشی کنترل لوازم توسط بلوتوث تلفن همراه در سیستم عامل اندروید ( بخش سوم )")</f>
        <v>پکیج آموزشی کنترل لوازم توسط بلوتوث تلفن همراه در سیستم عامل اندروید ( بخش سوم )</v>
      </c>
      <c r="C548" s="1" t="s">
        <v>27</v>
      </c>
      <c r="D548" s="1" t="s">
        <v>32</v>
      </c>
    </row>
    <row r="549" customFormat="false" ht="20.7" hidden="false" customHeight="true" outlineLevel="0" collapsed="false">
      <c r="A549" s="3" t="n">
        <v>548</v>
      </c>
      <c r="B549" s="2" t="str">
        <f aca="false">HYPERLINK("https://www.daneshjooyar.com/%d9%81%db%8c%d9%84%d9%85-%d8%a2%d9%85%d9%88%d8%b2%d8%b4%db%8c-%d8%a8%d8%b1%d9%86%d8%a7%d9%85%d9%87-%d9%86%d9%88%db%8c%d8%b3%db%8c-%d8%a7%d9%86%d8%af%d8%b1%d9%88%db%8c%d8%af-%d8%af%d8%b1-%d9%85%d8%ad/","فیلم آموزشی برنامه نویسی اندروید در محیط بیسیک فور اندروید (B4A)")</f>
        <v>فیلم آموزشی برنامه نویسی اندروید در محیط بیسیک فور اندروید (B4A)</v>
      </c>
      <c r="C549" s="1" t="s">
        <v>27</v>
      </c>
      <c r="D549" s="1" t="s">
        <v>32</v>
      </c>
    </row>
    <row r="550" customFormat="false" ht="20.7" hidden="false" customHeight="true" outlineLevel="0" collapsed="false">
      <c r="A550" s="3" t="n">
        <v>549</v>
      </c>
      <c r="B550" s="2" t="str">
        <f aca="false">HYPERLINK("https://www.daneshjooyar.com/%d9%85%d8%ac%d9%85%d9%88%d8%b9%d9%87-%d8%a2%d9%85%d9%88%d8%b2%d8%b4-%d8%a8%d8%a7%d9%86%da%a9-%d8%a7%d8%b7%d9%84%d8%a7%d8%b9%d8%a7%d8%aa%db%8c-%d8%af%d8%b1-%d9%85%d8%ad%db%8c%d8%b7-%d8%a8%db%8c%d8%b3/","مجموعه آموزش بانک اطلاعاتی در محیط بیسیک فور اندروید (sqlite)")</f>
        <v>مجموعه آموزش بانک اطلاعاتی در محیط بیسیک فور اندروید (sqlite)</v>
      </c>
      <c r="C550" s="1" t="s">
        <v>27</v>
      </c>
      <c r="D550" s="1" t="s">
        <v>32</v>
      </c>
    </row>
    <row r="551" customFormat="false" ht="20.7" hidden="false" customHeight="true" outlineLevel="0" collapsed="false">
      <c r="A551" s="3" t="n">
        <v>550</v>
      </c>
      <c r="B551" s="2" t="str">
        <f aca="false">HYPERLINK("https://www.daneshjooyar.com/java-payamak/","آموزش دریافت اتوماتیک پیامک کد تایید بدون پرمیشن با زبان جاوا")</f>
        <v>آموزش دریافت اتوماتیک پیامک کد تایید بدون پرمیشن با زبان جاوا</v>
      </c>
      <c r="C551" s="1" t="s">
        <v>27</v>
      </c>
      <c r="D551" s="1" t="s">
        <v>33</v>
      </c>
    </row>
    <row r="552" customFormat="false" ht="20.7" hidden="false" customHeight="true" outlineLevel="0" collapsed="false">
      <c r="A552" s="3" t="n">
        <v>551</v>
      </c>
      <c r="B552" s="2" t="str">
        <f aca="false">HYPERLINK("https://www.daneshjooyar.com/musicplayer/","آموزش ساخت موزیک پلیر آنلاین در اندروید")</f>
        <v>آموزش ساخت موزیک پلیر آنلاین در اندروید</v>
      </c>
      <c r="C552" s="1" t="s">
        <v>27</v>
      </c>
      <c r="D552" s="1" t="s">
        <v>33</v>
      </c>
    </row>
    <row r="553" customFormat="false" ht="20.7" hidden="false" customHeight="true" outlineLevel="0" collapsed="false">
      <c r="A553" s="3" t="n">
        <v>552</v>
      </c>
      <c r="B553" s="2" t="str">
        <f aca="false">HYPERLINK("https://www.daneshjooyar.com/qraph-ql/","آموزش graphQl در قالب ساخت اپلیکیشن مدرسه")</f>
        <v>آموزش graphQl در قالب ساخت اپلیکیشن مدرسه</v>
      </c>
      <c r="C553" s="1" t="s">
        <v>27</v>
      </c>
      <c r="D553" s="1" t="s">
        <v>33</v>
      </c>
    </row>
    <row r="554" customFormat="false" ht="20.7" hidden="false" customHeight="true" outlineLevel="0" collapsed="false">
      <c r="A554" s="3" t="n">
        <v>553</v>
      </c>
      <c r="B554" s="2" t="str">
        <f aca="false">HYPERLINK("https://www.daneshjooyar.com/%d8%a2%d9%85%d9%88%d8%b2%d8%b4-%d8%b3%d8%a7%d8%ae%d8%aa-%d9%81%d8%b1%d9%85-%d9%84%d8%a7%da%af%db%8c%d9%86-%d8%af%d8%b1-%d8%a7%d9%86%d8%af%d8%b1%d9%88%db%8c%d8%af-%d8%a8%d8%a7-api-%d9%87%d8%a7%db%8c/","آموزش ساخت فرم ورود و ثبت نام با استفاده از SqliteDatabase و googleSignInApi")</f>
        <v>آموزش ساخت فرم ورود و ثبت نام با استفاده از SqliteDatabase و googleSignInApi</v>
      </c>
      <c r="C554" s="1" t="s">
        <v>27</v>
      </c>
      <c r="D554" s="1" t="s">
        <v>33</v>
      </c>
    </row>
    <row r="555" customFormat="false" ht="20.7" hidden="false" customHeight="true" outlineLevel="0" collapsed="false">
      <c r="A555" s="3" t="n">
        <v>554</v>
      </c>
      <c r="B555" s="2" t="str">
        <f aca="false">HYPERLINK("https://www.daneshjooyar.com/bottom-sheet/","دوره آموزش کار با Bottom Sheet در اندروید")</f>
        <v>دوره آموزش کار با Bottom Sheet در اندروید</v>
      </c>
      <c r="C555" s="1" t="s">
        <v>27</v>
      </c>
      <c r="D555" s="1" t="s">
        <v>33</v>
      </c>
    </row>
    <row r="556" customFormat="false" ht="20.7" hidden="false" customHeight="true" outlineLevel="0" collapsed="false">
      <c r="A556" s="3" t="n">
        <v>555</v>
      </c>
      <c r="B556" s="2" t="str">
        <f aca="false">HYPERLINK("https://www.daneshjooyar.com/android-learning/","آموزش برنامه نویسی اندروید با جاوا – رایگان")</f>
        <v>آموزش برنامه نویسی اندروید با جاوا – رایگان</v>
      </c>
      <c r="C556" s="1" t="s">
        <v>27</v>
      </c>
      <c r="D556" s="1" t="s">
        <v>33</v>
      </c>
    </row>
    <row r="557" customFormat="false" ht="20.7" hidden="false" customHeight="true" outlineLevel="0" collapsed="false">
      <c r="A557" s="3" t="n">
        <v>556</v>
      </c>
      <c r="B557" s="2" t="str">
        <f aca="false">HYPERLINK("https://www.daneshjooyar.com/%d8%a2%d9%85%d9%88%d8%b2%d8%b4-%d8%b3%d8%a7%d8%ae%d8%aa-bottom-navigation-%d8%af%d8%b1-%d8%a7%d9%86%d8%af%d8%b1%d9%88%db%8c%d8%af/","آموزش ساخت Bottom Navigation در اندروید")</f>
        <v>آموزش ساخت Bottom Navigation در اندروید</v>
      </c>
      <c r="C557" s="1" t="s">
        <v>27</v>
      </c>
      <c r="D557" s="1" t="s">
        <v>33</v>
      </c>
    </row>
    <row r="558" customFormat="false" ht="20.7" hidden="false" customHeight="true" outlineLevel="0" collapsed="false">
      <c r="A558" s="3" t="n">
        <v>557</v>
      </c>
      <c r="B558" s="2" t="str">
        <f aca="false">HYPERLINK("https://www.daneshjooyar.com/%d8%a2%d9%85%d9%88%d8%b2%d8%b4-%d8%b3%d8%a7%d8%ae%d8%aa-%d9%81%d8%b1%d9%88%d8%b4%da%af%d8%a7%d9%87-%d9%81%d8%a7%db%8c%d9%84-%d8%af%d8%b1-%d8%a7%d9%86%d8%af%d8%b1%d9%88%db%8c%d8%af-%d8%a8%d8%a7-php/","آموزش ساخت اپلیکیشن فروشگاه فایل در اندروید و PHP")</f>
        <v>آموزش ساخت اپلیکیشن فروشگاه فایل در اندروید و PHP</v>
      </c>
      <c r="C558" s="1" t="s">
        <v>27</v>
      </c>
      <c r="D558" s="1" t="s">
        <v>33</v>
      </c>
    </row>
    <row r="559" customFormat="false" ht="20.7" hidden="false" customHeight="true" outlineLevel="0" collapsed="false">
      <c r="A559" s="3" t="n">
        <v>558</v>
      </c>
      <c r="B559" s="2" t="str">
        <f aca="false">HYPERLINK("https://www.daneshjooyar.com/%d8%a2%d9%85%d9%88%d8%b2%d8%b4-%d8%b3%d8%a7%d8%ae%d8%aa-%d8%a7%d9%be%d9%84%db%8c%da%a9%db%8c%d8%b4%d9%86-%d8%b9%da%a9%d8%b3-%d9%86%d9%88%d8%b4%d8%aa%d9%87-%d8%af%d8%b1-%d8%a7%d9%86%d8%af%d8%b1%d9%88/","آموزش ساخت عکس نوشته ساز در اندروید استودیو – رایگان")</f>
        <v>آموزش ساخت عکس نوشته ساز در اندروید استودیو – رایگان</v>
      </c>
      <c r="C559" s="1" t="s">
        <v>27</v>
      </c>
      <c r="D559" s="1" t="s">
        <v>33</v>
      </c>
    </row>
    <row r="560" customFormat="false" ht="20.7" hidden="false" customHeight="true" outlineLevel="0" collapsed="false">
      <c r="A560" s="3" t="n">
        <v>559</v>
      </c>
      <c r="B560" s="2" t="str">
        <f aca="false">HYPERLINK("https://www.daneshjooyar.com/%d8%a2%d9%85%d9%88%d8%b2%d8%b4-%d8%b3%d8%a7%d8%ae%d8%aa-%da%af%d8%a7%d9%84%d8%b1%db%8c-%d8%aa%d8%b5%d8%a7%d9%88%db%8c%d8%b1-%d8%a7%d9%86%d8%af%d8%b1%d9%88%db%8c%d8%af/","آموزش ساخت گالری تصاویر در اندروید – رایگان و کاربردی")</f>
        <v>آموزش ساخت گالری تصاویر در اندروید – رایگان و کاربردی</v>
      </c>
      <c r="C560" s="1" t="s">
        <v>27</v>
      </c>
      <c r="D560" s="1" t="s">
        <v>33</v>
      </c>
    </row>
    <row r="561" customFormat="false" ht="20.7" hidden="false" customHeight="true" outlineLevel="0" collapsed="false">
      <c r="A561" s="3" t="n">
        <v>560</v>
      </c>
      <c r="B561" s="2" t="str">
        <f aca="false">HYPERLINK("https://www.daneshjooyar.com/%d8%a2%d9%85%d9%88%d8%b2%d8%b4-%d8%b1%d9%88%d8%b4-%d9%87%d8%a7%db%8c-%d9%be%d8%b1%d8%af%d8%a7%d8%ae%d8%aa-%d8%af%d8%b1%d9%88%d9%86-%d8%a8%d8%b1%d9%86%d8%a7%d9%85%d9%87-%d8%a7%db%8c-%d8%a7%d9%86%d8%af/","آموزش انواع روش های پرداخت درون برنامه ای اندروید")</f>
        <v>آموزش انواع روش های پرداخت درون برنامه ای اندروید</v>
      </c>
      <c r="C561" s="1" t="s">
        <v>27</v>
      </c>
      <c r="D561" s="1" t="s">
        <v>33</v>
      </c>
    </row>
    <row r="562" customFormat="false" ht="20.7" hidden="false" customHeight="true" outlineLevel="0" collapsed="false">
      <c r="A562" s="3" t="n">
        <v>561</v>
      </c>
      <c r="B562" s="2" t="str">
        <f aca="false">HYPERLINK("https://www.daneshjooyar.com/learning-android-programming-on-android-studio/","آموزش برنامه نویسی اندروید در Android Studio – پروژه های کوچک کاربردی")</f>
        <v>آموزش برنامه نویسی اندروید در Android Studio – پروژه های کوچک کاربردی</v>
      </c>
      <c r="C562" s="1" t="s">
        <v>27</v>
      </c>
      <c r="D562" s="1" t="s">
        <v>33</v>
      </c>
    </row>
    <row r="563" customFormat="false" ht="20.7" hidden="false" customHeight="true" outlineLevel="0" collapsed="false">
      <c r="A563" s="3" t="n">
        <v>562</v>
      </c>
      <c r="B563" s="2" t="str">
        <f aca="false">HYPERLINK("https://www.daneshjooyar.com/%d9%88%d8%a8%db%8c%d9%86%d8%a7%d8%b1-%d8%b1%d8%a7%db%8c%da%af%d8%a7%d9%86-%d8%a2%d9%85%d9%88%d8%b2%d8%b4-%d8%a8%d8%b1%d9%86%d8%a7%d9%85%d9%87-%d9%86%d9%88%db%8c%d8%b3%db%8c-%d8%a7%d9%86%d8%af%d8%b1/","وبینار رایگان آموزش برنامه نویسی اندروید")</f>
        <v>وبینار رایگان آموزش برنامه نویسی اندروید</v>
      </c>
      <c r="C563" s="1" t="s">
        <v>27</v>
      </c>
      <c r="D563" s="1" t="s">
        <v>33</v>
      </c>
    </row>
    <row r="564" customFormat="false" ht="20.7" hidden="false" customHeight="true" outlineLevel="0" collapsed="false">
      <c r="A564" s="3" t="n">
        <v>563</v>
      </c>
      <c r="B564" s="2" t="str">
        <f aca="false">HYPERLINK("https://www.daneshjooyar.com/%d8%a2%d9%85%d9%88%d8%b2%d8%b4-%d8%b3%d8%a7%d8%ae%d8%aa-%da%a9%d8%aa%d8%a7%d8%a8-%d9%85%d8%aa%d8%b1%db%8c%d8%a7%d9%84-%d8%af%d8%b1-%d8%a7%d9%86%d8%af%d8%b1%d9%88%db%8c%d8%af/","آموزش ساخت کتاب اندروید با طراحی متریال دیزاین – رایگان")</f>
        <v>آموزش ساخت کتاب اندروید با طراحی متریال دیزاین – رایگان</v>
      </c>
      <c r="C564" s="1" t="s">
        <v>27</v>
      </c>
      <c r="D564" s="1" t="s">
        <v>33</v>
      </c>
    </row>
    <row r="565" customFormat="false" ht="20.7" hidden="false" customHeight="true" outlineLevel="0" collapsed="false">
      <c r="A565" s="3" t="n">
        <v>564</v>
      </c>
      <c r="B565" s="2" t="str">
        <f aca="false">HYPERLINK("https://www.daneshjooyar.com/%d8%a2%d9%85%d9%88%d8%b2%d8%b4-%d8%a8%d8%b1%d9%86%d8%a7%d9%85%d9%87-%d9%86%d9%88%db%8c%d8%b3%db%8c-%d8%a7%d9%86%d8%af%d8%b1%d9%88%db%8c%d8%af-%d8%af%db%8c%d8%aa%d8%a7%d8%a8%db%8c%d8%b3-andro/","آموزش برنامه نویسی اندروید – فصل دوم – دیتابیس")</f>
        <v>آموزش برنامه نویسی اندروید – فصل دوم – دیتابیس</v>
      </c>
      <c r="C565" s="1" t="s">
        <v>27</v>
      </c>
      <c r="D565" s="1" t="s">
        <v>33</v>
      </c>
    </row>
    <row r="566" customFormat="false" ht="20.7" hidden="false" customHeight="true" outlineLevel="0" collapsed="false">
      <c r="A566" s="3" t="n">
        <v>565</v>
      </c>
      <c r="B566" s="2" t="str">
        <f aca="false">HYPERLINK("https://www.daneshjooyar.com/%d8%a2%d9%85%d9%88%d8%b2%d8%b4-%d8%a8%d8%b1%d9%86%d8%a7%d9%85%d9%87-%d9%86%d9%88%db%8c%d8%b3%db%8c-%d8%a7%d9%86%d8%af%d8%b1%d9%88%db%8c%d8%af-%d9%85%d9%82%d8%af%d9%85%d8%a7%d8%aa/","آموزش برنامه نویسی اندروید َAndroid مقدماتی و رایگان")</f>
        <v>آموزش برنامه نویسی اندروید َAndroid مقدماتی و رایگان</v>
      </c>
      <c r="C566" s="1" t="s">
        <v>27</v>
      </c>
      <c r="D566" s="1" t="s">
        <v>33</v>
      </c>
    </row>
    <row r="567" customFormat="false" ht="20.7" hidden="false" customHeight="true" outlineLevel="0" collapsed="false">
      <c r="A567" s="3" t="n">
        <v>566</v>
      </c>
      <c r="B567" s="2" t="str">
        <f aca="false">HYPERLINK("https://www.daneshjooyar.com/%d8%b3%d8%a7%d8%ae%d8%aa-%d8%a7%d9%be%d9%84%db%8c%da%a9%db%8c%d8%b4%d9%86-%d8%a2%d9%85%d9%88%d8%b2%d8%b4-%d8%b2%d8%a8%d8%a7%d9%86-%d8%a7%d9%86%da%af%d9%84%db%8c%d8%b3%db%8c-%d8%a7%d9%86%d8%af%d8%b1/","آموزش رایگان و پروژه محور اندروید – اپلیکیشن آموزش زبان")</f>
        <v>آموزش رایگان و پروژه محور اندروید – اپلیکیشن آموزش زبان</v>
      </c>
      <c r="C567" s="1" t="s">
        <v>27</v>
      </c>
      <c r="D567" s="1" t="s">
        <v>33</v>
      </c>
    </row>
    <row r="568" customFormat="false" ht="20.7" hidden="false" customHeight="true" outlineLevel="0" collapsed="false">
      <c r="A568" s="3" t="n">
        <v>567</v>
      </c>
      <c r="B568" s="2" t="str">
        <f aca="false">HYPERLINK("https://www.daneshjooyar.com/%d8%a2%d9%85%d9%88%d8%b2%d8%b4-%da%a9%d8%a7%d9%85%d9%84-%d8%b3%d8%a7%d8%ae%d8%aa-%d9%84%db%8c%d8%b3%d8%aa-%d8%a8%db%8c-%d9%be%d8%a7%db%8c%d8%a7%d9%86-%d8%aa%d8%a8-endless-listview-tab/","آموزش کامل ساخت لیست بی پایان و تب Endless ListView – Tab Strip")</f>
        <v>آموزش کامل ساخت لیست بی پایان و تب Endless ListView – Tab Strip</v>
      </c>
      <c r="C568" s="1" t="s">
        <v>27</v>
      </c>
      <c r="D568" s="1" t="s">
        <v>33</v>
      </c>
    </row>
    <row r="569" customFormat="false" ht="20.7" hidden="false" customHeight="true" outlineLevel="0" collapsed="false">
      <c r="A569" s="3" t="n">
        <v>568</v>
      </c>
      <c r="B569" s="2" t="str">
        <f aca="false">HYPERLINK("https://www.daneshjooyar.com/%d8%a2%d9%85%d9%88%d8%b2%d8%b4-%d8%b3%d8%a7%d8%ae%d8%aa-%d8%b5%d9%81%d8%ad%d9%87-splash-screen/","آموزش ساخت صفحه Splash Screen برای app های اندرویدی – جاوا")</f>
        <v>آموزش ساخت صفحه Splash Screen برای app های اندرویدی – جاوا</v>
      </c>
      <c r="C569" s="1" t="s">
        <v>27</v>
      </c>
      <c r="D569" s="1" t="s">
        <v>33</v>
      </c>
    </row>
    <row r="570" customFormat="false" ht="20.7" hidden="false" customHeight="true" outlineLevel="0" collapsed="false">
      <c r="A570" s="3" t="n">
        <v>569</v>
      </c>
      <c r="B570" s="2" t="str">
        <f aca="false">HYPERLINK("https://www.daneshjooyar.com/%d8%a2%d9%85%d9%88%d8%b2%d8%b4-%d8%a7%d8%b3%d8%aa%d9%81%d8%a7%d8%af%d9%87-%d8%a7%d8%b2-broadcast-receiver-%d8%af%d8%b1-%d8%a7%d9%86%d8%af%d8%b1%d9%88%db%8c%d8%af/","آموزش استفاده از Broadcast Receiver در اندروید")</f>
        <v>آموزش استفاده از Broadcast Receiver در اندروید</v>
      </c>
      <c r="C570" s="1" t="s">
        <v>27</v>
      </c>
      <c r="D570" s="1" t="s">
        <v>33</v>
      </c>
    </row>
    <row r="571" customFormat="false" ht="20.7" hidden="false" customHeight="true" outlineLevel="0" collapsed="false">
      <c r="A571" s="3" t="n">
        <v>570</v>
      </c>
      <c r="B571" s="2" t="str">
        <f aca="false">HYPERLINK("https://www.daneshjooyar.com/%d8%a2%d9%85%d9%88%d8%b2%d8%b4-%da%a9%d8%a7%d9%85%d9%84-%d8%a7%d9%85%da%a9%d8%a7%d9%86-%d8%af%d8%a7%d9%86%d9%84%d9%88%d8%af-%d9%88-%d8%a2%d9%be%d9%84%d9%88%d8%af-%d9%81%d8%a7%db%8c%d9%84-%d8%af%d8%b1/","آموزش کامل ساخت امکان دانلود و آپلود فایل در برنامه های اندروید")</f>
        <v>آموزش کامل ساخت امکان دانلود و آپلود فایل در برنامه های اندروید</v>
      </c>
      <c r="C571" s="1" t="s">
        <v>27</v>
      </c>
      <c r="D571" s="1" t="s">
        <v>33</v>
      </c>
    </row>
    <row r="572" customFormat="false" ht="20.7" hidden="false" customHeight="true" outlineLevel="0" collapsed="false">
      <c r="A572" s="3" t="n">
        <v>571</v>
      </c>
      <c r="B572" s="2" t="str">
        <f aca="false">HYPERLINK("https://www.daneshjooyar.com/%d8%a2%d9%85%d9%88%d8%b2%d8%b4-%d8%a8%d8%b1%d9%86%d8%a7%d9%85%d9%87-%d9%86%d9%88%db%8c%d8%b3%db%8c-%d8%a7%d9%86%d8%af%d8%b1%d9%88%db%8c%d8%af-%d9%be%db%8c%d8%b4%d8%b1%d9%81%d8%aa%d9%87-%d8%a8%d9%87/","آموزش موضوع محور و نکات پیشرفته ی برنامه نویسی اندروید به زبان جاوا در eclipse")</f>
        <v>آموزش موضوع محور و نکات پیشرفته ی برنامه نویسی اندروید به زبان جاوا در eclipse</v>
      </c>
      <c r="C572" s="1" t="s">
        <v>27</v>
      </c>
      <c r="D572" s="1" t="s">
        <v>33</v>
      </c>
    </row>
    <row r="573" customFormat="false" ht="20.7" hidden="false" customHeight="true" outlineLevel="0" collapsed="false">
      <c r="A573" s="3" t="n">
        <v>572</v>
      </c>
      <c r="B573" s="2" t="str">
        <f aca="false">HYPERLINK("https://www.daneshjooyar.com/%d8%a2%d9%85%d9%88%d8%b2%d8%b4-%da%a9%d8%a7%d9%85%d9%84-%d9%be%d8%b1%d8%af%d8%a7%d8%ae%d8%aa-%d8%af%d8%b1%d9%88%d9%86-%d8%a8%d8%b1%d9%86%d8%a7%d9%85%d9%87-%d8%a7%db%8c-%d9%85%d8%a7%d8%b1%da%a9%d8%aa/","آموزش کامل پرداخت درون برنامه ای مارکت کافه بازار")</f>
        <v>آموزش کامل پرداخت درون برنامه ای مارکت کافه بازار</v>
      </c>
      <c r="C573" s="1" t="s">
        <v>27</v>
      </c>
      <c r="D573" s="1" t="s">
        <v>33</v>
      </c>
    </row>
    <row r="574" customFormat="false" ht="20.7" hidden="false" customHeight="true" outlineLevel="0" collapsed="false">
      <c r="A574" s="3" t="n">
        <v>573</v>
      </c>
      <c r="B574" s="2" t="str">
        <f aca="false">HYPERLINK("https://www.daneshjooyar.com/%d8%a2%d9%85%d9%88%d8%b2%d8%b4-%d8%b3%d8%a7%d8%ae%d8%aa-%d8%a8%d8%b1%d9%86%d8%a7%d9%85%d9%87-%d8%a7%d9%86%d8%af%d8%b1%d9%88%db%8c%d8%af%db%8c-%d8%a8%d8%b1%d8%a7%db%8c-%d9%88%d8%a8%d8%b3%d8%a7%db%8c/","آموزش ساخت برنامه اندرویدی برای وبسایت (پروژه محور)")</f>
        <v>آموزش ساخت برنامه اندرویدی برای وبسایت (پروژه محور)</v>
      </c>
      <c r="C574" s="1" t="s">
        <v>27</v>
      </c>
      <c r="D574" s="1" t="s">
        <v>33</v>
      </c>
    </row>
    <row r="575" customFormat="false" ht="20.7" hidden="false" customHeight="true" outlineLevel="0" collapsed="false">
      <c r="A575" s="3" t="n">
        <v>574</v>
      </c>
      <c r="B575" s="2" t="str">
        <f aca="false">HYPERLINK("https://www.daneshjooyar.com/%d8%a2%d9%85%d9%88%d8%b2%d8%b4-%d8%af%db%8c%da%a9%d8%af-%d8%a8%d8%b1%d9%86%d8%a7%d9%85%d9%87-%db%8c-%d8%a7%d9%86%d8%af%d8%b1%d9%88%db%8c%d8%af%db%8c-%d9%88-%d8%af%d8%b3%d8%aa%d8%b1%d8%b3%db%8c-%d8%a8/","آموزش دیکد(decode) برنامه اندرویدی و دسترسی به سورس آن")</f>
        <v>آموزش دیکد(decode) برنامه اندرویدی و دسترسی به سورس آن</v>
      </c>
      <c r="C575" s="1" t="s">
        <v>27</v>
      </c>
      <c r="D575" s="1" t="s">
        <v>33</v>
      </c>
    </row>
    <row r="576" customFormat="false" ht="20.7" hidden="false" customHeight="true" outlineLevel="0" collapsed="false">
      <c r="A576" s="3" t="n">
        <v>575</v>
      </c>
      <c r="B576" s="2" t="str">
        <f aca="false">HYPERLINK("https://www.daneshjooyar.com/%d8%a2%d9%85%d9%88%d8%b2%d8%b4-%d8%a8%d8%b1%d9%86%d8%a7%d9%85%d9%87-%d9%86%d9%88%db%8c%d8%b3%db%8c-%d8%af%d8%b1%db%8c%d8%a7%d9%81%d8%aa-%d8%aa%d8%b5%d8%a7%d9%88%db%8c%d8%b1-%d8%a7%d8%b2-%d8%af%db%8c/","آموزش برنامه نویسی دریافت تصاویر از دیتابیس و اینترنت در اندروید")</f>
        <v>آموزش برنامه نویسی دریافت تصاویر از دیتابیس و اینترنت در اندروید</v>
      </c>
      <c r="C576" s="1" t="s">
        <v>27</v>
      </c>
      <c r="D576" s="1" t="s">
        <v>33</v>
      </c>
    </row>
    <row r="577" customFormat="false" ht="20.7" hidden="false" customHeight="true" outlineLevel="0" collapsed="false">
      <c r="A577" s="3" t="n">
        <v>576</v>
      </c>
      <c r="B577" s="2" t="str">
        <f aca="false">HYPERLINK("https://www.daneshjooyar.com/%d9%be%da%a9%db%8c%d8%ac-%d8%a2%d9%85%d9%88%d8%b2%d8%b4%db%8c-%da%a9%d9%86%d8%aa%d8%b1%d9%84-%d9%84%d9%88%d8%a7%d8%b2%d9%85-%d8%aa%d9%88%d8%b3%d8%b7-%d8%a8%d9%84%d9%88%d8%aa%d9%88%d8%ab-%d8%aa%d9%84-2/","پکیج آموزشی کنترل لوازم توسط بلوتوث تلفن همراه در سیستم عامل اندروید (قسمت دوم)")</f>
        <v>پکیج آموزشی کنترل لوازم توسط بلوتوث تلفن همراه در سیستم عامل اندروید (قسمت دوم)</v>
      </c>
      <c r="C577" s="1" t="s">
        <v>27</v>
      </c>
      <c r="D577" s="1" t="s">
        <v>33</v>
      </c>
    </row>
    <row r="578" customFormat="false" ht="20.7" hidden="false" customHeight="true" outlineLevel="0" collapsed="false">
      <c r="A578" s="3" t="n">
        <v>577</v>
      </c>
      <c r="B578" s="2" t="str">
        <f aca="false">HYPERLINK("https://www.daneshjooyar.com/%d9%be%da%a9%db%8c%d8%ac-%d8%a2%d9%85%d9%88%d8%b2%d8%b4%db%8c-%da%a9%d9%86%d8%aa%d8%b1%d9%84-%d9%84%d9%88%d8%a7%d8%b2%d9%85-%d8%aa%d9%88%d8%b3%d8%b7-%d8%a8%d9%84%d9%88%d8%aa%d9%88%d8%ab-%d8%aa%d9%84/","پکیج آموزشی کنترل لوازم توسط بلوتوث تلفن همراه در سیستم عامل اندروید(قسمت اول-برای اولین بار در ایران)")</f>
        <v>پکیج آموزشی کنترل لوازم توسط بلوتوث تلفن همراه در سیستم عامل اندروید(قسمت اول-برای اولین بار در ایران)</v>
      </c>
      <c r="C578" s="1" t="s">
        <v>27</v>
      </c>
      <c r="D578" s="1" t="s">
        <v>33</v>
      </c>
    </row>
    <row r="579" customFormat="false" ht="20.7" hidden="false" customHeight="true" outlineLevel="0" collapsed="false">
      <c r="A579" s="3" t="n">
        <v>578</v>
      </c>
      <c r="B579" s="2" t="str">
        <f aca="false">HYPERLINK("https://www.daneshjooyar.com/%d9%be%da%a9%db%8c%d8%ac-%d8%a2%d9%85%d9%88%d8%b2%d8%b4-%d8%b3%d8%a7%d8%ae%d8%aa-%da%a9%d8%aa%d8%a7%d8%a8-%d8%af%d8%b1-%d8%a7%d9%86%d8%af%d8%b1%d9%88%db%8c%d8%af/","پکیج آموزش ساخت کتاب در اندروید")</f>
        <v>پکیج آموزش ساخت کتاب در اندروید</v>
      </c>
      <c r="C579" s="1" t="s">
        <v>27</v>
      </c>
      <c r="D579" s="1" t="s">
        <v>33</v>
      </c>
    </row>
    <row r="580" customFormat="false" ht="20.7" hidden="false" customHeight="true" outlineLevel="0" collapsed="false">
      <c r="A580" s="3" t="n">
        <v>579</v>
      </c>
      <c r="B580" s="2" t="str">
        <f aca="false">HYPERLINK("https://www.daneshjooyar.com/%d9%be%da%a9%db%8c%d8%ac-%d8%a2%d9%85%d9%88%d8%b2%d8%b4-%d8%a8%d8%b1%d9%86%d8%a7%d9%85%d9%87-%d9%86%d9%88%db%8c%d8%b3%db%8c-%d8%a8%d8%b1%d8%a7%db%8c-%d8%b3%d8%ae%d8%aa-%d8%a7%d9%81%d8%b2%d8%a7%d8%b1/","پکیج آموزش برنامه نویسی برای سخت افزار در اندروید")</f>
        <v>پکیج آموزش برنامه نویسی برای سخت افزار در اندروید</v>
      </c>
      <c r="C580" s="1" t="s">
        <v>27</v>
      </c>
      <c r="D580" s="1" t="s">
        <v>33</v>
      </c>
    </row>
    <row r="581" customFormat="false" ht="20.7" hidden="false" customHeight="true" outlineLevel="0" collapsed="false">
      <c r="A581" s="3" t="n">
        <v>580</v>
      </c>
      <c r="B581" s="2" t="str">
        <f aca="false">HYPERLINK("https://www.daneshjooyar.com/%d9%be%da%a9%db%8c%d8%ac-%d8%a2%d9%85%d9%88%d8%b2%d8%b4-%d8%a7%d8%b1%d8%aa%d8%a8%d8%a7%d8%b7-%d8%a8%d8%a7-%d8%b3%d8%b1%d9%88%d8%b1-%d8%af%d8%b1-%d8%a7%d9%86%d8%af%d8%b1%d9%88%db%8c%d8%af/","پکیج آموزش ارتباط با سرور در اندروید")</f>
        <v>پکیج آموزش ارتباط با سرور در اندروید</v>
      </c>
      <c r="C581" s="1" t="s">
        <v>27</v>
      </c>
      <c r="D581" s="1" t="s">
        <v>33</v>
      </c>
    </row>
    <row r="582" customFormat="false" ht="20.7" hidden="false" customHeight="true" outlineLevel="0" collapsed="false">
      <c r="A582" s="3" t="n">
        <v>581</v>
      </c>
      <c r="B582" s="2" t="str">
        <f aca="false">HYPERLINK("https://www.daneshjooyar.com/%d9%be%da%a9%db%8c%d8%ac-%d8%a7%d9%85%d9%88%d8%b2%d8%b4-%d8%a8%d8%b1%d9%86%d8%a7%d9%85%d9%87-%d9%86%d9%88%db%8c%d8%b3%db%8c-%d9%81%d8%a7%db%8c%d9%84%db%8c%d9%86%da%af-%d8%af%d8%b1-%d8%a7%d9%86%d8%af/","پکیج اموزش برنامه نویسی فایلینگ در اندروید")</f>
        <v>پکیج اموزش برنامه نویسی فایلینگ در اندروید</v>
      </c>
      <c r="C582" s="1" t="s">
        <v>27</v>
      </c>
      <c r="D582" s="1" t="s">
        <v>33</v>
      </c>
    </row>
    <row r="583" customFormat="false" ht="20.7" hidden="false" customHeight="true" outlineLevel="0" collapsed="false">
      <c r="A583" s="3" t="n">
        <v>582</v>
      </c>
      <c r="B583" s="2" t="str">
        <f aca="false">HYPERLINK("https://www.daneshjooyar.com/android-eclipse-s01e05-06/","آموزش برنامه نویسی آندروید در Eclipse – فصل اول قسمت پنجم و ششم")</f>
        <v>آموزش برنامه نویسی آندروید در Eclipse – فصل اول قسمت پنجم و ششم</v>
      </c>
      <c r="C583" s="1" t="s">
        <v>27</v>
      </c>
      <c r="D583" s="1" t="s">
        <v>33</v>
      </c>
    </row>
    <row r="584" customFormat="false" ht="20.7" hidden="false" customHeight="true" outlineLevel="0" collapsed="false">
      <c r="A584" s="3" t="n">
        <v>583</v>
      </c>
      <c r="B584" s="2" t="str">
        <f aca="false">HYPERLINK("https://www.daneshjooyar.com/android-eclipse-s01e03-04/","آموزش برنامه نویسی آندروید در Eclipse – فصل اول قسمت سوم و چهارم")</f>
        <v>آموزش برنامه نویسی آندروید در Eclipse – فصل اول قسمت سوم و چهارم</v>
      </c>
      <c r="C584" s="1" t="s">
        <v>27</v>
      </c>
      <c r="D584" s="1" t="s">
        <v>33</v>
      </c>
    </row>
    <row r="585" customFormat="false" ht="20.7" hidden="false" customHeight="true" outlineLevel="0" collapsed="false">
      <c r="A585" s="3" t="n">
        <v>584</v>
      </c>
      <c r="B585" s="2" t="str">
        <f aca="false">HYPERLINK("https://www.daneshjooyar.com/android-eclipse-s01e01_02/","آموزش برنامه نویسی آندروید در Eclipse – فصل اول قسمت اول و دوم")</f>
        <v>آموزش برنامه نویسی آندروید در Eclipse – فصل اول قسمت اول و دوم</v>
      </c>
      <c r="C585" s="1" t="s">
        <v>27</v>
      </c>
      <c r="D585" s="1" t="s">
        <v>33</v>
      </c>
    </row>
    <row r="586" customFormat="false" ht="20.7" hidden="false" customHeight="true" outlineLevel="0" collapsed="false">
      <c r="A586" s="3" t="n">
        <v>585</v>
      </c>
      <c r="B586" s="2" t="str">
        <f aca="false">HYPERLINK("https://www.daneshjooyar.com/%d8%a2%d9%85%d9%88%d8%b2%d8%b4-%d8%b3%d8%a7%d8%ae%d8%aa-%da%a9%d8%aa%d8%a7%d8%a8-%d8%af%d8%b1-%d8%a7%d9%86%d8%af%d8%b1%d9%88%db%8c%d8%af%d8%a2%d9%85%d9%88%d8%b2%d8%b4-%d8%a8%d8%b1%d9%86%d8%a7%d9%85/","آموزش ساخت کتاب در اندروید(آموزش برنامه نویسی اندروید)")</f>
        <v>آموزش ساخت کتاب در اندروید(آموزش برنامه نویسی اندروید)</v>
      </c>
      <c r="C586" s="1" t="s">
        <v>27</v>
      </c>
      <c r="D586" s="1" t="s">
        <v>33</v>
      </c>
    </row>
    <row r="587" customFormat="false" ht="20.7" hidden="false" customHeight="true" outlineLevel="0" collapsed="false">
      <c r="A587" s="3" t="n">
        <v>586</v>
      </c>
      <c r="B587" s="2" t="str">
        <f aca="false">HYPERLINK("https://www.daneshjooyar.com/%d8%a2%d9%85%d9%88%d8%b2%d8%b4-%d8%b3%d8%a7%d8%ae%d8%aa-%d9%81%d8%b1%d9%88%d8%b4%da%af%d8%a7%d9%87-%d8%a8%d8%a7-asp-mvc-%d9%88-%d8%b7%d8%b1%d8%a7%d8%ad%db%8c-%d8%a7%d9%be-%d9%85%d9%88%d8%a8%d8%a7-2/","آموزش ساخت فروشگاه با ASP MVC و طراحی اپ موبایل با Xamarin – شامل 16 بخش")</f>
        <v>آموزش ساخت فروشگاه با ASP MVC و طراحی اپ موبایل با Xamarin – شامل 16 بخش</v>
      </c>
      <c r="C587" s="1" t="s">
        <v>27</v>
      </c>
      <c r="D587" s="1" t="s">
        <v>34</v>
      </c>
    </row>
    <row r="588" customFormat="false" ht="20.7" hidden="false" customHeight="true" outlineLevel="0" collapsed="false">
      <c r="A588" s="3" t="n">
        <v>587</v>
      </c>
      <c r="B588" s="2" t="str">
        <f aca="false">HYPERLINK("https://www.daneshjooyar.com/%d8%a8%d8%ae%d8%b4-%d8%b3%db%8c%d8%b2%d8%af%d9%87%d9%85-%d8%a2%d9%85%d9%88%d8%b2%d8%b4-%d8%b3%d8%a7%d8%ae%d8%aa-%d9%81%d8%b1%d9%88%d8%b4%da%af%d8%a7%d9%87-%d8%a8%d8%a7-asp-mvc-%d9%88-%d8%b7%d8%b1/","آموزش جامع زامارین فرم (Xamarin forms)")</f>
        <v>آموزش جامع زامارین فرم (Xamarin forms)</v>
      </c>
      <c r="C588" s="1" t="s">
        <v>27</v>
      </c>
      <c r="D588" s="1" t="s">
        <v>34</v>
      </c>
    </row>
    <row r="589" customFormat="false" ht="20.7" hidden="false" customHeight="true" outlineLevel="0" collapsed="false">
      <c r="A589" s="3" t="n">
        <v>588</v>
      </c>
      <c r="B589" s="2" t="str">
        <f aca="false">HYPERLINK("https://www.daneshjooyar.com/%d8%a2%d9%85%d9%88%d8%b2%d8%b4-%d9%85%d8%aa%d8%b1%db%8c%d8%a7%d9%84-%d8%af%db%8c%d8%b2%d8%a7%db%8c%d9%86-%d8%a8%d8%a7-%d8%b2%d8%a7%d9%85%d8%a7%d8%b1%db%8c%d9%86/","آموزش متریال دیزاین در زامارین اندروید – کاربردی و پروژه محور")</f>
        <v>آموزش متریال دیزاین در زامارین اندروید – کاربردی و پروژه محور</v>
      </c>
      <c r="C589" s="1" t="s">
        <v>27</v>
      </c>
      <c r="D589" s="1" t="s">
        <v>34</v>
      </c>
    </row>
    <row r="590" customFormat="false" ht="20.7" hidden="false" customHeight="true" outlineLevel="0" collapsed="false">
      <c r="A590" s="3" t="n">
        <v>589</v>
      </c>
      <c r="B590" s="2" t="str">
        <f aca="false">HYPERLINK("https://www.daneshjooyar.com/xamarin-tutorial/","آموزش جامع برنامه نویسی اندروید با زامارین")</f>
        <v>آموزش جامع برنامه نویسی اندروید با زامارین</v>
      </c>
      <c r="C590" s="1" t="s">
        <v>27</v>
      </c>
      <c r="D590" s="1" t="s">
        <v>34</v>
      </c>
    </row>
    <row r="591" customFormat="false" ht="20.7" hidden="false" customHeight="true" outlineLevel="0" collapsed="false">
      <c r="A591" s="3" t="n">
        <v>590</v>
      </c>
      <c r="B591" s="2" t="str">
        <f aca="false">HYPERLINK("https://www.daneshjooyar.com/kotlin-learning-2/","دوره صفر تا صد آموزش کاتلین")</f>
        <v>دوره صفر تا صد آموزش کاتلین</v>
      </c>
      <c r="C591" s="1" t="s">
        <v>27</v>
      </c>
      <c r="D591" s="1" t="s">
        <v>35</v>
      </c>
    </row>
    <row r="592" customFormat="false" ht="20.7" hidden="false" customHeight="true" outlineLevel="0" collapsed="false">
      <c r="A592" s="3" t="n">
        <v>591</v>
      </c>
      <c r="B592" s="2" t="str">
        <f aca="false">HYPERLINK("https://www.daneshjooyar.com/%d9%86%d8%b1%d9%85-%d8%a7%d9%81%d8%b2%d8%a7%d8%b1-%d9%81%d8%b1%d9%88%d8%b4%da%af%d8%a7%d9%87%db%8c-%d8%a8%d8%a7-%da%a9%d8%a7%d8%aa%d9%84%db%8c%d9%86-2/","آموزش پروژه محور کاتلین در قالب پیاده سازی نرم افزار فروشگاهی با MVP")</f>
        <v>آموزش پروژه محور کاتلین در قالب پیاده سازی نرم افزار فروشگاهی با MVP</v>
      </c>
      <c r="C592" s="1" t="s">
        <v>27</v>
      </c>
      <c r="D592" s="1" t="s">
        <v>35</v>
      </c>
    </row>
    <row r="593" customFormat="false" ht="20.7" hidden="false" customHeight="true" outlineLevel="0" collapsed="false">
      <c r="A593" s="3" t="n">
        <v>592</v>
      </c>
      <c r="B593" s="2" t="str">
        <f aca="false">HYPERLINK("https://www.daneshjooyar.com/advanced-android-training/","دوره آموزش پیشرفته اندروید به زبان کاتلین")</f>
        <v>دوره آموزش پیشرفته اندروید به زبان کاتلین</v>
      </c>
      <c r="C593" s="1" t="s">
        <v>27</v>
      </c>
      <c r="D593" s="1" t="s">
        <v>35</v>
      </c>
    </row>
    <row r="594" customFormat="false" ht="20.7" hidden="false" customHeight="true" outlineLevel="0" collapsed="false">
      <c r="A594" s="3" t="n">
        <v>593</v>
      </c>
      <c r="B594" s="2" t="str">
        <f aca="false">HYPERLINK("https://www.daneshjooyar.com/kotlin-learning-02/","آموزش زبان برنامه نویسی کاتلین – بخش دوم")</f>
        <v>آموزش زبان برنامه نویسی کاتلین – بخش دوم</v>
      </c>
      <c r="C594" s="1" t="s">
        <v>27</v>
      </c>
      <c r="D594" s="1" t="s">
        <v>35</v>
      </c>
    </row>
    <row r="595" customFormat="false" ht="20.7" hidden="false" customHeight="true" outlineLevel="0" collapsed="false">
      <c r="A595" s="3" t="n">
        <v>594</v>
      </c>
      <c r="B595" s="2" t="str">
        <f aca="false">HYPERLINK("https://www.daneshjooyar.com/kotlin-learning-011/","آموزش زبان برنامه نویسی کاتلین – بخش اول")</f>
        <v>آموزش زبان برنامه نویسی کاتلین – بخش اول</v>
      </c>
      <c r="C595" s="1" t="s">
        <v>27</v>
      </c>
      <c r="D595" s="1" t="s">
        <v>35</v>
      </c>
    </row>
    <row r="596" customFormat="false" ht="20.7" hidden="false" customHeight="true" outlineLevel="0" collapsed="false">
      <c r="A596" s="3" t="n">
        <v>595</v>
      </c>
      <c r="B596" s="2" t="str">
        <f aca="false">HYPERLINK("https://www.daneshjooyar.com/react-native/","دوره جامع آموزش React Native")</f>
        <v>دوره جامع آموزش React Native</v>
      </c>
      <c r="C596" s="1" t="s">
        <v>27</v>
      </c>
      <c r="D596" s="1" t="s">
        <v>36</v>
      </c>
    </row>
    <row r="597" customFormat="false" ht="20.7" hidden="false" customHeight="true" outlineLevel="0" collapsed="false">
      <c r="A597" s="3" t="n">
        <v>596</v>
      </c>
      <c r="B597" s="2" t="str">
        <f aca="false">HYPERLINK("https://www.daneshjooyar.com/xamarin-forms-of-whats-app/","آموزش طراحی رابط کاربری whats app در Xamarin Forms")</f>
        <v>آموزش طراحی رابط کاربری whats app در Xamarin Forms</v>
      </c>
      <c r="C597" s="1" t="s">
        <v>27</v>
      </c>
      <c r="D597" s="1" t="s">
        <v>36</v>
      </c>
    </row>
    <row r="598" customFormat="false" ht="20.7" hidden="false" customHeight="true" outlineLevel="0" collapsed="false">
      <c r="A598" s="3" t="n">
        <v>597</v>
      </c>
      <c r="B598" s="2" t="str">
        <f aca="false">HYPERLINK("https://www.daneshjooyar.com/advanced-android-training/","دوره آموزش پیشرفته اندروید به زبان کاتلین")</f>
        <v>دوره آموزش پیشرفته اندروید به زبان کاتلین</v>
      </c>
      <c r="C598" s="1" t="s">
        <v>27</v>
      </c>
      <c r="D598" s="1" t="s">
        <v>36</v>
      </c>
    </row>
    <row r="599" customFormat="false" ht="20.7" hidden="false" customHeight="true" outlineLevel="0" collapsed="false">
      <c r="A599" s="3" t="n">
        <v>598</v>
      </c>
      <c r="B599" s="2" t="str">
        <f aca="false">HYPERLINK("https://www.daneshjooyar.com/kotlin-learning-011/","آموزش زبان برنامه نویسی کاتلین – بخش اول")</f>
        <v>آموزش زبان برنامه نویسی کاتلین – بخش اول</v>
      </c>
      <c r="C599" s="1" t="s">
        <v>27</v>
      </c>
      <c r="D599" s="1" t="s">
        <v>36</v>
      </c>
    </row>
    <row r="600" customFormat="false" ht="20.7" hidden="false" customHeight="true" outlineLevel="0" collapsed="false">
      <c r="A600" s="3" t="n">
        <v>599</v>
      </c>
      <c r="B600" s="2" t="str">
        <f aca="false">HYPERLINK("https://www.daneshjooyar.com/tutorial-phonegap-for-be-a-developer/","آموزش Phonegap – بخش ششم دوره صد روز تا Developer شدن")</f>
        <v>آموزش Phonegap – بخش ششم دوره صد روز تا Developer شدن</v>
      </c>
      <c r="C600" s="1" t="s">
        <v>27</v>
      </c>
      <c r="D600" s="1" t="s">
        <v>36</v>
      </c>
    </row>
    <row r="601" customFormat="false" ht="20.7" hidden="false" customHeight="true" outlineLevel="0" collapsed="false">
      <c r="A601" s="3" t="n">
        <v>600</v>
      </c>
      <c r="B601" s="2" t="str">
        <f aca="false">HYPERLINK("https://www.daneshjooyar.com/%d8%a8%d8%ae%d8%b4-%d8%b3%db%8c%d8%b2%d8%af%d9%87%d9%85-%d8%a2%d9%85%d9%88%d8%b2%d8%b4-%d8%b3%d8%a7%d8%ae%d8%aa-%d9%81%d8%b1%d9%88%d8%b4%da%af%d8%a7%d9%87-%d8%a8%d8%a7-asp-mvc-%d9%88-%d8%b7%d8%b1/","آموزش جامع زامارین فرم (Xamarin forms)")</f>
        <v>آموزش جامع زامارین فرم (Xamarin forms)</v>
      </c>
      <c r="C601" s="1" t="s">
        <v>27</v>
      </c>
      <c r="D601" s="1" t="s">
        <v>36</v>
      </c>
    </row>
    <row r="602" customFormat="false" ht="20.7" hidden="false" customHeight="true" outlineLevel="0" collapsed="false">
      <c r="A602" s="3" t="n">
        <v>601</v>
      </c>
      <c r="B602" s="2" t="str">
        <f aca="false">HYPERLINK("https://www.daneshjooyar.com/learning-xamarin-forms-s01/","آموزش برنامه نویسی چندسکویی با زامارین فرم")</f>
        <v>آموزش برنامه نویسی چندسکویی با زامارین فرم</v>
      </c>
      <c r="C602" s="1" t="s">
        <v>27</v>
      </c>
      <c r="D602" s="1" t="s">
        <v>36</v>
      </c>
    </row>
    <row r="603" customFormat="false" ht="20.7" hidden="false" customHeight="true" outlineLevel="0" collapsed="false">
      <c r="A603" s="3" t="n">
        <v>602</v>
      </c>
      <c r="B603" s="2" t="str">
        <f aca="false">HYPERLINK("https://www.daneshjooyar.com/%d9%88%d8%a8%db%8c%d9%86%d8%a7%d8%b1-%d8%a2%d9%85%d9%88%d8%b2%d8%b4%db%8c-%d8%b2%d8%a7%d9%85%d8%a7%d8%b1%db%8c%d9%86-%d9%81%d8%b1%d9%85-%d8%a8%d8%b1%d9%86%d8%a7%d9%85%d9%87-%d9%86%d9%88%db%8c%d8%b3/","وبینار آموزشی زامارین فرم (برنامه نویسی چند سکویی) skiasharp طراحی گرافیکی")</f>
        <v>وبینار آموزشی زامارین فرم (برنامه نویسی چند سکویی) skiasharp طراحی گرافیکی</v>
      </c>
      <c r="C603" s="1" t="s">
        <v>27</v>
      </c>
      <c r="D603" s="1" t="s">
        <v>36</v>
      </c>
    </row>
    <row r="604" customFormat="false" ht="20.7" hidden="false" customHeight="true" outlineLevel="0" collapsed="false">
      <c r="A604" s="3" t="n">
        <v>603</v>
      </c>
      <c r="B604" s="2" t="str">
        <f aca="false">HYPERLINK("https://www.daneshjooyar.com/%d9%be%da%a9%db%8c%d8%ac-%d8%a2%d9%85%d9%88%d8%b2%d8%b4%db%8c-%d8%a8%d8%b1%d9%86%d8%a7%d9%85%d9%87-%d9%86%d9%88%db%8c%d8%b3%db%8c-%d8%af%d8%b1-%d9%85%d8%ad%db%8c%d8%b7-phone-gap-%d8%a8%d8%b1%d8%a7/","پکیج آموزشی برنامه نویسی در محیط Phone Gap برای اندروید")</f>
        <v>پکیج آموزشی برنامه نویسی در محیط Phone Gap برای اندروید</v>
      </c>
      <c r="C604" s="1" t="s">
        <v>27</v>
      </c>
      <c r="D604" s="1" t="s">
        <v>36</v>
      </c>
    </row>
    <row r="605" customFormat="false" ht="20.7" hidden="false" customHeight="true" outlineLevel="0" collapsed="false">
      <c r="A605" s="3" t="n">
        <v>604</v>
      </c>
      <c r="B605" s="2" t="str">
        <f aca="false">HYPERLINK("https://www.daneshjooyar.com/tutorial-phonegap-for-be-a-developer/","آموزش Phonegap – بخش ششم دوره صد روز تا Developer شدن")</f>
        <v>آموزش Phonegap – بخش ششم دوره صد روز تا Developer شدن</v>
      </c>
      <c r="C605" s="1" t="s">
        <v>27</v>
      </c>
      <c r="D605" s="1" t="s">
        <v>37</v>
      </c>
    </row>
    <row r="606" customFormat="false" ht="20.7" hidden="false" customHeight="true" outlineLevel="0" collapsed="false">
      <c r="A606" s="3" t="n">
        <v>605</v>
      </c>
      <c r="B606" s="2" t="str">
        <f aca="false">HYPERLINK("https://www.daneshjooyar.com/%d9%be%da%a9%db%8c%d8%ac-%d8%a2%d9%85%d9%88%d8%b2%d8%b4%db%8c-%d8%a8%d8%b1%d9%86%d8%a7%d9%85%d9%87-%d9%86%d9%88%db%8c%d8%b3%db%8c-%d8%af%d8%b1-%d9%85%d8%ad%db%8c%d8%b7-phone-gap-%d8%a8%d8%b1%d8%a7/","پکیج آموزشی برنامه نویسی در محیط Phone Gap برای اندروید")</f>
        <v>پکیج آموزشی برنامه نویسی در محیط Phone Gap برای اندروید</v>
      </c>
      <c r="C606" s="1" t="s">
        <v>27</v>
      </c>
      <c r="D606" s="1" t="s">
        <v>37</v>
      </c>
    </row>
    <row r="607" customFormat="false" ht="20.7" hidden="false" customHeight="true" outlineLevel="0" collapsed="false">
      <c r="A607" s="3" t="n">
        <v>606</v>
      </c>
      <c r="B607" s="2" t="str">
        <f aca="false">HYPERLINK("https://www.daneshjooyar.com/tutorial-phonegap-for-be-a-developer/","آموزش Phonegap – بخش ششم دوره صد روز تا Developer شدن")</f>
        <v>آموزش Phonegap – بخش ششم دوره صد روز تا Developer شدن</v>
      </c>
      <c r="C607" s="1" t="s">
        <v>27</v>
      </c>
      <c r="D607" s="1" t="s">
        <v>38</v>
      </c>
    </row>
    <row r="608" customFormat="false" ht="20.7" hidden="false" customHeight="true" outlineLevel="0" collapsed="false">
      <c r="A608" s="3" t="n">
        <v>607</v>
      </c>
      <c r="B608" s="2" t="str">
        <f aca="false">HYPERLINK("https://www.daneshjooyar.com/react-native/","دوره جامع آموزش React Native")</f>
        <v>دوره جامع آموزش React Native</v>
      </c>
      <c r="C608" s="1" t="s">
        <v>27</v>
      </c>
      <c r="D608" s="1" t="s">
        <v>39</v>
      </c>
    </row>
    <row r="609" customFormat="false" ht="20.7" hidden="false" customHeight="true" outlineLevel="0" collapsed="false">
      <c r="A609" s="3" t="n">
        <v>608</v>
      </c>
      <c r="B609" s="2" t="str">
        <f aca="false">HYPERLINK("https://www.daneshjooyar.com/xamarin-forms-of-whats-app/","آموزش طراحی رابط کاربری whats app در Xamarin Forms")</f>
        <v>آموزش طراحی رابط کاربری whats app در Xamarin Forms</v>
      </c>
      <c r="C609" s="1" t="s">
        <v>27</v>
      </c>
      <c r="D609" s="1" t="s">
        <v>40</v>
      </c>
    </row>
    <row r="610" customFormat="false" ht="20.7" hidden="false" customHeight="true" outlineLevel="0" collapsed="false">
      <c r="A610" s="3" t="n">
        <v>609</v>
      </c>
      <c r="B610" s="2" t="str">
        <f aca="false">HYPERLINK("https://www.daneshjooyar.com/%d8%a8%d8%ae%d8%b4-%d8%b3%db%8c%d8%b2%d8%af%d9%87%d9%85-%d8%a2%d9%85%d9%88%d8%b2%d8%b4-%d8%b3%d8%a7%d8%ae%d8%aa-%d9%81%d8%b1%d9%88%d8%b4%da%af%d8%a7%d9%87-%d8%a8%d8%a7-asp-mvc-%d9%88-%d8%b7%d8%b1/","آموزش جامع زامارین فرم (Xamarin forms)")</f>
        <v>آموزش جامع زامارین فرم (Xamarin forms)</v>
      </c>
      <c r="C610" s="1" t="s">
        <v>27</v>
      </c>
      <c r="D610" s="1" t="s">
        <v>40</v>
      </c>
    </row>
    <row r="611" customFormat="false" ht="20.7" hidden="false" customHeight="true" outlineLevel="0" collapsed="false">
      <c r="A611" s="3" t="n">
        <v>610</v>
      </c>
      <c r="B611" s="2" t="str">
        <f aca="false">HYPERLINK("https://www.daneshjooyar.com/learning-xamarin-forms-s01/","آموزش برنامه نویسی چندسکویی با زامارین فرم")</f>
        <v>آموزش برنامه نویسی چندسکویی با زامارین فرم</v>
      </c>
      <c r="C611" s="1" t="s">
        <v>27</v>
      </c>
      <c r="D611" s="1" t="s">
        <v>40</v>
      </c>
    </row>
    <row r="612" customFormat="false" ht="20.7" hidden="false" customHeight="true" outlineLevel="0" collapsed="false">
      <c r="A612" s="3" t="n">
        <v>611</v>
      </c>
      <c r="B612" s="2" t="str">
        <f aca="false">HYPERLINK("https://www.daneshjooyar.com/%d9%88%d8%a8%db%8c%d9%86%d8%a7%d8%b1-%d8%a2%d9%85%d9%88%d8%b2%d8%b4%db%8c-%d8%b2%d8%a7%d9%85%d8%a7%d8%b1%db%8c%d9%86-%d9%81%d8%b1%d9%85-%d8%a8%d8%b1%d9%86%d8%a7%d9%85%d9%87-%d9%86%d9%88%db%8c%d8%b3/","وبینار آموزشی زامارین فرم (برنامه نویسی چند سکویی) skiasharp طراحی گرافیکی")</f>
        <v>وبینار آموزشی زامارین فرم (برنامه نویسی چند سکویی) skiasharp طراحی گرافیکی</v>
      </c>
      <c r="C612" s="1" t="s">
        <v>27</v>
      </c>
      <c r="D612" s="1" t="s">
        <v>40</v>
      </c>
    </row>
    <row r="613" customFormat="false" ht="20.7" hidden="false" customHeight="true" outlineLevel="0" collapsed="false">
      <c r="A613" s="3" t="n">
        <v>612</v>
      </c>
      <c r="B613" s="2" t="str">
        <f aca="false">HYPERLINK("https://www.daneshjooyar.com/%d8%a2%d9%85%d9%88%d8%b2%d8%b4-%d8%ac%d8%a7%d9%85%d8%b9-c-%d9%85%d9%82%d8%af%d9%85%d8%a7%d8%aa%db%8c-%d8%aa%d8%a7-%d9%be%db%8c%d8%b4%d8%b1%d9%81%d8%aa%d9%87-%d9%be%d8%b1%d9%88%da%98%d9%87-%d9%85/","آموزش جامع برنامه نویسی ++C پروژه محور – مقدماتی تا پیشرفته")</f>
        <v>آموزش جامع برنامه نویسی ++C پروژه محور – مقدماتی تا پیشرفته</v>
      </c>
      <c r="C613" s="1" t="s">
        <v>41</v>
      </c>
      <c r="D613" s="1" t="s">
        <v>42</v>
      </c>
    </row>
    <row r="614" customFormat="false" ht="20.7" hidden="false" customHeight="true" outlineLevel="0" collapsed="false">
      <c r="A614" s="3" t="n">
        <v>613</v>
      </c>
      <c r="B614" s="2" t="str">
        <f aca="false">HYPERLINK("https://www.daneshjooyar.com/learning-c-season02/","آموزش ++C به زبان ساده و کاربردی – بخش دوم")</f>
        <v>آموزش ++C به زبان ساده و کاربردی – بخش دوم</v>
      </c>
      <c r="C614" s="1" t="s">
        <v>41</v>
      </c>
      <c r="D614" s="1" t="s">
        <v>42</v>
      </c>
    </row>
    <row r="615" customFormat="false" ht="20.7" hidden="false" customHeight="true" outlineLevel="0" collapsed="false">
      <c r="A615" s="3" t="n">
        <v>614</v>
      </c>
      <c r="B615" s="2" t="str">
        <f aca="false">HYPERLINK("https://www.daneshjooyar.com/learning-c-season01/","آموزش ++C به زبان ساده و کاربردی – بخش اول")</f>
        <v>آموزش ++C به زبان ساده و کاربردی – بخش اول</v>
      </c>
      <c r="C615" s="1" t="s">
        <v>41</v>
      </c>
      <c r="D615" s="1" t="s">
        <v>42</v>
      </c>
    </row>
    <row r="616" customFormat="false" ht="20.7" hidden="false" customHeight="true" outlineLevel="0" collapsed="false">
      <c r="A616" s="3" t="n">
        <v>615</v>
      </c>
      <c r="B616" s="2" t="str">
        <f aca="false">HYPERLINK("https://www.daneshjooyar.com/open-gl-learning-course/","آموزش OpenGL در قالب پروژه ساعت آنالوگ")</f>
        <v>آموزش OpenGL در قالب پروژه ساعت آنالوگ</v>
      </c>
      <c r="C616" s="1" t="s">
        <v>41</v>
      </c>
      <c r="D616" s="1" t="s">
        <v>42</v>
      </c>
    </row>
    <row r="617" customFormat="false" ht="20.7" hidden="false" customHeight="true" outlineLevel="0" collapsed="false">
      <c r="A617" s="3" t="n">
        <v>616</v>
      </c>
      <c r="B617" s="2" t="str">
        <f aca="false">HYPERLINK("https://www.daneshjooyar.com/%d8%a2%d9%85%d9%88%d8%b2%d8%b4-%da%a9%d8%a7%d9%85%d9%84-%d9%be%d8%b1%d9%88%da%98%d9%87-%d9%85%d8%ad%d9%88%d8%b1-%d8%aa%d8%b4%d8%ae%db%8c%d8%b5-%d8%ad%d8%b1%da%a9%d8%aa-%d8%af%d8%b1-%d9%81%db%8c%d9%84/","آموزش کامل پروژه محور تشخیص حرکت در فیلم و ارسال ایمیل در ++C")</f>
        <v>آموزش کامل پروژه محور تشخیص حرکت در فیلم و ارسال ایمیل در ++C</v>
      </c>
      <c r="C617" s="1" t="s">
        <v>41</v>
      </c>
      <c r="D617" s="1" t="s">
        <v>42</v>
      </c>
    </row>
    <row r="618" customFormat="false" ht="20.7" hidden="false" customHeight="true" outlineLevel="0" collapsed="false">
      <c r="A618" s="3" t="n">
        <v>617</v>
      </c>
      <c r="B618" s="2" t="str">
        <f aca="false">HYPERLINK("https://www.daneshjooyar.com/%d8%a2%d9%85%d9%88%d8%b2%d8%b4-%d8%aa%d8%b4%d8%ae%db%8c%d8%b5-%d9%88-%d8%b1%d8%af%db%8c%d8%a7%d8%a8%db%8c-%d8%aa%d8%ba%db%8c%db%8c%d8%b1-%d8%af%d8%b1-%d9%81%db%8c%d9%84%d9%85-%d8%b1%db%8c%d9%84-%d8%aa/","آموزش پردازش تصویر در ++C(تشخیص و ردیابی تغییر در فیلم ریل تایم)")</f>
        <v>آموزش پردازش تصویر در ++C(تشخیص و ردیابی تغییر در فیلم ریل تایم)</v>
      </c>
      <c r="C618" s="1" t="s">
        <v>41</v>
      </c>
      <c r="D618" s="1" t="s">
        <v>42</v>
      </c>
    </row>
    <row r="619" customFormat="false" ht="20.7" hidden="false" customHeight="true" outlineLevel="0" collapsed="false">
      <c r="A619" s="3" t="n">
        <v>618</v>
      </c>
      <c r="B619" s="2" t="str">
        <f aca="false">HYPERLINK("https://www.daneshjooyar.com/%d8%a2%d9%85%d9%88%d8%b2%d8%b4-%d9%be%d8%b1%d9%88%da%98%d9%87-%d9%85%d8%ad%d9%88%d8%b1-%d9%be%d8%b1%d8%af%d8%a7%d8%b2%d8%b4-%d8%aa%d8%b5%d9%88%db%8c%d8%b1-%d8%af%d8%b1-c%d8%aa%d8%b4%d8%ae%db%8c/","آموزش پروژه محور پردازش تصویر در ++C(تشخیص و ردیابی شئ با رنگ)")</f>
        <v>آموزش پروژه محور پردازش تصویر در ++C(تشخیص و ردیابی شئ با رنگ)</v>
      </c>
      <c r="C619" s="1" t="s">
        <v>41</v>
      </c>
      <c r="D619" s="1" t="s">
        <v>42</v>
      </c>
    </row>
    <row r="620" customFormat="false" ht="20.7" hidden="false" customHeight="true" outlineLevel="0" collapsed="false">
      <c r="A620" s="3" t="n">
        <v>619</v>
      </c>
      <c r="B620" s="2" t="str">
        <f aca="false">HYPERLINK("https://www.daneshjooyar.com/%d8%a2%d9%85%d9%88%d8%b2%d8%b4-%d9%be%d8%b1%d8%af%d8%a7%d8%b2%d8%b4-%d8%aa%d8%b5%d9%88%db%8c%d8%b1-%d8%af%d8%b1-c%d8%a8%d8%ae%d8%b4-%da%86%d9%87%d8%a7%d8%b1%d9%85-%d8%aa%d9%88%d8%a7%d8%a8%d8%b9/","آموزش پردازش تصویر در ++C (بخش چهارم-توابع اصلی و تبدیلها)")</f>
        <v>آموزش پردازش تصویر در ++C (بخش چهارم-توابع اصلی و تبدیلها)</v>
      </c>
      <c r="C620" s="1" t="s">
        <v>41</v>
      </c>
      <c r="D620" s="1" t="s">
        <v>42</v>
      </c>
    </row>
    <row r="621" customFormat="false" ht="20.7" hidden="false" customHeight="true" outlineLevel="0" collapsed="false">
      <c r="A621" s="3" t="n">
        <v>620</v>
      </c>
      <c r="B621" s="2" t="str">
        <f aca="false">HYPERLINK("https://www.daneshjooyar.com/%d8%a2%d9%85%d9%88%d8%b2%d8%b4-%da%a9%d8%a7%d9%85%d9%84-%d8%ad%d9%84-%d9%85%d8%b3%d8%a7%d8%a6%d9%84-%d8%b1%db%8c%d8%a7%d8%b6%db%8c-%d8%af%d8%b1-%d8%b2%d8%a8%d8%a7%d9%86-c-%d8%a8%d8%ae%d8%b4-%d8%a7/","آموزش کامل حل مسائل ریاضی در زبان ++C – بخش اول")</f>
        <v>آموزش کامل حل مسائل ریاضی در زبان ++C – بخش اول</v>
      </c>
      <c r="C621" s="1" t="s">
        <v>41</v>
      </c>
      <c r="D621" s="1" t="s">
        <v>42</v>
      </c>
    </row>
    <row r="622" customFormat="false" ht="20.7" hidden="false" customHeight="true" outlineLevel="0" collapsed="false">
      <c r="A622" s="3" t="n">
        <v>621</v>
      </c>
      <c r="B622" s="2" t="str">
        <f aca="false">HYPERLINK("https://www.daneshjooyar.com/%d8%a2%d9%85%d9%88%d8%b2%d8%b4-%d9%be%d8%b1%d8%af%d8%a7%d8%b2%d8%b4-%d8%aa%d8%b5%d9%88%db%8c%d8%b1-%d8%af%d8%b1-c-%d8%a8%d8%ae%d8%b4-%d8%af%d9%88%d9%85-%d9%be%d8%b1%d8%af%d8%a7%d8%b2%d8%b4-%d8%b1/","آموزش پردازش تصویر در ++C (بخش دوم-پردازش روی ماتریس)")</f>
        <v>آموزش پردازش تصویر در ++C (بخش دوم-پردازش روی ماتریس)</v>
      </c>
      <c r="C622" s="1" t="s">
        <v>41</v>
      </c>
      <c r="D622" s="1" t="s">
        <v>42</v>
      </c>
    </row>
    <row r="623" customFormat="false" ht="20.7" hidden="false" customHeight="true" outlineLevel="0" collapsed="false">
      <c r="A623" s="3" t="n">
        <v>622</v>
      </c>
      <c r="B623" s="2" t="str">
        <f aca="false">HYPERLINK("https://www.daneshjooyar.com/%d8%af%d9%88%d8%b1%d9%87-%db%8c-%da%a9%d8%a7%d9%85%d9%84-%d8%a2%d9%85%d9%88%d8%b2%d8%b4-%d8%b4%db%8c-%da%af%d8%b1%d8%a7%db%8c%db%8c-%d8%af%d8%b1-c/","دوره ی کامل آموزش شی گرایی در ++C")</f>
        <v>دوره ی کامل آموزش شی گرایی در ++C</v>
      </c>
      <c r="C623" s="1" t="s">
        <v>41</v>
      </c>
      <c r="D623" s="1" t="s">
        <v>42</v>
      </c>
    </row>
    <row r="624" customFormat="false" ht="20.7" hidden="false" customHeight="true" outlineLevel="0" collapsed="false">
      <c r="A624" s="3" t="n">
        <v>623</v>
      </c>
      <c r="B624" s="2" t="str">
        <f aca="false">HYPERLINK("https://www.daneshjooyar.com/%d8%af%d9%88%d8%b1%d9%87-%db%8c-%da%a9%d8%a7%d9%85%d9%84-%d8%a2%d9%85%d9%88%d8%b2%d8%b4-%d8%b2%d8%a8%d8%a7%d9%86-%d8%a8%d8%b1%d9%86%d8%a7%d9%85%d9%87-%d9%86%d9%88%db%8c%d8%b3%db%8c-c-%d8%8c-%d8%af/","دوره ی کامل آموزش زبان برنامه نویسی C++ ، دارای سرفصل کامل ، مناسب برای کنکور")</f>
        <v>دوره ی کامل آموزش زبان برنامه نویسی C++ ، دارای سرفصل کامل ، مناسب برای کنکور</v>
      </c>
      <c r="C624" s="1" t="s">
        <v>41</v>
      </c>
      <c r="D624" s="1" t="s">
        <v>42</v>
      </c>
    </row>
    <row r="625" customFormat="false" ht="20.7" hidden="false" customHeight="true" outlineLevel="0" collapsed="false">
      <c r="A625" s="3" t="n">
        <v>624</v>
      </c>
      <c r="B625" s="2" t="str">
        <f aca="false">HYPERLINK("https://www.daneshjooyar.com/apso-algorithm-matlab/","دوره آموزش برنامه نویسی الگوریتم APSO در متلب")</f>
        <v>دوره آموزش برنامه نویسی الگوریتم APSO در متلب</v>
      </c>
      <c r="C625" s="1" t="s">
        <v>41</v>
      </c>
      <c r="D625" s="1" t="s">
        <v>43</v>
      </c>
    </row>
    <row r="626" customFormat="false" ht="20.7" hidden="false" customHeight="true" outlineLevel="0" collapsed="false">
      <c r="A626" s="3" t="n">
        <v>625</v>
      </c>
      <c r="B626" s="2" t="str">
        <f aca="false">HYPERLINK("https://www.daneshjooyar.com/learning-mupad-toolkit-in-matlab/","آموزش ریاضیات نمادین و جعبه ابزار Mupad در نرم افزار متلب")</f>
        <v>آموزش ریاضیات نمادین و جعبه ابزار Mupad در نرم افزار متلب</v>
      </c>
      <c r="C626" s="1" t="s">
        <v>41</v>
      </c>
      <c r="D626" s="1" t="s">
        <v>43</v>
      </c>
    </row>
    <row r="627" customFormat="false" ht="20.7" hidden="false" customHeight="true" outlineLevel="0" collapsed="false">
      <c r="A627" s="3" t="n">
        <v>626</v>
      </c>
      <c r="B627" s="2" t="str">
        <f aca="false">HYPERLINK("https://www.daneshjooyar.com/view-vector-and-scalar-fields-in-matlab/","آموزش نمایش میدان های برداری و اسکالر در MATLAB")</f>
        <v>آموزش نمایش میدان های برداری و اسکالر در MATLAB</v>
      </c>
      <c r="C627" s="1" t="s">
        <v>41</v>
      </c>
      <c r="D627" s="1" t="s">
        <v>43</v>
      </c>
    </row>
    <row r="628" customFormat="false" ht="20.7" hidden="false" customHeight="true" outlineLevel="0" collapsed="false">
      <c r="A628" s="3" t="n">
        <v>627</v>
      </c>
      <c r="B628" s="2" t="str">
        <f aca="false">HYPERLINK("https://www.daneshjooyar.com/rooting-and-solving-equations-in-matlab/","آموزش ریشه یابی و حل معادلات در متلب")</f>
        <v>آموزش ریشه یابی و حل معادلات در متلب</v>
      </c>
      <c r="C628" s="1" t="s">
        <v>41</v>
      </c>
      <c r="D628" s="1" t="s">
        <v>43</v>
      </c>
    </row>
    <row r="629" customFormat="false" ht="20.7" hidden="false" customHeight="true" outlineLevel="0" collapsed="false">
      <c r="A629" s="3" t="n">
        <v>628</v>
      </c>
      <c r="B629" s="2" t="str">
        <f aca="false">HYPERLINK("https://www.daneshjooyar.com/build-a-telegram-robot-in-matlab/","آموزش ساخت ربات تلگرام با MATLAB و استفاده از روش getupdates")</f>
        <v>آموزش ساخت ربات تلگرام با MATLAB و استفاده از روش getupdates</v>
      </c>
      <c r="C629" s="1" t="s">
        <v>41</v>
      </c>
      <c r="D629" s="1" t="s">
        <v>43</v>
      </c>
    </row>
    <row r="630" customFormat="false" ht="20.7" hidden="false" customHeight="true" outlineLevel="0" collapsed="false">
      <c r="A630" s="3" t="n">
        <v>629</v>
      </c>
      <c r="B630" s="2" t="str">
        <f aca="false">HYPERLINK("https://www.daneshjooyar.com/learn-to-draw-a-curve-in-matlab/","آموزش رسم منحنی و تنظیمات گرافیکی در نرم افزار MATLAB")</f>
        <v>آموزش رسم منحنی و تنظیمات گرافیکی در نرم افزار MATLAB</v>
      </c>
      <c r="C630" s="1" t="s">
        <v>41</v>
      </c>
      <c r="D630" s="1" t="s">
        <v>43</v>
      </c>
    </row>
    <row r="631" customFormat="false" ht="20.7" hidden="false" customHeight="true" outlineLevel="0" collapsed="false">
      <c r="A631" s="3" t="n">
        <v>630</v>
      </c>
      <c r="B631" s="2" t="str">
        <f aca="false">HYPERLINK("https://www.daneshjooyar.com/learning-simulink-in-matlab/","آموزش عمومی و کاربردی محیط Simulink در نرم افزار Matlab")</f>
        <v>آموزش عمومی و کاربردی محیط Simulink در نرم افزار Matlab</v>
      </c>
      <c r="C631" s="1" t="s">
        <v>41</v>
      </c>
      <c r="D631" s="1" t="s">
        <v>43</v>
      </c>
    </row>
    <row r="632" customFormat="false" ht="20.7" hidden="false" customHeight="true" outlineLevel="0" collapsed="false">
      <c r="A632" s="3" t="n">
        <v>631</v>
      </c>
      <c r="B632" s="2" t="str">
        <f aca="false">HYPERLINK("https://www.daneshjooyar.com/%d8%af%d8%a7%d9%86%d9%84%d9%88%d8%af-%da%a9%d8%af-%d9%86%d8%a7%d8%ad%db%8c%d9%87-%d8%a8%d9%86%d8%af%db%8c-%d8%aa%d8%b5%d8%a7%d9%88%db%8c%d8%b1-%d8%a8%d8%a7-%d8%a7%d8%b3%d8%aa%d9%81%d8%a7%d8%af%d9%87/","دانلود برنامه متلب الگوریتم SVM برای قطعه بندی بندی تصاویر")</f>
        <v>دانلود برنامه متلب الگوریتم SVM برای قطعه بندی بندی تصاویر</v>
      </c>
      <c r="C632" s="1" t="s">
        <v>41</v>
      </c>
      <c r="D632" s="1" t="s">
        <v>43</v>
      </c>
    </row>
    <row r="633" customFormat="false" ht="20.7" hidden="false" customHeight="true" outlineLevel="0" collapsed="false">
      <c r="A633" s="3" t="n">
        <v>632</v>
      </c>
      <c r="B633" s="2" t="str">
        <f aca="false">HYPERLINK("https://www.daneshjooyar.com/%d8%af%d8%a7%d9%86%d9%84%d9%88%d8%af-%d9%81%db%8c%d9%84%d9%85-%d8%a2%d9%85%d9%88%d8%b2%d8%b4-%d8%a7%d9%84%da%af%d9%88%d8%b1%db%8c%d8%aa%d9%85-%d9%87%d8%a7%db%8c-clustering-%d8%af%d8%b1-%d9%85%d8%aa/","دانلود فیلم آموزش الگوریتم های Clustering در متلب")</f>
        <v>دانلود فیلم آموزش الگوریتم های Clustering در متلب</v>
      </c>
      <c r="C633" s="1" t="s">
        <v>41</v>
      </c>
      <c r="D633" s="1" t="s">
        <v>43</v>
      </c>
    </row>
    <row r="634" customFormat="false" ht="20.7" hidden="false" customHeight="true" outlineLevel="0" collapsed="false">
      <c r="A634" s="3" t="n">
        <v>633</v>
      </c>
      <c r="B634" s="2" t="str">
        <f aca="false">HYPERLINK("https://www.daneshjooyar.com/%d9%be%da%a9-%da%a9%d8%a7%d9%85%d9%84-%d8%a7%d9%84%da%af%d9%88%d8%b2%db%8c%d8%aa%d9%85-%d9%87%d8%a7%db%8c-%d8%aa%d8%b4%d8%ae%db%8c%d8%b5-%d8%af%d8%b3%d8%aa%d8%ae%d8%b7-%d8%a8%d8%b1%d8%a7%db%8c-%d8%b2/","دانلود سورس کد متلب متدهای تشخیص دستخط")</f>
        <v>دانلود سورس کد متلب متدهای تشخیص دستخط</v>
      </c>
      <c r="C634" s="1" t="s">
        <v>41</v>
      </c>
      <c r="D634" s="1" t="s">
        <v>43</v>
      </c>
    </row>
    <row r="635" customFormat="false" ht="20.7" hidden="false" customHeight="true" outlineLevel="0" collapsed="false">
      <c r="A635" s="3" t="n">
        <v>634</v>
      </c>
      <c r="B635" s="2" t="str">
        <f aca="false">HYPERLINK("https://www.daneshjooyar.com/%d9%be%da%a9-%da%a9%d8%a7%d9%85%d9%84-%d8%a7%d9%84%da%af%d9%88%d8%b1%db%8c%d8%aa%d9%85-%d9%87%d8%a7%db%8c-classification-clustring-%d8%a8%d8%b1%d8%a7%db%8c-%d8%af%db%8c%d8%aa%d8%a7%d8%b3%d8%aa/","پک کامل الگوریتم های Classification , Clustering برای دیتاست ها و ناحیه بندی تصاویر")</f>
        <v>پک کامل الگوریتم های Classification , Clustering برای دیتاست ها و ناحیه بندی تصاویر</v>
      </c>
      <c r="C635" s="1" t="s">
        <v>41</v>
      </c>
      <c r="D635" s="1" t="s">
        <v>43</v>
      </c>
    </row>
    <row r="636" customFormat="false" ht="20.7" hidden="false" customHeight="true" outlineLevel="0" collapsed="false">
      <c r="A636" s="3" t="n">
        <v>635</v>
      </c>
      <c r="B636" s="2" t="str">
        <f aca="false">HYPERLINK("https://www.daneshjooyar.com/%d9%81%db%8c%d9%84%d9%85-%d8%a2%d9%85%d9%88%d8%b2%d8%b4-%d8%aa%d8%a8%d8%af%db%8c%d9%84-%da%a9%d8%af-%d9%87%d8%a7%db%8c-%d9%86%d9%88%d8%b4%d8%aa%d9%87-%d8%b4%d8%af%d9%87-%d8%af%d8%b1-%d9%85%d8%aa%d9%84/","فیلم آموزش تبدیل کد های نوشته شده در متلب به DLL قابل استفاده در سی شارپ")</f>
        <v>فیلم آموزش تبدیل کد های نوشته شده در متلب به DLL قابل استفاده در سی شارپ</v>
      </c>
      <c r="C636" s="1" t="s">
        <v>41</v>
      </c>
      <c r="D636" s="1" t="s">
        <v>43</v>
      </c>
    </row>
    <row r="637" customFormat="false" ht="20.7" hidden="false" customHeight="true" outlineLevel="0" collapsed="false">
      <c r="A637" s="3" t="n">
        <v>636</v>
      </c>
      <c r="B637" s="2" t="str">
        <f aca="false">HYPERLINK("https://www.daneshjooyar.com/%d8%af%d8%a7%d9%86%d9%84%d9%88%d8%af-%d8%b1%d8%a7%db%8c%da%af%d8%a7%d9%86-%d9%81%db%8c%d9%84%d9%85-%d8%a2%d9%85%d9%88%d8%b2%d8%b4-%d8%a8%d8%b1%d9%86%d8%a7%d9%85%d9%87-%d9%86%d9%88%db%8c%d8%b3%db%8c-5/","دانلود رایگان فیلم آموزش برنامه نویسی متلب به زبان فارسی قسمت هشتم")</f>
        <v>دانلود رایگان فیلم آموزش برنامه نویسی متلب به زبان فارسی قسمت هشتم</v>
      </c>
      <c r="C637" s="1" t="s">
        <v>41</v>
      </c>
      <c r="D637" s="1" t="s">
        <v>43</v>
      </c>
    </row>
    <row r="638" customFormat="false" ht="20.7" hidden="false" customHeight="true" outlineLevel="0" collapsed="false">
      <c r="A638" s="3" t="n">
        <v>637</v>
      </c>
      <c r="B638" s="2" t="str">
        <f aca="false">HYPERLINK("https://www.daneshjooyar.com/%d8%af%d8%a7%d9%86%d9%84%d9%88%d8%af-%d9%81%db%8c%d9%84%d9%85-%d8%a2%d9%85%d9%88%d8%b2%d8%b4%db%8c-%d9%be%d8%b1%d8%af%d8%a7%d8%b2%d8%b4-%d8%aa%d8%b5%d9%88%db%8c%d8%b1-%d8%af%d8%b1-%d9%85%d8%aa%d9%84-4/","دانلود فیلم آموزشی پردازش تصویر در متلب- ناحیه بندی تصاویر (قسمت چهارم)")</f>
        <v>دانلود فیلم آموزشی پردازش تصویر در متلب- ناحیه بندی تصاویر (قسمت چهارم)</v>
      </c>
      <c r="C638" s="1" t="s">
        <v>41</v>
      </c>
      <c r="D638" s="1" t="s">
        <v>43</v>
      </c>
    </row>
    <row r="639" customFormat="false" ht="20.7" hidden="false" customHeight="true" outlineLevel="0" collapsed="false">
      <c r="A639" s="3" t="n">
        <v>638</v>
      </c>
      <c r="B639" s="2" t="str">
        <f aca="false">HYPERLINK("https://www.daneshjooyar.com/%d8%af%d8%a7%d9%86%d9%84%d9%88%d8%af-%d9%81%db%8c%d9%84%d9%85-%d8%a2%d9%85%d9%88%d8%b2%d8%b4%db%8c-%d9%be%d8%b1%d8%af%d8%a7%d8%b2%d8%b4-%d8%aa%d8%b5%d9%88%db%8c%d8%b1-%d8%af%d8%b1-%d9%85%d8%aa%d9%84/","آموزش پردازش تصویر در متلب- (قسمت اول، دوم و سوم)")</f>
        <v>آموزش پردازش تصویر در متلب- (قسمت اول، دوم و سوم)</v>
      </c>
      <c r="C639" s="1" t="s">
        <v>41</v>
      </c>
      <c r="D639" s="1" t="s">
        <v>43</v>
      </c>
    </row>
    <row r="640" customFormat="false" ht="20.7" hidden="false" customHeight="true" outlineLevel="0" collapsed="false">
      <c r="A640" s="3" t="n">
        <v>639</v>
      </c>
      <c r="B640" s="2" t="str">
        <f aca="false">HYPERLINK("https://www.daneshjooyar.com/%d8%af%d8%a7%d9%86%d9%84%d9%88%d8%af-%d8%b1%d8%a7%db%8c%da%af%d8%a7%d9%86-%d9%81%db%8c%d9%84%d9%85-%d8%a2%d9%85%d9%88%d8%b2%d8%b4-%d8%a8%d8%b1%d9%86%d8%a7%d9%85%d9%87-%d9%86%d9%88%db%8c%d8%b3%db%8c-4/","دانلود رایگان فیلم آموزش برنامه نویسی متلب به زبان فارسی قسمت هفتم")</f>
        <v>دانلود رایگان فیلم آموزش برنامه نویسی متلب به زبان فارسی قسمت هفتم</v>
      </c>
      <c r="C640" s="1" t="s">
        <v>41</v>
      </c>
      <c r="D640" s="1" t="s">
        <v>43</v>
      </c>
    </row>
    <row r="641" customFormat="false" ht="20.7" hidden="false" customHeight="true" outlineLevel="0" collapsed="false">
      <c r="A641" s="3" t="n">
        <v>640</v>
      </c>
      <c r="B641" s="2" t="str">
        <f aca="false">HYPERLINK("https://www.daneshjooyar.com/%d8%af%d8%a7%d9%86%d9%84%d9%88%d8%af-%d8%b1%d8%a7%db%8c%da%af%d8%a7%d9%86-%d9%81%db%8c%d9%84%d9%85-%d8%a2%d9%85%d9%88%d8%b2%d8%b4-%d8%a8%d8%b1%d9%86%d8%a7%d9%85%d9%87-%d9%86%d9%88%db%8c%d8%b3%db%8c-3/","دانلود رایگان فیلم آموزش برنامه نویسی متلب به زبان فارسی قسمت ششم")</f>
        <v>دانلود رایگان فیلم آموزش برنامه نویسی متلب به زبان فارسی قسمت ششم</v>
      </c>
      <c r="C641" s="1" t="s">
        <v>41</v>
      </c>
      <c r="D641" s="1" t="s">
        <v>43</v>
      </c>
    </row>
    <row r="642" customFormat="false" ht="20.7" hidden="false" customHeight="true" outlineLevel="0" collapsed="false">
      <c r="A642" s="3" t="n">
        <v>641</v>
      </c>
      <c r="B642" s="2" t="str">
        <f aca="false">HYPERLINK("https://www.daneshjooyar.com/%d8%af%d8%a7%d9%86%d9%84%d9%88%d8%af-%d8%b1%d8%a7%db%8c%da%af%d8%a7%d9%86-%d9%81%db%8c%d9%84%d9%85-%d8%a2%d9%85%d9%88%d8%b2%d8%b4-%d8%a8%d8%b1%d9%86%d8%a7%d9%85%d9%87-%d9%86%d9%88%db%8c%d8%b3%db%8c-2/","دانلود رایگان فیلم آموزش برنامه نویسی متلب به زبان فارسی قسمت پنجم")</f>
        <v>دانلود رایگان فیلم آموزش برنامه نویسی متلب به زبان فارسی قسمت پنجم</v>
      </c>
      <c r="C642" s="1" t="s">
        <v>41</v>
      </c>
      <c r="D642" s="1" t="s">
        <v>43</v>
      </c>
    </row>
    <row r="643" customFormat="false" ht="20.7" hidden="false" customHeight="true" outlineLevel="0" collapsed="false">
      <c r="A643" s="3" t="n">
        <v>642</v>
      </c>
      <c r="B643" s="2" t="str">
        <f aca="false">HYPERLINK("https://www.daneshjooyar.com/%d8%af%d8%a7%d9%86%d9%84%d9%88%d8%af-%d8%b1%d8%a7%db%8c%da%af%d8%a7%d9%86-%d9%81%db%8c%d9%84%d9%85-%d8%a2%d9%85%d9%88%d8%b2%d8%b4-%d8%a8%d8%b1%d9%86%d8%a7%d9%85%d9%87-%d9%86%d9%88%db%8c%d8%b3%db%8c/","دانلود رایگان فیلم آموزش برنامه نویسی متلب به زبان فارسی قسمت چهارم")</f>
        <v>دانلود رایگان فیلم آموزش برنامه نویسی متلب به زبان فارسی قسمت چهارم</v>
      </c>
      <c r="C643" s="1" t="s">
        <v>41</v>
      </c>
      <c r="D643" s="1" t="s">
        <v>43</v>
      </c>
    </row>
    <row r="644" customFormat="false" ht="20.7" hidden="false" customHeight="true" outlineLevel="0" collapsed="false">
      <c r="A644" s="3" t="n">
        <v>643</v>
      </c>
      <c r="B644" s="2" t="str">
        <f aca="false">HYPERLINK("https://www.daneshjooyar.com/%d8%af%d8%a7%d9%86%d9%84%d9%88%d8%af-%d9%81%db%8c%d9%84%d9%85-%d8%a2%d9%85%d9%88%d8%b2%d8%b4-%d9%86%d8%b1%d9%85-%d8%a7%d9%81%d8%b2%d8%a7%d8%b1-%d8%a8%d8%b1%d9%86%d8%a7%d9%85%d9%87-%d9%86%d9%88%db%8c-3/","دانلود فیلم آموزش نرم افزار برنامه نویسی MatLab به زبان فارسی (قسمت سوم)")</f>
        <v>دانلود فیلم آموزش نرم افزار برنامه نویسی MatLab به زبان فارسی (قسمت سوم)</v>
      </c>
      <c r="C644" s="1" t="s">
        <v>41</v>
      </c>
      <c r="D644" s="1" t="s">
        <v>43</v>
      </c>
    </row>
    <row r="645" customFormat="false" ht="20.7" hidden="false" customHeight="true" outlineLevel="0" collapsed="false">
      <c r="A645" s="3" t="n">
        <v>644</v>
      </c>
      <c r="B645" s="2" t="str">
        <f aca="false">HYPERLINK("https://www.daneshjooyar.com/%d8%af%d8%a7%d9%86%d9%84%d9%88%d8%af-%d9%81%db%8c%d9%84%d9%85-%d8%a2%d9%85%d9%88%d8%b2%d8%b4-%d9%86%d8%b1%d9%85-%d8%a7%d9%81%d8%b2%d8%a7%d8%b1-%d8%a8%d8%b1%d9%86%d8%a7%d9%85%d9%87-%d9%86%d9%88%db%8c-2/","دانلود فیلم آموزش نرم افزار برنامه نویسی MatLab به زبان فارسی (قسمت دوم)")</f>
        <v>دانلود فیلم آموزش نرم افزار برنامه نویسی MatLab به زبان فارسی (قسمت دوم)</v>
      </c>
      <c r="C645" s="1" t="s">
        <v>41</v>
      </c>
      <c r="D645" s="1" t="s">
        <v>43</v>
      </c>
    </row>
    <row r="646" customFormat="false" ht="20.7" hidden="false" customHeight="true" outlineLevel="0" collapsed="false">
      <c r="A646" s="3" t="n">
        <v>645</v>
      </c>
      <c r="B646" s="2" t="str">
        <f aca="false">HYPERLINK("https://www.daneshjooyar.com/%d8%af%d8%a7%d9%86%d9%84%d9%88%d8%af-%d9%81%db%8c%d9%84%d9%85-%d8%a2%d9%85%d9%88%d8%b2%d8%b4-%d9%86%d8%b1%d9%85-%d8%a7%d9%81%d8%b2%d8%a7%d8%b1-%d8%a8%d8%b1%d9%86%d8%a7%d9%85%d9%87-%d9%86%d9%88%db%8c/","دانلود فیلم آموزش نرم افزار برنامه نویسی MatLab به زبان فارسی(قسمت اول)")</f>
        <v>دانلود فیلم آموزش نرم افزار برنامه نویسی MatLab به زبان فارسی(قسمت اول)</v>
      </c>
      <c r="C646" s="1" t="s">
        <v>41</v>
      </c>
      <c r="D646" s="1" t="s">
        <v>43</v>
      </c>
    </row>
    <row r="647" customFormat="false" ht="20.7" hidden="false" customHeight="true" outlineLevel="0" collapsed="false">
      <c r="A647" s="3" t="n">
        <v>646</v>
      </c>
      <c r="B647" s="2" t="str">
        <f aca="false">HYPERLINK("https://www.daneshjooyar.com/optimization-algorithms-and-how-to-solve-them/","دوره آموزش الگوریتم‌های بهینه‌سازی و روش حل آنها")</f>
        <v>دوره آموزش الگوریتم‌های بهینه‌سازی و روش حل آنها</v>
      </c>
      <c r="C647" s="1" t="s">
        <v>44</v>
      </c>
      <c r="D647" s="1" t="s">
        <v>45</v>
      </c>
    </row>
    <row r="648" customFormat="false" ht="20.7" hidden="false" customHeight="true" outlineLevel="0" collapsed="false">
      <c r="A648" s="3" t="n">
        <v>647</v>
      </c>
      <c r="B648" s="2" t="str">
        <f aca="false">HYPERLINK("https://www.daneshjooyar.com/training-simulation-annealing-algorithm-in-matlab/","آموزش الگوریتم بازپخت شبیه سازی شده (Simulated Annealing) در متلب")</f>
        <v>آموزش الگوریتم بازپخت شبیه سازی شده (Simulated Annealing) در متلب</v>
      </c>
      <c r="C648" s="1" t="s">
        <v>44</v>
      </c>
      <c r="D648" s="1" t="s">
        <v>45</v>
      </c>
    </row>
    <row r="649" customFormat="false" ht="20.7" hidden="false" customHeight="true" outlineLevel="0" collapsed="false">
      <c r="A649" s="3" t="n">
        <v>648</v>
      </c>
      <c r="B649" s="2" t="str">
        <f aca="false">HYPERLINK("https://www.daneshjooyar.com/%d8%a2%d9%85%d9%88%d8%b2%d8%b4-%d8%aa%d8%b5%d9%88%db%8c%d8%b1%db%8c-cascade-classifier/","دوره آموزشی ساخت و train فایل xml در الگوریتم Cascade Classifier")</f>
        <v>دوره آموزشی ساخت و train فایل xml در الگوریتم Cascade Classifier</v>
      </c>
      <c r="C649" s="1" t="s">
        <v>44</v>
      </c>
      <c r="D649" s="1" t="s">
        <v>46</v>
      </c>
    </row>
    <row r="650" customFormat="false" ht="20.7" hidden="false" customHeight="true" outlineLevel="0" collapsed="false">
      <c r="A650" s="3" t="n">
        <v>649</v>
      </c>
      <c r="B650" s="2" t="str">
        <f aca="false">HYPERLINK("https://www.daneshjooyar.com/%d8%a2%d9%85%d9%88%d8%b2%d8%b4-%d9%be%d8%b1%d9%88%da%98%d9%87-%d9%85%d8%ad%d9%88%d8%b1-%d9%be%d8%b1%d8%af%d8%a7%d8%b2%d8%b4-%d8%aa%d8%b5%d9%88%db%8c%d8%b1%d8%aa%d8%b4%d8%ae%db%8c%d8%b5-%d8%b4%d8%a6/","آموزش پروژه محور پردازش تصویر(تشخیص شئ بوسیله تمپلیت بصورت ریل)")</f>
        <v>آموزش پروژه محور پردازش تصویر(تشخیص شئ بوسیله تمپلیت بصورت ریل)</v>
      </c>
      <c r="C650" s="1" t="s">
        <v>44</v>
      </c>
      <c r="D650" s="1" t="s">
        <v>46</v>
      </c>
    </row>
    <row r="651" customFormat="false" ht="20.7" hidden="false" customHeight="true" outlineLevel="0" collapsed="false">
      <c r="A651" s="3" t="n">
        <v>650</v>
      </c>
      <c r="B651" s="2" t="str">
        <f aca="false">HYPERLINK("https://www.daneshjooyar.com/%d9%be%d8%b1%d9%88%da%98%d9%87-%d9%be%d8%b1%d8%af%d8%a7%d8%b2%d8%b4-%d8%aa%d8%b5%d9%88%db%8c%d8%b1%d8%aa%d8%b4%d8%ae%db%8c%d8%b5-%d8%aa%d8%b9%d8%af%d8%a7%d8%af-%d8%a7%d9%86%da%af%d8%b4%d8%aa%d8%a7/","پروژه پردازش تصویر(تشخیص تعداد انگشتان باز دست)")</f>
        <v>پروژه پردازش تصویر(تشخیص تعداد انگشتان باز دست)</v>
      </c>
      <c r="C651" s="1" t="s">
        <v>44</v>
      </c>
      <c r="D651" s="1" t="s">
        <v>46</v>
      </c>
    </row>
    <row r="652" customFormat="false" ht="20.7" hidden="false" customHeight="true" outlineLevel="0" collapsed="false">
      <c r="A652" s="3" t="n">
        <v>651</v>
      </c>
      <c r="B652" s="2" t="str">
        <f aca="false">HYPERLINK("https://www.daneshjooyar.com/%d8%af%d8%a7%d9%86%d9%84%d9%88%d8%af-%d8%b3%d9%88%d8%b1%d8%b3-%d8%a7%d9%84%da%af%d9%88%d8%b1%db%8c%d8%aa%d9%85-svm-%d8%a8%d8%b1%d8%a7%db%8c-%d9%86%d8%a7%d8%ad%db%8c%d9%87-%d8%a8%d9%86%d8%af%db%8c/","دانلود سورس الگوریتم SVM برای ناحیه بندی تصاویر Hyperspectral بهینه شده با الگوریتم ژنتیک")</f>
        <v>دانلود سورس الگوریتم SVM برای ناحیه بندی تصاویر Hyperspectral بهینه شده با الگوریتم ژنتیک</v>
      </c>
      <c r="C652" s="1" t="s">
        <v>44</v>
      </c>
      <c r="D652" s="1" t="s">
        <v>47</v>
      </c>
    </row>
    <row r="653" customFormat="false" ht="20.7" hidden="false" customHeight="true" outlineLevel="0" collapsed="false">
      <c r="A653" s="3" t="n">
        <v>652</v>
      </c>
      <c r="B653" s="2" t="str">
        <f aca="false">HYPERLINK("https://www.daneshjooyar.com/%d8%af%d8%a7%d9%86%d9%84%d9%88%d8%af-%d9%81%db%8c%d9%84%d9%85-%d8%a2%d9%85%d9%88%d8%b2%d8%b4-%d8%a8%d8%b1%d9%86%d8%a7%d9%85%d9%87-%d9%86%d9%88%db%8c%d8%b3%db%8c-%da%98%d9%86%d8%aa%db%8c%da%a9-%d8%af/","فیلم آموزش برنامه نویسی ژنتیک")</f>
        <v>فیلم آموزش برنامه نویسی ژنتیک</v>
      </c>
      <c r="C653" s="1" t="s">
        <v>44</v>
      </c>
      <c r="D653" s="1" t="s">
        <v>47</v>
      </c>
    </row>
    <row r="654" customFormat="false" ht="20.7" hidden="false" customHeight="true" outlineLevel="0" collapsed="false">
      <c r="A654" s="3" t="n">
        <v>653</v>
      </c>
      <c r="B654" s="2" t="str">
        <f aca="false">HYPERLINK("https://www.daneshjooyar.com/%d8%af%d8%a7%d9%86%d9%84%d9%88%d8%af-%d9%81%db%8c%d9%84%d9%85-%d8%a2%d9%85%d9%88%d8%b2%d8%b4-%d8%a7%d9%84%da%af%d9%88%d8%b1%db%8c%d8%aa%d9%85-%d9%87%d8%a7%db%8c-%da%98%d9%86%d8%aa%db%8c%da%a9-%d8%af/","مجموعه فیلم آموزش (Genetic Algorithm – GA) – الگوریتم های ژنتیک")</f>
        <v>مجموعه فیلم آموزش (Genetic Algorithm – GA) – الگوریتم های ژنتیک</v>
      </c>
      <c r="C654" s="1" t="s">
        <v>44</v>
      </c>
      <c r="D654" s="1" t="s">
        <v>47</v>
      </c>
    </row>
    <row r="655" customFormat="false" ht="20.7" hidden="false" customHeight="true" outlineLevel="0" collapsed="false">
      <c r="A655" s="3" t="n">
        <v>654</v>
      </c>
      <c r="B655" s="2" t="str">
        <f aca="false">HYPERLINK("https://www.daneshjooyar.com/%d8%af%d8%a7%d9%86%d9%84%d9%88%d8%af-%d9%81%db%8c%d9%84%d9%85-%da%a9%d8%a7%d9%85%d9%84-%d8%a2%d9%85%d9%88%d8%b2%d8%b4-%d8%a7%d9%84%da%af%d9%88%d8%b1%db%8c%d8%aa%d9%85-%d9%87%d8%a7%db%8c-%da%98%d9%86/","دانلود فیلم آموزش الگوریتم های ژنتیک")</f>
        <v>دانلود فیلم آموزش الگوریتم های ژنتیک</v>
      </c>
      <c r="C655" s="1" t="s">
        <v>44</v>
      </c>
      <c r="D655" s="1" t="s">
        <v>47</v>
      </c>
    </row>
    <row r="656" customFormat="false" ht="20.7" hidden="false" customHeight="true" outlineLevel="0" collapsed="false">
      <c r="A656" s="3" t="n">
        <v>655</v>
      </c>
      <c r="B656" s="2" t="str">
        <f aca="false">HYPERLINK("https://www.daneshjooyar.com/%d8%af%d8%a7%d9%86%d9%84%d9%88%d8%af-%d9%81%db%8c%d9%84%d9%85-%d8%a2%d9%85%d9%88%d8%b2%d8%b4-%d8%b4%d8%a8%da%a9%d9%87-%d9%87%d8%a7%db%8c-%d8%b9%d8%b5%d8%a8%db%8c-%d9%81%d8%a7%d8%b2%db%8c-fuzzy-neural/","دانلود فیلم آموزش شبکه های عصبی فازی (ANFIS)")</f>
        <v>دانلود فیلم آموزش شبکه های عصبی فازی (ANFIS)</v>
      </c>
      <c r="C656" s="1" t="s">
        <v>44</v>
      </c>
      <c r="D656" s="1" t="s">
        <v>48</v>
      </c>
    </row>
    <row r="657" customFormat="false" ht="20.7" hidden="false" customHeight="true" outlineLevel="0" collapsed="false">
      <c r="A657" s="3" t="n">
        <v>656</v>
      </c>
      <c r="B657" s="2" t="str">
        <f aca="false">HYPERLINK("https://www.daneshjooyar.com/%d8%af%d8%a7%d9%86%d9%84%d9%88%d8%af-%d9%81%db%8c%d9%84%d9%85-%d8%a2%d9%85%d9%88%d8%b2%d8%b4-%d9%85%d9%86%d8%b7%d9%82-%d9%81%d8%a7%d8%b2%db%8c-%d9%88-%d9%85%d8%ac%d9%85%d9%88-%d8%b9%d9%87-%d9%87%d8%a7/","فیلم آموزش منطق فازی و مجموعه های فازی")</f>
        <v>فیلم آموزش منطق فازی و مجموعه های فازی</v>
      </c>
      <c r="C657" s="1" t="s">
        <v>44</v>
      </c>
      <c r="D657" s="1" t="s">
        <v>48</v>
      </c>
    </row>
    <row r="658" customFormat="false" ht="20.7" hidden="false" customHeight="true" outlineLevel="0" collapsed="false">
      <c r="A658" s="3" t="n">
        <v>657</v>
      </c>
      <c r="B658" s="2" t="str">
        <f aca="false">HYPERLINK("https://www.daneshjooyar.com/%d8%af%d8%a7%d9%86%d9%84%d9%88%d8%af-%d9%81%db%8c%d9%84%d9%85-%d8%a2%d9%85%d9%88%d8%b2%d8%b4-%d8%b4%d8%a8%da%a9%d9%87-%d8%b9%d8%b5%d8%a8%db%8c-%d8%af%d8%b1-%d9%85%d8%aa%d9%84%d8%a8-%d9%82%d8%b3%d9%85/","دانلود رایگان فیلم آموزش شبکه عصبی در متلب- قسمت نهم")</f>
        <v>دانلود رایگان فیلم آموزش شبکه عصبی در متلب- قسمت نهم</v>
      </c>
      <c r="C658" s="1" t="s">
        <v>44</v>
      </c>
      <c r="D658" s="1" t="s">
        <v>49</v>
      </c>
    </row>
    <row r="659" customFormat="false" ht="20.7" hidden="false" customHeight="true" outlineLevel="0" collapsed="false">
      <c r="A659" s="3" t="n">
        <v>658</v>
      </c>
      <c r="B659" s="2" t="str">
        <f aca="false">HYPERLINK("https://www.daneshjooyar.com/%d8%a7%d8%af%d8%a7%d9%85%d9%87-%d9%85%d8%ac%d9%85%d9%88%d8%b9%d9%87-%d8%a7%d9%85%d9%88%d8%b2%d8%b4%db%8c-%d8%b4%d8%a8%da%a9%d9%87-%d9%87%d8%a7%db%8c-%d8%b9%d8%b5%d8%a8%db%8c-%d9%85%d8%b5%d9%86%d9%88/","ادامه مجموعه اموزشی شبکه های عصبی مصنوعی به زبان فارسی")</f>
        <v>ادامه مجموعه اموزشی شبکه های عصبی مصنوعی به زبان فارسی</v>
      </c>
      <c r="C659" s="1" t="s">
        <v>44</v>
      </c>
      <c r="D659" s="1" t="s">
        <v>49</v>
      </c>
    </row>
    <row r="660" customFormat="false" ht="20.7" hidden="false" customHeight="true" outlineLevel="0" collapsed="false">
      <c r="A660" s="3" t="n">
        <v>659</v>
      </c>
      <c r="B660" s="2" t="str">
        <f aca="false">HYPERLINK("https://www.daneshjooyar.com/%d8%af%d9%88%d8%b1%d9%87-%db%8c-%d8%a2%d9%85%d9%88%d8%b2%d8%b4-%d8%ad%d8%b1%d9%81%d9%87-%d8%a7%db%8c-%d8%b4%d8%a8%da%a9%d9%87-%d9%87%d8%a7%db%8c-%d8%b9%d8%b5%d8%a8%db%8c-%da%a9%d8%aa%d8%a7%d8%a8-3/","دوره ی آموزش حرفه ای شبکه های عصبی کتاب لوران فاست – فصل اول ، قسمت سوم")</f>
        <v>دوره ی آموزش حرفه ای شبکه های عصبی کتاب لوران فاست – فصل اول ، قسمت سوم</v>
      </c>
      <c r="C660" s="1" t="s">
        <v>44</v>
      </c>
      <c r="D660" s="1" t="s">
        <v>49</v>
      </c>
    </row>
    <row r="661" customFormat="false" ht="20.7" hidden="false" customHeight="true" outlineLevel="0" collapsed="false">
      <c r="A661" s="3" t="n">
        <v>660</v>
      </c>
      <c r="B661" s="2" t="str">
        <f aca="false">HYPERLINK("https://www.daneshjooyar.com/%d8%af%d9%88%d8%b1%d9%87-%db%8c-%d8%a2%d9%85%d9%88%d8%b2%d8%b4-%d8%ad%d8%b1%d9%81%d9%87-%d8%a7%db%8c-%d8%b4%d8%a8%da%a9%d9%87-%d9%87%d8%a7%db%8c-%d8%b9%d8%b5%d8%a8%db%8c-%da%a9%d8%aa%d8%a7%d8%a8-2/","دوره آموزش حرفه ای شبکه های عصبی کتاب لوران فاست – فصل اول – قسمت دوم")</f>
        <v>دوره آموزش حرفه ای شبکه های عصبی کتاب لوران فاست – فصل اول – قسمت دوم</v>
      </c>
      <c r="C661" s="1" t="s">
        <v>44</v>
      </c>
      <c r="D661" s="1" t="s">
        <v>49</v>
      </c>
    </row>
    <row r="662" customFormat="false" ht="20.7" hidden="false" customHeight="true" outlineLevel="0" collapsed="false">
      <c r="A662" s="3" t="n">
        <v>661</v>
      </c>
      <c r="B662" s="2" t="str">
        <f aca="false">HYPERLINK("https://www.daneshjooyar.com/%d8%af%d9%88%d8%b1%d9%87-%db%8c-%d8%a2%d9%85%d9%88%d8%b2%d8%b4-%d8%ad%d8%b1%d9%81%d9%87-%d8%a7%db%8c-%d8%b4%d8%a8%da%a9%d9%87-%d9%87%d8%a7%db%8c-%d8%b9%d8%b5%d8%a8%db%8c-%da%a9%d8%aa%d8%a7%d8%a8/","دوره آموزش حرفه ای شبکه های عصبی کتاب لوران فاست – متقاضیان حرفه ای شدن از دست ندهند")</f>
        <v>دوره آموزش حرفه ای شبکه های عصبی کتاب لوران فاست – متقاضیان حرفه ای شدن از دست ندهند</v>
      </c>
      <c r="C662" s="1" t="s">
        <v>44</v>
      </c>
      <c r="D662" s="1" t="s">
        <v>49</v>
      </c>
    </row>
    <row r="663" customFormat="false" ht="20.7" hidden="false" customHeight="true" outlineLevel="0" collapsed="false">
      <c r="A663" s="3" t="n">
        <v>662</v>
      </c>
      <c r="B663" s="2" t="str">
        <f aca="false">HYPERLINK("https://www.daneshjooyar.com/%d9%85%d8%ac%d9%85%d9%88%d8%b9%d9%87-%da%a9%d8%a7%d9%85%d9%84-%d9%be%d8%b1%d9%88%da%98%d9%87-%d9%87%d8%a7%db%8c-%d8%af%d8%b1%d8%b3-%d8%b4%d8%a8%da%a9%d9%87-%d9%87%d8%a7%db%8c-%d8%b9%d8%b5%d8%a8%db%8c/","مجموعه کامل پروژه های درس شبکه های عصبی")</f>
        <v>مجموعه کامل پروژه های درس شبکه های عصبی</v>
      </c>
      <c r="C663" s="1" t="s">
        <v>44</v>
      </c>
      <c r="D663" s="1" t="s">
        <v>49</v>
      </c>
    </row>
    <row r="664" customFormat="false" ht="20.7" hidden="false" customHeight="true" outlineLevel="0" collapsed="false">
      <c r="A664" s="3" t="n">
        <v>663</v>
      </c>
      <c r="B664" s="2" t="str">
        <f aca="false">HYPERLINK("https://www.daneshjooyar.com/%d8%af%d8%a7%d9%86%d9%84%d9%88%d8%af-%d9%81%db%8c%d9%84%d9%85-%d8%a2%d9%85%d9%88%d8%b2%d8%b4-%d8%b4%d8%a8%da%a9%d9%87-%d9%87%d8%a7%db%8c-%d8%b9%d8%b5%d8%a8%db%8c-%d9%81%d8%a7%d8%b2%db%8c-fuzzy-neural/","دانلود فیلم آموزش شبکه های عصبی فازی (ANFIS)")</f>
        <v>دانلود فیلم آموزش شبکه های عصبی فازی (ANFIS)</v>
      </c>
      <c r="C664" s="1" t="s">
        <v>44</v>
      </c>
      <c r="D664" s="1" t="s">
        <v>49</v>
      </c>
    </row>
    <row r="665" customFormat="false" ht="20.7" hidden="false" customHeight="true" outlineLevel="0" collapsed="false">
      <c r="A665" s="3" t="n">
        <v>664</v>
      </c>
      <c r="B665" s="2" t="str">
        <f aca="false">HYPERLINK("https://www.daneshjooyar.com/%d9%81%db%8c%d9%84%d9%85-%d8%a2%d9%85%d9%88%d8%b2%d8%b4-%d8%b4%d8%a8%da%a9%d9%87-%d9%87%d8%a7%db%8c-%d8%b9%d8%b5%d8%a8%db%8c-%d9%88-%d9%85%d8%b9%d8%b1%d9%81%db%8c-%da%a9%d8%a7%d9%85%d9%84-%d8%a7%d9%86/","فیلم آموزش شبکه های عصبی مصنوعی")</f>
        <v>فیلم آموزش شبکه های عصبی مصنوعی</v>
      </c>
      <c r="C665" s="1" t="s">
        <v>44</v>
      </c>
      <c r="D665" s="1" t="s">
        <v>49</v>
      </c>
    </row>
    <row r="666" customFormat="false" ht="20.7" hidden="false" customHeight="true" outlineLevel="0" collapsed="false">
      <c r="A666" s="3" t="n">
        <v>665</v>
      </c>
      <c r="B666" s="2" t="str">
        <f aca="false">HYPERLINK("https://www.daneshjooyar.com/digit-recognition/","تشخیص ارقام دستنویس با پایتون ( پروژه پردازش تصویر و یادگیری ماشین )")</f>
        <v>تشخیص ارقام دستنویس با پایتون ( پروژه پردازش تصویر و یادگیری ماشین )</v>
      </c>
      <c r="C666" s="1" t="s">
        <v>44</v>
      </c>
      <c r="D666" s="1" t="s">
        <v>50</v>
      </c>
    </row>
    <row r="667" customFormat="false" ht="20.7" hidden="false" customHeight="true" outlineLevel="0" collapsed="false">
      <c r="A667" s="3" t="n">
        <v>666</v>
      </c>
      <c r="B667" s="2" t="str">
        <f aca="false">HYPERLINK("https://www.daneshjooyar.com/selenium/","آموزش Selenium در پایتون به صورت پروژه محور")</f>
        <v>آموزش Selenium در پایتون به صورت پروژه محور</v>
      </c>
      <c r="C667" s="1" t="s">
        <v>51</v>
      </c>
      <c r="D667" s="1" t="s">
        <v>52</v>
      </c>
    </row>
    <row r="668" customFormat="false" ht="20.7" hidden="false" customHeight="true" outlineLevel="0" collapsed="false">
      <c r="A668" s="3" t="n">
        <v>667</v>
      </c>
      <c r="B668" s="2" t="str">
        <f aca="false">HYPERLINK("https://www.daneshjooyar.com/socket-python/","آموزش سوکت نویسی با پایتون")</f>
        <v>آموزش سوکت نویسی با پایتون</v>
      </c>
      <c r="C668" s="1" t="s">
        <v>51</v>
      </c>
      <c r="D668" s="1" t="s">
        <v>52</v>
      </c>
    </row>
    <row r="669" customFormat="false" ht="20.7" hidden="false" customHeight="true" outlineLevel="0" collapsed="false">
      <c r="A669" s="3" t="n">
        <v>668</v>
      </c>
      <c r="B669" s="2" t="str">
        <f aca="false">HYPERLINK("https://www.daneshjooyar.com/matplotlib/","آموزش پرکاربردترین کتابخانه های پایتون | Numpy,sympy,matplot")</f>
        <v>آموزش پرکاربردترین کتابخانه های پایتون | Numpy,sympy,matplot</v>
      </c>
      <c r="C669" s="1" t="s">
        <v>51</v>
      </c>
      <c r="D669" s="1" t="s">
        <v>52</v>
      </c>
    </row>
    <row r="670" customFormat="false" ht="20.7" hidden="false" customHeight="true" outlineLevel="0" collapsed="false">
      <c r="A670" s="3" t="n">
        <v>669</v>
      </c>
      <c r="B670" s="2" t="str">
        <f aca="false">HYPERLINK("https://www.daneshjooyar.com/python-3-10/","دوره بررسی تغییرات و ویژگی های جدید در پایتون 3.10")</f>
        <v>دوره بررسی تغییرات و ویژگی های جدید در پایتون 3.10</v>
      </c>
      <c r="C670" s="1" t="s">
        <v>51</v>
      </c>
      <c r="D670" s="1" t="s">
        <v>52</v>
      </c>
    </row>
    <row r="671" customFormat="false" ht="20.7" hidden="false" customHeight="true" outlineLevel="0" collapsed="false">
      <c r="A671" s="3" t="n">
        <v>670</v>
      </c>
      <c r="B671" s="2" t="str">
        <f aca="false">HYPERLINK("https://www.daneshjooyar.com/python-project-learning/","آموزش پروژه محور پایتون | رایگان و با انجام چند پروژه جذاب")</f>
        <v>آموزش پروژه محور پایتون | رایگان و با انجام چند پروژه جذاب</v>
      </c>
      <c r="C671" s="1" t="s">
        <v>51</v>
      </c>
      <c r="D671" s="1" t="s">
        <v>52</v>
      </c>
    </row>
    <row r="672" customFormat="false" ht="20.7" hidden="false" customHeight="true" outlineLevel="0" collapsed="false">
      <c r="A672" s="3" t="n">
        <v>671</v>
      </c>
      <c r="B672" s="2" t="str">
        <f aca="false">HYPERLINK("https://www.daneshjooyar.com/web-scraping-in-python/","آموزش web scraping با پایتون (مقدماتی)")</f>
        <v>آموزش web scraping با پایتون (مقدماتی)</v>
      </c>
      <c r="C672" s="1" t="s">
        <v>51</v>
      </c>
      <c r="D672" s="1" t="s">
        <v>52</v>
      </c>
    </row>
    <row r="673" customFormat="false" ht="20.7" hidden="false" customHeight="true" outlineLevel="0" collapsed="false">
      <c r="A673" s="3" t="n">
        <v>672</v>
      </c>
      <c r="B673" s="2" t="str">
        <f aca="false">HYPERLINK("https://www.daneshjooyar.com/django-rast-training/","آموزش django rest framework مقدماتی- فریم ورک رست جنگو")</f>
        <v>آموزش django rest framework مقدماتی- فریم ورک رست جنگو</v>
      </c>
      <c r="C673" s="1" t="s">
        <v>51</v>
      </c>
      <c r="D673" s="1" t="s">
        <v>52</v>
      </c>
    </row>
    <row r="674" customFormat="false" ht="20.7" hidden="false" customHeight="true" outlineLevel="0" collapsed="false">
      <c r="A674" s="3" t="n">
        <v>673</v>
      </c>
      <c r="B674" s="2" t="str">
        <f aca="false">HYPERLINK("https://www.daneshjooyar.com/%d8%b4%d8%a8%da%a9%d9%87-%d9%87%d8%a7%db%8c-%d8%b9%d8%b5%d8%a8%db%8c-%d8%a8%d8%a7%d8%b2%da%af%d8%b4%d8%aa%db%8c-%d8%af%d8%b1-%d9%be%d8%a7%db%8c%d8%aa%d9%88%d9%86-recurrent-neural-networks/","شبکه های عصبی بازگشتی در پایتون (Recurrent Neural Networks)")</f>
        <v>شبکه های عصبی بازگشتی در پایتون (Recurrent Neural Networks)</v>
      </c>
      <c r="C674" s="1" t="s">
        <v>51</v>
      </c>
      <c r="D674" s="1" t="s">
        <v>52</v>
      </c>
    </row>
    <row r="675" customFormat="false" ht="20.7" hidden="false" customHeight="true" outlineLevel="0" collapsed="false">
      <c r="A675" s="3" t="n">
        <v>674</v>
      </c>
      <c r="B675" s="2" t="str">
        <f aca="false">HYPERLINK("https://www.daneshjooyar.com/%d8%b3%d8%a7%d8%ae%d8%aa-%d8%b1%d8%a8%d8%a7%d8%aa-%d9%87%d8%a7%db%8c-cli-%d8%aa%d9%84%da%af%d8%b1%d8%a7%d9%85-%d8%a8%d8%a7-%d9%be%d8%a7%db%8c%d8%aa%d9%88%d9%86-%d9%be%d8%b1%d9%88%da%98%d9%87-%d9%85/","ساخت ربات تلگرام با پایتون به صورت پروژه محور")</f>
        <v>ساخت ربات تلگرام با پایتون به صورت پروژه محور</v>
      </c>
      <c r="C675" s="1" t="s">
        <v>51</v>
      </c>
      <c r="D675" s="1" t="s">
        <v>52</v>
      </c>
    </row>
    <row r="676" customFormat="false" ht="20.7" hidden="false" customHeight="true" outlineLevel="0" collapsed="false">
      <c r="A676" s="3" t="n">
        <v>675</v>
      </c>
      <c r="B676" s="2" t="str">
        <f aca="false">HYPERLINK("https://www.daneshjooyar.com/%d9%85%d8%b5%d9%88%d8%b1-%d8%b3%d8%a7%d8%b2%db%8c%d8%8c-%d9%85%d9%82%d8%a7%db%8c%d8%b3%d9%87-%d9%88-%d9%be%db%8c%d8%b4-%d8%a8%db%8c%d9%86%db%8c-%d8%af%d8%a7%d8%af%d9%87%e2%80%8c%d9%87%d8%a7%db%8c/","داده کاوی در پایتون – مصور سازی داده های ویروس کرونا با پایتون")</f>
        <v>داده کاوی در پایتون – مصور سازی داده های ویروس کرونا با پایتون</v>
      </c>
      <c r="C676" s="1" t="s">
        <v>51</v>
      </c>
      <c r="D676" s="1" t="s">
        <v>52</v>
      </c>
    </row>
    <row r="677" customFormat="false" ht="20.7" hidden="false" customHeight="true" outlineLevel="0" collapsed="false">
      <c r="A677" s="3" t="n">
        <v>676</v>
      </c>
      <c r="B677" s="2" t="str">
        <f aca="false">HYPERLINK("https://www.daneshjooyar.com/django-supplementary-cbvs/","آموزش View کلاس محور در جنگو (Django)")</f>
        <v>آموزش View کلاس محور در جنگو (Django)</v>
      </c>
      <c r="C677" s="1" t="s">
        <v>51</v>
      </c>
      <c r="D677" s="1" t="s">
        <v>52</v>
      </c>
    </row>
    <row r="678" customFormat="false" ht="20.7" hidden="false" customHeight="true" outlineLevel="0" collapsed="false">
      <c r="A678" s="3" t="n">
        <v>677</v>
      </c>
      <c r="B678" s="2" t="str">
        <f aca="false">HYPERLINK("https://www.daneshjooyar.com/recommender-systems-python/","پیاده سازی سیستم های  توصیه گر در پایتون ( Recommender System )")</f>
        <v>پیاده سازی سیستم های  توصیه گر در پایتون ( Recommender System )</v>
      </c>
      <c r="C678" s="1" t="s">
        <v>51</v>
      </c>
      <c r="D678" s="1" t="s">
        <v>52</v>
      </c>
    </row>
    <row r="679" customFormat="false" ht="20.7" hidden="false" customHeight="true" outlineLevel="0" collapsed="false">
      <c r="A679" s="3" t="n">
        <v>678</v>
      </c>
      <c r="B679" s="2" t="str">
        <f aca="false">HYPERLINK("https://www.daneshjooyar.com/digit-recognition/","تشخیص ارقام دستنویس با پایتون ( پروژه پردازش تصویر و یادگیری ماشین )")</f>
        <v>تشخیص ارقام دستنویس با پایتون ( پروژه پردازش تصویر و یادگیری ماشین )</v>
      </c>
      <c r="C679" s="1" t="s">
        <v>51</v>
      </c>
      <c r="D679" s="1" t="s">
        <v>52</v>
      </c>
    </row>
    <row r="680" customFormat="false" ht="20.7" hidden="false" customHeight="true" outlineLevel="0" collapsed="false">
      <c r="A680" s="3" t="n">
        <v>679</v>
      </c>
      <c r="B680" s="2" t="str">
        <f aca="false">HYPERLINK("https://www.daneshjooyar.com/%d8%a2%d9%85%d9%88%d8%b2%d8%b4-%d9%be%d8%a7%db%8c%d8%aa%d9%88%d9%86-python-%d9%85%d9%82%d8%af%d9%85%d8%a7%d8%aa%db%8c/","آموزش پایتون (2022) یادگیری رایگان پایتون از صفر")</f>
        <v>آموزش پایتون (2022) یادگیری رایگان پایتون از صفر</v>
      </c>
      <c r="C680" s="1" t="s">
        <v>51</v>
      </c>
      <c r="D680" s="1" t="s">
        <v>52</v>
      </c>
    </row>
    <row r="681" customFormat="false" ht="20.7" hidden="false" customHeight="true" outlineLevel="0" collapsed="false">
      <c r="A681" s="3" t="n">
        <v>680</v>
      </c>
      <c r="B681" s="2" t="str">
        <f aca="false">HYPERLINK("https://www.daneshjooyar.com/%d8%a2%d9%85%d9%88%d8%b2%d8%b4-%d8%ab%d8%a8%d8%aa-%d9%86%d8%a7%d9%85-%d9%88-%d9%84%d8%a7%da%af%db%8c%d9%86-%d8%a8%d8%a7-%d8%b4%d9%85%d8%a7%d8%b1%d9%87-%d8%aa%d9%84%d9%81%d9%86-%d9%88-%da%a9%d8%af/","آموزش ثبت نام و لاگین با شماره تلفن و کد یکبار مصرف در جنگو")</f>
        <v>آموزش ثبت نام و لاگین با شماره تلفن و کد یکبار مصرف در جنگو</v>
      </c>
      <c r="C681" s="1" t="s">
        <v>51</v>
      </c>
      <c r="D681" s="1" t="s">
        <v>52</v>
      </c>
    </row>
    <row r="682" customFormat="false" ht="20.7" hidden="false" customHeight="true" outlineLevel="0" collapsed="false">
      <c r="A682" s="3" t="n">
        <v>681</v>
      </c>
      <c r="B682" s="2" t="str">
        <f aca="false">HYPERLINK("https://www.daneshjooyar.com/%d8%a7%db%8c%d8%ac%d8%a7%d8%af-%d9%81%d8%b1%d9%85-%d8%af%d8%b1-%d8%ac%d9%86%da%af%d9%88/","ایجاد فرم در جنگو در قالب ساخت رزومه ساز آنلاین – جامع و کاربردی")</f>
        <v>ایجاد فرم در جنگو در قالب ساخت رزومه ساز آنلاین – جامع و کاربردی</v>
      </c>
      <c r="C682" s="1" t="s">
        <v>51</v>
      </c>
      <c r="D682" s="1" t="s">
        <v>52</v>
      </c>
    </row>
    <row r="683" customFormat="false" ht="20.7" hidden="false" customHeight="true" outlineLevel="0" collapsed="false">
      <c r="A683" s="3" t="n">
        <v>682</v>
      </c>
      <c r="B683" s="2" t="str">
        <f aca="false">HYPERLINK("https://www.daneshjooyar.com/%d8%b3%d8%a7%db%8c%d8%aa-%d8%a2%d9%85%d8%a7%d8%b1-%d9%84%d8%ad%d8%b8%d9%87-%d8%a7%db%8c-%da%a9%d8%b1%d9%88%d9%86%d8%a7/","طراحی سایت با پایتون (پروژه آمار لحظه ای از کرونا (لایو) با Flask و scrapy)")</f>
        <v>طراحی سایت با پایتون (پروژه آمار لحظه ای از کرونا (لایو) با Flask و scrapy)</v>
      </c>
      <c r="C683" s="1" t="s">
        <v>51</v>
      </c>
      <c r="D683" s="1" t="s">
        <v>52</v>
      </c>
    </row>
    <row r="684" customFormat="false" ht="20.7" hidden="false" customHeight="true" outlineLevel="0" collapsed="false">
      <c r="A684" s="3" t="n">
        <v>683</v>
      </c>
      <c r="B684" s="2" t="str">
        <f aca="false">HYPERLINK("https://www.daneshjooyar.com/python/","آموزش جامع پایتون (python) با تکیه بر هوش مصنوعی")</f>
        <v>آموزش جامع پایتون (python) با تکیه بر هوش مصنوعی</v>
      </c>
      <c r="C684" s="1" t="s">
        <v>51</v>
      </c>
      <c r="D684" s="1" t="s">
        <v>52</v>
      </c>
    </row>
    <row r="685" customFormat="false" ht="20.7" hidden="false" customHeight="true" outlineLevel="0" collapsed="false">
      <c r="A685" s="3" t="n">
        <v>684</v>
      </c>
      <c r="B685" s="2" t="str">
        <f aca="false">HYPERLINK("https://www.daneshjooyar.com/django-framework/","آموزش طراحی سایت با جنگو  – ساخت فروشگاه اینترنتی")</f>
        <v>آموزش طراحی سایت با جنگو  – ساخت فروشگاه اینترنتی</v>
      </c>
      <c r="C685" s="1" t="s">
        <v>51</v>
      </c>
      <c r="D685" s="1" t="s">
        <v>52</v>
      </c>
    </row>
    <row r="686" customFormat="false" ht="20.7" hidden="false" customHeight="true" outlineLevel="0" collapsed="false">
      <c r="A686" s="3" t="n">
        <v>685</v>
      </c>
      <c r="B686" s="2" t="str">
        <f aca="false">HYPERLINK("https://www.daneshjooyar.com/scrapy/","آموزش فریمورک Scrapy در پایتون (استخراج اطلاعات از وب)")</f>
        <v>آموزش فریمورک Scrapy در پایتون (استخراج اطلاعات از وب)</v>
      </c>
      <c r="C686" s="1" t="s">
        <v>51</v>
      </c>
      <c r="D686" s="1" t="s">
        <v>52</v>
      </c>
    </row>
    <row r="687" customFormat="false" ht="20.7" hidden="false" customHeight="true" outlineLevel="0" collapsed="false">
      <c r="A687" s="3" t="n">
        <v>686</v>
      </c>
      <c r="B687" s="2" t="str">
        <f aca="false">HYPERLINK("https://www.daneshjooyar.com/python-graphics-library/","آموزش tkinter در پایتون (Python) – کتابخانه گرافیکی")</f>
        <v>آموزش tkinter در پایتون (Python) – کتابخانه گرافیکی</v>
      </c>
      <c r="C687" s="1" t="s">
        <v>51</v>
      </c>
      <c r="D687" s="1" t="s">
        <v>52</v>
      </c>
    </row>
    <row r="688" customFormat="false" ht="20.7" hidden="false" customHeight="true" outlineLevel="0" collapsed="false">
      <c r="A688" s="3" t="n">
        <v>687</v>
      </c>
      <c r="B688" s="2" t="str">
        <f aca="false">HYPERLINK("https://www.daneshjooyar.com/django-basic-learning/","آموزش جنگو (django) از صفر بصورت پروژه محور و با زبانی ساده")</f>
        <v>آموزش جنگو (django) از صفر بصورت پروژه محور و با زبانی ساده</v>
      </c>
      <c r="C688" s="1" t="s">
        <v>51</v>
      </c>
      <c r="D688" s="1" t="s">
        <v>52</v>
      </c>
    </row>
    <row r="689" customFormat="false" ht="20.7" hidden="false" customHeight="true" outlineLevel="0" collapsed="false">
      <c r="A689" s="3" t="n">
        <v>688</v>
      </c>
      <c r="B689" s="2" t="str">
        <f aca="false">HYPERLINK("https://www.daneshjooyar.com/%d8%a8%d8%b3%d8%aa%d9%87-%d8%b7%d9%84%d8%a7%db%8c%db%8c-%d8%a2%d9%85%d9%88%d8%b2%d8%b4-%d8%a8%d8%b1%d9%86%d8%a7%d9%85%d9%87-%d9%86%d9%88%db%8c%d8%b3%db%8c-%d8%a8%d8%a7-%d8%b2%d8%a8%d8%a7%d9%86-%d9%be/","بسته طلایی آموزش برنامه نویسی با زبان پایتون")</f>
        <v>بسته طلایی آموزش برنامه نویسی با زبان پایتون</v>
      </c>
      <c r="C689" s="1" t="s">
        <v>51</v>
      </c>
      <c r="D689" s="1" t="s">
        <v>52</v>
      </c>
    </row>
    <row r="690" customFormat="false" ht="20.7" hidden="false" customHeight="true" outlineLevel="0" collapsed="false">
      <c r="A690" s="3" t="n">
        <v>689</v>
      </c>
      <c r="B690" s="2" t="str">
        <f aca="false">HYPERLINK("https://www.daneshjooyar.com/training-pyqt5/","دوره آموزش PyQt برای پایتون")</f>
        <v>دوره آموزش PyQt برای پایتون</v>
      </c>
      <c r="C690" s="1" t="s">
        <v>51</v>
      </c>
      <c r="D690" s="1" t="s">
        <v>52</v>
      </c>
    </row>
    <row r="691" customFormat="false" ht="20.7" hidden="false" customHeight="true" outlineLevel="0" collapsed="false">
      <c r="A691" s="3" t="n">
        <v>690</v>
      </c>
      <c r="B691" s="2" t="str">
        <f aca="false">HYPERLINK("https://www.daneshjooyar.com/%d8%af%d9%88%d8%b1%d9%87-%d8%a2%d9%85%d9%88%d8%b2%d8%b4-%d9%81%d8%b1%db%8c%d9%85%d9%88%d8%b1%da%a9-%da%a9%db%8c%d9%88%d8%aa-qt-%d9%be%db%8c%d8%b4%d8%b1%d9%81%d8%aa%d9%87/","دوره آموزش فریمورک کیوت (Qt)- پیشرفته")</f>
        <v>دوره آموزش فریمورک کیوت (Qt)- پیشرفته</v>
      </c>
      <c r="C691" s="1" t="s">
        <v>51</v>
      </c>
      <c r="D691" s="1" t="s">
        <v>52</v>
      </c>
    </row>
    <row r="692" customFormat="false" ht="20.7" hidden="false" customHeight="true" outlineLevel="0" collapsed="false">
      <c r="A692" s="3" t="n">
        <v>691</v>
      </c>
      <c r="B692" s="2" t="str">
        <f aca="false">HYPERLINK("https://www.daneshjooyar.com/%d8%af%d9%88%d8%b1%d9%87-%d8%a2%d9%85%d9%88%d8%b2%d8%b4-%d9%81%d8%b1%db%8c%d9%85-%d9%88%d8%b1%da%a9-%da%a9%db%8c%d9%88%d8%aaqt/","دوره آموزش فریم ورک کیوت(QT) مقدماتی")</f>
        <v>دوره آموزش فریم ورک کیوت(QT) مقدماتی</v>
      </c>
      <c r="C692" s="1" t="s">
        <v>51</v>
      </c>
      <c r="D692" s="1" t="s">
        <v>52</v>
      </c>
    </row>
    <row r="693" customFormat="false" ht="20.7" hidden="false" customHeight="true" outlineLevel="0" collapsed="false">
      <c r="A693" s="3" t="n">
        <v>692</v>
      </c>
      <c r="B693" s="2" t="str">
        <f aca="false">HYPERLINK("https://www.daneshjooyar.com/social-network-java/","دوره آموزش ساخت شبکه اجتماعی مشابه اینستاگرام با زبان جاوا به صورت پروژه محور")</f>
        <v>دوره آموزش ساخت شبکه اجتماعی مشابه اینستاگرام با زبان جاوا به صورت پروژه محور</v>
      </c>
      <c r="C693" s="1" t="s">
        <v>51</v>
      </c>
      <c r="D693" s="1" t="s">
        <v>53</v>
      </c>
    </row>
    <row r="694" customFormat="false" ht="20.7" hidden="false" customHeight="true" outlineLevel="0" collapsed="false">
      <c r="A694" s="3" t="n">
        <v>693</v>
      </c>
      <c r="B694" s="2" t="str">
        <f aca="false">HYPERLINK("https://www.daneshjooyar.com/easy-learning-java-programming-language/","آموزش پیشرفته جاوا به زبان ساده")</f>
        <v>آموزش پیشرفته جاوا به زبان ساده</v>
      </c>
      <c r="C694" s="1" t="s">
        <v>51</v>
      </c>
      <c r="D694" s="1" t="s">
        <v>53</v>
      </c>
    </row>
    <row r="695" customFormat="false" ht="20.7" hidden="false" customHeight="true" outlineLevel="0" collapsed="false">
      <c r="A695" s="3" t="n">
        <v>694</v>
      </c>
      <c r="B695" s="2" t="str">
        <f aca="false">HYPERLINK("https://www.daneshjooyar.com/training-calculator-project-with-java/","آموزش پروژه محور جاوا – پروژه ساخت ماشین حساب مهندسی")</f>
        <v>آموزش پروژه محور جاوا – پروژه ساخت ماشین حساب مهندسی</v>
      </c>
      <c r="C695" s="1" t="s">
        <v>51</v>
      </c>
      <c r="D695" s="1" t="s">
        <v>53</v>
      </c>
    </row>
    <row r="696" customFormat="false" ht="20.7" hidden="false" customHeight="true" outlineLevel="0" collapsed="false">
      <c r="A696" s="3" t="n">
        <v>695</v>
      </c>
      <c r="B696" s="2" t="str">
        <f aca="false">HYPERLINK("https://www.daneshjooyar.com/learning-java-programming/","آموزش برنامه نویسی جاوا – از مقدماتی تا پیشرفته")</f>
        <v>آموزش برنامه نویسی جاوا – از مقدماتی تا پیشرفته</v>
      </c>
      <c r="C696" s="1" t="s">
        <v>51</v>
      </c>
      <c r="D696" s="1" t="s">
        <v>53</v>
      </c>
    </row>
    <row r="697" customFormat="false" ht="20.7" hidden="false" customHeight="true" outlineLevel="0" collapsed="false">
      <c r="A697" s="3" t="n">
        <v>696</v>
      </c>
      <c r="B697" s="2" t="str">
        <f aca="false">HYPERLINK("https://www.daneshjooyar.com/%d9%81%db%8c%d9%84%d9%85-%d8%a2%d9%85%d9%88%d8%b2%d8%b4-%da%a9%d8%a7%d8%b1-%d8%a8%d8%a7-xml-%d8%af%d8%b1-%d8%b2%d8%a8%d8%a7%d9%86-%d8%a8%d8%b1%d9%86%d8%a7%d9%85%d9%87-%d9%86%d9%88%db%8c%d8%b3%db%8c/","فیلم آموزش کار با xml در زبان برنامه نویسی دلفی")</f>
        <v>فیلم آموزش کار با xml در زبان برنامه نویسی دلفی</v>
      </c>
      <c r="C697" s="1" t="s">
        <v>51</v>
      </c>
      <c r="D697" s="1" t="s">
        <v>54</v>
      </c>
    </row>
    <row r="698" customFormat="false" ht="20.7" hidden="false" customHeight="true" outlineLevel="0" collapsed="false">
      <c r="A698" s="3" t="n">
        <v>697</v>
      </c>
      <c r="B698" s="2" t="str">
        <f aca="false">HYPERLINK("https://www.daneshjooyar.com/%d8%b3%d8%a7%d8%ae%d8%aa-%d8%b4%d8%a8%da%a9%d9%87-%d8%a7%d8%ac%d8%aa%d9%85%d8%a7%d8%b9%db%8c-%d9%85%d8%b4%d8%a7%d8%a8%d9%87-%d8%aa%d9%84%da%af%d8%b1%d8%a7%d9%85-%d8%aa%d8%ad%d8%aa-%d9%88%db%8c%d9%86/","دوره آموزش ساخت شبکه اجتماعی مشابه تلگرام تحت ویندوز")</f>
        <v>دوره آموزش ساخت شبکه اجتماعی مشابه تلگرام تحت ویندوز</v>
      </c>
      <c r="C698" s="1" t="s">
        <v>51</v>
      </c>
      <c r="D698" s="1" t="s">
        <v>55</v>
      </c>
    </row>
    <row r="699" customFormat="false" ht="20.7" hidden="false" customHeight="true" outlineLevel="0" collapsed="false">
      <c r="A699" s="3" t="n">
        <v>698</v>
      </c>
      <c r="B699" s="2" t="str">
        <f aca="false">HYPERLINK("https://www.daneshjooyar.com/wpf-csharp-learning/","دوره آموزش پروژه محور WPF و #C")</f>
        <v>دوره آموزش پروژه محور WPF و #C</v>
      </c>
      <c r="C699" s="1" t="s">
        <v>51</v>
      </c>
      <c r="D699" s="1" t="s">
        <v>55</v>
      </c>
    </row>
    <row r="700" customFormat="false" ht="20.7" hidden="false" customHeight="true" outlineLevel="0" collapsed="false">
      <c r="A700" s="3" t="n">
        <v>699</v>
      </c>
      <c r="B700" s="2" t="str">
        <f aca="false">HYPERLINK("https://www.daneshjooyar.com/csharp-training-package/","بسته جامع آموزش برنامه نویسی #C")</f>
        <v>بسته جامع آموزش برنامه نویسی #C</v>
      </c>
      <c r="C700" s="1" t="s">
        <v>51</v>
      </c>
      <c r="D700" s="1" t="s">
        <v>55</v>
      </c>
    </row>
    <row r="701" customFormat="false" ht="20.7" hidden="false" customHeight="true" outlineLevel="0" collapsed="false">
      <c r="A701" s="3" t="n">
        <v>700</v>
      </c>
      <c r="B701" s="2" t="str">
        <f aca="false">HYPERLINK("https://www.daneshjooyar.com/learning-wpf-with-project/","آموزش پروژه محور WPF – از صفر تا صد")</f>
        <v>آموزش پروژه محور WPF – از صفر تا صد</v>
      </c>
      <c r="C701" s="1" t="s">
        <v>51</v>
      </c>
      <c r="D701" s="1" t="s">
        <v>55</v>
      </c>
    </row>
    <row r="702" customFormat="false" ht="20.7" hidden="false" customHeight="true" outlineLevel="0" collapsed="false">
      <c r="A702" s="3" t="n">
        <v>701</v>
      </c>
      <c r="B702" s="2" t="str">
        <f aca="false">HYPERLINK("https://www.daneshjooyar.com/csharp-sqlite-entityframework-codefirst-devexpress/","آموزش پروژه محور EntityFrameWork CodeFirst با SqLite در سی شارپ")</f>
        <v>آموزش پروژه محور EntityFrameWork CodeFirst با SqLite در سی شارپ</v>
      </c>
      <c r="C702" s="1" t="s">
        <v>51</v>
      </c>
      <c r="D702" s="1" t="s">
        <v>55</v>
      </c>
    </row>
    <row r="703" customFormat="false" ht="20.7" hidden="false" customHeight="true" outlineLevel="0" collapsed="false">
      <c r="A703" s="3" t="n">
        <v>702</v>
      </c>
      <c r="B703" s="2" t="str">
        <f aca="false">HYPERLINK("https://www.daneshjooyar.com/working-with-microphone-and-voice-recognition-in-c/","آموزش کار با میکروفن و تشخیص صدا در سی شارپ در قالب 4 پروژه")</f>
        <v>آموزش کار با میکروفن و تشخیص صدا در سی شارپ در قالب 4 پروژه</v>
      </c>
      <c r="C703" s="1" t="s">
        <v>51</v>
      </c>
      <c r="D703" s="1" t="s">
        <v>55</v>
      </c>
    </row>
    <row r="704" customFormat="false" ht="20.7" hidden="false" customHeight="true" outlineLevel="0" collapsed="false">
      <c r="A704" s="3" t="n">
        <v>703</v>
      </c>
      <c r="B704" s="2" t="str">
        <f aca="false">HYPERLINK("https://www.daneshjooyar.com/learn-how-to-use-google-maps-in-c/","آموزش کار با نقشه گوگل در سی شارپ – پروژه محور")</f>
        <v>آموزش کار با نقشه گوگل در سی شارپ – پروژه محور</v>
      </c>
      <c r="C704" s="1" t="s">
        <v>51</v>
      </c>
      <c r="D704" s="1" t="s">
        <v>55</v>
      </c>
    </row>
    <row r="705" customFormat="false" ht="20.7" hidden="false" customHeight="true" outlineLevel="0" collapsed="false">
      <c r="A705" s="3" t="n">
        <v>704</v>
      </c>
      <c r="B705" s="2" t="str">
        <f aca="false">HYPERLINK("https://www.daneshjooyar.com/learning-object-oriented-in-csharp-2/","آموزش کامل شی گرایی در زبان سی شارپ در قالب ساخت نرم افزار انبارداری")</f>
        <v>آموزش کامل شی گرایی در زبان سی شارپ در قالب ساخت نرم افزار انبارداری</v>
      </c>
      <c r="C705" s="1" t="s">
        <v>51</v>
      </c>
      <c r="D705" s="1" t="s">
        <v>55</v>
      </c>
    </row>
    <row r="706" customFormat="false" ht="20.7" hidden="false" customHeight="true" outlineLevel="0" collapsed="false">
      <c r="A706" s="3" t="n">
        <v>705</v>
      </c>
      <c r="B706" s="2" t="str">
        <f aca="false">HYPERLINK("https://www.daneshjooyar.com/dynamicize-the-connection-string-in-ef-codefirst/","آموزش داینامیک کردن Connection String در EF CodeFirst")</f>
        <v>آموزش داینامیک کردن Connection String در EF CodeFirst</v>
      </c>
      <c r="C706" s="1" t="s">
        <v>51</v>
      </c>
      <c r="D706" s="1" t="s">
        <v>55</v>
      </c>
    </row>
    <row r="707" customFormat="false" ht="20.7" hidden="false" customHeight="true" outlineLevel="0" collapsed="false">
      <c r="A707" s="3" t="n">
        <v>706</v>
      </c>
      <c r="B707" s="2" t="str">
        <f aca="false">HYPERLINK("https://www.daneshjooyar.com/training-course-for-employee-attendance-in-c-with-an-online-database/","دوره آموزش سازمانی سیستم حضور و غیاب کارمندان به زبان سی شارپ با دیتابیس آنلاین")</f>
        <v>دوره آموزش سازمانی سیستم حضور و غیاب کارمندان به زبان سی شارپ با دیتابیس آنلاین</v>
      </c>
      <c r="C707" s="1" t="s">
        <v>51</v>
      </c>
      <c r="D707" s="1" t="s">
        <v>55</v>
      </c>
    </row>
    <row r="708" customFormat="false" ht="20.7" hidden="false" customHeight="true" outlineLevel="0" collapsed="false">
      <c r="A708" s="3" t="n">
        <v>707</v>
      </c>
      <c r="B708" s="2" t="str">
        <f aca="false">HYPERLINK("https://www.daneshjooyar.com/learn-to-build-a-cargo-telegram-robot/","آموزش ساخت ربات تلگرام درخواست تاکسی با سی شارپ")</f>
        <v>آموزش ساخت ربات تلگرام درخواست تاکسی با سی شارپ</v>
      </c>
      <c r="C708" s="1" t="s">
        <v>51</v>
      </c>
      <c r="D708" s="1" t="s">
        <v>55</v>
      </c>
    </row>
    <row r="709" customFormat="false" ht="20.7" hidden="false" customHeight="true" outlineLevel="0" collapsed="false">
      <c r="A709" s="3" t="n">
        <v>708</v>
      </c>
      <c r="B709" s="2" t="str">
        <f aca="false">HYPERLINK("https://www.daneshjooyar.com/%d8%a2%d9%85%d9%88%d8%b2%d8%b4-entity-framework-core-%d9%85%d8%b7%d8%a7%d8%a8%d9%82-%d8%b3%d8%b1%d9%81%d8%b5%d9%84-%d9%87%d8%a7%db%8c-%d9%85%d8%a7%db%8c%da%a9%d8%b1%d9%88%d8%b3%d8%a7%d9%81%d8%aa/","آموزش Entity Framework Core مطابق سرفصل های مایکروسافت")</f>
        <v>آموزش Entity Framework Core مطابق سرفصل های مایکروسافت</v>
      </c>
      <c r="C709" s="1" t="s">
        <v>51</v>
      </c>
      <c r="D709" s="1" t="s">
        <v>55</v>
      </c>
    </row>
    <row r="710" customFormat="false" ht="20.7" hidden="false" customHeight="true" outlineLevel="0" collapsed="false">
      <c r="A710" s="3" t="n">
        <v>709</v>
      </c>
      <c r="B710" s="2" t="str">
        <f aca="false">HYPERLINK("https://www.daneshjooyar.com/training-engineering-calculator-with-c-programming-in-material-design/","آموزش سی شارپ به صورت Material Design ؛ آموزش ساخت ماشین حساب مهندسی-برنامه نویسی")</f>
        <v>آموزش سی شارپ به صورت Material Design ؛ آموزش ساخت ماشین حساب مهندسی-برنامه نویسی</v>
      </c>
      <c r="C710" s="1" t="s">
        <v>51</v>
      </c>
      <c r="D710" s="1" t="s">
        <v>55</v>
      </c>
    </row>
    <row r="711" customFormat="false" ht="20.7" hidden="false" customHeight="true" outlineLevel="0" collapsed="false">
      <c r="A711" s="3" t="n">
        <v>710</v>
      </c>
      <c r="B711" s="2" t="str">
        <f aca="false">HYPERLINK("https://www.daneshjooyar.com/learning-and-making-interface-in-csharp/","آموزش اینترفیس در سی شارپ ( آموزش Interfaces )")</f>
        <v>آموزش اینترفیس در سی شارپ ( آموزش Interfaces )</v>
      </c>
      <c r="C711" s="1" t="s">
        <v>51</v>
      </c>
      <c r="D711" s="1" t="s">
        <v>55</v>
      </c>
    </row>
    <row r="712" customFormat="false" ht="20.7" hidden="false" customHeight="true" outlineLevel="0" collapsed="false">
      <c r="A712" s="3" t="n">
        <v>711</v>
      </c>
      <c r="B712" s="2" t="str">
        <f aca="false">HYPERLINK("https://www.daneshjooyar.com/%d9%88%d8%a8%db%8c%d9%86%d8%a7%d8%b1-%d8%a2%d9%85%d9%88%d8%b2%d8%b4%db%8c-%d8%b7%d8%b1%d8%a7%d8%ad%db%8c-%d8%b1%d8%a8%d8%a7%d8%aa-%d8%aa%d9%84%da%af%d8%b1%d8%a7%d9%85-%d8%a8%d8%a7-%d8%b3%db%8c-%d8%b4/","وبینار آموزشی طراحی ربات تلگرام با سی شارپ")</f>
        <v>وبینار آموزشی طراحی ربات تلگرام با سی شارپ</v>
      </c>
      <c r="C712" s="1" t="s">
        <v>51</v>
      </c>
      <c r="D712" s="1" t="s">
        <v>55</v>
      </c>
    </row>
    <row r="713" customFormat="false" ht="20.7" hidden="false" customHeight="true" outlineLevel="0" collapsed="false">
      <c r="A713" s="3" t="n">
        <v>712</v>
      </c>
      <c r="B713" s="2" t="str">
        <f aca="false">HYPERLINK("https://www.daneshjooyar.com/training-c-net-sign-scores-and-school-records/","آموزش زبان C#.Net ( پروژه آموزش ساخت سیستم ثبت نمرات و کارنامه مدارس )")</f>
        <v>آموزش زبان C#.Net ( پروژه آموزش ساخت سیستم ثبت نمرات و کارنامه مدارس )</v>
      </c>
      <c r="C713" s="1" t="s">
        <v>51</v>
      </c>
      <c r="D713" s="1" t="s">
        <v>55</v>
      </c>
    </row>
    <row r="714" customFormat="false" ht="20.7" hidden="false" customHeight="true" outlineLevel="0" collapsed="false">
      <c r="A714" s="3" t="n">
        <v>713</v>
      </c>
      <c r="B714" s="2" t="str">
        <f aca="false">HYPERLINK("https://www.daneshjooyar.com/%d9%88%d8%a8%db%8c%d9%86%d8%a7%d8%b1-%d8%af%d9%88%d8%b1%d9%87-%d8%a2%d9%85%d9%88%d8%b2%d8%b4-%d8%ac%d8%a7%d9%85%d8%b9-%d8%a8%d8%b1%d9%86%d8%a7%d9%85%d9%87-%d9%86%d9%88%db%8c%d8%b3%db%8c-%d8%b3%db%8c/","وبینار دوره آموزش جامع برنامه نویسی سی شارپ")</f>
        <v>وبینار دوره آموزش جامع برنامه نویسی سی شارپ</v>
      </c>
      <c r="C714" s="1" t="s">
        <v>51</v>
      </c>
      <c r="D714" s="1" t="s">
        <v>55</v>
      </c>
    </row>
    <row r="715" customFormat="false" ht="20.7" hidden="false" customHeight="true" outlineLevel="0" collapsed="false">
      <c r="A715" s="3" t="n">
        <v>714</v>
      </c>
      <c r="B715" s="2" t="str">
        <f aca="false">HYPERLINK("https://www.daneshjooyar.com/%d8%a2%d9%85%d9%88%d8%b2%d8%b4-%d8%ad%d8%b0%d9%81-%da%a9%d8%a7%d9%85%d9%84-%d9%86%d8%b1%d9%85-%d8%a7%d9%81%d8%b2%d8%a7%d8%b1-visual-studio/","آموزش حذف کامل نرم افزار Visual Studio")</f>
        <v>آموزش حذف کامل نرم افزار Visual Studio</v>
      </c>
      <c r="C715" s="1" t="s">
        <v>51</v>
      </c>
      <c r="D715" s="1" t="s">
        <v>55</v>
      </c>
    </row>
    <row r="716" customFormat="false" ht="20.7" hidden="false" customHeight="true" outlineLevel="0" collapsed="false">
      <c r="A716" s="3" t="n">
        <v>715</v>
      </c>
      <c r="B716" s="2" t="str">
        <f aca="false">HYPERLINK("https://www.daneshjooyar.com/program-to-solve-problem-write-protect-of-flash-memory-in-csharp/","آموزش ساخت برنامه حل مشکل Write Ptotect فلش مموری در سی شارپ")</f>
        <v>آموزش ساخت برنامه حل مشکل Write Ptotect فلش مموری در سی شارپ</v>
      </c>
      <c r="C716" s="1" t="s">
        <v>51</v>
      </c>
      <c r="D716" s="1" t="s">
        <v>55</v>
      </c>
    </row>
    <row r="717" customFormat="false" ht="20.7" hidden="false" customHeight="true" outlineLevel="0" collapsed="false">
      <c r="A717" s="3" t="n">
        <v>716</v>
      </c>
      <c r="B717" s="2" t="str">
        <f aca="false">HYPERLINK("https://www.daneshjooyar.com/creating-hardware-lock-or-usb-dongel/","آموزش ایجاد قفل سخت افزاری یا قفل دانگل USB")</f>
        <v>آموزش ایجاد قفل سخت افزاری یا قفل دانگل USB</v>
      </c>
      <c r="C717" s="1" t="s">
        <v>51</v>
      </c>
      <c r="D717" s="1" t="s">
        <v>55</v>
      </c>
    </row>
    <row r="718" customFormat="false" ht="20.7" hidden="false" customHeight="true" outlineLevel="0" collapsed="false">
      <c r="A718" s="3" t="n">
        <v>717</v>
      </c>
      <c r="B718" s="2" t="str">
        <f aca="false">HYPERLINK("https://www.daneshjooyar.com/training-courses-wpf-and-entityframework/","آموزش WPF و EntityFrameWork در قالب پروژه اپلیکیشن پیش بینی برنامه 90")</f>
        <v>آموزش WPF و EntityFrameWork در قالب پروژه اپلیکیشن پیش بینی برنامه 90</v>
      </c>
      <c r="C718" s="1" t="s">
        <v>51</v>
      </c>
      <c r="D718" s="1" t="s">
        <v>55</v>
      </c>
    </row>
    <row r="719" customFormat="false" ht="20.7" hidden="false" customHeight="true" outlineLevel="0" collapsed="false">
      <c r="A719" s="3" t="n">
        <v>718</v>
      </c>
      <c r="B719" s="2" t="str">
        <f aca="false">HYPERLINK("https://www.daneshjooyar.com/introductory-training-programminfg-commercial-whit-csharp-2/","آموزش سی شارپ (c#) ویندوز به زبان ساده")</f>
        <v>آموزش سی شارپ (c#) ویندوز به زبان ساده</v>
      </c>
      <c r="C719" s="1" t="s">
        <v>51</v>
      </c>
      <c r="D719" s="1" t="s">
        <v>55</v>
      </c>
    </row>
    <row r="720" customFormat="false" ht="20.7" hidden="false" customHeight="true" outlineLevel="0" collapsed="false">
      <c r="A720" s="3" t="n">
        <v>719</v>
      </c>
      <c r="B720" s="2" t="str">
        <f aca="false">HYPERLINK("https://www.daneshjooyar.com/%d8%a2%d9%85%d9%88%d8%b2%d8%b4-%d9%be%d8%b1%d9%88%da%98%d9%87-%d9%85%d8%ad%d9%88%d8%b1-%d8%b3%d8%a7%d8%ae%d8%aa-%d9%86%d8%b1%d9%85-%d8%a7%d9%81%d8%b2%d8%a7%d8%b1-%d9%85%d8%af%db%8c%d8%b1%db%8c%d8%aa-2/","آموزش پروژه محور ساخت نرم افزار مدیریت فروش")</f>
        <v>آموزش پروژه محور ساخت نرم افزار مدیریت فروش</v>
      </c>
      <c r="C720" s="1" t="s">
        <v>51</v>
      </c>
      <c r="D720" s="1" t="s">
        <v>55</v>
      </c>
    </row>
    <row r="721" customFormat="false" ht="20.7" hidden="false" customHeight="true" outlineLevel="0" collapsed="false">
      <c r="A721" s="3" t="n">
        <v>720</v>
      </c>
      <c r="B721" s="2" t="str">
        <f aca="false">HYPERLINK("https://www.daneshjooyar.com/%d8%a2%d9%85%d9%88%d8%b2%d8%b4-%d8%b3%d8%a7%d8%ae%d8%aa-%d8%a8%d8%a7%d8%b2%db%8c-%d8%b3%d9%86%da%af-%da%a9%d8%a7%d8%ba%d8%af-%d9%82%db%8c%da%86%db%8c-%d8%b3%db%8c-%d8%b4%d8%a7%d8%b1%d9%be/","آموزش ساخت بازی سنگ کاغد قیچی در سی شارپ")</f>
        <v>آموزش ساخت بازی سنگ کاغد قیچی در سی شارپ</v>
      </c>
      <c r="C721" s="1" t="s">
        <v>51</v>
      </c>
      <c r="D721" s="1" t="s">
        <v>55</v>
      </c>
    </row>
    <row r="722" customFormat="false" ht="20.7" hidden="false" customHeight="true" outlineLevel="0" collapsed="false">
      <c r="A722" s="3" t="n">
        <v>721</v>
      </c>
      <c r="B722" s="2" t="str">
        <f aca="false">HYPERLINK("https://www.daneshjooyar.com/%d8%a2%d9%85%d9%88%d8%b2%d8%b4-%d8%b3%d8%a7%d8%ae%d8%aa-%d8%a8%d8%a7%d8%b2%db%8c-hangman-%d8%b3%db%8c-%d8%b4%d8%a7%d8%b1/","آموزش ساخت بازی Hangman در سی شارپ")</f>
        <v>آموزش ساخت بازی Hangman در سی شارپ</v>
      </c>
      <c r="C722" s="1" t="s">
        <v>51</v>
      </c>
      <c r="D722" s="1" t="s">
        <v>55</v>
      </c>
    </row>
    <row r="723" customFormat="false" ht="20.7" hidden="false" customHeight="true" outlineLevel="0" collapsed="false">
      <c r="A723" s="3" t="n">
        <v>722</v>
      </c>
      <c r="B723" s="2" t="str">
        <f aca="false">HYPERLINK("https://www.daneshjooyar.com/%d8%af%d9%88%d8%b1%d9%87-%d8%a2%d9%85%d9%88%d8%b2%d8%b4-%da%a9%d8%a7%d8%b1-%d8%a8%d8%a7-%d9%88%d8%a8%da%a9%d9%85-%d8%af%d8%b1-%d8%b3%db%8c-%d8%b4%d8%a7%d8%b1%d9%be/","دوره آموزشی کار با Webcam در سی شارپ (پروژه محور)")</f>
        <v>دوره آموزشی کار با Webcam در سی شارپ (پروژه محور)</v>
      </c>
      <c r="C723" s="1" t="s">
        <v>51</v>
      </c>
      <c r="D723" s="1" t="s">
        <v>55</v>
      </c>
    </row>
    <row r="724" customFormat="false" ht="20.7" hidden="false" customHeight="true" outlineLevel="0" collapsed="false">
      <c r="A724" s="3" t="n">
        <v>723</v>
      </c>
      <c r="B724" s="2" t="str">
        <f aca="false">HYPERLINK("https://www.daneshjooyar.com/%d8%a7%d9%85%d9%88%d8%b2%d8%b4-%d9%86%d8%ad%d9%88%d9%87-%d8%a7%db%8c%d8%ac%d8%a7%d8%af-%d9%81%d8%a7%db%8c%d9%84-%d9%86%d8%b5%d8%a8%db%8c-visual-studio-2015-%d8%a8%d8%af%d9%88%d9%86-%d8%a7/","آموزش نحوه ایجاد فایل نصبی در Visual Studio 2015 بدون استفاده از InstallShield")</f>
        <v>آموزش نحوه ایجاد فایل نصبی در Visual Studio 2015 بدون استفاده از InstallShield</v>
      </c>
      <c r="C724" s="1" t="s">
        <v>51</v>
      </c>
      <c r="D724" s="1" t="s">
        <v>55</v>
      </c>
    </row>
    <row r="725" customFormat="false" ht="20.7" hidden="false" customHeight="true" outlineLevel="0" collapsed="false">
      <c r="A725" s="3" t="n">
        <v>724</v>
      </c>
      <c r="B725" s="2" t="str">
        <f aca="false">HYPERLINK("https://www.daneshjooyar.com/%d8%b3%d8%a7%d8%ae%d8%aa-%d8%a8%d8%a7%d8%b2%db%8c-tictac-toe-%d8%a8%d8%a7-c-%d8%b5%d9%88%d8%b1%d8%aa-%d9%be%db%8c%d8%b4%d8%b1%d9%81%d8%aa%d9%87/","آموزش ساخت بازی TicTac toe با زبان سی شارپ به صورت پیشرفته")</f>
        <v>آموزش ساخت بازی TicTac toe با زبان سی شارپ به صورت پیشرفته</v>
      </c>
      <c r="C725" s="1" t="s">
        <v>51</v>
      </c>
      <c r="D725" s="1" t="s">
        <v>55</v>
      </c>
    </row>
    <row r="726" customFormat="false" ht="20.7" hidden="false" customHeight="true" outlineLevel="0" collapsed="false">
      <c r="A726" s="3" t="n">
        <v>725</v>
      </c>
      <c r="B726" s="2" t="str">
        <f aca="false">HYPERLINK("https://www.daneshjooyar.com/%d8%af%d9%88%d8%b1%d9%87-%d8%a2%d9%85%d9%88%d8%b2%d8%b4-%d8%ad%d8%b1%d9%81%d9%87-%d8%a7%db%8c-%d8%b7%d8%b1%d8%a7%d8%ad%db%8c-%d9%82%d9%81%d9%84-%d9%86%d8%b1%d9%85-%d8%a7%d9%81%d8%b2%d8%a7%d8%b1%db%8c/","دوره آموزش حرفه ای طراحی قفل نرم افزاری به زبان سی شارپ")</f>
        <v>دوره آموزش حرفه ای طراحی قفل نرم افزاری به زبان سی شارپ</v>
      </c>
      <c r="C726" s="1" t="s">
        <v>51</v>
      </c>
      <c r="D726" s="1" t="s">
        <v>55</v>
      </c>
    </row>
    <row r="727" customFormat="false" ht="20.7" hidden="false" customHeight="true" outlineLevel="0" collapsed="false">
      <c r="A727" s="3" t="n">
        <v>726</v>
      </c>
      <c r="B727" s="2" t="str">
        <f aca="false">HYPERLINK("https://www.daneshjooyar.com/%d8%af%d9%88%d8%b1%d9%87-%d8%a2%d9%85%d9%88%d8%b2%d8%b4-%da%a9%d8%a7%d9%85%d9%84-%da%a9%d8%a7%d8%b1-%d8%a8%d8%a7-%d9%88%d8%a8-%d8%b3%d8%b1%d9%88%db%8c%d8%b3-%d9%87%d8%a7-%d9%88-%d8%b3%d8%a7%d8%ae/","دوره آموزش کامل کار با وب سرویس ها و ساخت یک سریال نامبر منحصر به فرد با الگوریتم اختصاصی")</f>
        <v>دوره آموزش کامل کار با وب سرویس ها و ساخت یک سریال نامبر منحصر به فرد با الگوریتم اختصاصی</v>
      </c>
      <c r="C727" s="1" t="s">
        <v>51</v>
      </c>
      <c r="D727" s="1" t="s">
        <v>55</v>
      </c>
    </row>
    <row r="728" customFormat="false" ht="20.7" hidden="false" customHeight="true" outlineLevel="0" collapsed="false">
      <c r="A728" s="3" t="n">
        <v>727</v>
      </c>
      <c r="B728" s="2" t="str">
        <f aca="false">HYPERLINK("https://www.daneshjooyar.com/%d8%a2%d9%85%d9%88%d8%b2%d8%b4-%d8%b0%d8%ae%db%8c%d8%b1%d9%87-%d9%88%d8%a8%d8%a7%d8%b2%db%8c%d8%a7%d8%a8%db%8c-%d9%81%d8%a7%db%8c%d9%84-%d8%af%d8%b1sqlserver-%d8%a8%d8%a7-%d8%b3%db%8c-%d8%b4%d8%a7/","آموزش حرفه ای ذخیره و بازیابی فایل در SQL Server به زبان سی شارپ")</f>
        <v>آموزش حرفه ای ذخیره و بازیابی فایل در SQL Server به زبان سی شارپ</v>
      </c>
      <c r="C728" s="1" t="s">
        <v>51</v>
      </c>
      <c r="D728" s="1" t="s">
        <v>55</v>
      </c>
    </row>
    <row r="729" customFormat="false" ht="20.7" hidden="false" customHeight="true" outlineLevel="0" collapsed="false">
      <c r="A729" s="3" t="n">
        <v>728</v>
      </c>
      <c r="B729" s="2" t="str">
        <f aca="false">HYPERLINK("https://www.daneshjooyar.com/%d8%a2%d9%85%d9%88%d8%b2%d8%b4-%d8%b3%d8%a7%d8%ae%d8%aa-%d9%86%d8%b1%d9%85-%d8%a7%d9%81%d8%b2%d8%a7%d8%b1-%d8%ad%d8%b3%d8%a7%d8%a8%d8%af%d8%a7%d8%b1%db%8c-%d8%a8%d8%a7-%d8%b3%db%8c-%d8%b4%d8%a7%d8%b1/","آموزش ساخت نرم افزار حسابداری و انبارداری با سی شارپ")</f>
        <v>آموزش ساخت نرم افزار حسابداری و انبارداری با سی شارپ</v>
      </c>
      <c r="C729" s="1" t="s">
        <v>51</v>
      </c>
      <c r="D729" s="1" t="s">
        <v>55</v>
      </c>
    </row>
    <row r="730" customFormat="false" ht="20.7" hidden="false" customHeight="true" outlineLevel="0" collapsed="false">
      <c r="A730" s="3" t="n">
        <v>729</v>
      </c>
      <c r="B730" s="2" t="str">
        <f aca="false">HYPERLINK("https://www.daneshjooyar.com/%d8%a2%d9%85%d9%88%d8%b2%d8%b4-%da%a9%d8%a7%d8%b1-%d8%a8%d8%a7-%d8%a7%d8%b3%da%a9%d9%86%d8%b1-%d9%88-%d9%88%db%8c%d8%b1%d8%a7%db%8c%d8%b4-%d8%aa%d8%b5%d9%88%db%8c%d8%b1-%d8%af%d8%b1-%d8%b3%db%8c/","آموزش کار با اسکنر و ویرایش تصویر در c#")</f>
        <v>آموزش کار با اسکنر و ویرایش تصویر در c#</v>
      </c>
      <c r="C730" s="1" t="s">
        <v>51</v>
      </c>
      <c r="D730" s="1" t="s">
        <v>55</v>
      </c>
    </row>
    <row r="731" customFormat="false" ht="20.7" hidden="false" customHeight="true" outlineLevel="0" collapsed="false">
      <c r="A731" s="3" t="n">
        <v>730</v>
      </c>
      <c r="B731" s="2" t="str">
        <f aca="false">HYPERLINK("https://www.daneshjooyar.com/%da%af%d8%b2%d8%a7%d8%b1%d8%b4%da%af%d9%8a%d8%b1%d9%8a-%d9%88%d8%b3%d8%a7%d8%ae%d8%aa-%d9%81%d8%a7%d9%83%d8%aa%d9%88%d8%b1%d8%a8%d8%a7%d9%83%d8%b1%d9%8a%d8%b3%d8%aa%d8%a7%d9%84-%d8%b1%db%8c%d9%be/","آموزش گزارش گیری و ساخت فاکتور با کریستال ریپورت در ویژوال استودیو 2015")</f>
        <v>آموزش گزارش گیری و ساخت فاکتور با کریستال ریپورت در ویژوال استودیو 2015</v>
      </c>
      <c r="C731" s="1" t="s">
        <v>51</v>
      </c>
      <c r="D731" s="1" t="s">
        <v>55</v>
      </c>
    </row>
    <row r="732" customFormat="false" ht="20.7" hidden="false" customHeight="true" outlineLevel="0" collapsed="false">
      <c r="A732" s="3" t="n">
        <v>731</v>
      </c>
      <c r="B732" s="2" t="str">
        <f aca="false">HYPERLINK("https://www.daneshjooyar.com/%d8%a2%d9%85%d9%88%d8%b2%d8%b4-%d9%87%d9%85%da%af%d8%a7%d9%85-%d8%b3%d8%a7%d8%b2%db%8c-%d8%a7%d8%b7%d9%84%d8%a7%d8%b9%d8%a7%d8%aa-%d8%a8%db%8c%d9%86-%d8%b3%d8%b1%d9%88%d8%b1-%d9%88-%da%a9%d9%84%d8%a7/","دوره آموزش همگام سازی اطلاعات بین سرور و کلاینت در سی شارپ")</f>
        <v>دوره آموزش همگام سازی اطلاعات بین سرور و کلاینت در سی شارپ</v>
      </c>
      <c r="C732" s="1" t="s">
        <v>51</v>
      </c>
      <c r="D732" s="1" t="s">
        <v>55</v>
      </c>
    </row>
    <row r="733" customFormat="false" ht="20.7" hidden="false" customHeight="true" outlineLevel="0" collapsed="false">
      <c r="A733" s="3" t="n">
        <v>732</v>
      </c>
      <c r="B733" s="2" t="str">
        <f aca="false">HYPERLINK("https://www.daneshjooyar.com/%d8%a7%d9%85%d9%88%d8%b2%d8%b4-metroframework-ui-%d8%b3%db%8c-%d8%b4%d8%a7%d8%b1%d9%be/","آموزش  Metro Framework UI در سی شارپ")</f>
        <v>آموزش  Metro Framework UI در سی شارپ</v>
      </c>
      <c r="C733" s="1" t="s">
        <v>51</v>
      </c>
      <c r="D733" s="1" t="s">
        <v>55</v>
      </c>
    </row>
    <row r="734" customFormat="false" ht="20.7" hidden="false" customHeight="true" outlineLevel="0" collapsed="false">
      <c r="A734" s="3" t="n">
        <v>733</v>
      </c>
      <c r="B734" s="2" t="str">
        <f aca="false">HYPERLINK("https://www.daneshjooyar.com/%d8%a2%d9%85%d9%88%d8%b2%d8%b4-%d8%b3%db%8c%d8%b3%d8%aa%d9%85-%d9%85%d8%af%db%8c%d8%b1%db%8c%d8%aa-%da%86%da%a9-%d8%a8%d8%a7-%d8%b3%db%8c-%d8%b4%d8%a7%d8%b1%d9%be/","آموزش سیستم مدیریت چک به زبان سی شارپ با Entity Framework 6")</f>
        <v>آموزش سیستم مدیریت چک به زبان سی شارپ با Entity Framework 6</v>
      </c>
      <c r="C734" s="1" t="s">
        <v>51</v>
      </c>
      <c r="D734" s="1" t="s">
        <v>55</v>
      </c>
    </row>
    <row r="735" customFormat="false" ht="20.7" hidden="false" customHeight="true" outlineLevel="0" collapsed="false">
      <c r="A735" s="3" t="n">
        <v>734</v>
      </c>
      <c r="B735" s="2" t="str">
        <f aca="false">HYPERLINK("https://www.daneshjooyar.com/%d8%af%d9%88%d8%b1%d9%87-%d8%a7%d9%85%d9%88%d8%b2%d8%b4%db%8c-%d8%a8%db%8c-%d9%86%d8%b8%db%8c%d8%b1-%d8%b5%d8%af%d9%88%d8%b1-%d9%81%d8%a7%da%a9%d8%aa%d9%88%d8%b1-%d8%af%d8%b1-%d8%af%db%8c%d8%aa%d8%a7/","دوره آموزشی بی نظیر صدور فاکتور در دیتاگریدویو با تکنولوژی LINQ")</f>
        <v>دوره آموزشی بی نظیر صدور فاکتور در دیتاگریدویو با تکنولوژی LINQ</v>
      </c>
      <c r="C735" s="1" t="s">
        <v>51</v>
      </c>
      <c r="D735" s="1" t="s">
        <v>55</v>
      </c>
    </row>
    <row r="736" customFormat="false" ht="20.7" hidden="false" customHeight="true" outlineLevel="0" collapsed="false">
      <c r="A736" s="3" t="n">
        <v>735</v>
      </c>
      <c r="B736" s="2" t="str">
        <f aca="false">HYPERLINK("https://www.daneshjooyar.com/%d8%a2%d9%85%d9%88%d8%b2%d8%b4-%d9%be%d8%b1%d9%88%da%98%d9%87-%d9%85%d8%ad%d9%88%d8%b1-sqlite-%d8%a8%d8%a7-%d8%b3%db%8c-%d8%b4%d8%a7%d8%b1%d9%be/","آموزش پروژه محور SQLite با سی شارپ")</f>
        <v>آموزش پروژه محور SQLite با سی شارپ</v>
      </c>
      <c r="C736" s="1" t="s">
        <v>51</v>
      </c>
      <c r="D736" s="1" t="s">
        <v>55</v>
      </c>
    </row>
    <row r="737" customFormat="false" ht="20.7" hidden="false" customHeight="true" outlineLevel="0" collapsed="false">
      <c r="A737" s="3" t="n">
        <v>736</v>
      </c>
      <c r="B737" s="2" t="str">
        <f aca="false">HYPERLINK("https://www.daneshjooyar.com/%d8%af%d9%88%d8%b1%d9%87-%d8%a7%d9%85%d9%88%d8%b2%d8%b4-%d8%aa%d8%b5%d9%88%db%8c%d8%b1%db%8c-entityframework-codefirst/","دوره اموزش تصویری EntityFramework CodeFirst")</f>
        <v>دوره اموزش تصویری EntityFramework CodeFirst</v>
      </c>
      <c r="C737" s="1" t="s">
        <v>51</v>
      </c>
      <c r="D737" s="1" t="s">
        <v>55</v>
      </c>
    </row>
    <row r="738" customFormat="false" ht="20.7" hidden="false" customHeight="true" outlineLevel="0" collapsed="false">
      <c r="A738" s="3" t="n">
        <v>737</v>
      </c>
      <c r="B738" s="2" t="str">
        <f aca="false">HYPERLINK("https://www.daneshjooyar.com/%d8%a2%d9%85%d9%88%d8%b2%d8%b4-c-%d9%88-asp-%d8%a8%d8%a7-%d8%aa%da%a9%d9%86%d9%88%d9%84%d9%88%da%98%db%8c-ef-%d8%af%d8%b1-%d9%82%d8%a7%d9%84%d8%a8-%d9%be%d8%b1%d9%88%da%98%d9%87-%d8%b3%d8%a7%d9%85/","پکیج کامل آموزش #C وASP در قالب پروژه سامانه ارتباط مدرس با هنرجو و مدیریت آموزشگاه مجازی با تکنولوژی EF")</f>
        <v>پکیج کامل آموزش #C وASP در قالب پروژه سامانه ارتباط مدرس با هنرجو و مدیریت آموزشگاه مجازی با تکنولوژی EF</v>
      </c>
      <c r="C738" s="1" t="s">
        <v>51</v>
      </c>
      <c r="D738" s="1" t="s">
        <v>55</v>
      </c>
    </row>
    <row r="739" customFormat="false" ht="20.7" hidden="false" customHeight="true" outlineLevel="0" collapsed="false">
      <c r="A739" s="3" t="n">
        <v>738</v>
      </c>
      <c r="B739" s="2" t="str">
        <f aca="false">HYPERLINK("https://www.daneshjooyar.com/%d8%a2%d9%85%d9%88%d8%b2%d8%b4-%da%a9%d8%a7%d8%b1-%d8%a8%d8%a7-wifi-%d8%af%d8%b1-c/","آموزش کار با wifi در برنامه نویسی c#")</f>
        <v>آموزش کار با wifi در برنامه نویسی c#</v>
      </c>
      <c r="C739" s="1" t="s">
        <v>51</v>
      </c>
      <c r="D739" s="1" t="s">
        <v>55</v>
      </c>
    </row>
    <row r="740" customFormat="false" ht="20.7" hidden="false" customHeight="true" outlineLevel="0" collapsed="false">
      <c r="A740" s="3" t="n">
        <v>739</v>
      </c>
      <c r="B740" s="2" t="str">
        <f aca="false">HYPERLINK("https://www.daneshjooyar.com/%d8%a2%d9%85%d9%88%d8%b2%d8%b4-stimulsoftreport-%d8%a8%d9%87-%d8%b5%d9%88%d8%b1%d8%aa-%d9%be%d8%b1%d9%88%da%98%d9%87-%d9%85%d8%ad%d9%88%d8%b1/","دوره آموزش StimulSoftReport به صورت پروژه محور")</f>
        <v>دوره آموزش StimulSoftReport به صورت پروژه محور</v>
      </c>
      <c r="C740" s="1" t="s">
        <v>51</v>
      </c>
      <c r="D740" s="1" t="s">
        <v>55</v>
      </c>
    </row>
    <row r="741" customFormat="false" ht="20.7" hidden="false" customHeight="true" outlineLevel="0" collapsed="false">
      <c r="A741" s="3" t="n">
        <v>740</v>
      </c>
      <c r="B741" s="2" t="str">
        <f aca="false">HYPERLINK("https://www.daneshjooyar.com/%d8%a7%d9%85%d9%88%d8%b2%d8%b4-%d9%85%d8%ac%d9%85%d9%88%d8%b9%d9%87-%da%a9%d8%af%d9%87%d8%a7%db%8c-%d9%85%d9%81%db%8c%d8%af-%d8%af%d8%b1-%d8%b2%d9%85%db%8c%d9%86%d9%87-%d8%b3%db%8c-%d8%b4%d8%a7%d8%b1/","معرفی و آموزش استفاده از کدهای مفید در C#")</f>
        <v>معرفی و آموزش استفاده از کدهای مفید در C#</v>
      </c>
      <c r="C741" s="1" t="s">
        <v>51</v>
      </c>
      <c r="D741" s="1" t="s">
        <v>55</v>
      </c>
    </row>
    <row r="742" customFormat="false" ht="20.7" hidden="false" customHeight="true" outlineLevel="0" collapsed="false">
      <c r="A742" s="3" t="n">
        <v>741</v>
      </c>
      <c r="B742" s="2" t="str">
        <f aca="false">HYPERLINK("https://www.daneshjooyar.com/%d9%85%d8%ac%d9%85%d9%88%d8%b9%d9%87-%d8%a2%d9%85%d9%88%d8%b2%d8%b4-%d8%b3%d8%a7%d8%ae%d8%aa-%d9%81%d8%b1%d9%88%d8%b4%da%af%d8%a7%d9%87-%d9%84%d8%a8%d8%a7%d8%b3-%d8%a8%d8%a7-%d8%b3%db%8c-%d8%b4%d8%a7/","مجموعه ی آموزشی #C در قالب پروژه ی فروشگاه لباس")</f>
        <v>مجموعه ی آموزشی #C در قالب پروژه ی فروشگاه لباس</v>
      </c>
      <c r="C742" s="1" t="s">
        <v>51</v>
      </c>
      <c r="D742" s="1" t="s">
        <v>55</v>
      </c>
    </row>
    <row r="743" customFormat="false" ht="20.7" hidden="false" customHeight="true" outlineLevel="0" collapsed="false">
      <c r="A743" s="3" t="n">
        <v>742</v>
      </c>
      <c r="B743" s="2" t="str">
        <f aca="false">HYPERLINK("https://www.daneshjooyar.com/%d8%a2%d9%85%d9%88%d8%b2%d8%b4-%d8%ad%d8%b1%d9%81%d9%87-%d8%a7%db%8c-%d9%be%d8%b1%d9%88%da%98%d9%87-%d9%85%d8%ad%d9%88%d8%b1-%da%a9%d8%a7%d8%b1-%d8%a8%d8%a7-%d9%81%d8%b4%d8%b1%d8%af%d9%87-%d8%b3%d8%a7/","آموزش کار با فشرده سازی فایل ها در سی شارپ")</f>
        <v>آموزش کار با فشرده سازی فایل ها در سی شارپ</v>
      </c>
      <c r="C743" s="1" t="s">
        <v>51</v>
      </c>
      <c r="D743" s="1" t="s">
        <v>55</v>
      </c>
    </row>
    <row r="744" customFormat="false" ht="20.7" hidden="false" customHeight="true" outlineLevel="0" collapsed="false">
      <c r="A744" s="3" t="n">
        <v>743</v>
      </c>
      <c r="B744" s="2" t="str">
        <f aca="false">HYPERLINK("https://www.daneshjooyar.com/%d8%a2%d9%85%d9%88%d8%b2%d8%b4-%d8%b3%db%8c%d8%b3%d8%aa%d9%85-%d9%85%d8%af%db%8c%d8%b1%db%8c%d8%aa-%d8%a8%db%8c%d9%85%d9%87-%d8%a8%db%8c%d9%85%d8%a7%d8%b1%d8%b3%d8%aa%d8%a7%d9%86-%d8%a8%d8%a7-ado-net/","آموزش سیستم مدیریت بیمه بیمارستان با Ado.net")</f>
        <v>آموزش سیستم مدیریت بیمه بیمارستان با Ado.net</v>
      </c>
      <c r="C744" s="1" t="s">
        <v>51</v>
      </c>
      <c r="D744" s="1" t="s">
        <v>55</v>
      </c>
    </row>
    <row r="745" customFormat="false" ht="20.7" hidden="false" customHeight="true" outlineLevel="0" collapsed="false">
      <c r="A745" s="3" t="n">
        <v>744</v>
      </c>
      <c r="B745" s="2" t="str">
        <f aca="false">HYPERLINK("https://www.daneshjooyar.com/%d8%af%d9%88%d8%b1%d9%87-%d8%a2%d9%85%d9%88%d8%b2%d8%b4-%d8%b3%db%8c%d8%b3%d8%aa%d9%85-%d9%85%d8%af%db%8c%d8%b1%db%8c%d8%aa-%d8%af%d8%a7%d9%86%d8%b4%da%af%d8%a7%d9%87-%d9%88-%d8%ae%d9%88%d8%a7%d8%a8/","دوره آموزش سیستم مدیریت دانشگاه و خوابگاه")</f>
        <v>دوره آموزش سیستم مدیریت دانشگاه و خوابگاه</v>
      </c>
      <c r="C745" s="1" t="s">
        <v>51</v>
      </c>
      <c r="D745" s="1" t="s">
        <v>55</v>
      </c>
    </row>
    <row r="746" customFormat="false" ht="20.7" hidden="false" customHeight="true" outlineLevel="0" collapsed="false">
      <c r="A746" s="3" t="n">
        <v>745</v>
      </c>
      <c r="B746" s="2" t="str">
        <f aca="false">HYPERLINK("https://www.daneshjooyar.com/%d8%a7%d9%85%d9%88%d8%b2%d8%b4-%d8%ad%d8%b1%d9%81%d9%87-%d8%a7%db%8c-%d8%b3%db%8c%d8%b3%d8%aa%d9%85-%d9%85%d8%af%db%8c%d8%b1%db%8c%d8%aa-%da%a9%d8%a7%d8%b1%db%8c%d8%a7%d8%a8%db%8c-%d8%a8%d8%a7-%d8%aa/","اموزش حرفه ای سیستم مدیریت کاریابی با تکنولوژی Entity Framework6")</f>
        <v>اموزش حرفه ای سیستم مدیریت کاریابی با تکنولوژی Entity Framework6</v>
      </c>
      <c r="C746" s="1" t="s">
        <v>51</v>
      </c>
      <c r="D746" s="1" t="s">
        <v>55</v>
      </c>
    </row>
    <row r="747" customFormat="false" ht="20.7" hidden="false" customHeight="true" outlineLevel="0" collapsed="false">
      <c r="A747" s="3" t="n">
        <v>746</v>
      </c>
      <c r="B747" s="2" t="str">
        <f aca="false">HYPERLINK("https://www.daneshjooyar.com/%d8%a2%d9%85%d9%88%d8%b2%d8%b4-%d8%b3%db%8c-%d8%b4%d8%a7%d8%b1%d9%be-%d8%a8%d8%b1-%d8%b1%d9%88%db%8c-%d9%be%d8%b1%d9%88%da%98%d9%87-%d9%88%db%8c%d8%af%d8%a6%d9%88-%da%a9%d9%84%d9%88%d9%be/","آموزش سی شارپ در قالب نرم افزار مدیریت ویدئو کلوپ")</f>
        <v>آموزش سی شارپ در قالب نرم افزار مدیریت ویدئو کلوپ</v>
      </c>
      <c r="C747" s="1" t="s">
        <v>51</v>
      </c>
      <c r="D747" s="1" t="s">
        <v>55</v>
      </c>
    </row>
    <row r="748" customFormat="false" ht="20.7" hidden="false" customHeight="true" outlineLevel="0" collapsed="false">
      <c r="A748" s="3" t="n">
        <v>747</v>
      </c>
      <c r="B748" s="2" t="str">
        <f aca="false">HYPERLINK("https://www.daneshjooyar.com/%d8%a2%d9%85%d9%88%d8%b2%d8%b4-%d8%b3%d8%a7%d8%ae%d8%aa-md5%d8%a7%d8%b2-%d9%81%d8%a7%db%8c%d9%84-%d9%87%d8%a7-%d9%88-%d9%85%d8%aa%d9%86-%d9%87%d8%a7/","آموزش ساخت MD5از فایل ها و متن ها")</f>
        <v>آموزش ساخت MD5از فایل ها و متن ها</v>
      </c>
      <c r="C748" s="1" t="s">
        <v>51</v>
      </c>
      <c r="D748" s="1" t="s">
        <v>55</v>
      </c>
    </row>
    <row r="749" customFormat="false" ht="20.7" hidden="false" customHeight="true" outlineLevel="0" collapsed="false">
      <c r="A749" s="3" t="n">
        <v>748</v>
      </c>
      <c r="B749" s="2" t="str">
        <f aca="false">HYPERLINK("https://www.daneshjooyar.com/%d8%a8%d8%b1%d8%b3%db%8c-%d8%a8%d8%b1%d8%ae%db%8c-%da%a9%d8%af-%d9%87%d8%a7%db%8c-%da%a9%d9%88%da%86%da%a9-%d8%a7%d9%85%d8%a7-%d9%85%d9%81%db%8c%d8%af-%d9%88-%d8%ac%d8%a7%d9%84%d8%a8-%d8%af%d8%b1-c/","بررسی برخی کد های کوچک اما مفید و جالب در #C")</f>
        <v>بررسی برخی کد های کوچک اما مفید و جالب در #C</v>
      </c>
      <c r="C749" s="1" t="s">
        <v>51</v>
      </c>
      <c r="D749" s="1" t="s">
        <v>55</v>
      </c>
    </row>
    <row r="750" customFormat="false" ht="20.7" hidden="false" customHeight="true" outlineLevel="0" collapsed="false">
      <c r="A750" s="3" t="n">
        <v>749</v>
      </c>
      <c r="B750" s="2" t="str">
        <f aca="false">HYPERLINK("https://www.daneshjooyar.com/%d8%a2%d9%85%d9%88%d8%b2%d8%b4-%da%a9%d8%a7%d8%b1-%d8%a8%d8%a7-%da%a9%d8%a7%d9%85%d9%be%d9%88%d9%86%d9%86%d8%aa-adboard-%d8%af%d8%b1-c%d9%be%d8%b1%d9%88%da%98%d9%87-%db%8c%d8%a7%d8%af-%d8%a2%d9%88/","آموزش کار با کامپوننت adBoard در #C (پروژه یاد آور)")</f>
        <v>آموزش کار با کامپوننت adBoard در #C (پروژه یاد آور)</v>
      </c>
      <c r="C750" s="1" t="s">
        <v>51</v>
      </c>
      <c r="D750" s="1" t="s">
        <v>55</v>
      </c>
    </row>
    <row r="751" customFormat="false" ht="20.7" hidden="false" customHeight="true" outlineLevel="0" collapsed="false">
      <c r="A751" s="3" t="n">
        <v>750</v>
      </c>
      <c r="B751" s="2" t="str">
        <f aca="false">HYPERLINK("https://www.daneshjooyar.com/%da%a9%d8%a7%d8%b1-%da%a9%d8%b1%d8%af%d9%86-%d8%a8%d8%a7-regex-%d8%a8%d9%87-%d8%b5%d9%88%d8%b1%d8%aa-%d9%85%d9%82%d8%af%d9%85%d8%a7%d8%aa%db%8c-%d8%af%d8%b1-%d8%b3%db%8c-%d8%b4%d8%a7%d8%b1%d9%be/","کار کردن با Regex به صورت مقدماتی در سی شارپ")</f>
        <v>کار کردن با Regex به صورت مقدماتی در سی شارپ</v>
      </c>
      <c r="C751" s="1" t="s">
        <v>51</v>
      </c>
      <c r="D751" s="1" t="s">
        <v>55</v>
      </c>
    </row>
    <row r="752" customFormat="false" ht="20.7" hidden="false" customHeight="true" outlineLevel="0" collapsed="false">
      <c r="A752" s="3" t="n">
        <v>751</v>
      </c>
      <c r="B752" s="2" t="str">
        <f aca="false">HYPERLINK("https://www.daneshjooyar.com/dragdrop-%da%a9%d8%b1%d8%af%d9%86-%db%8c%da%a9-%d8%b3%d9%84%d9%88%d9%84-%d8%af%db%8c%d8%aa%d8%a7%da%af%d8%b1%db%8c%d8%af-%d8%a8%d9%87-textbox-%d8%af%d8%b1-%d8%b3%db%8c-%d8%b4%d8%a7%d8%b1%d9%be/","Drag&amp;Drop کردن یک سلول دیتاگرید به TextBox در سی شارپ")</f>
        <v>Drag&amp;Drop کردن یک سلول دیتاگرید به TextBox در سی شارپ</v>
      </c>
      <c r="C752" s="1" t="s">
        <v>51</v>
      </c>
      <c r="D752" s="1" t="s">
        <v>55</v>
      </c>
    </row>
    <row r="753" customFormat="false" ht="20.7" hidden="false" customHeight="true" outlineLevel="0" collapsed="false">
      <c r="A753" s="3" t="n">
        <v>752</v>
      </c>
      <c r="B753" s="2" t="str">
        <f aca="false">HYPERLINK("https://www.daneshjooyar.com/%d8%a2%d9%85%d9%88%d8%b2%d8%b4-%d8%aa%d8%a8%d8%af%db%8c%d9%84-%d9%85%d8%aa%d9%86-%d8%a8%d9%87-%da%af%d9%81%d8%aa%d8%a7%d8%b1-%d8%af%d8%b1-%d8%b3%db%8c-%d8%b4%d8%a7%d8%b1%d9%be/","آموزش ساخت نرم افزار تبدیل متن به گفتار در سی شارپ")</f>
        <v>آموزش ساخت نرم افزار تبدیل متن به گفتار در سی شارپ</v>
      </c>
      <c r="C753" s="1" t="s">
        <v>51</v>
      </c>
      <c r="D753" s="1" t="s">
        <v>55</v>
      </c>
    </row>
    <row r="754" customFormat="false" ht="20.7" hidden="false" customHeight="true" outlineLevel="0" collapsed="false">
      <c r="A754" s="3" t="n">
        <v>753</v>
      </c>
      <c r="B754" s="2" t="str">
        <f aca="false">HYPERLINK("https://www.daneshjooyar.com/%d9%be%d8%b1%db%8c%d9%86%d8%aa-%da%af%d8%b1%d9%81%d8%aa%d9%86-%d8%a7%d8%b2-%d8%af%db%8c%d8%aa%d8%a7%da%af%d8%b1%db%8c%d8%af-%d9%88%db%8c%d9%88-%d8%a8%d9%87-%d8%b5%d9%88%d8%b1%d8%aa-%d9%88%d8%b3%d8%b7/","پرینت گرفتن از دیتاگرید ویو به صورت وسط چین(افقی و عمودی) در سی شارپ")</f>
        <v>پرینت گرفتن از دیتاگرید ویو به صورت وسط چین(افقی و عمودی) در سی شارپ</v>
      </c>
      <c r="C754" s="1" t="s">
        <v>51</v>
      </c>
      <c r="D754" s="1" t="s">
        <v>55</v>
      </c>
    </row>
    <row r="755" customFormat="false" ht="20.7" hidden="false" customHeight="true" outlineLevel="0" collapsed="false">
      <c r="A755" s="3" t="n">
        <v>754</v>
      </c>
      <c r="B755" s="2" t="str">
        <f aca="false">HYPERLINK("https://www.daneshjooyar.com/%da%af%d8%b0%d8%a7%d8%b4%d8%aa%d9%86-watermarek-%d8%af%d8%b1-%d8%aa%da%a9%d8%b3%d8%aa-%d8%a8%d8%a7%da%a9%d8%b3-%d8%af%d8%b1-%d8%b3%db%8c-%d8%b4%d8%a7%d8%b1%d9%be/","گذاشتن WaterMark در تکست باکس در سی شارپ")</f>
        <v>گذاشتن WaterMark در تکست باکس در سی شارپ</v>
      </c>
      <c r="C755" s="1" t="s">
        <v>51</v>
      </c>
      <c r="D755" s="1" t="s">
        <v>55</v>
      </c>
    </row>
    <row r="756" customFormat="false" ht="20.7" hidden="false" customHeight="true" outlineLevel="0" collapsed="false">
      <c r="A756" s="3" t="n">
        <v>755</v>
      </c>
      <c r="B756" s="2" t="str">
        <f aca="false">HYPERLINK("https://www.daneshjooyar.com/%d8%a7%db%8c%d8%ac%d8%a7%d8%af-%d9%81%d8%b1%d9%85-loading-%d8%af%d8%b1-%d8%b3%db%8c-%d8%b4%d8%a7%d8%b1%d9%be/","ایجاد فرم Loading در سی شارپ")</f>
        <v>ایجاد فرم Loading در سی شارپ</v>
      </c>
      <c r="C756" s="1" t="s">
        <v>51</v>
      </c>
      <c r="D756" s="1" t="s">
        <v>55</v>
      </c>
    </row>
    <row r="757" customFormat="false" ht="20.7" hidden="false" customHeight="true" outlineLevel="0" collapsed="false">
      <c r="A757" s="3" t="n">
        <v>756</v>
      </c>
      <c r="B757" s="2" t="str">
        <f aca="false">HYPERLINK("https://www.daneshjooyar.com/import-%da%a9%d8%b1%d8%af%d9%86-%d9%81%d8%a7%db%8c%d9%84-%d8%a7%da%a9%d8%b3%d9%84-%d8%a8%d9%87-%d8%af%db%8c%d8%aa%d8%a7%da%af%d8%b1%db%8c%d8%af-%d9%88%db%8c%d9%88-%d8%af%d8%b1-%d8%b3%db%8c-%d8%b4/","Import کردن فایل اکسل به دیتاگرید ویو در سی شارپ")</f>
        <v>Import کردن فایل اکسل به دیتاگرید ویو در سی شارپ</v>
      </c>
      <c r="C757" s="1" t="s">
        <v>51</v>
      </c>
      <c r="D757" s="1" t="s">
        <v>55</v>
      </c>
    </row>
    <row r="758" customFormat="false" ht="20.7" hidden="false" customHeight="true" outlineLevel="0" collapsed="false">
      <c r="A758" s="3" t="n">
        <v>757</v>
      </c>
      <c r="B758" s="2" t="str">
        <f aca="false">HYPERLINK("https://www.daneshjooyar.com/%d8%a2%d9%85%d9%88%d8%b2%d8%b4-%d8%ae%d8%b1%d9%88%d8%ac%db%8c-%d9%81%d8%a7%d8%b1%d8%b3%db%8c-%d8%a7%da%a9%d8%b3%d9%84-%d8%a7%d8%b2-%d8%af%db%8c%d8%aa%d8%a7%da%af%d8%b1%db%8c%d8%af-%d9%88%db%8c%d9%88/","آموزش خروجی فارسی اکسل از دیتاگرید ویو در سی شارپ")</f>
        <v>آموزش خروجی فارسی اکسل از دیتاگرید ویو در سی شارپ</v>
      </c>
      <c r="C758" s="1" t="s">
        <v>51</v>
      </c>
      <c r="D758" s="1" t="s">
        <v>55</v>
      </c>
    </row>
    <row r="759" customFormat="false" ht="20.7" hidden="false" customHeight="true" outlineLevel="0" collapsed="false">
      <c r="A759" s="3" t="n">
        <v>758</v>
      </c>
      <c r="B759" s="2" t="str">
        <f aca="false">HYPERLINK("https://www.daneshjooyar.com/%d8%a2%d9%85%d9%88%d8%b2%d8%b4-entity-framework-%d8%af%d8%b1-%d9%82%d8%a7%d9%84%d8%a8-%d9%be%d8%b1%d9%88%da%98%d9%87-%da%a9%d8%a7%d8%b1%d8%a8%d8%b1%d8%af%db%8c/","آموزش رایگان Entity Framework در قالب پروژه کاربردی")</f>
        <v>آموزش رایگان Entity Framework در قالب پروژه کاربردی</v>
      </c>
      <c r="C759" s="1" t="s">
        <v>51</v>
      </c>
      <c r="D759" s="1" t="s">
        <v>55</v>
      </c>
    </row>
    <row r="760" customFormat="false" ht="20.7" hidden="false" customHeight="true" outlineLevel="0" collapsed="false">
      <c r="A760" s="3" t="n">
        <v>759</v>
      </c>
      <c r="B760" s="2" t="str">
        <f aca="false">HYPERLINK("https://www.daneshjooyar.com/%d8%aa%d8%ba%db%8c%db%8c%d8%b1-%d8%b4%da%a9%d9%84-%d9%81%d8%b1%d9%85-%d9%87%d8%a7-%d8%af%d8%b1-%d8%b3%db%8c-%d8%b4%d8%a7%d8%b1%d9%be/","تغییر شکل فرم ها در سی شارپ")</f>
        <v>تغییر شکل فرم ها در سی شارپ</v>
      </c>
      <c r="C760" s="1" t="s">
        <v>51</v>
      </c>
      <c r="D760" s="1" t="s">
        <v>55</v>
      </c>
    </row>
    <row r="761" customFormat="false" ht="20.7" hidden="false" customHeight="true" outlineLevel="0" collapsed="false">
      <c r="A761" s="3" t="n">
        <v>760</v>
      </c>
      <c r="B761" s="2" t="str">
        <f aca="false">HYPERLINK("https://www.daneshjooyar.com/%d8%a7%db%8c%d8%ac%d8%a7%d8%af-%d8%ae%d8%a7%d8%b5%db%8c%d8%aa-%d8%a2%d9%87%d9%86%d8%b1%d8%a8%d8%a7%db%8c%db%8c-%d8%af%d8%b1-%da%a9%d9%86%d8%aa%d8%b1%d9%84-%d9%87%d8%a7%db%8c-%d9%81%d8%b1%d9%85-%d8%af/","ایجاد خاصیت آهنربایی در کنترل های فرم در سی شارپ")</f>
        <v>ایجاد خاصیت آهنربایی در کنترل های فرم در سی شارپ</v>
      </c>
      <c r="C761" s="1" t="s">
        <v>51</v>
      </c>
      <c r="D761" s="1" t="s">
        <v>55</v>
      </c>
    </row>
    <row r="762" customFormat="false" ht="20.7" hidden="false" customHeight="true" outlineLevel="0" collapsed="false">
      <c r="A762" s="3" t="n">
        <v>761</v>
      </c>
      <c r="B762" s="2" t="str">
        <f aca="false">HYPERLINK("https://www.daneshjooyar.com/%d8%a7%d9%86%d9%85%db%8c%d8%b4%d9%86%db%8c-%da%a9%d8%b1%d8%af%d9%86-%d8%a7%d8%b4%db%8c%d8%a7-%d8%af%d8%b1-%d8%b3%db%8c-%d8%b4%d8%a7%d8%b1%d9%be/","انیمیشنی کردن اشیا در سی شارپ")</f>
        <v>انیمیشنی کردن اشیا در سی شارپ</v>
      </c>
      <c r="C762" s="1" t="s">
        <v>51</v>
      </c>
      <c r="D762" s="1" t="s">
        <v>55</v>
      </c>
    </row>
    <row r="763" customFormat="false" ht="20.7" hidden="false" customHeight="true" outlineLevel="0" collapsed="false">
      <c r="A763" s="3" t="n">
        <v>762</v>
      </c>
      <c r="B763" s="2" t="str">
        <f aca="false">HYPERLINK("https://www.daneshjooyar.com/%d8%a2%d9%85%d9%88%d8%b2%d8%b4-%da%a9%d8%a7%d9%85%d9%84-%d8%a7%d8%aa%d8%b5%d8%a7%d9%84-%d8%a8%d9%87-mysql-%d8%af%d8%b1-%d8%b3%db%8c-%d8%b4%d8%a7%d8%b1%d9%be/","آموزش کامل اتصال به MySql در سی شارپ")</f>
        <v>آموزش کامل اتصال به MySql در سی شارپ</v>
      </c>
      <c r="C763" s="1" t="s">
        <v>51</v>
      </c>
      <c r="D763" s="1" t="s">
        <v>55</v>
      </c>
    </row>
    <row r="764" customFormat="false" ht="20.7" hidden="false" customHeight="true" outlineLevel="0" collapsed="false">
      <c r="A764" s="3" t="n">
        <v>763</v>
      </c>
      <c r="B764" s="2" t="str">
        <f aca="false">HYPERLINK("https://www.daneshjooyar.com/%d9%86%d9%85%d8%a7%db%8c%d8%b4-googlemap-%d8%af%d8%b1-%d8%b3%db%8c-%d8%b4%d8%a7%d8%b1%d9%be/","نمایش GoogleMap در سی شارپ")</f>
        <v>نمایش GoogleMap در سی شارپ</v>
      </c>
      <c r="C764" s="1" t="s">
        <v>51</v>
      </c>
      <c r="D764" s="1" t="s">
        <v>55</v>
      </c>
    </row>
    <row r="765" customFormat="false" ht="20.7" hidden="false" customHeight="true" outlineLevel="0" collapsed="false">
      <c r="A765" s="3" t="n">
        <v>764</v>
      </c>
      <c r="B765" s="2" t="str">
        <f aca="false">HYPERLINK("https://www.daneshjooyar.com/interface-%d9%88%d8%a7%d8%b3%d8%b7-%d9%87%d8%a7-%d8%af%d8%b1-%d8%b3%db%8c-%d8%b4%d8%a7%d8%b1%d9%be/","Interface-واسط ها در سی شارپ")</f>
        <v>Interface-واسط ها در سی شارپ</v>
      </c>
      <c r="C765" s="1" t="s">
        <v>51</v>
      </c>
      <c r="D765" s="1" t="s">
        <v>55</v>
      </c>
    </row>
    <row r="766" customFormat="false" ht="20.7" hidden="false" customHeight="true" outlineLevel="0" collapsed="false">
      <c r="A766" s="3" t="n">
        <v>765</v>
      </c>
      <c r="B766" s="2" t="str">
        <f aca="false">HYPERLINK("https://www.daneshjooyar.com/%da%a9%d8%a7%d9%85%d9%be%d9%88%d9%86%d9%86%d8%aa-autocomplete-%d8%af%d8%b1-%d8%b3%db%8c-%d8%b4%d8%a7%d8%b1%d9%be/","کامپوننت AutoComplete در سی شارپ")</f>
        <v>کامپوننت AutoComplete در سی شارپ</v>
      </c>
      <c r="C766" s="1" t="s">
        <v>51</v>
      </c>
      <c r="D766" s="1" t="s">
        <v>55</v>
      </c>
    </row>
    <row r="767" customFormat="false" ht="20.7" hidden="false" customHeight="true" outlineLevel="0" collapsed="false">
      <c r="A767" s="3" t="n">
        <v>766</v>
      </c>
      <c r="B767" s="2" t="str">
        <f aca="false">HYPERLINK("https://www.daneshjooyar.com/%d8%a2%d9%85%d9%88%d8%b2%d8%b4-%d8%a7%d8%aa%d8%b5%d8%a7%d9%84-%d8%a8%d9%87-mysql-%d8%af%d8%b1-%d8%b3%db%8c-%d8%b4%d8%a7%d8%b1%d9%be/","آموزش اتصال به Mysql در سی شارپ + کانکتور MySql")</f>
        <v>آموزش اتصال به Mysql در سی شارپ + کانکتور MySql</v>
      </c>
      <c r="C767" s="1" t="s">
        <v>51</v>
      </c>
      <c r="D767" s="1" t="s">
        <v>55</v>
      </c>
    </row>
    <row r="768" customFormat="false" ht="20.7" hidden="false" customHeight="true" outlineLevel="0" collapsed="false">
      <c r="A768" s="3" t="n">
        <v>767</v>
      </c>
      <c r="B768" s="2" t="str">
        <f aca="false">HYPERLINK("https://www.daneshjooyar.com/%d8%a2%d9%85%d9%88%d8%b2%d8%b4-%d8%b3%d8%a7%d8%ae%d8%aa-%d9%85%d8%af%db%8c%d8%a7-%d9%be%d9%84%db%8c%d8%b1-%d8%a8%d9%87-%d8%b2%d8%a8%d8%a7%d9%86-%d8%b3%db%8c-%d8%b4%d8%a7%d8%b1%d9%be/","آموزش ساخت مدیا پلیر به زبان سی شارپ")</f>
        <v>آموزش ساخت مدیا پلیر به زبان سی شارپ</v>
      </c>
      <c r="C768" s="1" t="s">
        <v>51</v>
      </c>
      <c r="D768" s="1" t="s">
        <v>55</v>
      </c>
    </row>
    <row r="769" customFormat="false" ht="20.7" hidden="false" customHeight="true" outlineLevel="0" collapsed="false">
      <c r="A769" s="3" t="n">
        <v>768</v>
      </c>
      <c r="B769" s="2" t="str">
        <f aca="false">HYPERLINK("https://www.daneshjooyar.com/%d8%a2%d9%85%d9%88%d8%b2%d8%b4-wpf-%da%a9%d8%a7%d8%b1%d8%a8%d8%b1%d8%af%db%8c/","فیلم آموزش کار با کامپوننت های کاربردی در  WPF")</f>
        <v>فیلم آموزش کار با کامپوننت های کاربردی در  WPF</v>
      </c>
      <c r="C769" s="1" t="s">
        <v>51</v>
      </c>
      <c r="D769" s="1" t="s">
        <v>55</v>
      </c>
    </row>
    <row r="770" customFormat="false" ht="20.7" hidden="false" customHeight="true" outlineLevel="0" collapsed="false">
      <c r="A770" s="3" t="n">
        <v>769</v>
      </c>
      <c r="B770" s="2" t="str">
        <f aca="false">HYPERLINK("https://www.daneshjooyar.com/%d8%a2%d9%85%d9%88%d8%b2%d8%b4-%d8%a8%d8%b1%d9%86%d8%a7%d9%85%d9%87-%d9%86%d9%88%db%8c%d8%b3%db%8c-3-%d9%84%d8%a7%db%8c%d9%87-%d8%a8%d9%87-%d8%b2%d8%a8%d8%a7%d9%86-%d8%b3%db%8c-%d8%b4%d8%a7%d8%b1/","آموزش برنامه نویسی 3 لایه به زبان سی شارپ")</f>
        <v>آموزش برنامه نویسی 3 لایه به زبان سی شارپ</v>
      </c>
      <c r="C770" s="1" t="s">
        <v>51</v>
      </c>
      <c r="D770" s="1" t="s">
        <v>55</v>
      </c>
    </row>
    <row r="771" customFormat="false" ht="20.7" hidden="false" customHeight="true" outlineLevel="0" collapsed="false">
      <c r="A771" s="3" t="n">
        <v>770</v>
      </c>
      <c r="B771" s="2" t="str">
        <f aca="false">HYPERLINK("https://www.daneshjooyar.com/%d8%a2%d9%85%d9%88%d8%b2%d8%b4-%d8%a8%d8%b3%db%8c%d8%a7%d8%b1-%d9%be%d8%b1%da%a9%d8%a7%d8%b1%d8%a8%d8%b1%d8%af-%da%a9%d8%a7%d8%b1-%d8%a8%d8%a7-%d8%aa%d9%84%d9%81%d9%86-%d8%af%d8%b1-%d8%b3%db%8c-%d8%b4/","آموزش کار با تلفن در سی شارپ و ساخت نرم افزار تلفن گویا")</f>
        <v>آموزش کار با تلفن در سی شارپ و ساخت نرم افزار تلفن گویا</v>
      </c>
      <c r="C771" s="1" t="s">
        <v>51</v>
      </c>
      <c r="D771" s="1" t="s">
        <v>55</v>
      </c>
    </row>
    <row r="772" customFormat="false" ht="20.7" hidden="false" customHeight="true" outlineLevel="0" collapsed="false">
      <c r="A772" s="3" t="n">
        <v>771</v>
      </c>
      <c r="B772" s="2" t="str">
        <f aca="false">HYPERLINK("https://www.daneshjooyar.com/%d8%a8%d9%87-%d8%af%d8%b3%d8%aa-%d8%a2%d9%88%d8%b1%d8%af%d9%86-%d8%b3%d8%b1%db%8c%d8%a7%d9%84-%d9%87%d8%a7%d8%b1%d8%af-%d8%af%db%8c%d8%b3%da%a9-%d8%af%d8%b1-%d8%b3%db%8c-%d8%b4%d8%a7%d8%b1%d9%be/","فیلم آموزش به دست آوردن سریال هارد دیسک در سی شارپ")</f>
        <v>فیلم آموزش به دست آوردن سریال هارد دیسک در سی شارپ</v>
      </c>
      <c r="C772" s="1" t="s">
        <v>51</v>
      </c>
      <c r="D772" s="1" t="s">
        <v>55</v>
      </c>
    </row>
    <row r="773" customFormat="false" ht="20.7" hidden="false" customHeight="true" outlineLevel="0" collapsed="false">
      <c r="A773" s="3" t="n">
        <v>772</v>
      </c>
      <c r="B773" s="2" t="str">
        <f aca="false">HYPERLINK("https://www.daneshjooyar.com/%d9%81%db%8c%d9%84%d9%85-%d8%a2%d9%85%d9%88%d8%b2%d8%b4-%da%a9%d8%a7%d9%85%d9%84-%d8%a7%db%8c%d8%ac%d8%a7%d8%af-%d9%88-%d8%a7%d8%b3%d8%aa%d9%81%d8%a7%d8%af%d9%87-%d8%a7%d8%b2-%d8%a8%d8%a7%d8%b1%da%a9/","فیلم آموزشی کامل کار با دستگاه بارکدخوان و ایجاد استفاده از بارکد استاندارد در سی شارپ")</f>
        <v>فیلم آموزشی کامل کار با دستگاه بارکدخوان و ایجاد استفاده از بارکد استاندارد در سی شارپ</v>
      </c>
      <c r="C773" s="1" t="s">
        <v>51</v>
      </c>
      <c r="D773" s="1" t="s">
        <v>55</v>
      </c>
    </row>
    <row r="774" customFormat="false" ht="20.7" hidden="false" customHeight="true" outlineLevel="0" collapsed="false">
      <c r="A774" s="3" t="n">
        <v>773</v>
      </c>
      <c r="B774" s="2" t="str">
        <f aca="false">HYPERLINK("https://www.daneshjooyar.com/%d9%81%db%8c%d9%84%d9%85-%d8%a2%d9%85%d9%88%d8%b2%d8%b4-auto-complete-%da%a9%d8%b1%d8%af%d9%86-text-box-%d9%87%d8%a7-%d8%af%d8%b1-%d8%b3%db%8c-%d8%b4%d8%a7%d8%b1%d9%be/","فیلم آموزش auto complete کردن text box ها در سی شارپ")</f>
        <v>فیلم آموزش auto complete کردن text box ها در سی شارپ</v>
      </c>
      <c r="C774" s="1" t="s">
        <v>51</v>
      </c>
      <c r="D774" s="1" t="s">
        <v>55</v>
      </c>
    </row>
    <row r="775" customFormat="false" ht="20.7" hidden="false" customHeight="true" outlineLevel="0" collapsed="false">
      <c r="A775" s="3" t="n">
        <v>774</v>
      </c>
      <c r="B775" s="2" t="str">
        <f aca="false">HYPERLINK("https://www.daneshjooyar.com/%d8%a2%d9%85%d9%88%d8%b2%d8%b4-%da%86%d8%b3%d8%a8%d8%a7%d9%86%d8%af%d9%87-%d8%a7%d9%81%d8%b2%d9%88%d9%86%d9%87-%d9%87%d8%a7%db%8c-%d9%be%d8%b1%d9%88%da%98%d9%87-%d8%a8%d9%87-%d9%81%d8%a7%db%8c%d9%84/","آموزش چسباندن افزونه های پروژه به فایل اجرایی در سی شارپ")</f>
        <v>آموزش چسباندن افزونه های پروژه به فایل اجرایی در سی شارپ</v>
      </c>
      <c r="C775" s="1" t="s">
        <v>51</v>
      </c>
      <c r="D775" s="1" t="s">
        <v>55</v>
      </c>
    </row>
    <row r="776" customFormat="false" ht="20.7" hidden="false" customHeight="true" outlineLevel="0" collapsed="false">
      <c r="A776" s="3" t="n">
        <v>775</v>
      </c>
      <c r="B776" s="2" t="str">
        <f aca="false">HYPERLINK("https://www.daneshjooyar.com/%d8%a2%d9%85%d9%88%d8%b2%d8%b4-%da%a9%d8%a7%d9%85%d9%84-%d8%b3%d8%a7%d8%ae%d8%aa-platform-%d8%a8%d8%a7%d8%b2%db%8c-%d8%af%d8%b1-c/","آموزش کامل ساخت Platform بازی در #C")</f>
        <v>آموزش کامل ساخت Platform بازی در #C</v>
      </c>
      <c r="C776" s="1" t="s">
        <v>51</v>
      </c>
      <c r="D776" s="1" t="s">
        <v>55</v>
      </c>
    </row>
    <row r="777" customFormat="false" ht="20.7" hidden="false" customHeight="true" outlineLevel="0" collapsed="false">
      <c r="A777" s="3" t="n">
        <v>776</v>
      </c>
      <c r="B777" s="2" t="str">
        <f aca="false">HYPERLINK("https://www.daneshjooyar.com/%d8%a2%d9%85%d9%88%d8%b2%d8%b4-%d8%b3%d9%87-%d8%b1%d9%82%d9%85-%d8%b3%d9%87-%d8%b1%d9%82%d9%85-%da%a9%d8%b1%d8%af%d9%86-%d8%a7%d8%b9%d8%af%d8%a7%d8%af-%d9%88-%d8%aa%d8%a8%d8%af%db%8c%d9%84-%d8%b9/","آموزش سه رقم سه رقم کردن اعداد و تبدیل عدد به حروف در سی شارپ")</f>
        <v>آموزش سه رقم سه رقم کردن اعداد و تبدیل عدد به حروف در سی شارپ</v>
      </c>
      <c r="C777" s="1" t="s">
        <v>51</v>
      </c>
      <c r="D777" s="1" t="s">
        <v>55</v>
      </c>
    </row>
    <row r="778" customFormat="false" ht="20.7" hidden="false" customHeight="true" outlineLevel="0" collapsed="false">
      <c r="A778" s="3" t="n">
        <v>777</v>
      </c>
      <c r="B778" s="2" t="str">
        <f aca="false">HYPERLINK("https://www.daneshjooyar.com/%d9%81%db%8c%d9%84%d9%85-%d8%a2%d9%85%d9%88%d8%b2%d8%b4%db%8c-%d8%aa%d8%b1%d9%81%d9%86%d8%af-%d8%a8%d8%b3%db%8c%d8%a7%d8%b1-%da%a9%d8%a7%d8%b1%d8%a8%d8%b1%d8%af%db%8c-%d9%88-%d8%ac%d8%af%db%8c%d8%af/","فیلم آموزشی  استفاده از بک گراند ورکر در اتصال به دیتابیس")</f>
        <v>فیلم آموزشی  استفاده از بک گراند ورکر در اتصال به دیتابیس</v>
      </c>
      <c r="C778" s="1" t="s">
        <v>51</v>
      </c>
      <c r="D778" s="1" t="s">
        <v>55</v>
      </c>
    </row>
    <row r="779" customFormat="false" ht="20.7" hidden="false" customHeight="true" outlineLevel="0" collapsed="false">
      <c r="A779" s="3" t="n">
        <v>778</v>
      </c>
      <c r="B779" s="2" t="str">
        <f aca="false">HYPERLINK("https://www.daneshjooyar.com/%d8%a2%d9%85%d9%88%d8%b2%d8%b4-%da%a9%d8%a7%d9%85%d9%84-%da%a9%d8%a7%d8%b1-%d8%a8%d8%a7-%d9%88%d8%a8-%d8%b3%d8%b1%d9%88%db%8c%d8%b3/","آموزش ایجاد وب سرویس اختصاصی و فعال سازی و قفل کردن نرم افزار نوشته شده در سی شارپ با استفاده از وب سرویس ها")</f>
        <v>آموزش ایجاد وب سرویس اختصاصی و فعال سازی و قفل کردن نرم افزار نوشته شده در سی شارپ با استفاده از وب سرویس ها</v>
      </c>
      <c r="C779" s="1" t="s">
        <v>51</v>
      </c>
      <c r="D779" s="1" t="s">
        <v>55</v>
      </c>
    </row>
    <row r="780" customFormat="false" ht="20.7" hidden="false" customHeight="true" outlineLevel="0" collapsed="false">
      <c r="A780" s="3" t="n">
        <v>779</v>
      </c>
      <c r="B780" s="2" t="str">
        <f aca="false">HYPERLINK("https://www.daneshjooyar.com/%d8%a2%d9%85%d9%88%d8%b2%d8%b4-%d9%be%d8%b1%d9%88%da%98%d9%87-%d9%85%d8%ad%d9%88%d8%b1-%d9%be%db%8c%d8%a7%d8%af%d9%87-%d8%b3%d8%a7%d8%b2%db%8c-%d8%b3%db%8c%d8%b3%d8%aa%d9%85-%d8%b1%d8%b2%d8%b1%d9%88/","فیلم آموزش پروژه محور پیاده سازی سیستم  هتل داری")</f>
        <v>فیلم آموزش پروژه محور پیاده سازی سیستم  هتل داری</v>
      </c>
      <c r="C780" s="1" t="s">
        <v>51</v>
      </c>
      <c r="D780" s="1" t="s">
        <v>55</v>
      </c>
    </row>
    <row r="781" customFormat="false" ht="20.7" hidden="false" customHeight="true" outlineLevel="0" collapsed="false">
      <c r="A781" s="3" t="n">
        <v>780</v>
      </c>
      <c r="B781" s="2" t="str">
        <f aca="false">HYPERLINK("https://www.daneshjooyar.com/%d9%81%db%8c%d9%84%d9%85-%d8%a2%d9%85%d9%88%d8%b2%d8%b4%db%8c-%da%86%d9%86%d8%af-%d8%b2%d8%a8%d8%a7%d9%86%d9%87-%da%a9%d8%b1%d8%af%d9%86-%d9%be%d8%b1%d9%88%da%98%d9%87-%d9%87%d8%a7/","فیلم آموزش چند زبانه کردن پروژه ها در سی شارپ")</f>
        <v>فیلم آموزش چند زبانه کردن پروژه ها در سی شارپ</v>
      </c>
      <c r="C781" s="1" t="s">
        <v>51</v>
      </c>
      <c r="D781" s="1" t="s">
        <v>55</v>
      </c>
    </row>
    <row r="782" customFormat="false" ht="20.7" hidden="false" customHeight="true" outlineLevel="0" collapsed="false">
      <c r="A782" s="3" t="n">
        <v>781</v>
      </c>
      <c r="B782" s="2" t="str">
        <f aca="false">HYPERLINK("https://www.daneshjooyar.com/%d8%a2%d9%85%d9%88%d8%b2%d8%b4-%d8%b7%d8%b1%d8%a7%d8%ad%db%8c-%d8%b5%d9%81%d8%ad%d9%87-%d9%84%d8%a7%da%af%db%8c%d9%86-%d8%ad%d8%b1%d9%81%d9%87-%d8%a7%db%8c-%d8%a8%d8%a7-%d8%aa%da%a9%d9%86%d9%88%d9%84/","آموزش طراحی صفحه لاگین حرفه ای با تکنولوژی LINQ")</f>
        <v>آموزش طراحی صفحه لاگین حرفه ای با تکنولوژی LINQ</v>
      </c>
      <c r="C782" s="1" t="s">
        <v>51</v>
      </c>
      <c r="D782" s="1" t="s">
        <v>55</v>
      </c>
    </row>
    <row r="783" customFormat="false" ht="20.7" hidden="false" customHeight="true" outlineLevel="0" collapsed="false">
      <c r="A783" s="3" t="n">
        <v>782</v>
      </c>
      <c r="B783" s="2" t="str">
        <f aca="false">HYPERLINK("https://www.daneshjooyar.com/%d8%a2%d9%85%d9%88%d8%b2%d8%b4-%d9%be%d8%b1%d9%88%da%98%d9%87-%d9%85%d8%ad%d9%88%d8%b1-%d8%a7%d8%b1%d8%b3%d8%a7%d9%84-%d8%a7%d8%b3-%d8%a7%d9%85-%d8%a7%d8%b3-%d8%a8%d8%a7-%d8%a7%d8%b3%d8%aa%d9%81%d8%a7/","آموزش پروژه محور ارسال اس ام اس با استفاده از وب سرویس در سی شارپ")</f>
        <v>آموزش پروژه محور ارسال اس ام اس با استفاده از وب سرویس در سی شارپ</v>
      </c>
      <c r="C783" s="1" t="s">
        <v>51</v>
      </c>
      <c r="D783" s="1" t="s">
        <v>55</v>
      </c>
    </row>
    <row r="784" customFormat="false" ht="20.7" hidden="false" customHeight="true" outlineLevel="0" collapsed="false">
      <c r="A784" s="3" t="n">
        <v>783</v>
      </c>
      <c r="B784" s="2" t="str">
        <f aca="false">HYPERLINK("https://www.daneshjooyar.com/%d8%a2%d9%85%d9%88%d8%b2%d8%b4-%d8%b3%d8%a7%d8%ae%d8%aa-mini-file-uplaoder-%d8%af%d8%b1-%d8%b3%db%8c-%d8%b4%d8%a7%d8%b1%d9%be/","آموزش ساخت Mini File Uploader در سی شارپ")</f>
        <v>آموزش ساخت Mini File Uploader در سی شارپ</v>
      </c>
      <c r="C784" s="1" t="s">
        <v>51</v>
      </c>
      <c r="D784" s="1" t="s">
        <v>55</v>
      </c>
    </row>
    <row r="785" customFormat="false" ht="20.7" hidden="false" customHeight="true" outlineLevel="0" collapsed="false">
      <c r="A785" s="3" t="n">
        <v>784</v>
      </c>
      <c r="B785" s="2" t="str">
        <f aca="false">HYPERLINK("https://www.daneshjooyar.com/%d8%a2%d9%85%d9%88%d8%b2%d8%b4-%d9%86%da%af%d8%a7%d8%aa%db%8c%d9%88%d8%b3%d8%a7%d8%b2%db%8c-%d8%aa%d8%b5%d8%a7%d9%88%db%8c%d8%b1-%d8%af%d8%b1-%d8%b3%db%8c-%d8%b4%d8%a7%d8%b1%d9%be/","آموزش نگاتیوسازی تصاویر در سی شارپ")</f>
        <v>آموزش نگاتیوسازی تصاویر در سی شارپ</v>
      </c>
      <c r="C785" s="1" t="s">
        <v>51</v>
      </c>
      <c r="D785" s="1" t="s">
        <v>55</v>
      </c>
    </row>
    <row r="786" customFormat="false" ht="20.7" hidden="false" customHeight="true" outlineLevel="0" collapsed="false">
      <c r="A786" s="3" t="n">
        <v>785</v>
      </c>
      <c r="B786" s="2" t="str">
        <f aca="false">HYPERLINK("https://www.daneshjooyar.com/%d8%a2%d9%85%d9%88%d8%b2%d8%b4-%d8%b3%d8%a7%d8%ae%d8%aa-%d8%a7%d8%b9%d8%af%d8%a7%d8%af-%d8%aa%d8%b5%d8%a7%d8%af%d9%81%db%8c-%d8%af%d8%b1-c/","آموزش ساخت اعداد تصادفی در #C")</f>
        <v>آموزش ساخت اعداد تصادفی در #C</v>
      </c>
      <c r="C786" s="1" t="s">
        <v>51</v>
      </c>
      <c r="D786" s="1" t="s">
        <v>55</v>
      </c>
    </row>
    <row r="787" customFormat="false" ht="20.7" hidden="false" customHeight="true" outlineLevel="0" collapsed="false">
      <c r="A787" s="3" t="n">
        <v>786</v>
      </c>
      <c r="B787" s="2" t="str">
        <f aca="false">HYPERLINK("https://www.daneshjooyar.com/%d8%a2%d9%85%d9%88%d8%b2%d8%b4-%d8%b3%d8%a7%d8%ae%d8%aa-screen-capture-%d8%af%d8%b1-%d8%b3%db%8c-%d8%b4%d8%a7%d8%b1%d9%be/","آموزش ساخت Screen Capture در سی شارپ")</f>
        <v>آموزش ساخت Screen Capture در سی شارپ</v>
      </c>
      <c r="C787" s="1" t="s">
        <v>51</v>
      </c>
      <c r="D787" s="1" t="s">
        <v>55</v>
      </c>
    </row>
    <row r="788" customFormat="false" ht="20.7" hidden="false" customHeight="true" outlineLevel="0" collapsed="false">
      <c r="A788" s="3" t="n">
        <v>787</v>
      </c>
      <c r="B788" s="2" t="str">
        <f aca="false">HYPERLINK("https://www.daneshjooyar.com/%d8%a2%d9%85%d9%88%d8%b2%d8%b4-%d8%b4%d9%85%d8%a7%d8%b1%d8%b4-%d9%85%d8%aa%d9%86-%d8%aa%da%a9%d8%b3-%d8%a8%d8%a7%da%a9%d8%b3-%d8%af%d8%b1-c/","آموزش شمارش متن تکس باکس در #C")</f>
        <v>آموزش شمارش متن تکس باکس در #C</v>
      </c>
      <c r="C788" s="1" t="s">
        <v>51</v>
      </c>
      <c r="D788" s="1" t="s">
        <v>55</v>
      </c>
    </row>
    <row r="789" customFormat="false" ht="20.7" hidden="false" customHeight="true" outlineLevel="0" collapsed="false">
      <c r="A789" s="3" t="n">
        <v>788</v>
      </c>
      <c r="B789" s="2" t="str">
        <f aca="false">HYPERLINK("https://www.daneshjooyar.com/%d9%81%db%8c%d9%84%d9%85-%d8%a2%d9%85%d9%88%d8%b2%d8%b4-%da%a9%d8%a7%d8%b1-%d8%a8%d8%a7-%d9%81%d8%a7%db%8c%d9%84-%d8%af%d8%b1-%d8%b3%db%8c-%d8%b4%d8%a7%d8%b1%d9%be/","فیلم آموزش کار با فایل در سی شارپ")</f>
        <v>فیلم آموزش کار با فایل در سی شارپ</v>
      </c>
      <c r="C789" s="1" t="s">
        <v>51</v>
      </c>
      <c r="D789" s="1" t="s">
        <v>55</v>
      </c>
    </row>
    <row r="790" customFormat="false" ht="20.7" hidden="false" customHeight="true" outlineLevel="0" collapsed="false">
      <c r="A790" s="3" t="n">
        <v>789</v>
      </c>
      <c r="B790" s="2" t="str">
        <f aca="false">HYPERLINK("https://www.daneshjooyar.com/%d8%a2%d9%85%d9%88%d8%b2%d8%b4-%da%a9%d8%a7%d8%b1-%d8%a8%d8%a7-%d9%81%d8%b1%d9%85-%d9%87%d8%a7%db%8cmdi-%d8%af%d8%b1-c/","آموزش کار با فرم هایMDI در #C")</f>
        <v>آموزش کار با فرم هایMDI در #C</v>
      </c>
      <c r="C790" s="1" t="s">
        <v>51</v>
      </c>
      <c r="D790" s="1" t="s">
        <v>55</v>
      </c>
    </row>
    <row r="791" customFormat="false" ht="20.7" hidden="false" customHeight="true" outlineLevel="0" collapsed="false">
      <c r="A791" s="3" t="n">
        <v>790</v>
      </c>
      <c r="B791" s="2" t="str">
        <f aca="false">HYPERLINK("https://www.daneshjooyar.com/%d9%81%db%8c%d9%84%d9%85-%d8%a2%d9%85%d9%88%d8%b2%d8%b4%db%8c-drag_drop-%d9%81%d8%a7%db%8c%d9%84-%d9%87%d8%a7-%d8%a8%d9%87-%d9%84%db%8c%d8%b3%d8%aa-%d8%a8%d8%a7%da%a9%d8%b3-%d8%af%d8%b1-%d8%b3%db%8c/","فیلم آموزشی Drag_Drop فایل ها به لیست باکس در سی شارپ")</f>
        <v>فیلم آموزشی Drag_Drop فایل ها به لیست باکس در سی شارپ</v>
      </c>
      <c r="C791" s="1" t="s">
        <v>51</v>
      </c>
      <c r="D791" s="1" t="s">
        <v>55</v>
      </c>
    </row>
    <row r="792" customFormat="false" ht="20.7" hidden="false" customHeight="true" outlineLevel="0" collapsed="false">
      <c r="A792" s="3" t="n">
        <v>791</v>
      </c>
      <c r="B792" s="2" t="str">
        <f aca="false">HYPERLINK("https://www.daneshjooyar.com/%d9%81%db%8c%d9%84%d9%85-%d8%a2%d9%85%d9%88%d8%b2%d8%b4-%d8%a8%d8%af%d8%b3%d8%aa-%d8%a2%d9%88%d8%b1%d8%af%d9%86-ip-address-%d9%88%d8%a8-%d8%b3%d8%a7%db%8c%d8%aa-%d8%af%d8%b1-%d8%b3%db%8c-%d8%b4%d8%a7/","فیلم آموزش بدست آوردن IP Address وب سایت در سی شارپ")</f>
        <v>فیلم آموزش بدست آوردن IP Address وب سایت در سی شارپ</v>
      </c>
      <c r="C792" s="1" t="s">
        <v>51</v>
      </c>
      <c r="D792" s="1" t="s">
        <v>55</v>
      </c>
    </row>
    <row r="793" customFormat="false" ht="20.7" hidden="false" customHeight="true" outlineLevel="0" collapsed="false">
      <c r="A793" s="3" t="n">
        <v>792</v>
      </c>
      <c r="B793" s="2" t="str">
        <f aca="false">HYPERLINK("https://www.daneshjooyar.com/%d9%81%db%8c%d9%84%d9%85-%d8%a2%d9%85%d9%88%d8%b2%d8%b4-%d8%b3%d8%a7%d8%ae%d8%aa%d9%86-scrool-text-%d8%af%d8%b1-%d8%b3%db%8c-%d8%b4%d8%a7%d8%b1%d9%be/","فیلم آموزش ساختن Scrool Text در سی شارپ")</f>
        <v>فیلم آموزش ساختن Scrool Text در سی شارپ</v>
      </c>
      <c r="C793" s="1" t="s">
        <v>51</v>
      </c>
      <c r="D793" s="1" t="s">
        <v>55</v>
      </c>
    </row>
    <row r="794" customFormat="false" ht="20.7" hidden="false" customHeight="true" outlineLevel="0" collapsed="false">
      <c r="A794" s="3" t="n">
        <v>793</v>
      </c>
      <c r="B794" s="2" t="str">
        <f aca="false">HYPERLINK("https://www.daneshjooyar.com/%d9%81%db%8c%d9%84%d9%85-%d8%a2%d9%85%d9%88%d8%b2%d8%b4-%d9%81%d8%b4%d8%b1%d8%af%d9%87-%d8%b3%d8%a7%d8%b2%db%8c-%d9%85%d8%ad%d8%aa%d9%88%d8%a7%db%8c-%d9%81%d8%a7%db%8c%d9%84-%d9%87%d8%a7%db%8c-%d9%85/","فیلم آموزش فشرده سازی محتوای فایل های متنی در سی شارپ")</f>
        <v>فیلم آموزش فشرده سازی محتوای فایل های متنی در سی شارپ</v>
      </c>
      <c r="C794" s="1" t="s">
        <v>51</v>
      </c>
      <c r="D794" s="1" t="s">
        <v>55</v>
      </c>
    </row>
    <row r="795" customFormat="false" ht="20.7" hidden="false" customHeight="true" outlineLevel="0" collapsed="false">
      <c r="A795" s="3" t="n">
        <v>794</v>
      </c>
      <c r="B795" s="2" t="str">
        <f aca="false">HYPERLINK("https://www.daneshjooyar.com/%d9%81%db%8c%d9%84%d9%85-%d8%a2%d9%85%d9%88%d8%b2%d8%b4-%da%a9%d8%a7%d8%b1-%d8%a8%d8%a7-%d8%b1%d8%b4%d8%aa%d9%87-%d8%af%d8%b1-%d8%b3%db%8c-%d8%b4%d8%a7%d8%b1%d9%be/","فیلم آموزش کار با رشته در سی شارپ")</f>
        <v>فیلم آموزش کار با رشته در سی شارپ</v>
      </c>
      <c r="C795" s="1" t="s">
        <v>51</v>
      </c>
      <c r="D795" s="1" t="s">
        <v>55</v>
      </c>
    </row>
    <row r="796" customFormat="false" ht="20.7" hidden="false" customHeight="true" outlineLevel="0" collapsed="false">
      <c r="A796" s="3" t="n">
        <v>795</v>
      </c>
      <c r="B796" s="2" t="str">
        <f aca="false">HYPERLINK("https://www.daneshjooyar.com/%d8%a7%d9%86%d8%aa%d9%82%d8%a7%d9%84-%d8%a7%d8%b7%d9%84%d8%a7%d8%b9%d8%a7%d8%aa-%d8%af%db%8c%d8%aa%d8%a7%da%af%d8%b1%db%8c%d8%af-%d8%a8%d9%87-nodpad/","انتقال اطلاعات دیتاگرید به Notepad در#C")</f>
        <v>انتقال اطلاعات دیتاگرید به Notepad در#C</v>
      </c>
      <c r="C796" s="1" t="s">
        <v>51</v>
      </c>
      <c r="D796" s="1" t="s">
        <v>55</v>
      </c>
    </row>
    <row r="797" customFormat="false" ht="20.7" hidden="false" customHeight="true" outlineLevel="0" collapsed="false">
      <c r="A797" s="3" t="n">
        <v>796</v>
      </c>
      <c r="B797" s="2" t="str">
        <f aca="false">HYPERLINK("https://www.daneshjooyar.com/%d9%81%db%8c%d9%84%d9%85-%d8%a2%d9%85%d9%88%d8%b2%d8%b4-%d9%85%d8%ad%d8%a7%d8%b3%d8%a8%d9%87-%d9%81%d8%a7%d8%b5%d9%84%d9%87-%d8%a8%db%8c%d9%86-%d8%af%d9%88-%d8%aa%d8%a7%d8%b1%db%8c%d8%ae-%d8%af%d8%b1/","فیلم آموزش محاسبه فاصله بین دو تاریخ در سی شارپ")</f>
        <v>فیلم آموزش محاسبه فاصله بین دو تاریخ در سی شارپ</v>
      </c>
      <c r="C797" s="1" t="s">
        <v>51</v>
      </c>
      <c r="D797" s="1" t="s">
        <v>55</v>
      </c>
    </row>
    <row r="798" customFormat="false" ht="20.7" hidden="false" customHeight="true" outlineLevel="0" collapsed="false">
      <c r="A798" s="3" t="n">
        <v>797</v>
      </c>
      <c r="B798" s="2" t="str">
        <f aca="false">HYPERLINK("https://www.daneshjooyar.com/%d9%81%db%8c%d9%84%d9%85-%d8%a2%d9%85%d9%88%d8%b2%d8%b4-%d8%b3%d8%a7%d8%ae%d8%aa-%d9%86%d8%b1%d9%85-%d8%a7%d9%81%d8%b2%d8%a7%d8%b1-trial-%db%8c%d8%a7-%d9%87%d9%85%d8%a7%d9%86-%da%86%d9%86%d8%af-%d8%b1/","فیلم آموزش ساخت نرم افزار Trial یا همان چند روزه در سی شارپ")</f>
        <v>فیلم آموزش ساخت نرم افزار Trial یا همان چند روزه در سی شارپ</v>
      </c>
      <c r="C798" s="1" t="s">
        <v>51</v>
      </c>
      <c r="D798" s="1" t="s">
        <v>55</v>
      </c>
    </row>
    <row r="799" customFormat="false" ht="20.7" hidden="false" customHeight="true" outlineLevel="0" collapsed="false">
      <c r="A799" s="3" t="n">
        <v>798</v>
      </c>
      <c r="B799" s="2" t="str">
        <f aca="false">HYPERLINK("https://www.daneshjooyar.com/%d9%81%db%8c%d9%84%d9%85-%d8%a2%d9%85%d9%88%d8%b2%d8%b4-%d8%aa%d8%a8%d8%af%db%8c%d9%84-%da%a9%d8%af-%d9%87%d8%a7%db%8c-%d9%86%d9%88%d8%b4%d8%aa%d9%87-%d8%b4%d8%af%d9%87-%d8%af%d8%b1-%d9%85%d8%aa%d9%84/","فیلم آموزش تبدیل کد های نوشته شده در متلب به DLL قابل استفاده در سی شارپ")</f>
        <v>فیلم آموزش تبدیل کد های نوشته شده در متلب به DLL قابل استفاده در سی شارپ</v>
      </c>
      <c r="C799" s="1" t="s">
        <v>51</v>
      </c>
      <c r="D799" s="1" t="s">
        <v>55</v>
      </c>
    </row>
    <row r="800" customFormat="false" ht="20.7" hidden="false" customHeight="true" outlineLevel="0" collapsed="false">
      <c r="A800" s="3" t="n">
        <v>799</v>
      </c>
      <c r="B800" s="2" t="str">
        <f aca="false">HYPERLINK("https://www.daneshjooyar.com/%d9%81%db%8c%d9%84%d9%85-%d8%a2%d9%85%d9%88%d8%b2%d8%b4-%d8%aa%d8%b9%d8%b1%db%8c%d9%81-%d9%85%d8%aa%d8%ba%db%8c%d8%b1-%d9%88-%da%a9%d8%a7%d8%b1-%d8%a8%d8%a7-%d8%b9%d9%85%d9%84%da%af%d8%b1-%d9%87%d8%a7/","فیلم آموزش تعریف متغیر و کار با عملگر ها در c#")</f>
        <v>فیلم آموزش تعریف متغیر و کار با عملگر ها در c#</v>
      </c>
      <c r="C800" s="1" t="s">
        <v>51</v>
      </c>
      <c r="D800" s="1" t="s">
        <v>55</v>
      </c>
    </row>
    <row r="801" customFormat="false" ht="20.7" hidden="false" customHeight="true" outlineLevel="0" collapsed="false">
      <c r="A801" s="3" t="n">
        <v>800</v>
      </c>
      <c r="B801" s="2" t="str">
        <f aca="false">HYPERLINK("https://www.daneshjooyar.com/%d9%81%db%8c%d9%84%d9%85-%d8%a2%d9%85%d9%88%d8%b2%d8%b4-%da%a9%d8%a7%d8%b1-%d8%a8%d8%a7-%d8%af%db%8c%d8%a7%d9%84%d9%88%da%af-%d9%87%d8%a7-%d8%af%d8%b1-c/","فیلم آموزش کار با دیالوگ ها در c#")</f>
        <v>فیلم آموزش کار با دیالوگ ها در c#</v>
      </c>
      <c r="C801" s="1" t="s">
        <v>51</v>
      </c>
      <c r="D801" s="1" t="s">
        <v>55</v>
      </c>
    </row>
    <row r="802" customFormat="false" ht="20.7" hidden="false" customHeight="true" outlineLevel="0" collapsed="false">
      <c r="A802" s="3" t="n">
        <v>801</v>
      </c>
      <c r="B802" s="2" t="str">
        <f aca="false">HYPERLINK("https://www.daneshjooyar.com/%d9%81%db%8c%d9%84%d9%85-%d8%a2%d9%85%d9%88%d8%b2%d8%b4-%d9%85%d8%ad%d8%af%d9%88%d8%af-%da%a9%d8%b1%d8%af%d9%86-textbox-%d8%af%d8%b1-%d8%b3%db%8c-%d8%b4%d8%a7%d8%b1%d9%be/","فیلم آموزش محدود کردن Textbox در سی شارپ")</f>
        <v>فیلم آموزش محدود کردن Textbox در سی شارپ</v>
      </c>
      <c r="C802" s="1" t="s">
        <v>51</v>
      </c>
      <c r="D802" s="1" t="s">
        <v>55</v>
      </c>
    </row>
    <row r="803" customFormat="false" ht="20.7" hidden="false" customHeight="true" outlineLevel="0" collapsed="false">
      <c r="A803" s="3" t="n">
        <v>802</v>
      </c>
      <c r="B803" s="2" t="str">
        <f aca="false">HYPERLINK("https://www.daneshjooyar.com/%d8%aa%d8%ba%db%8c%db%8c%d8%b1-%d8%ae%d8%a7%d8%b5%db%8c%d8%aa-text-%d9%85%d8%ac%d9%85%d9%88%d8%b9%d9%87-%d8%a7%db%8c-%d8%a7%d8%b2-text-box-%d9%87%d8%a7-%d8%af%d8%b1-%d8%ad%db%8c%d9%86-%d8%a7%d8%ac/","تغییر خاصیت text مجموعه ای از text box ها در حین اجرا در #c")</f>
        <v>تغییر خاصیت text مجموعه ای از text box ها در حین اجرا در #c</v>
      </c>
      <c r="C803" s="1" t="s">
        <v>51</v>
      </c>
      <c r="D803" s="1" t="s">
        <v>55</v>
      </c>
    </row>
    <row r="804" customFormat="false" ht="20.7" hidden="false" customHeight="true" outlineLevel="0" collapsed="false">
      <c r="A804" s="3" t="n">
        <v>803</v>
      </c>
      <c r="B804" s="2" t="str">
        <f aca="false">HYPERLINK("https://www.daneshjooyar.com/%d9%81%db%8c%d9%84%d9%85-%d8%a2%d9%85%d9%88%d8%b2%d8%b4-%d8%aa%d8%ba%db%8c%db%8c%d8%b1-%d8%ae%d9%88%d8%a7%d8%b5-%d8%a7%d8%b4%db%8c%d8%a7-%d8%af%d8%b1-%d8%b2%d9%85%d8%a7%d9%86-%d8%a7%d8%ac%d8%b1%d8%a7/","فیلم آموزش تغییر خواص اشیا در زمان اجرا در #c")</f>
        <v>فیلم آموزش تغییر خواص اشیا در زمان اجرا در #c</v>
      </c>
      <c r="C804" s="1" t="s">
        <v>51</v>
      </c>
      <c r="D804" s="1" t="s">
        <v>55</v>
      </c>
    </row>
    <row r="805" customFormat="false" ht="20.7" hidden="false" customHeight="true" outlineLevel="0" collapsed="false">
      <c r="A805" s="3" t="n">
        <v>804</v>
      </c>
      <c r="B805" s="2" t="str">
        <f aca="false">HYPERLINK("https://www.daneshjooyar.com/%d8%a7%db%8c%d8%ac%d8%a7%d8%af-%d8%b7%db%8c%d9%81-%d8%b1%d9%86%da%af%db%8c-%d8%a8%d8%b1%d8%a7%db%8c-%d8%b2%d9%85%db%8c%d9%86%d9%87-%d8%a7%d8%b4%db%8c%d8%a7%d8%a1-%d8%af%d8%b1-c/","ایجاد طیف رنگی برای زمینه اشیاء در c#")</f>
        <v>ایجاد طیف رنگی برای زمینه اشیاء در c#</v>
      </c>
      <c r="C805" s="1" t="s">
        <v>51</v>
      </c>
      <c r="D805" s="1" t="s">
        <v>55</v>
      </c>
    </row>
    <row r="806" customFormat="false" ht="20.7" hidden="false" customHeight="true" outlineLevel="0" collapsed="false">
      <c r="A806" s="3" t="n">
        <v>805</v>
      </c>
      <c r="B806" s="2" t="str">
        <f aca="false">HYPERLINK("https://www.daneshjooyar.com/%d8%af%d8%a7%d9%86%d9%84%d9%88%d8%af-%d9%be%d8%b1%d9%88%da%98%d9%87-%d8%a7%d8%b3%d8%aa%d9%81%d8%a7%d8%af%d9%87-%d8%a7%d8%b2-%d9%85%d9%86%d9%88-%d9%87%d8%a7%db%8c-office-2007-%d8%af%d8%b1-c/","دانلود پروژه استفاده از منو های office 2007 در #C")</f>
        <v>دانلود پروژه استفاده از منو های office 2007 در #C</v>
      </c>
      <c r="C806" s="1" t="s">
        <v>51</v>
      </c>
      <c r="D806" s="1" t="s">
        <v>55</v>
      </c>
    </row>
    <row r="807" customFormat="false" ht="20.7" hidden="false" customHeight="true" outlineLevel="0" collapsed="false">
      <c r="A807" s="3" t="n">
        <v>806</v>
      </c>
      <c r="B807" s="2" t="str">
        <f aca="false">HYPERLINK("https://www.daneshjooyar.com/%d9%81%db%8c%d9%84%d9%85-%d8%a2%d9%85%d9%88%d8%b2%d8%b4-%d8%af%d8%b1%d8%ac-%d8%af%d8%b1-%d8%a8%d8%a7%d9%86%da%a9-%d8%af%d8%b1-wpf/","فیلم آموزش درج در بانک در WPF")</f>
        <v>فیلم آموزش درج در بانک در WPF</v>
      </c>
      <c r="C807" s="1" t="s">
        <v>51</v>
      </c>
      <c r="D807" s="1" t="s">
        <v>55</v>
      </c>
    </row>
    <row r="808" customFormat="false" ht="20.7" hidden="false" customHeight="true" outlineLevel="0" collapsed="false">
      <c r="A808" s="3" t="n">
        <v>807</v>
      </c>
      <c r="B808" s="2" t="str">
        <f aca="false">HYPERLINK("https://www.daneshjooyar.com/%d9%81%db%8c%d9%84%d9%85-%d8%a2%d9%85%d9%88%d8%b2%d8%b4-%da%a9%d8%a7%d9%85%d9%84-wpf/","فیلم آموزش کامل wpf")</f>
        <v>فیلم آموزش کامل wpf</v>
      </c>
      <c r="C808" s="1" t="s">
        <v>51</v>
      </c>
      <c r="D808" s="1" t="s">
        <v>55</v>
      </c>
    </row>
    <row r="809" customFormat="false" ht="20.7" hidden="false" customHeight="true" outlineLevel="0" collapsed="false">
      <c r="A809" s="3" t="n">
        <v>808</v>
      </c>
      <c r="B809" s="2" t="str">
        <f aca="false">HYPERLINK("https://www.daneshjooyar.com/%d8%af%d8%b3%d8%aa%d9%88%d8%b1-shut-down-%d8%af%d8%b1-c/","دستور shut down در c#")</f>
        <v>دستور shut down در c#</v>
      </c>
      <c r="C809" s="1" t="s">
        <v>51</v>
      </c>
      <c r="D809" s="1" t="s">
        <v>55</v>
      </c>
    </row>
    <row r="810" customFormat="false" ht="20.7" hidden="false" customHeight="true" outlineLevel="0" collapsed="false">
      <c r="A810" s="3" t="n">
        <v>809</v>
      </c>
      <c r="B810" s="2" t="str">
        <f aca="false">HYPERLINK("https://www.daneshjooyar.com/%d9%81%db%8c%d9%84%d9%85-%d8%a2%d9%85%d9%88%d8%b2%d8%b4%db%8c-%d8%aa%d8%a8%d8%af%db%8c%d9%84-%d8%aa%d8%a7%d8%b1%db%8c%d8%ae-%d9%85%db%8c%d9%84%d8%a7%d8%af%db%8c-%d8%a8%d9%87-%d8%b4%d9%85%d8%b3%db%8c/","فیلم آموزشی تبدیل تاریخ میلادی به شمسی در سی شارپ")</f>
        <v>فیلم آموزشی تبدیل تاریخ میلادی به شمسی در سی شارپ</v>
      </c>
      <c r="C810" s="1" t="s">
        <v>51</v>
      </c>
      <c r="D810" s="1" t="s">
        <v>55</v>
      </c>
    </row>
    <row r="811" customFormat="false" ht="20.7" hidden="false" customHeight="true" outlineLevel="0" collapsed="false">
      <c r="A811" s="3" t="n">
        <v>810</v>
      </c>
      <c r="B811" s="2" t="str">
        <f aca="false">HYPERLINK("https://www.daneshjooyar.com/%d8%a2%d9%85%d9%88%d8%b2%d8%b4-%d9%81%d8%a7%d8%b1%d8%b3%db%8c-%da%a9%d8%b1%d8%af%d9%86-%da%a9%db%8c%d8%a8%d9%88%d8%b1%d8%af-%d8%a8%d8%b5%d9%88%d8%b1%d8%aa-%d8%ae%d9%88%d8%af%da%a9%d8%a7%d8%b1-%d8%af/","فیلم آموزشی فارسی کردن کیبورد بصورت خودکار در سی شارپ")</f>
        <v>فیلم آموزشی فارسی کردن کیبورد بصورت خودکار در سی شارپ</v>
      </c>
      <c r="C811" s="1" t="s">
        <v>51</v>
      </c>
      <c r="D811" s="1" t="s">
        <v>55</v>
      </c>
    </row>
    <row r="812" customFormat="false" ht="20.7" hidden="false" customHeight="true" outlineLevel="0" collapsed="false">
      <c r="A812" s="3" t="n">
        <v>811</v>
      </c>
      <c r="B812" s="2" t="str">
        <f aca="false">HYPERLINK("https://www.daneshjooyar.com/%d8%a2%d9%85%d9%88%d8%b2%d8%b4-%d8%a7%db%8c%d8%ac%d8%a7%d8%af-query-%d8%af%d8%b1-%d8%af%db%8c%d8%aa%d8%a7%d8%b3%d8%aa-%d8%af%d8%b1-%d8%b3%db%8c-%d8%b4%d8%a7%d8%b1%d9%be/","آموزش ایجاد query در دیتاست در سی شارپ")</f>
        <v>آموزش ایجاد query در دیتاست در سی شارپ</v>
      </c>
      <c r="C812" s="1" t="s">
        <v>51</v>
      </c>
      <c r="D812" s="1" t="s">
        <v>55</v>
      </c>
    </row>
    <row r="813" customFormat="false" ht="20.7" hidden="false" customHeight="true" outlineLevel="0" collapsed="false">
      <c r="A813" s="3" t="n">
        <v>812</v>
      </c>
      <c r="B813" s="2" t="str">
        <f aca="false">HYPERLINK("https://www.daneshjooyar.com/%d8%a7%d9%85%d9%88%d8%b2%d8%b4-%d9%be%d8%b1%d9%88%da%98%d9%87-%d9%85%d8%ad%d9%88%d8%b1-%d9%88%db%8c%da%98%d9%88%d8%a7%d9%84-%d8%a8%db%8c%d8%b3%db%8c%da%a9/","اموزش پروژه محور ویژوال بیسیک")</f>
        <v>اموزش پروژه محور ویژوال بیسیک</v>
      </c>
      <c r="C813" s="1" t="s">
        <v>51</v>
      </c>
      <c r="D813" s="1" t="s">
        <v>56</v>
      </c>
    </row>
    <row r="814" customFormat="false" ht="20.7" hidden="false" customHeight="true" outlineLevel="0" collapsed="false">
      <c r="A814" s="3" t="n">
        <v>813</v>
      </c>
      <c r="B814" s="2" t="str">
        <f aca="false">HYPERLINK("https://www.daneshjooyar.com/%d8%af%d9%88%d8%b1%d9%87-%d8%ac%d8%a7%d9%85%d8%b9-%d9%85%d9%87%d9%86%d8%af%d8%b3%db%8c-%d9%88%d8%a8-%d8%a8%d8%ae%d8%b4-%d8%af%d9%88%d9%85/","دوره جامع مهندسی وب – فصل 6 تا 8")</f>
        <v>دوره جامع مهندسی وب – فصل 6 تا 8</v>
      </c>
      <c r="C814" s="1" t="s">
        <v>57</v>
      </c>
      <c r="D814" s="1" t="s">
        <v>58</v>
      </c>
    </row>
    <row r="815" customFormat="false" ht="20.7" hidden="false" customHeight="true" outlineLevel="0" collapsed="false">
      <c r="A815" s="3" t="n">
        <v>814</v>
      </c>
      <c r="B815" s="2" t="str">
        <f aca="false">HYPERLINK("https://www.daneshjooyar.com/%d8%a2%d9%85%d9%88%d8%b2%d8%b4-%da%a9%d8%a7%d9%85%d9%84-%d8%a7%d8%aa%d8%b5%d8%a7%d9%84-%d8%a8%d9%87-mysql-%d8%af%d8%b1-%d8%b3%db%8c-%d8%b4%d8%a7%d8%b1%d9%be/","آموزش کامل اتصال به MySql در سی شارپ")</f>
        <v>آموزش کامل اتصال به MySql در سی شارپ</v>
      </c>
      <c r="C815" s="1" t="s">
        <v>57</v>
      </c>
      <c r="D815" s="1" t="s">
        <v>58</v>
      </c>
    </row>
    <row r="816" customFormat="false" ht="20.7" hidden="false" customHeight="true" outlineLevel="0" collapsed="false">
      <c r="A816" s="3" t="n">
        <v>815</v>
      </c>
      <c r="B816" s="2" t="str">
        <f aca="false">HYPERLINK("https://www.daneshjooyar.com/%d8%a2%d9%85%d9%88%d8%b2%d8%b4-%d8%a7%d8%aa%d8%b5%d8%a7%d9%84-%d8%a8%d9%87-mysql-%d8%af%d8%b1-%d8%b3%db%8c-%d8%b4%d8%a7%d8%b1%d9%be/","آموزش اتصال به Mysql در سی شارپ + کانکتور MySql")</f>
        <v>آموزش اتصال به Mysql در سی شارپ + کانکتور MySql</v>
      </c>
      <c r="C816" s="1" t="s">
        <v>57</v>
      </c>
      <c r="D816" s="1" t="s">
        <v>58</v>
      </c>
    </row>
    <row r="817" customFormat="false" ht="20.7" hidden="false" customHeight="true" outlineLevel="0" collapsed="false">
      <c r="A817" s="3" t="n">
        <v>816</v>
      </c>
      <c r="B817" s="2" t="str">
        <f aca="false">HYPERLINK("https://www.daneshjooyar.com/%d8%a2%d9%85%d9%88%d8%b2%d8%b4-%d8%b3%d8%a7%d8%af%d9%87-%d8%a7%d8%aa%d8%b5%d8%a7%d9%84-%d8%a8%d9%87-%d8%af%db%8c%d8%aa%d8%a7%d8%a8%db%8c%d8%b3-%d8%a8%d8%a7-pdo/","آموزش ساده اتصال به دیتابیس با PDO")</f>
        <v>آموزش ساده اتصال به دیتابیس با PDO</v>
      </c>
      <c r="C817" s="1" t="s">
        <v>57</v>
      </c>
      <c r="D817" s="1" t="s">
        <v>58</v>
      </c>
    </row>
    <row r="818" customFormat="false" ht="20.7" hidden="false" customHeight="true" outlineLevel="0" collapsed="false">
      <c r="A818" s="3" t="n">
        <v>817</v>
      </c>
      <c r="B818" s="2" t="str">
        <f aca="false">HYPERLINK("https://www.daneshjooyar.com/%d8%a2%d9%85%d9%88%d8%b2%d8%b4-%d9%be%d8%a7%db%8c%da%af%d8%a7%d9%87-%d8%af%d8%a7%d8%af%d9%87-neo4j-%d9%be%d8%a7%db%8c%da%af%d8%a7%d9%87-%d8%af%d8%a7%d8%af%d9%87-%d9%85%d8%a8%d8%aa%d9%86%db%8c-%d8%a8/","آموزش پایگاه داده Neo4j – پایگاه داده مبتنی بر گراف")</f>
        <v>آموزش پایگاه داده Neo4j – پایگاه داده مبتنی بر گراف</v>
      </c>
      <c r="C818" s="1" t="s">
        <v>57</v>
      </c>
      <c r="D818" s="1" t="s">
        <v>59</v>
      </c>
    </row>
    <row r="819" customFormat="false" ht="20.7" hidden="false" customHeight="true" outlineLevel="0" collapsed="false">
      <c r="A819" s="3" t="n">
        <v>818</v>
      </c>
      <c r="B819" s="2" t="str">
        <f aca="false">HYPERLINK("https://www.daneshjooyar.com/%d8%a2%d9%85%d9%88%d8%b2%d8%b4-%d9%be%db%8c%d8%b4%d8%b1%d9%81%d8%aa%d9%87-%da%a9%d8%a7%d8%b1-%d8%a8%d8%a7-%d9%be%d8%a7%db%8c%da%af%d8%a7%d9%87-%d8%af%d8%a7%d8%af%d9%87-mongodb/","آموزش پیشرفته کار با پایگاه داده MongoDB")</f>
        <v>آموزش پیشرفته کار با پایگاه داده MongoDB</v>
      </c>
      <c r="C819" s="1" t="s">
        <v>57</v>
      </c>
      <c r="D819" s="1" t="s">
        <v>59</v>
      </c>
    </row>
    <row r="820" customFormat="false" ht="20.7" hidden="false" customHeight="true" outlineLevel="0" collapsed="false">
      <c r="A820" s="3" t="n">
        <v>819</v>
      </c>
      <c r="B820" s="2" t="str">
        <f aca="false">HYPERLINK("https://www.daneshjooyar.com/sql-server-2014/","آموزش جامع SQL server 2014")</f>
        <v>آموزش جامع SQL server 2014</v>
      </c>
      <c r="C820" s="1" t="s">
        <v>57</v>
      </c>
      <c r="D820" s="1" t="s">
        <v>60</v>
      </c>
    </row>
    <row r="821" customFormat="false" ht="20.7" hidden="false" customHeight="true" outlineLevel="0" collapsed="false">
      <c r="A821" s="3" t="n">
        <v>820</v>
      </c>
      <c r="B821" s="2" t="str">
        <f aca="false">HYPERLINK("https://www.daneshjooyar.com/%d8%a7%d9%85%d9%88%d8%b2%d8%b4-%da%a9%d8%a7%d8%b1%d8%a8%d8%b1%d8%af%db%8c-%d8%b1%d9%81%d8%b9-%d9%85%d8%b4%da%a9%d9%84-%d9%84%d8%a7%da%af%db%8c%d9%86-%d8%a8%d9%87-sql-server-%d8%af%d8%b1-%d9%88%db%8c/","آموزش کاربردی رفع مشکل لاگین به SQL Server در ویندوز 10")</f>
        <v>آموزش کاربردی رفع مشکل لاگین به SQL Server در ویندوز 10</v>
      </c>
      <c r="C821" s="1" t="s">
        <v>57</v>
      </c>
      <c r="D821" s="1" t="s">
        <v>60</v>
      </c>
    </row>
    <row r="822" customFormat="false" ht="20.7" hidden="false" customHeight="true" outlineLevel="0" collapsed="false">
      <c r="A822" s="3" t="n">
        <v>821</v>
      </c>
      <c r="B822" s="2" t="str">
        <f aca="false">HYPERLINK("https://www.daneshjooyar.com/%d8%a2%d9%85%d9%88%d8%b2%d8%b4-backup-%da%af%db%8c%d8%b1%db%8c-%d8%a8%d9%87-%d8%b5%d9%88%d8%b1%d8%aa-%d8%a7%d8%aa%d9%88%d9%85%d8%a7%d8%aa%db%8c%da%a9-%d9%88-%d8%ae%d9%88%d8%af%da%a9%d8%a7%d8%b1-%d8%af/","آموزش BackUp گیری به صورت اتوماتیک و خودکار در بانک اطلاعاتی SQLSERVER")</f>
        <v>آموزش BackUp گیری به صورت اتوماتیک و خودکار در بانک اطلاعاتی SQLSERVER</v>
      </c>
      <c r="C822" s="1" t="s">
        <v>57</v>
      </c>
      <c r="D822" s="1" t="s">
        <v>60</v>
      </c>
    </row>
    <row r="823" customFormat="false" ht="20.7" hidden="false" customHeight="true" outlineLevel="0" collapsed="false">
      <c r="A823" s="3" t="n">
        <v>822</v>
      </c>
      <c r="B823" s="2" t="str">
        <f aca="false">HYPERLINK("https://www.daneshjooyar.com/%d8%a2%d9%85%d9%88%d8%b2%d8%b4-%d8%aa%d8%ad%d8%aa-%d8%b4%d8%a8%da%a9%d9%87-%da%a9%d8%b1%d8%af%d9%86-%d8%a8%d8%a7%d9%86%da%a9-%d9%87%d8%a7%db%8c-%d8%a7%d8%b7%d9%84%d8%a7%d8%b9%d8%a7%d8%aa%db%8c-sqlserv/","آموزش تحت شبکه کردن بانک های اطلاعاتی SQLSERVER")</f>
        <v>آموزش تحت شبکه کردن بانک های اطلاعاتی SQLSERVER</v>
      </c>
      <c r="C823" s="1" t="s">
        <v>57</v>
      </c>
      <c r="D823" s="1" t="s">
        <v>60</v>
      </c>
    </row>
    <row r="824" customFormat="false" ht="20.7" hidden="false" customHeight="true" outlineLevel="0" collapsed="false">
      <c r="A824" s="3" t="n">
        <v>823</v>
      </c>
      <c r="B824" s="2" t="str">
        <f aca="false">HYPERLINK("https://www.daneshjooyar.com/%d8%a2%d9%85%d9%88%d8%b2%d8%b4-%d8%a7%d8%b1%d8%aa%d8%a8%d8%a7%d8%b7-%d8%a8%d8%a7-%d8%a8%d8%a7%d9%86%da%a9-%d8%a7%d8%b7%d9%84%d8%a7%d8%b9%d8%a7%d8%aa%db%8c-sqlserver-%d8%af%d8%b1-asp-net-mvc/","آموزش ارتباط با بانک اطلاعاتی SQLSERVER در ASP.NET MVC")</f>
        <v>آموزش ارتباط با بانک اطلاعاتی SQLSERVER در ASP.NET MVC</v>
      </c>
      <c r="C824" s="1" t="s">
        <v>57</v>
      </c>
      <c r="D824" s="1" t="s">
        <v>60</v>
      </c>
    </row>
    <row r="825" customFormat="false" ht="20.7" hidden="false" customHeight="true" outlineLevel="0" collapsed="false">
      <c r="A825" s="3" t="n">
        <v>824</v>
      </c>
      <c r="B825" s="2" t="str">
        <f aca="false">HYPERLINK("https://www.daneshjooyar.com/nmap/","کاملترین دوره آموزش Nmap | تست نفوذ با Nmap")</f>
        <v>کاملترین دوره آموزش Nmap | تست نفوذ با Nmap</v>
      </c>
      <c r="C825" s="1" t="s">
        <v>61</v>
      </c>
      <c r="D825" s="1" t="s">
        <v>62</v>
      </c>
    </row>
    <row r="826" customFormat="false" ht="20.7" hidden="false" customHeight="true" outlineLevel="0" collapsed="false">
      <c r="A826" s="3" t="n">
        <v>825</v>
      </c>
      <c r="B826" s="2" t="str">
        <f aca="false">HYPERLINK("https://www.daneshjooyar.com/cmd/","آموزش رایگان دستورات cmd | دستورات خط فرمان ویندوز به صورت جامع")</f>
        <v>آموزش رایگان دستورات cmd | دستورات خط فرمان ویندوز به صورت جامع</v>
      </c>
      <c r="C826" s="1" t="s">
        <v>61</v>
      </c>
      <c r="D826" s="1" t="s">
        <v>62</v>
      </c>
    </row>
    <row r="827" customFormat="false" ht="20.7" hidden="false" customHeight="true" outlineLevel="0" collapsed="false">
      <c r="A827" s="3" t="n">
        <v>826</v>
      </c>
      <c r="B827" s="2" t="str">
        <f aca="false">HYPERLINK("https://www.daneshjooyar.com/virtual-private-server/","آموزش کرک VPS | کرک و نفوذ به سرور مجازی")</f>
        <v>آموزش کرک VPS | کرک و نفوذ به سرور مجازی</v>
      </c>
      <c r="C827" s="1" t="s">
        <v>61</v>
      </c>
      <c r="D827" s="1" t="s">
        <v>62</v>
      </c>
    </row>
    <row r="828" customFormat="false" ht="20.7" hidden="false" customHeight="true" outlineLevel="0" collapsed="false">
      <c r="A828" s="3" t="n">
        <v>827</v>
      </c>
      <c r="B828" s="2" t="str">
        <f aca="false">HYPERLINK("https://www.daneshjooyar.com/%d8%af%d9%88%d8%b1%d9%87-%d8%ac%d8%a7%d9%85%d8%b9-%d8%a7%d9%85%d9%86%db%8c%d8%aa-%d8%af%d8%b1-%d9%87%d8%a7%d8%b3%d8%aa-%d9%87%d8%a7%db%8c-%d9%84%db%8c%d9%86%d9%88%da%a9%d8%b3%db%8c/","دوره جامع امنیت در هاست های لینوکسی")</f>
        <v>دوره جامع امنیت در هاست های لینوکسی</v>
      </c>
      <c r="C828" s="1" t="s">
        <v>61</v>
      </c>
      <c r="D828" s="1" t="s">
        <v>62</v>
      </c>
    </row>
    <row r="829" customFormat="false" ht="20.7" hidden="false" customHeight="true" outlineLevel="0" collapsed="false">
      <c r="A829" s="3" t="n">
        <v>828</v>
      </c>
      <c r="B829" s="2" t="str">
        <f aca="false">HYPERLINK("https://www.daneshjooyar.com/%d9%88%d8%a8%db%8c%d9%86%d8%a7%d8%b1-%d8%b1%d8%a7%db%8c%da%af%d8%a7%d9%86-%d8%aa%d8%b3%d8%aa-%d9%88-%d9%86%d9%81%d9%88%d8%b0-%da%a9%d9%84%d8%a7%db%8c%d9%86%d8%aa/","وبینار رایگان تست و نفوذ کلاینت")</f>
        <v>وبینار رایگان تست و نفوذ کلاینت</v>
      </c>
      <c r="C829" s="1" t="s">
        <v>61</v>
      </c>
      <c r="D829" s="1" t="s">
        <v>62</v>
      </c>
    </row>
    <row r="830" customFormat="false" ht="20.7" hidden="false" customHeight="true" outlineLevel="0" collapsed="false">
      <c r="A830" s="3" t="n">
        <v>829</v>
      </c>
      <c r="B830" s="2" t="str">
        <f aca="false">HYPERLINK("https://www.daneshjooyar.com/course-metasploit/","دوره جامع آموزش متااسپلویت")</f>
        <v>دوره جامع آموزش متااسپلویت</v>
      </c>
      <c r="C830" s="1" t="s">
        <v>61</v>
      </c>
      <c r="D830" s="1" t="s">
        <v>62</v>
      </c>
    </row>
    <row r="831" customFormat="false" ht="20.7" hidden="false" customHeight="true" outlineLevel="0" collapsed="false">
      <c r="A831" s="3" t="n">
        <v>830</v>
      </c>
      <c r="B831" s="2" t="str">
        <f aca="false">HYPERLINK("https://www.daneshjooyar.com/training-security-on-the-router/","آموزش تست نفوذ و حفظ امنیت در روتر")</f>
        <v>آموزش تست نفوذ و حفظ امنیت در روتر</v>
      </c>
      <c r="C831" s="1" t="s">
        <v>61</v>
      </c>
      <c r="D831" s="1" t="s">
        <v>62</v>
      </c>
    </row>
    <row r="832" customFormat="false" ht="20.7" hidden="false" customHeight="true" outlineLevel="0" collapsed="false">
      <c r="A832" s="3" t="n">
        <v>831</v>
      </c>
      <c r="B832" s="2" t="str">
        <f aca="false">HYPERLINK("https://www.daneshjooyar.com/%d8%aa%d8%b3%d8%aa-%d9%86%d9%81%d9%88%d8%b0-%d8%a8%d8%a7-%d8%a7%d8%b3%d8%aa%d9%81%d8%a7%d8%af%d9%87-%d8%a7%d8%b2-%d8%b3%db%8c%d8%b3%d8%aa%d9%85-%d8%b9%d8%a7%d9%85%d9%84-%d9%be%d8%a7%d8%b1%d9%88%d8%aa/","دوره آموزش تست نفوذ با استفاده از سیستم عامل پاروت")</f>
        <v>دوره آموزش تست نفوذ با استفاده از سیستم عامل پاروت</v>
      </c>
      <c r="C832" s="1" t="s">
        <v>61</v>
      </c>
      <c r="D832" s="1" t="s">
        <v>62</v>
      </c>
    </row>
    <row r="833" customFormat="false" ht="20.7" hidden="false" customHeight="true" outlineLevel="0" collapsed="false">
      <c r="A833" s="3" t="n">
        <v>832</v>
      </c>
      <c r="B833" s="2" t="str">
        <f aca="false">HYPERLINK("https://www.daneshjooyar.com/%d8%af%d9%88%d8%b1%d9%87-%d8%ac%d8%a7%d9%85%d8%b9-%d8%a7%d9%85%d9%86%db%8c%d8%aa-%d8%af%d8%b1-%d9%87%d8%a7%d8%b3%d8%aa-%d9%87%d8%a7%db%8c-%d9%84%db%8c%d9%86%d9%88%da%a9%d8%b3%db%8c/","دوره جامع امنیت در هاست های لینوکسی")</f>
        <v>دوره جامع امنیت در هاست های لینوکسی</v>
      </c>
      <c r="C833" s="1" t="s">
        <v>61</v>
      </c>
      <c r="D833" s="1" t="s">
        <v>63</v>
      </c>
    </row>
    <row r="834" customFormat="false" ht="20.7" hidden="false" customHeight="true" outlineLevel="0" collapsed="false">
      <c r="A834" s="3" t="n">
        <v>833</v>
      </c>
      <c r="B834" s="2" t="str">
        <f aca="false">HYPERLINK("https://www.daneshjooyar.com/learnin-basic-linux-lpic/","مجموع دوره مقدماتی آموزش لینوکس ( دوره LPIC1 )")</f>
        <v>مجموع دوره مقدماتی آموزش لینوکس ( دوره LPIC1 )</v>
      </c>
      <c r="C834" s="1" t="s">
        <v>61</v>
      </c>
      <c r="D834" s="1" t="s">
        <v>63</v>
      </c>
    </row>
    <row r="835" customFormat="false" ht="20.7" hidden="false" customHeight="true" outlineLevel="0" collapsed="false">
      <c r="A835" s="3" t="n">
        <v>834</v>
      </c>
      <c r="B835" s="2" t="str">
        <f aca="false">HYPERLINK("https://www.daneshjooyar.com/%d9%88%d8%a8%db%8c%d9%86%d8%a7%d8%b1-%d8%b1%d8%a7%db%8c%da%af%d8%a7%d9%86-%d8%af%d9%88%d8%b1%d9%87-%d8%a2%d9%86%d9%84%d8%a7%db%8c%d9%86-%da%a9%d8%a7%d9%86%d9%81%db%8c%da%af-%d8%b3%d8%b1%d9%88%d8%b1/","وبینار رایگان دوره آنلاین کانفیگ سرور لینوکس")</f>
        <v>وبینار رایگان دوره آنلاین کانفیگ سرور لینوکس</v>
      </c>
      <c r="C835" s="1" t="s">
        <v>61</v>
      </c>
      <c r="D835" s="1" t="s">
        <v>63</v>
      </c>
    </row>
    <row r="836" customFormat="false" ht="20.7" hidden="false" customHeight="true" outlineLevel="0" collapsed="false">
      <c r="A836" s="3" t="n">
        <v>835</v>
      </c>
      <c r="B836" s="2" t="str">
        <f aca="false">HYPERLINK("https://www.daneshjooyar.com/learning-linux-server-configuration-2/","دوره جامع آموزش کانفیگ سرور لینوکس")</f>
        <v>دوره جامع آموزش کانفیگ سرور لینوکس</v>
      </c>
      <c r="C836" s="1" t="s">
        <v>61</v>
      </c>
      <c r="D836" s="1" t="s">
        <v>63</v>
      </c>
    </row>
    <row r="837" customFormat="false" ht="20.7" hidden="false" customHeight="true" outlineLevel="0" collapsed="false">
      <c r="A837" s="3" t="n">
        <v>836</v>
      </c>
      <c r="B837" s="2" t="str">
        <f aca="false">HYPERLINK("https://www.daneshjooyar.com/training-mtcna/","مجموعه کامل آموزش MTCNA")</f>
        <v>مجموعه کامل آموزش MTCNA</v>
      </c>
      <c r="C837" s="1" t="s">
        <v>61</v>
      </c>
      <c r="D837" s="1" t="s">
        <v>64</v>
      </c>
    </row>
    <row r="838" customFormat="false" ht="20.7" hidden="false" customHeight="true" outlineLevel="0" collapsed="false">
      <c r="A838" s="3" t="n">
        <v>837</v>
      </c>
      <c r="B838" s="2" t="str">
        <f aca="false">HYPERLINK("https://www.daneshjooyar.com/setting-up-hotspot-in-microtik/","دوره آموزش راه اندازی هات اسپات در میکروتیک")</f>
        <v>دوره آموزش راه اندازی هات اسپات در میکروتیک</v>
      </c>
      <c r="C838" s="1" t="s">
        <v>61</v>
      </c>
      <c r="D838" s="1" t="s">
        <v>64</v>
      </c>
    </row>
    <row r="839" customFormat="false" ht="20.7" hidden="false" customHeight="true" outlineLevel="0" collapsed="false">
      <c r="A839" s="3" t="n">
        <v>838</v>
      </c>
      <c r="B839" s="2" t="str">
        <f aca="false">HYPERLINK("https://www.daneshjooyar.com/learning-windows-server2016/","آموزش ویندوز سرور 2016 در سرور مجازی")</f>
        <v>آموزش ویندوز سرور 2016 در سرور مجازی</v>
      </c>
      <c r="C839" s="1" t="s">
        <v>61</v>
      </c>
      <c r="D839" s="1" t="s">
        <v>65</v>
      </c>
    </row>
    <row r="840" customFormat="false" ht="20.7" hidden="false" customHeight="true" outlineLevel="0" collapsed="false">
      <c r="A840" s="3" t="n">
        <v>839</v>
      </c>
      <c r="B840" s="2" t="str">
        <f aca="false">HYPERLINK("https://www.daneshjooyar.com/learning-mcsa-windows-8-1/","آموزش MCSA Windows 8.1")</f>
        <v>آموزش MCSA Windows 8.1</v>
      </c>
      <c r="C840" s="1" t="s">
        <v>61</v>
      </c>
      <c r="D840" s="1" t="s">
        <v>65</v>
      </c>
    </row>
    <row r="841" customFormat="false" ht="20.7" hidden="false" customHeight="true" outlineLevel="0" collapsed="false">
      <c r="A841" s="3" t="n">
        <v>840</v>
      </c>
      <c r="B841" s="2" t="str">
        <f aca="false">HYPERLINK("https://www.daneshjooyar.com/making-user-interface-in-cryengine/","آموزش ساخت رابط کاربری کرآی انجین (آموزش CryEngine)")</f>
        <v>آموزش ساخت رابط کاربری کرآی انجین (آموزش CryEngine)</v>
      </c>
      <c r="C841" s="1" t="s">
        <v>66</v>
      </c>
      <c r="D841" s="1" t="s">
        <v>67</v>
      </c>
    </row>
    <row r="842" customFormat="false" ht="20.7" hidden="false" customHeight="true" outlineLevel="0" collapsed="false">
      <c r="A842" s="3" t="n">
        <v>841</v>
      </c>
      <c r="B842" s="2" t="str">
        <f aca="false">HYPERLINK("https://www.daneshjooyar.com/making-game-with-cryengine/","آموزش ساخت بازی با موتور بازی سازی کرآی انجین ( آموزش CryEngine )")</f>
        <v>آموزش ساخت بازی با موتور بازی سازی کرآی انجین ( آموزش CryEngine )</v>
      </c>
      <c r="C842" s="1" t="s">
        <v>66</v>
      </c>
      <c r="D842" s="1" t="s">
        <v>67</v>
      </c>
    </row>
    <row r="843" customFormat="false" ht="20.7" hidden="false" customHeight="true" outlineLevel="0" collapsed="false">
      <c r="A843" s="3" t="n">
        <v>842</v>
      </c>
      <c r="B843" s="2" t="str">
        <f aca="false">HYPERLINK("https://www.daneshjooyar.com/%d9%be%db%8c%da%a9%d8%b1-%d8%a8%d9%86%d8%af%db%8c-%d9%81%d8%a7%db%8c%d9%84-%d9%87%d8%a7%db%8c-ini-%d8%af%d8%b1-%da%af%db%8c%d9%85-%d9%85%db%8c%da%a9%d8%b1/","پیکر بندی فایل های INI و ارسال و دریافت آن ها از سرور در موتور گیم میکر استادیو")</f>
        <v>پیکر بندی فایل های INI و ارسال و دریافت آن ها از سرور در موتور گیم میکر استادیو</v>
      </c>
      <c r="C843" s="1" t="s">
        <v>66</v>
      </c>
      <c r="D843" s="1" t="s">
        <v>68</v>
      </c>
    </row>
    <row r="844" customFormat="false" ht="20.7" hidden="false" customHeight="true" outlineLevel="0" collapsed="false">
      <c r="A844" s="3" t="n">
        <v>843</v>
      </c>
      <c r="B844" s="2" t="str">
        <f aca="false">HYPERLINK("https://www.daneshjooyar.com/%d8%a2%d9%85%d9%88%d8%b2%d8%b4-%d8%b7%d8%b1%d8%a7%d8%ad%db%8c-%d8%a8%d8%a7%d8%b2%db%8c-angry-birds-%d8%a8%d8%a7-game-maker-studio/","دوره آموزش طراحی بازی Angry birds  با استفاده از game maker studio بخش دوم- پایان")</f>
        <v>دوره آموزش طراحی بازی Angry birds  با استفاده از game maker studio بخش دوم- پایان</v>
      </c>
      <c r="C844" s="1" t="s">
        <v>66</v>
      </c>
      <c r="D844" s="1" t="s">
        <v>68</v>
      </c>
    </row>
    <row r="845" customFormat="false" ht="20.7" hidden="false" customHeight="true" outlineLevel="0" collapsed="false">
      <c r="A845" s="3" t="n">
        <v>844</v>
      </c>
      <c r="B845" s="2" t="str">
        <f aca="false">HYPERLINK("https://www.daneshjooyar.com/%d8%a2%d9%85%d9%88%d8%b2%d8%b4-%d8%b7%d8%b1%d8%a7%d8%ad%db%8c-%d8%a8%d8%a7%d8%b2%db%8c-angry-birds-%d8%a8%d8%a7-%d8%a7%d8%b3%d8%aa%d9%81%d8%a7%d8%af%d9%87-%d8%a7%d8%b2-game-maker-studio/","آموزش طراحی بازی Angry birds  با استفاده از game maker studio")</f>
        <v>آموزش طراحی بازی Angry birds  با استفاده از game maker studio</v>
      </c>
      <c r="C845" s="1" t="s">
        <v>66</v>
      </c>
      <c r="D845" s="1" t="s">
        <v>68</v>
      </c>
    </row>
    <row r="846" customFormat="false" ht="20.7" hidden="false" customHeight="true" outlineLevel="0" collapsed="false">
      <c r="A846" s="3" t="n">
        <v>845</v>
      </c>
      <c r="B846" s="2" t="str">
        <f aca="false">HYPERLINK("https://www.daneshjooyar.com/game-macking-with-udk/","آموزش ساخت بازی با موتور بازی سازی UDK به صورت حرفه ای و پروژه محور")</f>
        <v>آموزش ساخت بازی با موتور بازی سازی UDK به صورت حرفه ای و پروژه محور</v>
      </c>
      <c r="C846" s="1" t="s">
        <v>66</v>
      </c>
      <c r="D846" s="1" t="s">
        <v>69</v>
      </c>
    </row>
    <row r="847" customFormat="false" ht="20.7" hidden="false" customHeight="true" outlineLevel="0" collapsed="false">
      <c r="A847" s="3" t="n">
        <v>846</v>
      </c>
      <c r="B847" s="2" t="str">
        <f aca="false">HYPERLINK("https://www.daneshjooyar.com/unity/","نقطه صفر و شروع یونیتی Unity")</f>
        <v>نقطه صفر و شروع یونیتی Unity</v>
      </c>
      <c r="C847" s="1" t="s">
        <v>66</v>
      </c>
      <c r="D847" s="1" t="s">
        <v>70</v>
      </c>
    </row>
    <row r="848" customFormat="false" ht="20.7" hidden="false" customHeight="true" outlineLevel="0" collapsed="false">
      <c r="A848" s="3" t="n">
        <v>847</v>
      </c>
      <c r="B848" s="2" t="str">
        <f aca="false">HYPERLINK("https://www.daneshjooyar.com/learning-to-make-a-game-with-unity/","دوره یونیتی unity – یادگیری موتوربازی سازی یونیتی از صفر تا پیشرفته")</f>
        <v>دوره یونیتی unity – یادگیری موتوربازی سازی یونیتی از صفر تا پیشرفته</v>
      </c>
      <c r="C848" s="1" t="s">
        <v>66</v>
      </c>
      <c r="D848" s="1" t="s">
        <v>70</v>
      </c>
    </row>
    <row r="849" customFormat="false" ht="20.7" hidden="false" customHeight="true" outlineLevel="0" collapsed="false">
      <c r="A849" s="3" t="n">
        <v>848</v>
      </c>
      <c r="B849" s="2" t="str">
        <f aca="false">HYPERLINK("https://www.daneshjooyar.com/learning-game-maker-gta/","آموزش بازی سازی به سبک GTA")</f>
        <v>آموزش بازی سازی به سبک GTA</v>
      </c>
      <c r="C849" s="1" t="s">
        <v>66</v>
      </c>
      <c r="D849" s="1" t="s">
        <v>70</v>
      </c>
    </row>
    <row r="850" customFormat="false" ht="20.7" hidden="false" customHeight="true" outlineLevel="0" collapsed="false">
      <c r="A850" s="3" t="n">
        <v>849</v>
      </c>
      <c r="B850" s="2" t="str">
        <f aca="false">HYPERLINK("https://www.daneshjooyar.com/%d8%a7%db%8c%d9%86%d8%aa%d8%b1%d9%86%d8%aa-%d9%88-%d8%b3%d8%a7%d8%ae%d8%aa-%d8%a8%d8%a7%d8%b2%db%8c-%d9%87%d8%a7%db%8c-%da%86%d9%86%d8%af-%d9%86%d9%81%d8%b1%d9%87-%d8%af%d8%b1-unity/","اینترنت و ساخت بازی های چند نفره در unity")</f>
        <v>اینترنت و ساخت بازی های چند نفره در unity</v>
      </c>
      <c r="C850" s="1" t="s">
        <v>66</v>
      </c>
      <c r="D850" s="1" t="s">
        <v>70</v>
      </c>
    </row>
    <row r="851" customFormat="false" ht="20.7" hidden="false" customHeight="true" outlineLevel="0" collapsed="false">
      <c r="A851" s="3" t="n">
        <v>850</v>
      </c>
      <c r="B851" s="2" t="str">
        <f aca="false">HYPERLINK("https://www.daneshjooyar.com/%d8%b3%d8%a7%d8%ae%d8%aa-%d8%a8%d8%a7%d8%b2%db%8c-action_platformer2d-%d8%a8%d8%a7-unity3d/","دوره ی آموزش Unity3D در قالب پروژه ی ساخت بازی Action_Platformer2D")</f>
        <v>دوره ی آموزش Unity3D در قالب پروژه ی ساخت بازی Action_Platformer2D</v>
      </c>
      <c r="C851" s="1" t="s">
        <v>66</v>
      </c>
      <c r="D851" s="1" t="s">
        <v>70</v>
      </c>
    </row>
    <row r="852" customFormat="false" ht="20.7" hidden="false" customHeight="true" outlineLevel="0" collapsed="false">
      <c r="A852" s="3" t="n">
        <v>851</v>
      </c>
      <c r="B852" s="2" t="str">
        <f aca="false">HYPERLINK("https://www.daneshjooyar.com/%d8%a2%d9%85%d9%88%d8%b2%d8%b4-%d8%a8%d8%a7%d8%b2%db%8c%d8%b3%d8%a7%d8%b2%db%8c%d8%8c-%d9%be%d8%a7%d8%b1%d8%aa%db%8c%da%a9%d9%84-%d8%b3%db%8c%d8%b3%d8%aa%d9%85-%d8%af%d8%b1-%db%8c%d9%88%d9%86%db%8c/","آموزش بازیسازی، پارتیکل سیستم در یونیتی")</f>
        <v>آموزش بازیسازی، پارتیکل سیستم در یونیتی</v>
      </c>
      <c r="C852" s="1" t="s">
        <v>66</v>
      </c>
      <c r="D852" s="1" t="s">
        <v>70</v>
      </c>
    </row>
    <row r="853" customFormat="false" ht="20.7" hidden="false" customHeight="true" outlineLevel="0" collapsed="false">
      <c r="A853" s="3" t="n">
        <v>852</v>
      </c>
      <c r="B853" s="2" t="str">
        <f aca="false">HYPERLINK("https://www.daneshjooyar.com/%d9%be%da%a9%db%8c%d8%ac-%d8%b3%d8%a7%d8%ae%d8%aa-%d8%a8%d8%a7%d8%b2%db%8c-%d9%85%d9%88%d8%a8%d8%a7%db%8c%d9%84-%d8%a7%d8%b2-%d9%85%d9%82%d8%af%d9%85%d8%a7%d8%aa%db%8c-%d8%aa%d8%a7-%d9%be%db%8c%d8%b4/","دوره آموزشی ساخت بازی موبایل از مقدماتی تا پیشرفته")</f>
        <v>دوره آموزشی ساخت بازی موبایل از مقدماتی تا پیشرفته</v>
      </c>
      <c r="C853" s="1" t="s">
        <v>66</v>
      </c>
      <c r="D853" s="1" t="s">
        <v>70</v>
      </c>
    </row>
    <row r="854" customFormat="false" ht="20.7" hidden="false" customHeight="true" outlineLevel="0" collapsed="false">
      <c r="A854" s="3" t="n">
        <v>853</v>
      </c>
      <c r="B854" s="2" t="str">
        <f aca="false">HYPERLINK("https://www.daneshjooyar.com/%d8%a2%d9%85%d9%88%d8%b2%d8%b4-%d8%b3%d8%a7%d8%ae%d8%aa-%d8%a8%d8%a7%d8%b2%db%8c-shootemup-2d-%d8%a8%d8%a7-%d8%a7%d9%86%d8%ac%db%8c%d9%86-unity3d/","آموزش ساخت بازی ShootEmUp 2D  با انجین  Unity3D")</f>
        <v>آموزش ساخت بازی ShootEmUp 2D  با انجین  Unity3D</v>
      </c>
      <c r="C854" s="1" t="s">
        <v>66</v>
      </c>
      <c r="D854" s="1" t="s">
        <v>70</v>
      </c>
    </row>
    <row r="855" customFormat="false" ht="20.7" hidden="false" customHeight="true" outlineLevel="0" collapsed="false">
      <c r="A855" s="3" t="n">
        <v>854</v>
      </c>
      <c r="B855" s="2" t="str">
        <f aca="false">HYPERLINK("https://www.daneshjooyar.com/%d9%85%d8%ac%d9%85%d9%88%d8%b9%d9%87-%d8%a2%d9%85%d9%88%d8%b2%d8%b4-%d8%b3%d8%a7%d8%ae%d8%aa-%d8%a8%d8%a7%d8%b2%db%8c-%d8%b3%d9%81%db%8c%d9%86%d9%87-%d9%81%d8%b6%d8%a7%db%8c%db%8c-%d8%a8%d8%b1%d8%a7/","دوره آموزش ساخت بازی سفینه فضایی برای پلتفرم وب")</f>
        <v>دوره آموزش ساخت بازی سفینه فضایی برای پلتفرم وب</v>
      </c>
      <c r="C855" s="1" t="s">
        <v>66</v>
      </c>
      <c r="D855" s="1" t="s">
        <v>70</v>
      </c>
    </row>
    <row r="856" customFormat="false" ht="20.7" hidden="false" customHeight="true" outlineLevel="0" collapsed="false">
      <c r="A856" s="3" t="n">
        <v>855</v>
      </c>
      <c r="B856" s="2" t="str">
        <f aca="false">HYPERLINK("https://www.daneshjooyar.com/%d8%af%d9%88%d8%b1%d9%87-%d8%a2%d9%85%d9%88%d8%b2%d8%b4-%d8%b3%d8%a7%d8%ae%d8%aa-%d8%a8%d8%a7%d8%b2%db%8c-%d8%af%d8%b1-%d8%b3%d8%a8%da%a9-%d8%aa%db%8c%d8%b1%d8%a7%d9%86%d8%af%d8%a7%d8%b2%db%8c-%d8%a8/","دوره آموزش ساخت بازی در سبک تیراندازی بقاء")</f>
        <v>دوره آموزش ساخت بازی در سبک تیراندازی بقاء</v>
      </c>
      <c r="C856" s="1" t="s">
        <v>66</v>
      </c>
      <c r="D856" s="1" t="s">
        <v>70</v>
      </c>
    </row>
    <row r="857" customFormat="false" ht="20.7" hidden="false" customHeight="true" outlineLevel="0" collapsed="false">
      <c r="A857" s="3" t="n">
        <v>856</v>
      </c>
      <c r="B857" s="2" t="str">
        <f aca="false">HYPERLINK("https://www.daneshjooyar.com/%d8%a2%d9%85%d9%88%d8%b2%d8%b4-touch-%d8%af%d8%b1-%db%8c%d9%88%d9%86%db%8c%d8%aa%db%8c-%d8%a8%d8%b1%d8%a7%db%8c-%d8%a8%d8%a7%d8%b2%db%8c%d9%87%d8%a7%db%8c-%d9%85%d9%88%d8%a8%d8%a7%db%8c%d9%84two-fing/","آموزش Touch در یونیتی برای بازیهای موبایل(Two Fingure Guesture)")</f>
        <v>آموزش Touch در یونیتی برای بازیهای موبایل(Two Fingure Guesture)</v>
      </c>
      <c r="C857" s="1" t="s">
        <v>66</v>
      </c>
      <c r="D857" s="1" t="s">
        <v>70</v>
      </c>
    </row>
    <row r="858" customFormat="false" ht="20.7" hidden="false" customHeight="true" outlineLevel="0" collapsed="false">
      <c r="A858" s="3" t="n">
        <v>857</v>
      </c>
      <c r="B858" s="2" t="str">
        <f aca="false">HYPERLINK("https://www.daneshjooyar.com/%d8%a2%d9%85%d9%88%d8%b2%d8%b4-touch-%d8%af%d8%b1-%db%8c%d9%88%d9%86%db%8c%d8%aa%db%8c-%d8%a8%d8%b1%d8%a7%db%8c-%d8%a8%d8%a7%d8%b2%db%8c%d9%87%d8%a7%db%8c-%d9%85%d9%88%d8%a8%d8%a7%db%8c%d9%84one-fing/","آموزش Touch در یونیتی برای بازیهای موبایل(One Fingure Guesture)")</f>
        <v>آموزش Touch در یونیتی برای بازیهای موبایل(One Fingure Guesture)</v>
      </c>
      <c r="C858" s="1" t="s">
        <v>66</v>
      </c>
      <c r="D858" s="1" t="s">
        <v>70</v>
      </c>
    </row>
    <row r="859" customFormat="false" ht="20.7" hidden="false" customHeight="true" outlineLevel="0" collapsed="false">
      <c r="A859" s="3" t="n">
        <v>858</v>
      </c>
      <c r="B859" s="2" t="str">
        <f aca="false">HYPERLINK("https://www.daneshjooyar.com/%d9%85%d8%ac%d9%85%d9%88%d8%b9%d9%87-%d8%a2%d9%85%d9%88%d8%b2%d8%b4-%d8%b3%d8%a7%d8%ae%d8%aa-%d8%a8%d8%a7%d8%b2%db%8c-snake-%d8%a8%d8%b1%d8%a7%db%8c-pc-%d8%af%d8%b1-%db%8c%d9%88%d9%86%db%8c%d8%aa/","مجموعه آموزش ساخت بازی Snake برای PC در یونیتی")</f>
        <v>مجموعه آموزش ساخت بازی Snake برای PC در یونیتی</v>
      </c>
      <c r="C859" s="1" t="s">
        <v>66</v>
      </c>
      <c r="D859" s="1" t="s">
        <v>70</v>
      </c>
    </row>
    <row r="860" customFormat="false" ht="20.7" hidden="false" customHeight="true" outlineLevel="0" collapsed="false">
      <c r="A860" s="3" t="n">
        <v>859</v>
      </c>
      <c r="B860" s="2" t="str">
        <f aca="false">HYPERLINK("https://www.daneshjooyar.com/%d9%85%d8%ac%d9%85%d9%88%d8%b9%d9%87-%d8%a2%d9%85%d9%88%d8%b2%d8%b4-%d8%b3%d8%a7%d8%ae%d8%aa-%d8%a8%d8%a7%d8%b2%db%8c-flappybird-%d8%a8%d8%b1%d8%a7%db%8c-%d8%a7%d9%86%d8%af%d8%b1%d9%88%db%8c%d8%af/","مجموعه آموزش ساخت بازی FlappyBird برای اندروید و PC در یونیتی")</f>
        <v>مجموعه آموزش ساخت بازی FlappyBird برای اندروید و PC در یونیتی</v>
      </c>
      <c r="C860" s="1" t="s">
        <v>66</v>
      </c>
      <c r="D860" s="1" t="s">
        <v>70</v>
      </c>
    </row>
    <row r="861" customFormat="false" ht="20.7" hidden="false" customHeight="true" outlineLevel="0" collapsed="false">
      <c r="A861" s="3" t="n">
        <v>860</v>
      </c>
      <c r="B861" s="2" t="str">
        <f aca="false">HYPERLINK("https://www.daneshjooyar.com/%d9%be%db%8c%d8%b4-%d9%86%db%8c%d8%a7%d8%b2%d9%87%d8%a7-%d9%88-%d9%85%d9%82%d8%af%d9%85%d8%a7%d8%aa-%d8%b3%d8%a7%d8%ae%d8%aa-%d8%a8%d8%a7%d8%b2%db%8c-%d8%a7%d9%86%d8%af%d8%b1%d9%88%db%8c%d8%af/","پیش نیازها و مقدمات ساخت بازی اندروید در یونیتی")</f>
        <v>پیش نیازها و مقدمات ساخت بازی اندروید در یونیتی</v>
      </c>
      <c r="C861" s="1" t="s">
        <v>66</v>
      </c>
      <c r="D861" s="1" t="s">
        <v>70</v>
      </c>
    </row>
    <row r="862" customFormat="false" ht="20.7" hidden="false" customHeight="true" outlineLevel="0" collapsed="false">
      <c r="A862" s="3" t="n">
        <v>861</v>
      </c>
      <c r="B862" s="2" t="str">
        <f aca="false">HYPERLINK("https://www.daneshjooyar.com/%d8%af%d9%88%d8%b1%d9%87-%d8%a2%d9%85%d9%88%d8%b2%d8%b4-%d8%b3%d8%a7%d8%ae%d8%aa-%d8%a8%d8%a7%d8%b2%db%8c-pong-%d8%af%d8%b1-%db%8c%d9%88%d9%86%db%8c%d8%aa%db%8c/","دوره آموزش ساخت بازی Pong در یونیتی")</f>
        <v>دوره آموزش ساخت بازی Pong در یونیتی</v>
      </c>
      <c r="C862" s="1" t="s">
        <v>66</v>
      </c>
      <c r="D862" s="1" t="s">
        <v>70</v>
      </c>
    </row>
    <row r="863" customFormat="false" ht="20.7" hidden="false" customHeight="true" outlineLevel="0" collapsed="false">
      <c r="A863" s="3" t="n">
        <v>862</v>
      </c>
      <c r="B863" s="2" t="str">
        <f aca="false">HYPERLINK("https://www.daneshjooyar.com/3dmax/","آموزش تری دی مکس (3Ds Max) قدم به قدم از مقدماتی تا متوسط")</f>
        <v>آموزش تری دی مکس (3Ds Max) قدم به قدم از مقدماتی تا متوسط</v>
      </c>
      <c r="C863" s="1" t="s">
        <v>71</v>
      </c>
      <c r="D863" s="1" t="s">
        <v>72</v>
      </c>
    </row>
    <row r="864" customFormat="false" ht="20.7" hidden="false" customHeight="true" outlineLevel="0" collapsed="false">
      <c r="A864" s="3" t="n">
        <v>863</v>
      </c>
      <c r="B864" s="2" t="str">
        <f aca="false">HYPERLINK("https://www.daneshjooyar.com/%d9%88%db%8c%d8%b1%db%8c-%d9%85%d8%b3%d8%aa%d8%b1/","آموزش فوق حرفه ای ویری مستر VRAY MASTER")</f>
        <v>آموزش فوق حرفه ای ویری مستر VRAY MASTER</v>
      </c>
      <c r="C864" s="1" t="s">
        <v>71</v>
      </c>
      <c r="D864" s="1" t="s">
        <v>72</v>
      </c>
    </row>
    <row r="865" customFormat="false" ht="20.7" hidden="false" customHeight="true" outlineLevel="0" collapsed="false">
      <c r="A865" s="3" t="n">
        <v>864</v>
      </c>
      <c r="B865" s="2" t="str">
        <f aca="false">HYPERLINK("https://www.daneshjooyar.com/%d8%a2%d9%85%d9%88%d8%b2%d8%b4-%d9%85%d8%af%d9%84-%d8%b3%d8%a7%d8%b2%db%8c-%d8%af%d8%b1-3ds-max-2021-%d8%a7%d8%b2-%d9%85%d9%82%d8%af%d9%85%d8%a7%d8%aa%db%8c-%d8%aa%d8%a7-%d9%be%db%8c%d8%b4%d8%b1%d9%81/","آموزش مدل سازی در 3ds max 2021 از مقدماتی تا پیشرفته")</f>
        <v>آموزش مدل سازی در 3ds max 2021 از مقدماتی تا پیشرفته</v>
      </c>
      <c r="C865" s="1" t="s">
        <v>71</v>
      </c>
      <c r="D865" s="1" t="s">
        <v>72</v>
      </c>
    </row>
    <row r="866" customFormat="false" ht="20.7" hidden="false" customHeight="true" outlineLevel="0" collapsed="false">
      <c r="A866" s="3" t="n">
        <v>865</v>
      </c>
      <c r="B866" s="2" t="str">
        <f aca="false">HYPERLINK("https://www.daneshjooyar.com/%d8%a2%d9%85%d9%88%d8%b2%d8%b4-3d-max/","دوره جامع آموزش تخصصی نرم افزار 3Ds MAX")</f>
        <v>دوره جامع آموزش تخصصی نرم افزار 3Ds MAX</v>
      </c>
      <c r="C866" s="1" t="s">
        <v>71</v>
      </c>
      <c r="D866" s="1" t="s">
        <v>72</v>
      </c>
    </row>
    <row r="867" customFormat="false" ht="20.7" hidden="false" customHeight="true" outlineLevel="0" collapsed="false">
      <c r="A867" s="3" t="n">
        <v>866</v>
      </c>
      <c r="B867" s="2" t="str">
        <f aca="false">HYPERLINK("https://www.daneshjooyar.com/3d-max-2019-software-and-plugin-vray-next/","دوره آموزش کاربردی نرم افزار 2019 3d Max و پلاگین V-Ray")</f>
        <v>دوره آموزش کاربردی نرم افزار 2019 3d Max و پلاگین V-Ray</v>
      </c>
      <c r="C867" s="1" t="s">
        <v>71</v>
      </c>
      <c r="D867" s="1" t="s">
        <v>72</v>
      </c>
    </row>
    <row r="868" customFormat="false" ht="20.7" hidden="false" customHeight="true" outlineLevel="0" collapsed="false">
      <c r="A868" s="3" t="n">
        <v>867</v>
      </c>
      <c r="B868" s="2" t="str">
        <f aca="false">HYPERLINK("https://www.daneshjooyar.com/adobe-audition/","آموزش میکس صدا با adobe audition")</f>
        <v>آموزش میکس صدا با adobe audition</v>
      </c>
      <c r="C868" s="1" t="s">
        <v>71</v>
      </c>
      <c r="D868" s="1" t="s">
        <v>73</v>
      </c>
    </row>
    <row r="869" customFormat="false" ht="20.7" hidden="false" customHeight="true" outlineLevel="0" collapsed="false">
      <c r="A869" s="3" t="n">
        <v>868</v>
      </c>
      <c r="B869" s="2" t="str">
        <f aca="false">HYPERLINK("https://www.daneshjooyar.com/training-audition-2018/","آموزش تولید محتوای صوتی با Adobe Audition 2018")</f>
        <v>آموزش تولید محتوای صوتی با Adobe Audition 2018</v>
      </c>
      <c r="C869" s="1" t="s">
        <v>71</v>
      </c>
      <c r="D869" s="1" t="s">
        <v>73</v>
      </c>
    </row>
    <row r="870" customFormat="false" ht="20.7" hidden="false" customHeight="true" outlineLevel="0" collapsed="false">
      <c r="A870" s="3" t="n">
        <v>869</v>
      </c>
      <c r="B870" s="2" t="str">
        <f aca="false">HYPERLINK("https://www.daneshjooyar.com/%d8%a2%d9%85%d9%88%d8%b2%d8%b4-%d9%86%d8%b1%d9%85-%d8%a7%d9%81%d8%b2%d8%a7%d8%b1-adobe-captivate/","آموزش نرم افزار Adobe Captivate")</f>
        <v>آموزش نرم افزار Adobe Captivate</v>
      </c>
      <c r="C870" s="1" t="s">
        <v>71</v>
      </c>
      <c r="D870" s="1" t="s">
        <v>74</v>
      </c>
    </row>
    <row r="871" customFormat="false" ht="20.7" hidden="false" customHeight="true" outlineLevel="0" collapsed="false">
      <c r="A871" s="3" t="n">
        <v>870</v>
      </c>
      <c r="B871" s="2" t="str">
        <f aca="false">HYPERLINK("https://www.daneshjooyar.com/motion-2-bodi/","قلمرو انیمیشن ها و موشن گرافیک های دوبعدی")</f>
        <v>قلمرو انیمیشن ها و موشن گرافیک های دوبعدی</v>
      </c>
      <c r="C871" s="1" t="s">
        <v>71</v>
      </c>
      <c r="D871" s="1" t="s">
        <v>75</v>
      </c>
    </row>
    <row r="872" customFormat="false" ht="20.7" hidden="false" customHeight="true" outlineLevel="0" collapsed="false">
      <c r="A872" s="3" t="n">
        <v>871</v>
      </c>
      <c r="B872" s="2" t="str">
        <f aca="false">HYPERLINK("https://www.daneshjooyar.com/aftereffect/","آموزش صفر تا صد ساخت پروژه هنری افتر افکت")</f>
        <v>آموزش صفر تا صد ساخت پروژه هنری افتر افکت</v>
      </c>
      <c r="C872" s="1" t="s">
        <v>71</v>
      </c>
      <c r="D872" s="1" t="s">
        <v>75</v>
      </c>
    </row>
    <row r="873" customFormat="false" ht="20.7" hidden="false" customHeight="true" outlineLevel="0" collapsed="false">
      <c r="A873" s="3" t="n">
        <v>872</v>
      </c>
      <c r="B873" s="2" t="str">
        <f aca="false">HYPERLINK("https://www.daneshjooyar.com/namay-ax/","آموزش ادیت حرفه ای عکس با فتوشاپ  و افترافکت")</f>
        <v>آموزش ادیت حرفه ای عکس با فتوشاپ  و افترافکت</v>
      </c>
      <c r="C873" s="1" t="s">
        <v>71</v>
      </c>
      <c r="D873" s="1" t="s">
        <v>75</v>
      </c>
    </row>
    <row r="874" customFormat="false" ht="20.7" hidden="false" customHeight="true" outlineLevel="0" collapsed="false">
      <c r="A874" s="3" t="n">
        <v>873</v>
      </c>
      <c r="B874" s="2" t="str">
        <f aca="false">HYPERLINK("https://www.daneshjooyar.com/squid-game/","آموزش پروژه محور موشن گرافیک به سبک Squid Game")</f>
        <v>آموزش پروژه محور موشن گرافیک به سبک Squid Game</v>
      </c>
      <c r="C874" s="1" t="s">
        <v>71</v>
      </c>
      <c r="D874" s="1" t="s">
        <v>75</v>
      </c>
    </row>
    <row r="875" customFormat="false" ht="20.7" hidden="false" customHeight="true" outlineLevel="0" collapsed="false">
      <c r="A875" s="3" t="n">
        <v>874</v>
      </c>
      <c r="B875" s="2" t="str">
        <f aca="false">HYPERLINK("https://www.daneshjooyar.com/create-instagram-story/","آموزش صفر تا صد ساخت استوری اینستاگرام با تکنیک موشن گرافیک")</f>
        <v>آموزش صفر تا صد ساخت استوری اینستاگرام با تکنیک موشن گرافیک</v>
      </c>
      <c r="C875" s="1" t="s">
        <v>71</v>
      </c>
      <c r="D875" s="1" t="s">
        <v>75</v>
      </c>
    </row>
    <row r="876" customFormat="false" ht="20.7" hidden="false" customHeight="true" outlineLevel="0" collapsed="false">
      <c r="A876" s="3" t="n">
        <v>875</v>
      </c>
      <c r="B876" s="2" t="str">
        <f aca="false">HYPERLINK("https://www.daneshjooyar.com/%d8%a2%d9%85%d9%88%d8%b2%d8%b4-%d9%85%d9%88%d8%b4%d9%86-%da%af%d8%b1%d8%a7%d9%81%db%8c%da%a9-%d8%af%d8%b1-%d8%a7%d9%81%d8%aa%d8%b1-%d8%a7%d9%81%da%a9%d8%aa-motion-graphic/","آموزش موشن گرافیک در افتر افکت (Motion Graphic)")</f>
        <v>آموزش موشن گرافیک در افتر افکت (Motion Graphic)</v>
      </c>
      <c r="C876" s="1" t="s">
        <v>71</v>
      </c>
      <c r="D876" s="1" t="s">
        <v>75</v>
      </c>
    </row>
    <row r="877" customFormat="false" ht="20.7" hidden="false" customHeight="true" outlineLevel="0" collapsed="false">
      <c r="A877" s="3" t="n">
        <v>876</v>
      </c>
      <c r="B877" s="2" t="str">
        <f aca="false">HYPERLINK("https://www.daneshjooyar.com/%d8%a2%d9%85%d9%88%d8%b2%d8%b4-%d9%85%d9%88%d8%b4%d9%86-%da%a9%d9%85%db%8c%da%a9-%d8%b5%d9%81%d8%b1-%d8%aa%d8%a7-%d8%b5%d8%af-%d9%88-%d9%be%d8%b1%d9%88%da%98%d9%87-%d9%85%d8%ad%d9%88%d8%b1/","آموزش افتر افکت موشن کمیک (Motion Comic) – صفر تا صد و پروژه محور")</f>
        <v>آموزش افتر افکت موشن کمیک (Motion Comic) – صفر تا صد و پروژه محور</v>
      </c>
      <c r="C877" s="1" t="s">
        <v>71</v>
      </c>
      <c r="D877" s="1" t="s">
        <v>75</v>
      </c>
    </row>
    <row r="878" customFormat="false" ht="20.7" hidden="false" customHeight="true" outlineLevel="0" collapsed="false">
      <c r="A878" s="3" t="n">
        <v>877</v>
      </c>
      <c r="B878" s="2" t="str">
        <f aca="false">HYPERLINK("https://www.daneshjooyar.com/after-effect/","آموزش جامع نرم افزار Adobe After Effects")</f>
        <v>آموزش جامع نرم افزار Adobe After Effects</v>
      </c>
      <c r="C878" s="1" t="s">
        <v>71</v>
      </c>
      <c r="D878" s="1" t="s">
        <v>75</v>
      </c>
    </row>
    <row r="879" customFormat="false" ht="20.7" hidden="false" customHeight="true" outlineLevel="0" collapsed="false">
      <c r="A879" s="3" t="n">
        <v>878</v>
      </c>
      <c r="B879" s="2" t="str">
        <f aca="false">HYPERLINK("https://www.daneshjooyar.com/after-effects-animation/","آموزش انیمیشن سازی با افتر افکت – صفر تا صد و پروژه محور")</f>
        <v>آموزش انیمیشن سازی با افتر افکت – صفر تا صد و پروژه محور</v>
      </c>
      <c r="C879" s="1" t="s">
        <v>71</v>
      </c>
      <c r="D879" s="1" t="s">
        <v>75</v>
      </c>
    </row>
    <row r="880" customFormat="false" ht="20.7" hidden="false" customHeight="true" outlineLevel="0" collapsed="false">
      <c r="A880" s="3" t="n">
        <v>879</v>
      </c>
      <c r="B880" s="2" t="str">
        <f aca="false">HYPERLINK("https://www.daneshjooyar.com/cinematic-special-effects-with-after-effects/","آموزش طراحی جلوه های ویژه سینمایی با افترافکت")</f>
        <v>آموزش طراحی جلوه های ویژه سینمایی با افترافکت</v>
      </c>
      <c r="C880" s="1" t="s">
        <v>71</v>
      </c>
      <c r="D880" s="1" t="s">
        <v>75</v>
      </c>
    </row>
    <row r="881" customFormat="false" ht="20.7" hidden="false" customHeight="true" outlineLevel="0" collapsed="false">
      <c r="A881" s="3" t="n">
        <v>880</v>
      </c>
      <c r="B881" s="2" t="str">
        <f aca="false">HYPERLINK("https://www.daneshjooyar.com/make-music-player-in-aftereffect/","آموزش افترافکت – ساخت موزیک پلیر اکولایزر")</f>
        <v>آموزش افترافکت – ساخت موزیک پلیر اکولایزر</v>
      </c>
      <c r="C881" s="1" t="s">
        <v>71</v>
      </c>
      <c r="D881" s="1" t="s">
        <v>75</v>
      </c>
    </row>
    <row r="882" customFormat="false" ht="20.7" hidden="false" customHeight="true" outlineLevel="0" collapsed="false">
      <c r="A882" s="3" t="n">
        <v>881</v>
      </c>
      <c r="B882" s="2" t="str">
        <f aca="false">HYPERLINK("https://www.daneshjooyar.com/%d8%a2%d9%85%d9%88%d8%b2%d8%b4-%d8%a7%d9%81%d8%aa%d8%b1-%d8%a7%d9%81%da%a9%d8%aa-%d9%82%d8%b3%d9%85%d8%aa-5-%d8%aa%db%8c%d8%b2%d8%b1-%d8%aa%d8%a8%d9%84%db%8c%d8%ba%d8%a7%d8%aa%db%8c-2/","آموزش افتر افکت قسمت 5 ( تیزر تبلیغاتی 2)")</f>
        <v>آموزش افتر افکت قسمت 5 ( تیزر تبلیغاتی 2)</v>
      </c>
      <c r="C882" s="1" t="s">
        <v>71</v>
      </c>
      <c r="D882" s="1" t="s">
        <v>75</v>
      </c>
    </row>
    <row r="883" customFormat="false" ht="20.7" hidden="false" customHeight="true" outlineLevel="0" collapsed="false">
      <c r="A883" s="3" t="n">
        <v>882</v>
      </c>
      <c r="B883" s="2" t="str">
        <f aca="false">HYPERLINK("https://www.daneshjooyar.com/%d8%a2%d9%85%d9%88%d8%b2%d8%b4-%d9%85%d9%82%d8%af%d9%85%d8%a7%d8%aa%db%8c-%d9%86%d8%b1%d9%85-%d8%a7%d9%81%d8%b2%d8%a7%d8%b1-%d8%a7%d9%81%d8%aa%d8%b1-%d8%a7%d9%81%da%a9%d8%aa-%d9%82%d8%b3%d9%85%d8%aa/","آموزش مقدماتی نرم افزار افتر افکت قسمت 2")</f>
        <v>آموزش مقدماتی نرم افزار افتر افکت قسمت 2</v>
      </c>
      <c r="C883" s="1" t="s">
        <v>71</v>
      </c>
      <c r="D883" s="1" t="s">
        <v>75</v>
      </c>
    </row>
    <row r="884" customFormat="false" ht="20.7" hidden="false" customHeight="true" outlineLevel="0" collapsed="false">
      <c r="A884" s="3" t="n">
        <v>883</v>
      </c>
      <c r="B884" s="2" t="str">
        <f aca="false">HYPERLINK("https://www.daneshjooyar.com/residential-home-plan-design-with-autocad/","آموزش کاربردی و پروژه محور طراحی پلان منزل مسکونی با اتوکد")</f>
        <v>آموزش کاربردی و پروژه محور طراحی پلان منزل مسکونی با اتوکد</v>
      </c>
      <c r="C884" s="1" t="s">
        <v>71</v>
      </c>
      <c r="D884" s="1" t="s">
        <v>76</v>
      </c>
    </row>
    <row r="885" customFormat="false" ht="20.7" hidden="false" customHeight="true" outlineLevel="0" collapsed="false">
      <c r="A885" s="3" t="n">
        <v>884</v>
      </c>
      <c r="B885" s="2" t="str">
        <f aca="false">HYPERLINK("https://www.daneshjooyar.com/%d8%a2%d9%85%d9%88%d8%b2%d8%b4-%d9%83%d8%a7%d8%b1%d8%a8%d8%b1%d8%af%d9%8a-%d8%a7%d8%aa%d9%88%d9%83%d8%af-%d9%85%d8%b9%d9%85%d8%a7%d8%b1%d9%8a/","آموزش کاربردی اتوکد در معماری")</f>
        <v>آموزش کاربردی اتوکد در معماری</v>
      </c>
      <c r="C885" s="1" t="s">
        <v>71</v>
      </c>
      <c r="D885" s="1" t="s">
        <v>76</v>
      </c>
    </row>
    <row r="886" customFormat="false" ht="20.7" hidden="false" customHeight="true" outlineLevel="0" collapsed="false">
      <c r="A886" s="3" t="n">
        <v>885</v>
      </c>
      <c r="B886" s="2" t="str">
        <f aca="false">HYPERLINK("https://www.daneshjooyar.com/corel-draw/","دوره آموزش نرم افزار Corel DRAW 2017")</f>
        <v>دوره آموزش نرم افزار Corel DRAW 2017</v>
      </c>
      <c r="C886" s="1" t="s">
        <v>71</v>
      </c>
      <c r="D886" s="1" t="s">
        <v>77</v>
      </c>
    </row>
    <row r="887" customFormat="false" ht="20.7" hidden="false" customHeight="true" outlineLevel="0" collapsed="false">
      <c r="A887" s="3" t="n">
        <v>886</v>
      </c>
      <c r="B887" s="2" t="str">
        <f aca="false">HYPERLINK("https://www.daneshjooyar.com/illustrator/","آموزش ایلاستریتور | طراحی لوگو  با Illustrator قدم به قدم و پروژه محور از مقدماتی")</f>
        <v>آموزش ایلاستریتور | طراحی لوگو  با Illustrator قدم به قدم و پروژه محور از مقدماتی</v>
      </c>
      <c r="C887" s="1" t="s">
        <v>71</v>
      </c>
      <c r="D887" s="1" t="s">
        <v>78</v>
      </c>
    </row>
    <row r="888" customFormat="false" ht="20.7" hidden="false" customHeight="true" outlineLevel="0" collapsed="false">
      <c r="A888" s="3" t="n">
        <v>887</v>
      </c>
      <c r="B888" s="2" t="str">
        <f aca="false">HYPERLINK("https://www.daneshjooyar.com/illustrator-tutorial/","آموزش مقدماتی نرم افزار Illustrator")</f>
        <v>آموزش مقدماتی نرم افزار Illustrator</v>
      </c>
      <c r="C888" s="1" t="s">
        <v>71</v>
      </c>
      <c r="D888" s="1" t="s">
        <v>78</v>
      </c>
    </row>
    <row r="889" customFormat="false" ht="20.7" hidden="false" customHeight="true" outlineLevel="0" collapsed="false">
      <c r="A889" s="3" t="n">
        <v>888</v>
      </c>
      <c r="B889" s="2" t="str">
        <f aca="false">HYPERLINK("https://www.daneshjooyar.com/%d8%a2%d9%85%d9%88%d8%b2%d8%b4-indesign/","آموزش ایندیزاین InDesign برای چاپ و صفحه آرایی – جامع و پروژه محور")</f>
        <v>آموزش ایندیزاین InDesign برای چاپ و صفحه آرایی – جامع و پروژه محور</v>
      </c>
      <c r="C889" s="1" t="s">
        <v>71</v>
      </c>
      <c r="D889" s="1" t="s">
        <v>79</v>
      </c>
    </row>
    <row r="890" customFormat="false" ht="20.7" hidden="false" customHeight="true" outlineLevel="0" collapsed="false">
      <c r="A890" s="3" t="n">
        <v>889</v>
      </c>
      <c r="B890" s="2" t="str">
        <f aca="false">HYPERLINK("https://www.daneshjooyar.com/maya-software-training/","دوره جامع آموزش تخصصی نرم افزار مایا")</f>
        <v>دوره جامع آموزش تخصصی نرم افزار مایا</v>
      </c>
      <c r="C890" s="1" t="s">
        <v>71</v>
      </c>
      <c r="D890" s="1" t="s">
        <v>80</v>
      </c>
    </row>
    <row r="891" customFormat="false" ht="20.7" hidden="false" customHeight="true" outlineLevel="0" collapsed="false">
      <c r="A891" s="3" t="n">
        <v>890</v>
      </c>
      <c r="B891" s="2" t="str">
        <f aca="false">HYPERLINK("https://www.daneshjooyar.com/%d9%85%d8%ac%d9%85%d9%88%d8%b9%d9%87-%d8%a2%d9%85%d9%88%d8%b2%d8%b4%e2%80%8c%d9%87%d8%a7%db%8c-%da%af%d8%b1%d8%a7%d9%81%db%8c%da%a9-%d8%a7%d9%86%db%8c%d9%85%db%8c%d8%b4%d9%86-%da%a9%d8%a7%d9%85/","مجموعه آموزش‌های گرافیک و انیمیشن کامپیوتری با نرم‌ افزار مایا")</f>
        <v>مجموعه آموزش‌های گرافیک و انیمیشن کامپیوتری با نرم‌ افزار مایا</v>
      </c>
      <c r="C891" s="1" t="s">
        <v>71</v>
      </c>
      <c r="D891" s="1" t="s">
        <v>80</v>
      </c>
    </row>
    <row r="892" customFormat="false" ht="20.7" hidden="false" customHeight="true" outlineLevel="0" collapsed="false">
      <c r="A892" s="3" t="n">
        <v>891</v>
      </c>
      <c r="B892" s="2" t="str">
        <f aca="false">HYPERLINK("https://www.daneshjooyar.com/%d8%a2%d9%85%d9%88%d8%b2%d8%b4-%d9%85%d8%a7%db%8c%d8%a7-%d8%b7%d9%88%d9%81%d8%a7%d9%86-%d8%b4%d9%86/","آموزش ساخت گردباد و طوفان شن در نرم افزار مایا")</f>
        <v>آموزش ساخت گردباد و طوفان شن در نرم افزار مایا</v>
      </c>
      <c r="C892" s="1" t="s">
        <v>71</v>
      </c>
      <c r="D892" s="1" t="s">
        <v>80</v>
      </c>
    </row>
    <row r="893" customFormat="false" ht="20.7" hidden="false" customHeight="true" outlineLevel="0" collapsed="false">
      <c r="A893" s="3" t="n">
        <v>892</v>
      </c>
      <c r="B893" s="2" t="str">
        <f aca="false">HYPERLINK("https://www.daneshjooyar.com/sketchup-tutorial/","دوره صفر تا صد آموزش اسکچاپ (میکرو-اسکچاپ) – پروژه محور")</f>
        <v>دوره صفر تا صد آموزش اسکچاپ (میکرو-اسکچاپ) – پروژه محور</v>
      </c>
      <c r="C893" s="1" t="s">
        <v>71</v>
      </c>
      <c r="D893" s="1" t="s">
        <v>81</v>
      </c>
    </row>
    <row r="894" customFormat="false" ht="20.7" hidden="false" customHeight="true" outlineLevel="0" collapsed="false">
      <c r="A894" s="3" t="n">
        <v>893</v>
      </c>
      <c r="B894" s="2" t="str">
        <f aca="false">HYPERLINK("https://www.daneshjooyar.com/premiere/","جامع ترین دوره آموزش پریمیر | مقدماتی، پیشرفته و حرفه‌ای")</f>
        <v>جامع ترین دوره آموزش پریمیر | مقدماتی، پیشرفته و حرفه‌ای</v>
      </c>
      <c r="C894" s="1" t="s">
        <v>71</v>
      </c>
      <c r="D894" s="1" t="s">
        <v>82</v>
      </c>
    </row>
    <row r="895" customFormat="false" ht="20.7" hidden="false" customHeight="true" outlineLevel="0" collapsed="false">
      <c r="A895" s="3" t="n">
        <v>894</v>
      </c>
      <c r="B895" s="2" t="str">
        <f aca="false">HYPERLINK("https://www.daneshjooyar.com/premiere-old/","آموزش پریمیر از مقدماتی تا پیشرفته به همراه پروژه عملی")</f>
        <v>آموزش پریمیر از مقدماتی تا پیشرفته به همراه پروژه عملی</v>
      </c>
      <c r="C895" s="1" t="s">
        <v>71</v>
      </c>
      <c r="D895" s="1" t="s">
        <v>82</v>
      </c>
    </row>
    <row r="896" customFormat="false" ht="20.7" hidden="false" customHeight="true" outlineLevel="0" collapsed="false">
      <c r="A896" s="3" t="n">
        <v>895</v>
      </c>
      <c r="B896" s="2" t="str">
        <f aca="false">HYPERLINK("https://www.daneshjooyar.com/%d8%a2%d9%85%d9%88%d8%b2%d8%b4-%d9%86%d8%b1%d9%85-%d8%a7%d9%81%d8%b2%d8%a7%d8%b1-%d9%be%d8%b1%db%8c%d9%85%db%8c%d8%b1-2018-adobe-premiere-2018/","آموزش نرم افزار پریمیر 2018 ( Adobe Premiere 2018 )")</f>
        <v>آموزش نرم افزار پریمیر 2018 ( Adobe Premiere 2018 )</v>
      </c>
      <c r="C896" s="1" t="s">
        <v>71</v>
      </c>
      <c r="D896" s="1" t="s">
        <v>82</v>
      </c>
    </row>
    <row r="897" customFormat="false" ht="20.7" hidden="false" customHeight="true" outlineLevel="0" collapsed="false">
      <c r="A897" s="3" t="n">
        <v>896</v>
      </c>
      <c r="B897" s="2" t="str">
        <f aca="false">HYPERLINK("https://www.daneshjooyar.com/learning-adobe-premiere-1/","آموزش رایگان پریمیر Adobe Premiere برای میکس فیلم")</f>
        <v>آموزش رایگان پریمیر Adobe Premiere برای میکس فیلم</v>
      </c>
      <c r="C897" s="1" t="s">
        <v>71</v>
      </c>
      <c r="D897" s="1" t="s">
        <v>82</v>
      </c>
    </row>
    <row r="898" customFormat="false" ht="20.7" hidden="false" customHeight="true" outlineLevel="0" collapsed="false">
      <c r="A898" s="3" t="n">
        <v>897</v>
      </c>
      <c r="B898" s="2" t="str">
        <f aca="false">HYPERLINK("https://www.daneshjooyar.com/%d9%85%db%8c%d9%86%db%8c-%d8%a2%d9%85%d9%88%d8%b2%d8%b4-%d9%86%d9%82%d8%a7%d8%b4%db%8c-%d8%af%db%8c%d8%ac%db%8c%d8%aa%d8%a7%d9%84-%d8%ac%d8%b9%d8%a8%d9%87-%da%86%d9%88%d8%a8%db%8c/","آموزش نقاشی دیجیتال با فتوشاپ پروژه محور در قالب طراحی جعبه چوبی")</f>
        <v>آموزش نقاشی دیجیتال با فتوشاپ پروژه محور در قالب طراحی جعبه چوبی</v>
      </c>
      <c r="C898" s="1" t="s">
        <v>71</v>
      </c>
      <c r="D898" s="1" t="s">
        <v>83</v>
      </c>
    </row>
    <row r="899" customFormat="false" ht="20.7" hidden="false" customHeight="true" outlineLevel="0" collapsed="false">
      <c r="A899" s="3" t="n">
        <v>898</v>
      </c>
      <c r="B899" s="2" t="str">
        <f aca="false">HYPERLINK("https://www.daneshjooyar.com/painting-digital/","آموزش نقاشی دیجیتال (مجموعه اول – خوناشام)")</f>
        <v>آموزش نقاشی دیجیتال (مجموعه اول – خوناشام)</v>
      </c>
      <c r="C899" s="1" t="s">
        <v>71</v>
      </c>
      <c r="D899" s="1" t="s">
        <v>83</v>
      </c>
    </row>
    <row r="900" customFormat="false" ht="20.7" hidden="false" customHeight="true" outlineLevel="0" collapsed="false">
      <c r="A900" s="3" t="n">
        <v>899</v>
      </c>
      <c r="B900" s="2" t="str">
        <f aca="false">HYPERLINK("https://www.daneshjooyar.com/mat-pinting/","آموزش تصویرسازی در فتوشاپ (مت پینتینگ)")</f>
        <v>آموزش تصویرسازی در فتوشاپ (مت پینتینگ)</v>
      </c>
      <c r="C900" s="1" t="s">
        <v>71</v>
      </c>
      <c r="D900" s="1" t="s">
        <v>83</v>
      </c>
    </row>
    <row r="901" customFormat="false" ht="20.7" hidden="false" customHeight="true" outlineLevel="0" collapsed="false">
      <c r="A901" s="3" t="n">
        <v>900</v>
      </c>
      <c r="B901" s="2" t="str">
        <f aca="false">HYPERLINK("https://www.daneshjooyar.com/namay-ax/","آموزش ادیت حرفه ای عکس با فتوشاپ  و افترافکت")</f>
        <v>آموزش ادیت حرفه ای عکس با فتوشاپ  و افترافکت</v>
      </c>
      <c r="C901" s="1" t="s">
        <v>71</v>
      </c>
      <c r="D901" s="1" t="s">
        <v>83</v>
      </c>
    </row>
    <row r="902" customFormat="false" ht="20.7" hidden="false" customHeight="true" outlineLevel="0" collapsed="false">
      <c r="A902" s="3" t="n">
        <v>901</v>
      </c>
      <c r="B902" s="2" t="str">
        <f aca="false">HYPERLINK("https://www.daneshjooyar.com/create-instagram-post/","آموزش طراحی پست اینستاگرام به صورت حرفه ای و جذاب")</f>
        <v>آموزش طراحی پست اینستاگرام به صورت حرفه ای و جذاب</v>
      </c>
      <c r="C902" s="1" t="s">
        <v>71</v>
      </c>
      <c r="D902" s="1" t="s">
        <v>83</v>
      </c>
    </row>
    <row r="903" customFormat="false" ht="20.7" hidden="false" customHeight="true" outlineLevel="0" collapsed="false">
      <c r="A903" s="3" t="n">
        <v>902</v>
      </c>
      <c r="B903" s="2" t="str">
        <f aca="false">HYPERLINK("https://www.daneshjooyar.com/squid-game/","آموزش پروژه محور موشن گرافیک به سبک Squid Game")</f>
        <v>آموزش پروژه محور موشن گرافیک به سبک Squid Game</v>
      </c>
      <c r="C903" s="1" t="s">
        <v>71</v>
      </c>
      <c r="D903" s="1" t="s">
        <v>83</v>
      </c>
    </row>
    <row r="904" customFormat="false" ht="20.7" hidden="false" customHeight="true" outlineLevel="0" collapsed="false">
      <c r="A904" s="3" t="n">
        <v>903</v>
      </c>
      <c r="B904" s="2" t="str">
        <f aca="false">HYPERLINK("https://www.daneshjooyar.com/%d8%a2%d9%85%d9%88%d8%b2%d8%b4-%d9%85%d9%88%d8%b4%d9%86-%da%a9%d9%85%db%8c%da%a9-%d8%b5%d9%81%d8%b1-%d8%aa%d8%a7-%d8%b5%d8%af-%d9%88-%d9%be%d8%b1%d9%88%da%98%d9%87-%d9%85%d8%ad%d9%88%d8%b1/","آموزش افتر افکت موشن کمیک (Motion Comic) – صفر تا صد و پروژه محور")</f>
        <v>آموزش افتر افکت موشن کمیک (Motion Comic) – صفر تا صد و پروژه محور</v>
      </c>
      <c r="C904" s="1" t="s">
        <v>71</v>
      </c>
      <c r="D904" s="1" t="s">
        <v>83</v>
      </c>
    </row>
    <row r="905" customFormat="false" ht="20.7" hidden="false" customHeight="true" outlineLevel="0" collapsed="false">
      <c r="A905" s="3" t="n">
        <v>904</v>
      </c>
      <c r="B905" s="2" t="str">
        <f aca="false">HYPERLINK("https://www.daneshjooyar.com/after-effect/","آموزش جامع نرم افزار Adobe After Effects")</f>
        <v>آموزش جامع نرم افزار Adobe After Effects</v>
      </c>
      <c r="C905" s="1" t="s">
        <v>71</v>
      </c>
      <c r="D905" s="1" t="s">
        <v>83</v>
      </c>
    </row>
    <row r="906" customFormat="false" ht="20.7" hidden="false" customHeight="true" outlineLevel="0" collapsed="false">
      <c r="A906" s="3" t="n">
        <v>905</v>
      </c>
      <c r="B906" s="2" t="str">
        <f aca="false">HYPERLINK("https://www.daneshjooyar.com/info-graphic-tutorial/","آموزش طراحی و ساخت اینفوگرافیک با فتوشاپ و دو نرم افزار دیگر ( پروژه محور )")</f>
        <v>آموزش طراحی و ساخت اینفوگرافیک با فتوشاپ و دو نرم افزار دیگر ( پروژه محور )</v>
      </c>
      <c r="C906" s="1" t="s">
        <v>71</v>
      </c>
      <c r="D906" s="1" t="s">
        <v>83</v>
      </c>
    </row>
    <row r="907" customFormat="false" ht="20.7" hidden="false" customHeight="true" outlineLevel="0" collapsed="false">
      <c r="A907" s="3" t="n">
        <v>906</v>
      </c>
      <c r="B907" s="2" t="str">
        <f aca="false">HYPERLINK("https://www.daneshjooyar.com/%d8%a2%d9%85%d9%88%d8%b2%d8%b4-%d9%81%d8%aa%d9%88%d8%b4%d8%a7%d9%be-photoshop-%d8%aa%da%a9%d9%85%db%8c%d9%84%db%8c-%d9%88-%d9%be%d8%b1%d9%88%da%98%d9%87-%d9%85%d8%ad%d9%88%d8%b1/","آموزش فتوشاپ Photoshop – پیشرفته و پروژه محور")</f>
        <v>آموزش فتوشاپ Photoshop – پیشرفته و پروژه محور</v>
      </c>
      <c r="C907" s="1" t="s">
        <v>71</v>
      </c>
      <c r="D907" s="1" t="s">
        <v>83</v>
      </c>
    </row>
    <row r="908" customFormat="false" ht="20.7" hidden="false" customHeight="true" outlineLevel="0" collapsed="false">
      <c r="A908" s="3" t="n">
        <v>907</v>
      </c>
      <c r="B908" s="2" t="str">
        <f aca="false">HYPERLINK("https://www.daneshjooyar.com/digital-painting/","دوره آموزش نقاشی دیجیتال با فتوشاپ")</f>
        <v>دوره آموزش نقاشی دیجیتال با فتوشاپ</v>
      </c>
      <c r="C908" s="1" t="s">
        <v>71</v>
      </c>
      <c r="D908" s="1" t="s">
        <v>83</v>
      </c>
    </row>
    <row r="909" customFormat="false" ht="20.7" hidden="false" customHeight="true" outlineLevel="0" collapsed="false">
      <c r="A909" s="3" t="n">
        <v>908</v>
      </c>
      <c r="B909" s="2" t="str">
        <f aca="false">HYPERLINK("https://www.daneshjooyar.com/learn-how-to-create-image-effects-with-photoshop/","آموزش ساخت جلوه های تصویری با فتوشاپ")</f>
        <v>آموزش ساخت جلوه های تصویری با فتوشاپ</v>
      </c>
      <c r="C909" s="1" t="s">
        <v>71</v>
      </c>
      <c r="D909" s="1" t="s">
        <v>83</v>
      </c>
    </row>
    <row r="910" customFormat="false" ht="20.7" hidden="false" customHeight="true" outlineLevel="0" collapsed="false">
      <c r="A910" s="3" t="n">
        <v>909</v>
      </c>
      <c r="B910" s="2" t="str">
        <f aca="false">HYPERLINK("https://www.daneshjooyar.com/advanced-training-courses-photoshop/","دوره پیشرفته آموزش کاربردی نرم افزار فتوشاپ")</f>
        <v>دوره پیشرفته آموزش کاربردی نرم افزار فتوشاپ</v>
      </c>
      <c r="C910" s="1" t="s">
        <v>71</v>
      </c>
      <c r="D910" s="1" t="s">
        <v>83</v>
      </c>
    </row>
    <row r="911" customFormat="false" ht="20.7" hidden="false" customHeight="true" outlineLevel="0" collapsed="false">
      <c r="A911" s="3" t="n">
        <v>910</v>
      </c>
      <c r="B911" s="2" t="str">
        <f aca="false">HYPERLINK("https://www.daneshjooyar.com/%d8%a2%d9%85%d9%88%d8%b2%d8%b4-%da%a9%d8%a7%d8%b1%d8%a8%d8%b1%d8%af%db%8c-%d9%86%d8%b1%d9%85-%d8%a7%d9%81%d8%b2%d8%a7%d8%b1-%d9%81%d8%aa%d9%88%d8%b4%d8%a7%d9%be/","دوره مقدماتی آموزش کاربردی نرم افزار فتوشاپ")</f>
        <v>دوره مقدماتی آموزش کاربردی نرم افزار فتوشاپ</v>
      </c>
      <c r="C911" s="1" t="s">
        <v>71</v>
      </c>
      <c r="D911" s="1" t="s">
        <v>83</v>
      </c>
    </row>
    <row r="912" customFormat="false" ht="20.7" hidden="false" customHeight="true" outlineLevel="0" collapsed="false">
      <c r="A912" s="3" t="n">
        <v>911</v>
      </c>
      <c r="B912" s="2" t="str">
        <f aca="false">HYPERLINK("https://www.daneshjooyar.com/%d8%a7%d8%b3%d8%aa%d8%a7%db%8c%d9%84-%d9%85%d8%b0%d8%a7%d8%a8-%d8%a8%d8%b1%d8%a7%db%8c-%d9%85%d8%aa%d9%86-%d8%af%d8%b1-%d9%81%d8%aa%d9%88%d8%b4%d8%a7%d9%be/","آموزش های حرفه ای خلاقیت در فتوشاپ ، این قسمت : استایل مذاب برای متن")</f>
        <v>آموزش های حرفه ای خلاقیت در فتوشاپ ، این قسمت : استایل مذاب برای متن</v>
      </c>
      <c r="C912" s="1" t="s">
        <v>71</v>
      </c>
      <c r="D912" s="1" t="s">
        <v>83</v>
      </c>
    </row>
    <row r="913" customFormat="false" ht="20.7" hidden="false" customHeight="true" outlineLevel="0" collapsed="false">
      <c r="A913" s="3" t="n">
        <v>912</v>
      </c>
      <c r="B913" s="2" t="str">
        <f aca="false">HYPERLINK("https://www.daneshjooyar.com/%d8%a2%d9%85%d9%88%d8%b2%d8%b4-%d8%ad%d8%b1%d9%81%d9%87-%d8%a7%db%8c-%d9%88-%da%a9%d8%a7%d8%b1%d8%a8%d8%b1%d8%af%db%8c-%d9%81%d8%aa%d9%88%d8%b4%d8%a7%d9%be/","آموزش حرفه ای و کاربردی فتوشاپ")</f>
        <v>آموزش حرفه ای و کاربردی فتوشاپ</v>
      </c>
      <c r="C913" s="1" t="s">
        <v>71</v>
      </c>
      <c r="D913" s="1" t="s">
        <v>83</v>
      </c>
    </row>
    <row r="914" customFormat="false" ht="20.7" hidden="false" customHeight="true" outlineLevel="0" collapsed="false">
      <c r="A914" s="3" t="n">
        <v>913</v>
      </c>
      <c r="B914" s="2" t="str">
        <f aca="false">HYPERLINK("https://www.daneshjooyar.com/%d8%a2%d9%85%d9%88%d8%b2%d8%b4-%d8%aa%d8%a7%db%8c%d9%be%d9%88-%da%af%d8%b1%d8%a7%d9%81%db%8c-%d8%af%d8%b1-%d9%81%d8%aa%d9%88%d8%b4%d8%a7%d9%be-%d9%82%d8%b3%d9%85%d8%aa-%d8%af%d9%88%d9%85/","آموزش تایپو گرافی در فتوشاپ ( قسمت دوم )")</f>
        <v>آموزش تایپو گرافی در فتوشاپ ( قسمت دوم )</v>
      </c>
      <c r="C914" s="1" t="s">
        <v>71</v>
      </c>
      <c r="D914" s="1" t="s">
        <v>83</v>
      </c>
    </row>
    <row r="915" customFormat="false" ht="20.7" hidden="false" customHeight="true" outlineLevel="0" collapsed="false">
      <c r="A915" s="3" t="n">
        <v>914</v>
      </c>
      <c r="B915" s="2" t="str">
        <f aca="false">HYPERLINK("https://www.daneshjooyar.com/%d8%a2%d9%85%d9%88%d8%b2%d8%b4-%d8%a7%db%8c%d8%ac%d8%a7%d8%af-%d8%aa%d8%a7%db%8c%d9%be%d9%88-%da%af%d8%b1%d8%a7%d9%81%db%8c-%d8%af%d8%b1-%d9%81%d8%aa%d9%88%d8%b4%d8%a7%d9%be/","آموزش ایجاد تایپو گرافی در فتوشاپ ( قسمت اول )")</f>
        <v>آموزش ایجاد تایپو گرافی در فتوشاپ ( قسمت اول )</v>
      </c>
      <c r="C915" s="1" t="s">
        <v>71</v>
      </c>
      <c r="D915" s="1" t="s">
        <v>83</v>
      </c>
    </row>
    <row r="916" customFormat="false" ht="20.7" hidden="false" customHeight="true" outlineLevel="0" collapsed="false">
      <c r="A916" s="3" t="n">
        <v>915</v>
      </c>
      <c r="B916" s="2" t="str">
        <f aca="false">HYPERLINK("https://www.daneshjooyar.com/%d8%a2%d9%85%d9%88%d8%b2%d8%b4-%d8%b3%d8%a7%d8%ae%d8%aa-%d8%af%d8%b3%d8%aa%da%af%db%8c%d8%b1%d9%87-%da%86%d8%b3%d8%a8%d9%86%d8%a7%da%a9/","آموزش ساخت دستگیره چسبناک")</f>
        <v>آموزش ساخت دستگیره چسبناک</v>
      </c>
      <c r="C916" s="1" t="s">
        <v>71</v>
      </c>
      <c r="D916" s="1" t="s">
        <v>83</v>
      </c>
    </row>
    <row r="917" customFormat="false" ht="20.7" hidden="false" customHeight="true" outlineLevel="0" collapsed="false">
      <c r="A917" s="3" t="n">
        <v>916</v>
      </c>
      <c r="B917" s="2" t="str">
        <f aca="false">HYPERLINK("https://www.daneshjooyar.com/%d8%a2%d9%85%d9%88%d8%b2%d8%b4-%d8%b3%d8%a7%d8%ae%d8%aa-%d8%a8%d8%a7%d8%aa%d8%b1%db%8c-%d8%af%d8%b1-%d9%86%d8%b1%d9%85-%d8%a7%d9%81%d8%b2%d8%a7%d8%b1-%d9%81%d8%aa%d9%88%d8%b4%d8%a7%d9%be/","آموزش ساخت باتری در نرم افزار فتوشاپ")</f>
        <v>آموزش ساخت باتری در نرم افزار فتوشاپ</v>
      </c>
      <c r="C917" s="1" t="s">
        <v>71</v>
      </c>
      <c r="D917" s="1" t="s">
        <v>83</v>
      </c>
    </row>
    <row r="918" customFormat="false" ht="20.7" hidden="false" customHeight="true" outlineLevel="0" collapsed="false">
      <c r="A918" s="3" t="n">
        <v>917</v>
      </c>
      <c r="B918" s="2" t="str">
        <f aca="false">HYPERLINK("https://www.daneshjooyar.com/%d8%a7%d9%85%d9%88%d8%b2%d8%b4-%d8%b3%d8%a7%d8%ae%d8%aa-%d9%84%d8%a8-%d8%a8%d9%87-%d8%b4%da%a9%d9%84-%d9%be%d8%b1%da%86%d9%85/","اموزش ساخت لب به شکل پرچم")</f>
        <v>اموزش ساخت لب به شکل پرچم</v>
      </c>
      <c r="C918" s="1" t="s">
        <v>71</v>
      </c>
      <c r="D918" s="1" t="s">
        <v>83</v>
      </c>
    </row>
    <row r="919" customFormat="false" ht="20.7" hidden="false" customHeight="true" outlineLevel="0" collapsed="false">
      <c r="A919" s="3" t="n">
        <v>918</v>
      </c>
      <c r="B919" s="2" t="str">
        <f aca="false">HYPERLINK("https://www.daneshjooyar.com/%d8%a7%d9%85%d9%88%d8%b2%d8%b4-%d8%b7%d8%b1%d8%a7%d8%ad%db%8c-%db%8c%da%a9-%d8%b2%d9%86-%d9%81%d8%a7%d9%86%d8%aa%d8%b2%db%8c/","آموزش طراحی یک زن فانتزی")</f>
        <v>آموزش طراحی یک زن فانتزی</v>
      </c>
      <c r="C919" s="1" t="s">
        <v>71</v>
      </c>
      <c r="D919" s="1" t="s">
        <v>83</v>
      </c>
    </row>
    <row r="920" customFormat="false" ht="20.7" hidden="false" customHeight="true" outlineLevel="0" collapsed="false">
      <c r="A920" s="3" t="n">
        <v>919</v>
      </c>
      <c r="B920" s="2" t="str">
        <f aca="false">HYPERLINK("https://www.daneshjooyar.com/%d8%a7%d9%85%d9%88%d8%b2%d8%b4-%d8%aa%d8%ba%db%8c%db%8c%d8%b1-%d8%b1%d9%86%da%af-%d8%af%d8%b1-%d9%81%d8%aa%d9%88%d8%b4%d8%a7%d9%be/","آموزش تغییر رنگ در محیط نرم افزار فتوشاپ")</f>
        <v>آموزش تغییر رنگ در محیط نرم افزار فتوشاپ</v>
      </c>
      <c r="C920" s="1" t="s">
        <v>71</v>
      </c>
      <c r="D920" s="1" t="s">
        <v>83</v>
      </c>
    </row>
    <row r="921" customFormat="false" ht="20.7" hidden="false" customHeight="true" outlineLevel="0" collapsed="false">
      <c r="A921" s="3" t="n">
        <v>920</v>
      </c>
      <c r="B921" s="2" t="str">
        <f aca="false">HYPERLINK("https://www.daneshjooyar.com/%d8%a2%d9%85%d9%88%d8%b2%d8%b4-%d9%85%d9%88%d8%b4%d9%86-%da%a9%d9%85%db%8c%da%a9-%d8%b5%d9%81%d8%b1-%d8%aa%d8%a7-%d8%b5%d8%af-%d9%88-%d9%be%d8%b1%d9%88%da%98%d9%87-%d9%85%d8%ad%d9%88%d8%b1/","آموزش افتر افکت موشن کمیک (Motion Comic) – صفر تا صد و پروژه محور")</f>
        <v>آموزش افتر افکت موشن کمیک (Motion Comic) – صفر تا صد و پروژه محور</v>
      </c>
      <c r="C921" s="1" t="s">
        <v>71</v>
      </c>
      <c r="D921" s="1" t="s">
        <v>84</v>
      </c>
    </row>
    <row r="922" customFormat="false" ht="20.7" hidden="false" customHeight="true" outlineLevel="0" collapsed="false">
      <c r="A922" s="3" t="n">
        <v>921</v>
      </c>
      <c r="B922" s="2" t="str">
        <f aca="false">HYPERLINK("https://www.daneshjooyar.com/after-effects-animation/","آموزش انیمیشن سازی با افتر افکت – صفر تا صد و پروژه محور")</f>
        <v>آموزش انیمیشن سازی با افتر افکت – صفر تا صد و پروژه محور</v>
      </c>
      <c r="C922" s="1" t="s">
        <v>71</v>
      </c>
      <c r="D922" s="1" t="s">
        <v>84</v>
      </c>
    </row>
    <row r="923" customFormat="false" ht="20.7" hidden="false" customHeight="true" outlineLevel="0" collapsed="false">
      <c r="A923" s="3" t="n">
        <v>922</v>
      </c>
      <c r="B923" s="2" t="str">
        <f aca="false">HYPERLINK("https://www.daneshjooyar.com/lottie-library/","دوره آموزش کار با کتابخانه Lottie در اندروید")</f>
        <v>دوره آموزش کار با کتابخانه Lottie در اندروید</v>
      </c>
      <c r="C923" s="1" t="s">
        <v>71</v>
      </c>
      <c r="D923" s="1" t="s">
        <v>84</v>
      </c>
    </row>
    <row r="924" customFormat="false" ht="20.7" hidden="false" customHeight="true" outlineLevel="0" collapsed="false">
      <c r="A924" s="3" t="n">
        <v>923</v>
      </c>
      <c r="B924" s="2" t="str">
        <f aca="false">HYPERLINK("https://www.daneshjooyar.com/motion-graphics-training-in-after-effects/","دوره آموزش ساخت موشن گرافیک در افترافکت")</f>
        <v>دوره آموزش ساخت موشن گرافیک در افترافکت</v>
      </c>
      <c r="C924" s="1" t="s">
        <v>71</v>
      </c>
      <c r="D924" s="1" t="s">
        <v>84</v>
      </c>
    </row>
    <row r="925" customFormat="false" ht="20.7" hidden="false" customHeight="true" outlineLevel="0" collapsed="false">
      <c r="A925" s="3" t="n">
        <v>924</v>
      </c>
      <c r="B925" s="2" t="str">
        <f aca="false">HYPERLINK("https://www.daneshjooyar.com/%d8%a2%d9%85%d9%88%d8%b2%d8%b4-%d9%85%db%8c%da%a9%d8%b1%d9%88%da%a9%d9%86%d8%aa%d8%b1%d9%84%d8%b1%d9%87%d8%a7%db%8c-%d8%b3%d8%b1%db%8c-arm-2/","مجموعه آموزشی میکروکنترلرهای سری ARM – بخش سوم")</f>
        <v>مجموعه آموزشی میکروکنترلرهای سری ARM – بخش سوم</v>
      </c>
      <c r="C925" s="1" t="s">
        <v>85</v>
      </c>
      <c r="D925" s="1" t="s">
        <v>86</v>
      </c>
    </row>
    <row r="926" customFormat="false" ht="20.7" hidden="false" customHeight="true" outlineLevel="0" collapsed="false">
      <c r="A926" s="3" t="n">
        <v>925</v>
      </c>
      <c r="B926" s="2" t="str">
        <f aca="false">HYPERLINK("https://www.daneshjooyar.com/%d8%a2%d9%85%d9%88%d8%b2%d8%b4-%d9%85%db%8c%da%a9%d8%b1%d9%88%da%a9%d9%86%d8%aa%d8%b1%d9%84%d8%b1%d9%87%d8%a7%db%8c-%d8%b3%d8%b1%db%8c-arm-%d8%a8%d8%ae%d8%b4-2/","مجموعه آموزشی میکروکنترلرهای سری ARM- بخش دوم")</f>
        <v>مجموعه آموزشی میکروکنترلرهای سری ARM- بخش دوم</v>
      </c>
      <c r="C926" s="1" t="s">
        <v>85</v>
      </c>
      <c r="D926" s="1" t="s">
        <v>86</v>
      </c>
    </row>
    <row r="927" customFormat="false" ht="20.7" hidden="false" customHeight="true" outlineLevel="0" collapsed="false">
      <c r="A927" s="3" t="n">
        <v>926</v>
      </c>
      <c r="B927" s="2" t="str">
        <f aca="false">HYPERLINK("https://www.daneshjooyar.com/%d8%a2%d9%85%d9%88%d8%b2%d8%b4-%d9%85%db%8c%da%a9%d8%b1%d9%88%da%a9%d9%86%d8%aa%d8%b1%d9%84%d8%b1%d9%87%d8%a7%db%8c-%d8%b3%d8%b1%db%8c-arm/","مجموعه آموزشی میکروکنترلرهای سری ARM -بخش اول")</f>
        <v>مجموعه آموزشی میکروکنترلرهای سری ARM -بخش اول</v>
      </c>
      <c r="C927" s="1" t="s">
        <v>85</v>
      </c>
      <c r="D927" s="1" t="s">
        <v>86</v>
      </c>
    </row>
    <row r="928" customFormat="false" ht="20.7" hidden="false" customHeight="true" outlineLevel="0" collapsed="false">
      <c r="A928" s="3" t="n">
        <v>927</v>
      </c>
      <c r="B928" s="2" t="str">
        <f aca="false">HYPERLINK("https://www.daneshjooyar.com/%d8%a2%d9%85%d9%88%d8%b2%d8%b4-%d8%b3%d8%a7%d8%ae%d8%aa-%d8%aa%d8%a7%d8%a8%d9%84%d9%88-%d8%b1%d9%88%d8%a7%d9%86/","آموزش طراحی و ساخت تابلو روان صنعتی")</f>
        <v>آموزش طراحی و ساخت تابلو روان صنعتی</v>
      </c>
      <c r="C928" s="1" t="s">
        <v>85</v>
      </c>
      <c r="D928" s="1" t="s">
        <v>87</v>
      </c>
    </row>
    <row r="929" customFormat="false" ht="20.7" hidden="false" customHeight="true" outlineLevel="0" collapsed="false">
      <c r="A929" s="3" t="n">
        <v>928</v>
      </c>
      <c r="B929" s="2" t="str">
        <f aca="false">HYPERLINK("https://www.daneshjooyar.com/%d8%a2%d9%85%d9%88%d8%b2%d8%b4-%d8%b7%d8%b1%d8%a7%d8%ad%db%8c-%d8%b3%db%8c%d8%b3%d8%aa%d9%85-%da%a9%d9%86%d8%aa%d8%b1%d9%84-%d9%84%d9%88%d8%a7%d8%b2%d9%85-%d9%85%d9%86%d8%b2%d9%84-%d8%a8%d8%a7-sms/","آموزش طراحی و ساخت سیستم کنترل لوازم از طریق sms")</f>
        <v>آموزش طراحی و ساخت سیستم کنترل لوازم از طریق sms</v>
      </c>
      <c r="C929" s="1" t="s">
        <v>85</v>
      </c>
      <c r="D929" s="1" t="s">
        <v>87</v>
      </c>
    </row>
    <row r="930" customFormat="false" ht="20.7" hidden="false" customHeight="true" outlineLevel="0" collapsed="false">
      <c r="A930" s="3" t="n">
        <v>929</v>
      </c>
      <c r="B930" s="2" t="str">
        <f aca="false">HYPERLINK("https://www.daneshjooyar.com/%d8%a2%d9%85%d9%88%d8%b2%d8%b4-%d8%b3%d8%a7%d8%ae%d8%aa-%d8%b1%d9%88%d8%a8%d8%a7%d8%aa-%d8%aa%d8%b9%d9%82%db%8c%d8%a8-%d8%ae%d8%b7/","آموزش ساخت روبات تعقیب خط")</f>
        <v>آموزش ساخت روبات تعقیب خط</v>
      </c>
      <c r="C930" s="1" t="s">
        <v>85</v>
      </c>
      <c r="D930" s="1" t="s">
        <v>87</v>
      </c>
    </row>
    <row r="931" customFormat="false" ht="20.7" hidden="false" customHeight="true" outlineLevel="0" collapsed="false">
      <c r="A931" s="3" t="n">
        <v>930</v>
      </c>
      <c r="B931" s="2" t="str">
        <f aca="false">HYPERLINK("https://www.daneshjooyar.com/%d8%b7%d8%b1%d8%a7%d8%ad%db%8c-%d9%88-%d9%be%db%8c%d8%a7%d8%af%d9%87-%d8%b3%d8%a7%d8%b2%db%8c-%d8%b3%db%8c%d8%b3%d8%aa%d9%85-%da%86%d8%b1%d8%a7%d8%ba-%d8%b1%d8%a7%d9%87%d9%86%d9%85%d8%a7/","طراحی و پیاده سازی سیستم چراغ راهنما")</f>
        <v>طراحی و پیاده سازی سیستم چراغ راهنما</v>
      </c>
      <c r="C931" s="1" t="s">
        <v>85</v>
      </c>
      <c r="D931" s="1" t="s">
        <v>87</v>
      </c>
    </row>
    <row r="932" customFormat="false" ht="20.7" hidden="false" customHeight="true" outlineLevel="0" collapsed="false">
      <c r="A932" s="3" t="n">
        <v>931</v>
      </c>
      <c r="B932" s="2" t="str">
        <f aca="false">HYPERLINK("https://www.daneshjooyar.com/%d8%a2%d9%85%d9%88%d8%b2%d8%b4-%d8%b7%d8%b1%d8%a7%d8%ad%db%8c-%d9%88-%d9%be%db%8c%d8%a7%d8%af%d9%87-%d8%b3%d8%a7%d8%b2%db%8c-%d8%a2%d8%b3%d8%a7%d9%86%d8%b3%d9%88%d8%b1-3-%d8%b7%d8%a8%d9%82%d9%87/","آموزش طراحی و پیاده سازی آسانسور 3 طبقه + سورس کد و دمو")</f>
        <v>آموزش طراحی و پیاده سازی آسانسور 3 طبقه + سورس کد و دمو</v>
      </c>
      <c r="C932" s="1" t="s">
        <v>85</v>
      </c>
      <c r="D932" s="1" t="s">
        <v>87</v>
      </c>
    </row>
    <row r="933" customFormat="false" ht="20.7" hidden="false" customHeight="true" outlineLevel="0" collapsed="false">
      <c r="A933" s="3" t="n">
        <v>932</v>
      </c>
      <c r="B933" s="2" t="str">
        <f aca="false">HYPERLINK("https://www.daneshjooyar.com/%d8%a2%d9%85%d9%88%d8%b2%d8%b4-%d8%b7%d8%b1%d8%a7%d8%ad%db%8c-%da%af%d9%84%d8%ae%d8%a7%d9%86%d9%87-%d9%87%d9%88%d8%b4%d9%85%d9%86%d8%af-%da%a9%d8%af-%d9%88-%d8%b3%d9%88%d8%b1%d8%b3/","آموزش طراحی گلخانه هوشمند +کد و سورس")</f>
        <v>آموزش طراحی گلخانه هوشمند +کد و سورس</v>
      </c>
      <c r="C933" s="1" t="s">
        <v>85</v>
      </c>
      <c r="D933" s="1" t="s">
        <v>87</v>
      </c>
    </row>
    <row r="934" customFormat="false" ht="20.7" hidden="false" customHeight="true" outlineLevel="0" collapsed="false">
      <c r="A934" s="3" t="n">
        <v>933</v>
      </c>
      <c r="B934" s="2" t="str">
        <f aca="false">HYPERLINK("https://www.daneshjooyar.com/%d9%85%d8%ac%d9%85%d9%88%d8%b9%d9%87-%da%a9%d8%a7%d9%85%d9%84-%d8%a2%d9%85%d9%88%d8%b2%d8%b4-%d9%85%d8%aa%d8%b1-%d8%a7%d9%84%da%a9%d8%aa%d8%b1%d9%88%d9%86%db%8c%da%a9%db%8c/","مجموعه کامل آموزش متر الکترونیکی + سورس کد")</f>
        <v>مجموعه کامل آموزش متر الکترونیکی + سورس کد</v>
      </c>
      <c r="C934" s="1" t="s">
        <v>85</v>
      </c>
      <c r="D934" s="1" t="s">
        <v>87</v>
      </c>
    </row>
    <row r="935" customFormat="false" ht="20.7" hidden="false" customHeight="true" outlineLevel="0" collapsed="false">
      <c r="A935" s="3" t="n">
        <v>934</v>
      </c>
      <c r="B935" s="2" t="str">
        <f aca="false">HYPERLINK("https://www.daneshjooyar.com/%d8%a2%d9%85%d9%88%d8%b2%d8%b4-%d9%82%d9%81%d9%84-%d8%af%db%8c%d8%ac%db%8c%d8%aa%d8%a7%d9%84%db%8c/","پک کامل آموزش قفل دیجیتالی + سورس وکد")</f>
        <v>پک کامل آموزش قفل دیجیتالی + سورس وکد</v>
      </c>
      <c r="C935" s="1" t="s">
        <v>85</v>
      </c>
      <c r="D935" s="1" t="s">
        <v>87</v>
      </c>
    </row>
    <row r="936" customFormat="false" ht="20.7" hidden="false" customHeight="true" outlineLevel="0" collapsed="false">
      <c r="A936" s="3" t="n">
        <v>935</v>
      </c>
      <c r="B936" s="2" t="str">
        <f aca="false">HYPERLINK("https://www.daneshjooyar.com/%d8%a2%d9%85%d9%88%d8%b2%d8%b4-%d8%aa%d8%ae%d8%b5%d8%b5%db%8c-%d9%85%db%8c%da%a9%d8%b1%d9%88-avr%d8%a8%d8%ae%d8%b4-%d8%b3%d9%88%d9%85-%d8%a2%d9%85%d9%88%d8%b2%d8%b4-%d8%a8%d8%b1%d9%86%d8%a7%d9%85/","آموزش تخصصی میکرو avr (بخش سوم-آموزش برنامه نویسی و کامپایلر codevision)")</f>
        <v>آموزش تخصصی میکرو avr (بخش سوم-آموزش برنامه نویسی و کامپایلر codevision)</v>
      </c>
      <c r="C936" s="1" t="s">
        <v>85</v>
      </c>
      <c r="D936" s="1" t="s">
        <v>87</v>
      </c>
    </row>
    <row r="937" customFormat="false" ht="20.7" hidden="false" customHeight="true" outlineLevel="0" collapsed="false">
      <c r="A937" s="3" t="n">
        <v>936</v>
      </c>
      <c r="B937" s="2" t="str">
        <f aca="false">HYPERLINK("https://www.daneshjooyar.com/%d8%a2%d9%85%d9%88%d8%b2%d8%b4-%d8%aa%d8%ae%d8%b5%d8%b5%db%8c-%d9%85%db%8c%da%a9%d8%b1%d9%88-avr-%d8%a8%d8%ae%d8%b4-%d8%af%d9%88%d9%85-%d9%85%d8%b9%d8%b1%d9%81%db%8c-%d8%b1%d8%ac%db%8c%d8%b3%d8%aa/","آموزش تخصصی میکرو avr (بخش دوم-معرفی رجیسترها)")</f>
        <v>آموزش تخصصی میکرو avr (بخش دوم-معرفی رجیسترها)</v>
      </c>
      <c r="C937" s="1" t="s">
        <v>85</v>
      </c>
      <c r="D937" s="1" t="s">
        <v>87</v>
      </c>
    </row>
    <row r="938" customFormat="false" ht="20.7" hidden="false" customHeight="true" outlineLevel="0" collapsed="false">
      <c r="A938" s="3" t="n">
        <v>937</v>
      </c>
      <c r="B938" s="2" t="str">
        <f aca="false">HYPERLINK("https://www.daneshjooyar.com/%d8%a2%d9%85%d9%88%d8%b2%d8%b4-%d8%aa%d8%ae%d8%b5%d8%b5%db%8c-%d9%85%db%8c%da%a9%d8%b1%d9%88%da%a9%d9%86%d8%aa%d8%b1%d9%84%d8%b1avr%d8%a8%d8%ae%d8%b4-%d8%a7%d9%88%d9%84-%d8%b3%d8%ae%d8%aa-%d8%a7/","آموزش تخصصی میکروکنترلرAVR(بخش اول-سخت افزار)")</f>
        <v>آموزش تخصصی میکروکنترلرAVR(بخش اول-سخت افزار)</v>
      </c>
      <c r="C938" s="1" t="s">
        <v>85</v>
      </c>
      <c r="D938" s="1" t="s">
        <v>87</v>
      </c>
    </row>
    <row r="939" customFormat="false" ht="20.7" hidden="false" customHeight="true" outlineLevel="0" collapsed="false">
      <c r="A939" s="3" t="n">
        <v>938</v>
      </c>
      <c r="B939" s="2" t="str">
        <f aca="false">HYPERLINK("https://www.daneshjooyar.com/%d9%85%d8%ac%d9%85%d9%88%d8%b9%d9%87-%d8%a2%d9%85%d9%88%d8%b2%d8%b4%db%8c-%d9%85%db%8c%da%a9%d8%b1%d9%88%da%a9%d9%86%d8%aa%d8%b1%d9%84%d8%b1%d9%87%d8%a7%db%8c-avr-%d8%af%d8%b1-%d9%85%d8%ad%db%8c%d8%b7/","مجموعه آموزشی میکروکنترلرهای AVR در محیط بسکام (دوره مقدماتی)")</f>
        <v>مجموعه آموزشی میکروکنترلرهای AVR در محیط بسکام (دوره مقدماتی)</v>
      </c>
      <c r="C939" s="1" t="s">
        <v>85</v>
      </c>
      <c r="D939" s="1" t="s">
        <v>87</v>
      </c>
    </row>
    <row r="940" customFormat="false" ht="20.7" hidden="false" customHeight="true" outlineLevel="0" collapsed="false">
      <c r="A940" s="3" t="n">
        <v>939</v>
      </c>
      <c r="B940" s="2" t="str">
        <f aca="false">HYPERLINK("https://www.daneshjooyar.com/%d8%a2%d9%85%d9%88%d8%b2%d8%b4-%d8%b7%d8%b1%d8%a7%d8%ad%db%8c-%d8%b3%db%8c%d8%b3%d8%aa%d9%85-%d9%87%d8%a7%db%8c-%d8%af%db%8c%d8%ac%db%8c%d8%aa%d8%a7%d9%84-%d8%a8%d8%a7-%d8%b2%d8%a8%d8%a7%d9%86-%d9%88/","آموزش طراحی سیستم های دیجیتال با زبان وریلاگ – آموزش Verilog")</f>
        <v>آموزش طراحی سیستم های دیجیتال با زبان وریلاگ – آموزش Verilog</v>
      </c>
      <c r="C940" s="1" t="s">
        <v>85</v>
      </c>
      <c r="D940" s="1" t="s">
        <v>88</v>
      </c>
    </row>
    <row r="941" customFormat="false" ht="20.7" hidden="false" customHeight="true" outlineLevel="0" collapsed="false">
      <c r="A941" s="3" t="n">
        <v>940</v>
      </c>
      <c r="B941" s="2" t="str">
        <f aca="false">HYPERLINK("https://www.daneshjooyar.com/%d8%a2%d9%85%d9%88%d8%b2%d8%b4-%d8%b7%d8%b1%d8%a7%d8%ad%db%8c-%d9%88-%d8%b3%d8%a7%d8%ae%d8%aa-%d8%af%d8%a7%d9%86%da%af%d9%84-%d8%a8%db%8c%d8%b3%db%8c%d9%85-%d9%be%d8%a7%d8%b3%d8%ae-%d8%a8%d9%87/","آموزش طراحی و ساخت دانگل بیسیم ( پاسخ به تماس های تلفنی با سیستم صوتی اتومبیل ) – بخش دوم")</f>
        <v>آموزش طراحی و ساخت دانگل بیسیم ( پاسخ به تماس های تلفنی با سیستم صوتی اتومبیل ) – بخش دوم</v>
      </c>
      <c r="C941" s="1" t="s">
        <v>85</v>
      </c>
      <c r="D941" s="1" t="s">
        <v>89</v>
      </c>
    </row>
    <row r="942" customFormat="false" ht="20.7" hidden="false" customHeight="true" outlineLevel="0" collapsed="false">
      <c r="A942" s="3" t="n">
        <v>941</v>
      </c>
      <c r="B942" s="2" t="str">
        <f aca="false">HYPERLINK("https://www.daneshjooyar.com/design-development-of-gas-leakage-control-sms-notification-systems/","آموزش طراحی و ساخت سیستم کنترل نشت گاز و اطلاع رسانی از طریق پیامک")</f>
        <v>آموزش طراحی و ساخت سیستم کنترل نشت گاز و اطلاع رسانی از طریق پیامک</v>
      </c>
      <c r="C942" s="1" t="s">
        <v>85</v>
      </c>
      <c r="D942" s="1" t="s">
        <v>90</v>
      </c>
    </row>
    <row r="943" customFormat="false" ht="20.7" hidden="false" customHeight="true" outlineLevel="0" collapsed="false">
      <c r="A943" s="3" t="n">
        <v>942</v>
      </c>
      <c r="B943" s="2" t="str">
        <f aca="false">HYPERLINK("https://www.daneshjooyar.com/%d8%a2%d9%85%d9%88%d8%b2%d8%b4-%d8%b3%d8%a7%d8%ae%d8%aa-%d8%b3%db%8c%d8%b3%d8%aa%d9%85-%da%a9%d9%86%d8%aa%d8%b1%d9%84-%d8%b1%d9%88%d8%b4%d9%86%d8%a7%db%8c%db%8c-%d8%a8%d8%a7-%d9%88%d8%a8-%d8%b3%d8%b1/","آموزش طراحی و ساخت سیستم کنترل روشنایی با وب سرور")</f>
        <v>آموزش طراحی و ساخت سیستم کنترل روشنایی با وب سرور</v>
      </c>
      <c r="C943" s="1" t="s">
        <v>85</v>
      </c>
      <c r="D943" s="1" t="s">
        <v>90</v>
      </c>
    </row>
    <row r="944" customFormat="false" ht="20.7" hidden="false" customHeight="true" outlineLevel="0" collapsed="false">
      <c r="A944" s="3" t="n">
        <v>943</v>
      </c>
      <c r="B944" s="2" t="str">
        <f aca="false">HYPERLINK("https://www.daneshjooyar.com/%d8%a2%d9%85%d9%88%d8%b2%d8%b4-%d8%b7%d8%b1%d8%a7%d8%ad%db%8c-%d9%88-%d8%b3%d8%a7%d8%ae%d8%aa-%d8%b3%db%8c%d8%b3%d8%aa%d9%85-%d8%a7%d9%85%d9%86%db%8c%d8%aa%db%8c/","آموزش طراحی و ساخت سیستم امنیتی مبتنی بر تشخیص حرکت و اعلان آن توسط SMS")</f>
        <v>آموزش طراحی و ساخت سیستم امنیتی مبتنی بر تشخیص حرکت و اعلان آن توسط SMS</v>
      </c>
      <c r="C944" s="1" t="s">
        <v>85</v>
      </c>
      <c r="D944" s="1" t="s">
        <v>90</v>
      </c>
    </row>
    <row r="945" customFormat="false" ht="20.7" hidden="false" customHeight="true" outlineLevel="0" collapsed="false">
      <c r="A945" s="3" t="n">
        <v>944</v>
      </c>
      <c r="B945" s="2" t="str">
        <f aca="false">HYPERLINK("https://www.daneshjooyar.com/%d8%a2%d9%85%d9%88%d8%b2%d8%b4-%d8%b7%d8%b1%d8%a7%d8%ad%db%8c-%d9%88-%d8%b3%d8%a7%d8%ae%d8%aamp3-player/","آموزش طراحی و ساخت MP3 Player – برد آردوینو")</f>
        <v>آموزش طراحی و ساخت MP3 Player – برد آردوینو</v>
      </c>
      <c r="C945" s="1" t="s">
        <v>85</v>
      </c>
      <c r="D945" s="1" t="s">
        <v>90</v>
      </c>
    </row>
    <row r="946" customFormat="false" ht="20.7" hidden="false" customHeight="true" outlineLevel="0" collapsed="false">
      <c r="A946" s="3" t="n">
        <v>945</v>
      </c>
      <c r="B946" s="2" t="str">
        <f aca="false">HYPERLINK("https://www.daneshjooyar.com/%d8%a8%d8%b1%d9%86%d8%a7%d9%85%d9%87-%d9%86%d9%88%db%8c%d8%b3%db%8c-%d8%b3%d9%88%da%a9%d8%aa-%d8%a8%d8%b1%d8%a7%db%8c-%d8%a7%d8%b1%d8%aa%d8%a8%d8%a7%d8%b7-%d8%b3%d8%a7%db%8c%d8%aa-%d8%a8%d8%a7-%d8%a2/","آموزش برنامه نویسی سوکت برای ارتباط سایت با آردوینو")</f>
        <v>آموزش برنامه نویسی سوکت برای ارتباط سایت با آردوینو</v>
      </c>
      <c r="C946" s="1" t="s">
        <v>85</v>
      </c>
      <c r="D946" s="1" t="s">
        <v>90</v>
      </c>
    </row>
    <row r="947" customFormat="false" ht="20.7" hidden="false" customHeight="true" outlineLevel="0" collapsed="false">
      <c r="A947" s="3" t="n">
        <v>946</v>
      </c>
      <c r="B947" s="2" t="str">
        <f aca="false">HYPERLINK("https://www.daneshjooyar.com/%d8%a2%d9%85%d9%88%d8%b2%d8%b4-%d9%be%d8%b1%d9%88%da%98%d9%87-%d9%85%d8%ad%d9%88%d8%b1-%d8%a2%d8%b1%d8%af%d9%88%db%8c%d9%86%d9%88/","آموزش برنامه نویسی آردوینو – آموزش آردوینو در قالب پروژه جامع ایستگاه هواشناسی")</f>
        <v>آموزش برنامه نویسی آردوینو – آموزش آردوینو در قالب پروژه جامع ایستگاه هواشناسی</v>
      </c>
      <c r="C947" s="1" t="s">
        <v>85</v>
      </c>
      <c r="D947" s="1" t="s">
        <v>90</v>
      </c>
    </row>
    <row r="948" customFormat="false" ht="20.7" hidden="false" customHeight="true" outlineLevel="0" collapsed="false">
      <c r="A948" s="3" t="n">
        <v>947</v>
      </c>
      <c r="B948" s="2" t="str">
        <f aca="false">HYPERLINK("https://www.daneshjooyar.com/%d8%a2%d9%85%d9%88%d8%b2%d8%b4-%d8%b3%d8%a7%d8%ae%d8%aa-%d8%b3%db%8c%d8%b3%d8%aa%d9%85-%d8%a7%d8%b3%d8%aa%d8%a7%d8%b1%d8%aa-%d8%a8%d8%af%d9%88%d9%86-%da%a9%d9%84%db%8c%d8%af/","آموزش ساخت و نصب استارت دکمه ای(کی لس)")</f>
        <v>آموزش ساخت و نصب استارت دکمه ای(کی لس)</v>
      </c>
      <c r="C948" s="1" t="s">
        <v>85</v>
      </c>
      <c r="D948" s="1" t="s">
        <v>90</v>
      </c>
    </row>
    <row r="949" customFormat="false" ht="20.7" hidden="false" customHeight="true" outlineLevel="0" collapsed="false">
      <c r="A949" s="3" t="n">
        <v>948</v>
      </c>
      <c r="B949" s="2" t="str">
        <f aca="false">HYPERLINK("https://www.daneshjooyar.com/%d8%a2%d9%85%d9%88%d8%b2%d8%b4-%d8%b3%d8%a7%d8%ae%d8%aa-%da%a9%d9%86%d8%aa%d8%b1%d9%84-%da%a9%d9%86%d9%86%d8%af%d9%87-%d9%87%d9%88%d8%b4%d9%85%d9%86%d8%af/","آموزش طراحی و ساخت کنترل کننده هوشمند ( Smart controller )")</f>
        <v>آموزش طراحی و ساخت کنترل کننده هوشمند ( Smart controller )</v>
      </c>
      <c r="C949" s="1" t="s">
        <v>85</v>
      </c>
      <c r="D949" s="1" t="s">
        <v>90</v>
      </c>
    </row>
    <row r="950" customFormat="false" ht="20.7" hidden="false" customHeight="true" outlineLevel="0" collapsed="false">
      <c r="A950" s="3" t="n">
        <v>949</v>
      </c>
      <c r="B950" s="2" t="str">
        <f aca="false">HYPERLINK("https://www.daneshjooyar.com/%d8%a2%d9%85%d9%88%d8%b2%d8%b4-%d8%b3%d8%a7%d8%ae%d8%aa-%d9%82%d9%81%d9%84-%d8%af%db%8c%d8%ac%db%8c%d8%aa%d8%a7%d9%84%db%8c/","آموزش ساخت قفل دیجیتالی با پروتکل NFC در بستر آردوینو")</f>
        <v>آموزش ساخت قفل دیجیتالی با پروتکل NFC در بستر آردوینو</v>
      </c>
      <c r="C950" s="1" t="s">
        <v>85</v>
      </c>
      <c r="D950" s="1" t="s">
        <v>90</v>
      </c>
    </row>
    <row r="951" customFormat="false" ht="20.7" hidden="false" customHeight="true" outlineLevel="0" collapsed="false">
      <c r="A951" s="3" t="n">
        <v>950</v>
      </c>
      <c r="B951" s="2" t="str">
        <f aca="false">HYPERLINK("https://www.daneshjooyar.com/%d8%a2%d9%85%d9%88%d8%b2%d8%b4-%d8%b7%d8%b1%d8%a7%d8%ad%db%8c-%d9%88%d8%b3%d8%a7%d8%ae%d8%aa-%d8%af%d8%a7%d9%86%da%af%d9%84-%d8%a8%db%8c-%d8%b3%db%8c%d9%85/","طراحی و ساخت دانگل بیسیم اتومبیل(پخش موزیک یا ویدیو با سیستم پلیر اتومبیل به صورت بیسیم) -بخش اول")</f>
        <v>طراحی و ساخت دانگل بیسیم اتومبیل(پخش موزیک یا ویدیو با سیستم پلیر اتومبیل به صورت بیسیم) -بخش اول</v>
      </c>
      <c r="C951" s="1" t="s">
        <v>85</v>
      </c>
      <c r="D951" s="1" t="s">
        <v>90</v>
      </c>
    </row>
    <row r="952" customFormat="false" ht="20.7" hidden="false" customHeight="true" outlineLevel="0" collapsed="false">
      <c r="A952" s="3" t="n">
        <v>951</v>
      </c>
      <c r="B952" s="2" t="str">
        <f aca="false">HYPERLINK("https://www.daneshjooyar.com/%d8%b7%d8%b1%d8%a7%d8%ad%db%8c-%d9%88-%d8%b3%d8%a7%d8%ae%d8%aa-%d8%b3%db%8c%d8%b3%d8%aa%d9%85-%d9%87%d9%88%d8%b4%d9%85%d9%86%d8%af-%d9%86%d9%88%d8%b1%d9%be%d8%b1%d8%af%d8%a7%d8%b2-%d8%af%da%a9%d9%88/","آموزش طراحی و ساخت سیستم هوشمند نورپرداز دکوراسیون")</f>
        <v>آموزش طراحی و ساخت سیستم هوشمند نورپرداز دکوراسیون</v>
      </c>
      <c r="C952" s="1" t="s">
        <v>85</v>
      </c>
      <c r="D952" s="1" t="s">
        <v>90</v>
      </c>
    </row>
    <row r="953" customFormat="false" ht="20.7" hidden="false" customHeight="true" outlineLevel="0" collapsed="false">
      <c r="A953" s="3" t="n">
        <v>952</v>
      </c>
      <c r="B953" s="2" t="str">
        <f aca="false">HYPERLINK("https://www.daneshjooyar.com/%d8%a2%d9%85%d9%88%d8%b2%d8%b4-%d8%b7%d8%b1%d8%a7%d8%ad%db%8c-%d9%88-%d8%b3%d8%a7%d8%ae%d8%aa-%d8%af%d8%b3%d8%aa%d9%87-%d8%a8%d8%a7%d8%b2%db%8c-%d8%a8%d9%84%d9%88%d8%aa%d9%88%d8%ab%db%8c-%d9%85%d8%ae/","آموزش طراحی و ساخت دسته بازی بلوتوثی مخصوص موبایل و تبلت")</f>
        <v>آموزش طراحی و ساخت دسته بازی بلوتوثی مخصوص موبایل و تبلت</v>
      </c>
      <c r="C953" s="1" t="s">
        <v>85</v>
      </c>
      <c r="D953" s="1" t="s">
        <v>90</v>
      </c>
    </row>
    <row r="954" customFormat="false" ht="20.7" hidden="false" customHeight="true" outlineLevel="0" collapsed="false">
      <c r="A954" s="3" t="n">
        <v>953</v>
      </c>
      <c r="B954" s="2" t="str">
        <f aca="false">HYPERLINK("https://www.daneshjooyar.com/%d8%a2%d9%85%d9%88%d8%b2%d8%b4-%d8%b7%d8%b1%d8%a7%d8%ad%db%8c-%d8%b3%d8%a7%d8%ae%d8%aa-%d8%a7%d8%b3%d9%be%db%8c%da%a9%d8%b1-%d8%a8%db%8c%d8%b3%db%8c%d9%85%d8%a8%d9%84%d9%88%d8%aa%d9%88%d8%ab/","آموزش طراحی و ساخت اسپیکر بیسیم (بلوتوثی)")</f>
        <v>آموزش طراحی و ساخت اسپیکر بیسیم (بلوتوثی)</v>
      </c>
      <c r="C954" s="1" t="s">
        <v>85</v>
      </c>
      <c r="D954" s="1" t="s">
        <v>90</v>
      </c>
    </row>
    <row r="955" customFormat="false" ht="20.7" hidden="false" customHeight="true" outlineLevel="0" collapsed="false">
      <c r="A955" s="3" t="n">
        <v>954</v>
      </c>
      <c r="B955" s="2" t="str">
        <f aca="false">HYPERLINK("https://www.daneshjooyar.com/%d8%a2%d9%85%d9%88%d8%b2%d8%b4-%d8%b7%d8%b1%d8%a7%d8%ad%db%8c-%d9%88%d8%b3%d8%a7%d8%ae%d8%aa-%d9%85%d8%aa%d8%b1-%d8%a7%d9%84%da%a9%d8%aa%d8%b1%d9%88%d9%86%db%8c%da%a9%db%8c-%d9%be%da%a9%db%8c%da%86/","آموزش طراحی وساخت متر الکترونیکی – بخش تکمیلی آردوینو")</f>
        <v>آموزش طراحی وساخت متر الکترونیکی – بخش تکمیلی آردوینو</v>
      </c>
      <c r="C955" s="1" t="s">
        <v>85</v>
      </c>
      <c r="D955" s="1" t="s">
        <v>90</v>
      </c>
    </row>
    <row r="956" customFormat="false" ht="20.7" hidden="false" customHeight="true" outlineLevel="0" collapsed="false">
      <c r="A956" s="3" t="n">
        <v>955</v>
      </c>
      <c r="B956" s="2" t="str">
        <f aca="false">HYPERLINK("https://www.daneshjooyar.com/%d8%a2%d9%85%d9%88%d8%b2%d8%b4-%d9%be%d8%b1%d9%88%da%af%d8%b1%d8%a7%d9%85-%d8%a8%d8%b1%d8%af-%d9%87%d8%a7%db%8c-%d8%a2%d8%b1%d8%af%d9%88%db%8c%d9%86%d9%88/","آموزش طراحی وساخت پروگرامر برای برد های آردوینو")</f>
        <v>آموزش طراحی وساخت پروگرامر برای برد های آردوینو</v>
      </c>
      <c r="C956" s="1" t="s">
        <v>85</v>
      </c>
      <c r="D956" s="1" t="s">
        <v>90</v>
      </c>
    </row>
    <row r="957" customFormat="false" ht="20.7" hidden="false" customHeight="true" outlineLevel="0" collapsed="false">
      <c r="A957" s="3" t="n">
        <v>956</v>
      </c>
      <c r="B957" s="2" t="str">
        <f aca="false">HYPERLINK("https://www.daneshjooyar.com/%d8%a2%d9%85%d9%88%d8%b2%d8%b4-%d8%b7%d8%b1%d8%a7%d8%ad%db%8c-%d8%b3%d8%a7%d8%ae%d8%aa-%d8%b3%db%8c%d8%b3%d8%aa%d9%85-%da%a9%d9%86%d8%aa%d8%b1%d9%84-%d9%84%d9%88%d8%a7%d8%b2%d9%85/","آموزش طراحی و ساخت سیستم کنترل لوازم از طریق sms – بخش تکمیلی آردوینو")</f>
        <v>آموزش طراحی و ساخت سیستم کنترل لوازم از طریق sms – بخش تکمیلی آردوینو</v>
      </c>
      <c r="C957" s="1" t="s">
        <v>85</v>
      </c>
      <c r="D957" s="1" t="s">
        <v>90</v>
      </c>
    </row>
    <row r="958" customFormat="false" ht="20.7" hidden="false" customHeight="true" outlineLevel="0" collapsed="false">
      <c r="A958" s="3" t="n">
        <v>957</v>
      </c>
      <c r="B958" s="2" t="str">
        <f aca="false">HYPERLINK("https://www.daneshjooyar.com/%d9%be%da%a9%db%8c%d8%ac-%d8%a2%d9%85%d9%88%d8%b2%d8%b4%db%8c-%d8%a8%d8%b1%d8%af-%d8%a2%d8%b1%d8%af%db%8c%d9%88%d9%86%d9%88-%d9%82%d8%b3%d9%85%d8%aa-%d8%af%d9%88%d9%85-%d9%be%db%8c%d8%b4%d8%b1%d9%81/","پکیج آموزشی برد آردوینو قسمت دوم (پیشرفته)")</f>
        <v>پکیج آموزشی برد آردوینو قسمت دوم (پیشرفته)</v>
      </c>
      <c r="C958" s="1" t="s">
        <v>85</v>
      </c>
      <c r="D958" s="1" t="s">
        <v>90</v>
      </c>
    </row>
    <row r="959" customFormat="false" ht="20.7" hidden="false" customHeight="true" outlineLevel="0" collapsed="false">
      <c r="A959" s="3" t="n">
        <v>958</v>
      </c>
      <c r="B959" s="2" t="str">
        <f aca="false">HYPERLINK("https://www.daneshjooyar.com/%d9%be%da%a9%db%8c%d8%ac-%d8%a2%d9%85%d9%88%d8%b2%d8%b4%db%8c-%d8%a8%d8%b1%d8%af-%d8%a2%d8%b1%d8%af%db%8c%d9%88%d9%86%d9%88/","پکیج آموزشی برد آردوینو قسمت اول (مقدماتی – متوسط)")</f>
        <v>پکیج آموزشی برد آردوینو قسمت اول (مقدماتی – متوسط)</v>
      </c>
      <c r="C959" s="1" t="s">
        <v>85</v>
      </c>
      <c r="D959" s="1" t="s">
        <v>90</v>
      </c>
    </row>
    <row r="960" customFormat="false" ht="20.7" hidden="false" customHeight="true" outlineLevel="0" collapsed="false">
      <c r="A960" s="3" t="n">
        <v>959</v>
      </c>
      <c r="B960" s="2" t="str">
        <f aca="false">HYPERLINK("https://www.daneshjooyar.com/%d8%a7%d9%84%da%a9%d8%aa%d8%b1%d9%88%d9%86%db%8c%da%a9-%d8%af%db%8c%d8%ac%db%8c%d8%aa%d8%a7%d9%84/","آموزش الکترونیک دیجیتال")</f>
        <v>آموزش الکترونیک دیجیتال</v>
      </c>
      <c r="C960" s="1" t="s">
        <v>85</v>
      </c>
      <c r="D960" s="1" t="s">
        <v>91</v>
      </c>
    </row>
    <row r="961" customFormat="false" ht="20.7" hidden="false" customHeight="true" outlineLevel="0" collapsed="false">
      <c r="A961" s="3" t="n">
        <v>960</v>
      </c>
      <c r="B961" s="2" t="str">
        <f aca="false">HYPERLINK("https://www.daneshjooyar.com/%d8%a2%d8%b4%d9%86%d8%a7%db%8c%db%8c-%d8%a8%d8%a7-%d8%b3%d9%86%d8%b3%d9%88%d8%b1-%d9%87%d8%a7-%d9%88-%da%a9%d8%a7%d8%b1%d8%a8%d8%b1%d8%af-%d9%87%d8%a7%db%8c-%d8%a2%d9%86-%d9%87%d8%a7/","آموزش آشنایی با سنسورها و کاربردهای آنها")</f>
        <v>آموزش آشنایی با سنسورها و کاربردهای آنها</v>
      </c>
      <c r="C961" s="1" t="s">
        <v>85</v>
      </c>
      <c r="D961" s="1" t="s">
        <v>91</v>
      </c>
    </row>
    <row r="962" customFormat="false" ht="20.7" hidden="false" customHeight="true" outlineLevel="0" collapsed="false">
      <c r="A962" s="3" t="n">
        <v>961</v>
      </c>
      <c r="B962" s="2" t="str">
        <f aca="false">HYPERLINK("https://www.daneshjooyar.com/%d8%a2%d9%85%d9%88%d8%b2%d8%b4-%d8%b3%d8%a7%d8%ae%d8%aa-%d8%aa%d8%a7%d8%a8%d9%84%d9%88-%d8%b1%d9%88%d8%a7%d9%86/","آموزش طراحی و ساخت تابلو روان صنعتی")</f>
        <v>آموزش طراحی و ساخت تابلو روان صنعتی</v>
      </c>
      <c r="C962" s="1" t="s">
        <v>85</v>
      </c>
      <c r="D962" s="1" t="s">
        <v>91</v>
      </c>
    </row>
    <row r="963" customFormat="false" ht="20.7" hidden="false" customHeight="true" outlineLevel="0" collapsed="false">
      <c r="A963" s="3" t="n">
        <v>962</v>
      </c>
      <c r="B963" s="2" t="str">
        <f aca="false">HYPERLINK("https://www.daneshjooyar.com/making-infographic-in-powerpoint/","آموزش طراحی و ساخت اینفوگرافیک با پاورپوینت")</f>
        <v>آموزش طراحی و ساخت اینفوگرافیک با پاورپوینت</v>
      </c>
      <c r="C963" s="1" t="s">
        <v>92</v>
      </c>
      <c r="D963" s="1" t="s">
        <v>93</v>
      </c>
    </row>
    <row r="964" customFormat="false" ht="20.7" hidden="false" customHeight="true" outlineLevel="0" collapsed="false">
      <c r="A964" s="3" t="n">
        <v>963</v>
      </c>
      <c r="B964" s="2" t="str">
        <f aca="false">HYPERLINK("https://www.daneshjooyar.com/professional-presentation-powerpoint2016/","آموزش ارائه دانشجویی + پاورپوینت 2016")</f>
        <v>آموزش ارائه دانشجویی + پاورپوینت 2016</v>
      </c>
      <c r="C964" s="1" t="s">
        <v>92</v>
      </c>
      <c r="D964" s="1" t="s">
        <v>93</v>
      </c>
    </row>
    <row r="965" customFormat="false" ht="20.7" hidden="false" customHeight="true" outlineLevel="0" collapsed="false">
      <c r="A965" s="3" t="n">
        <v>964</v>
      </c>
      <c r="B965" s="2" t="str">
        <f aca="false">HYPERLINK("https://www.daneshjooyar.com/tutorial-on-vlookup-function-in-excell/","آموزش تابع VLOOKUP در Excel 2016")</f>
        <v>آموزش تابع VLOOKUP در Excel 2016</v>
      </c>
      <c r="C965" s="1" t="s">
        <v>92</v>
      </c>
      <c r="D965" s="1" t="s">
        <v>93</v>
      </c>
    </row>
    <row r="966" customFormat="false" ht="20.7" hidden="false" customHeight="true" outlineLevel="0" collapsed="false">
      <c r="A966" s="3" t="n">
        <v>965</v>
      </c>
      <c r="B966" s="2" t="str">
        <f aca="false">HYPERLINK("https://www.daneshjooyar.com/learning-microsoft-office-2016/","آموزش جامع و رایگان مایکروسافت آفیس 2016 ( Microsoft Office 2016 )")</f>
        <v>آموزش جامع و رایگان مایکروسافت آفیس 2016 ( Microsoft Office 2016 )</v>
      </c>
      <c r="C966" s="1" t="s">
        <v>92</v>
      </c>
      <c r="D966" s="1" t="s">
        <v>93</v>
      </c>
    </row>
    <row r="967" customFormat="false" ht="20.7" hidden="false" customHeight="true" outlineLevel="0" collapsed="false">
      <c r="A967" s="3" t="n">
        <v>966</v>
      </c>
      <c r="B967" s="2" t="str">
        <f aca="false">HYPERLINK("https://www.daneshjooyar.com/%d8%a2%d9%85%d9%88%d8%b2%d8%b4-%da%a9%d8%a7%d9%85%d9%84-%d9%85%d8%a8%d8%a7%d8%ad%d8%ab-%d9%be%db%8c%d8%b4%d8%b1%d9%81%d8%aa%d9%87-%d9%88%da%a9%d8%a7%d8%b1%d8%a8%d8%b1%d8%af%db%8c-microsoft-publisher-2/","آموزش کامل مباحث پیشرفته وکاربردی Microsoft Publisher 2014 به همراه ساخت کارت تبریک")</f>
        <v>آموزش کامل مباحث پیشرفته وکاربردی Microsoft Publisher 2014 به همراه ساخت کارت تبریک</v>
      </c>
      <c r="C967" s="1" t="s">
        <v>92</v>
      </c>
      <c r="D967" s="1" t="s">
        <v>93</v>
      </c>
    </row>
    <row r="968" customFormat="false" ht="20.7" hidden="false" customHeight="true" outlineLevel="0" collapsed="false">
      <c r="A968" s="3" t="n">
        <v>967</v>
      </c>
      <c r="B968" s="2" t="str">
        <f aca="false">HYPERLINK("https://www.daneshjooyar.com/%d8%a2%d9%85%d9%88%d8%b2%d8%b4-%da%a9%d8%a7%d9%85%d9%84-%d9%86%d8%b1%d9%85-%d8%a7%d9%81%d8%b2%d8%a7%d8%b1-microsoft-publisher-2014-%d8%a8%d9%87-%d9%87%d9%85%d8%b1%d8%a7%d9%87-%d8%b3%d8%a7%d8%ae%d8%aa/","آموزش کامل نرم افزار Microsoft Publisher 2014 به همراه ساخت کارت ویزیت و بروشور")</f>
        <v>آموزش کامل نرم افزار Microsoft Publisher 2014 به همراه ساخت کارت ویزیت و بروشور</v>
      </c>
      <c r="C968" s="1" t="s">
        <v>92</v>
      </c>
      <c r="D968" s="1" t="s">
        <v>93</v>
      </c>
    </row>
    <row r="969" customFormat="false" ht="20.7" hidden="false" customHeight="true" outlineLevel="0" collapsed="false">
      <c r="A969" s="3" t="n">
        <v>968</v>
      </c>
      <c r="B969" s="2" t="str">
        <f aca="false">HYPERLINK("https://www.daneshjooyar.com/tutorial-on-vlookup-function-in-excell/","آموزش تابع VLOOKUP در Excel 2016")</f>
        <v>آموزش تابع VLOOKUP در Excel 2016</v>
      </c>
      <c r="C969" s="1" t="s">
        <v>92</v>
      </c>
      <c r="D969" s="1" t="s">
        <v>94</v>
      </c>
    </row>
    <row r="970" customFormat="false" ht="20.7" hidden="false" customHeight="true" outlineLevel="0" collapsed="false">
      <c r="A970" s="3" t="n">
        <v>969</v>
      </c>
      <c r="B970" s="2" t="str">
        <f aca="false">HYPERLINK("https://www.daneshjooyar.com/learning-microsoft-office-2016/","آموزش جامع و رایگان مایکروسافت آفیس 2016 ( Microsoft Office 2016 )")</f>
        <v>آموزش جامع و رایگان مایکروسافت آفیس 2016 ( Microsoft Office 2016 )</v>
      </c>
      <c r="C970" s="1" t="s">
        <v>92</v>
      </c>
      <c r="D970" s="1" t="s">
        <v>95</v>
      </c>
    </row>
    <row r="971" customFormat="false" ht="20.7" hidden="false" customHeight="true" outlineLevel="0" collapsed="false">
      <c r="A971" s="3" t="n">
        <v>970</v>
      </c>
      <c r="B971" s="2" t="str">
        <f aca="false">HYPERLINK("https://www.daneshjooyar.com/%d8%a2%d9%85%d9%88%d8%b2%d8%b4-%da%a9%d8%a7%d8%b1%d8%a8%d8%b1%d8%af%db%8c-%d8%a7%d8%b3%d8%aa%d9%81%d8%a7%d8%af%d9%87-%d8%a7%d9%85%da%a9%d8%a7%d9%86%d8%a7%d8%aa-%d8%ac%d8%b3%d8%aa%d8%ac/","آموزش کاربردی استفاده از امکانات جستجوی گوگل")</f>
        <v>آموزش کاربردی استفاده از امکانات جستجوی گوگل</v>
      </c>
      <c r="C971" s="1" t="s">
        <v>92</v>
      </c>
      <c r="D971" s="1" t="s">
        <v>96</v>
      </c>
    </row>
    <row r="972" customFormat="false" ht="20.7" hidden="false" customHeight="true" outlineLevel="0" collapsed="false">
      <c r="A972" s="3" t="n">
        <v>971</v>
      </c>
      <c r="B972" s="2" t="str">
        <f aca="false">HYPERLINK("https://www.daneshjooyar.com/%d8%ad%d9%84-%d9%85%d8%b4%da%a9%d9%84-%d8%b1%db%8c%d8%b2-%d8%b4%d8%af%d9%86-%d9%85%d9%86%d9%88%db%8c-%d9%86%d8%b1%d9%85-%d8%a7%d9%81%d8%b2%d8%a7%d8%b1-%d9%87%d8%a7-%d9%86%d9%85%d8%a7/","حل مشکل ریز شدن منوی نرم افزار ها در نمایشگر های 4k")</f>
        <v>حل مشکل ریز شدن منوی نرم افزار ها در نمایشگر های 4k</v>
      </c>
      <c r="C972" s="1" t="s">
        <v>92</v>
      </c>
      <c r="D972" s="1" t="s">
        <v>96</v>
      </c>
    </row>
    <row r="973" customFormat="false" ht="20.7" hidden="false" customHeight="true" outlineLevel="0" collapsed="false">
      <c r="A973" s="3" t="n">
        <v>972</v>
      </c>
      <c r="B973" s="2" t="str">
        <f aca="false">HYPERLINK("https://www.daneshjooyar.com/%d8%a2%d9%85%d9%88%d8%b2%d8%b4-%d8%b3%d8%a7%d8%ae%d8%aa-%d8%a7%da%a9%d8%a7%d9%86%d8%aa-%d8%ac%db%8c-%d9%85%db%8c%d9%84-%d9%88-%d9%86%d8%ad%d9%88%d9%87-%d8%a7%d8%b1%d8%b3%d8%a7%d9%84-%d9%88-%d8%af/","آموزش ساخت اکانت جی میل و نحوه ارسال و دریافت ایمیل و تنظیمات آن")</f>
        <v>آموزش ساخت اکانت جی میل و نحوه ارسال و دریافت ایمیل و تنظیمات آن</v>
      </c>
      <c r="C973" s="1" t="s">
        <v>92</v>
      </c>
      <c r="D973" s="1" t="s">
        <v>96</v>
      </c>
    </row>
    <row r="974" customFormat="false" ht="20.7" hidden="false" customHeight="true" outlineLevel="0" collapsed="false">
      <c r="A974" s="3" t="n">
        <v>973</v>
      </c>
      <c r="B974" s="2" t="str">
        <f aca="false">HYPERLINK("https://www.daneshjooyar.com/full-control-of-android-devices-with-teamviewer/","آموزش کنترل کامل دستگاه های اندرویدی با TeamViewer")</f>
        <v>آموزش کنترل کامل دستگاه های اندرویدی با TeamViewer</v>
      </c>
      <c r="C974" s="1" t="s">
        <v>92</v>
      </c>
      <c r="D974" s="1" t="s">
        <v>97</v>
      </c>
    </row>
    <row r="975" customFormat="false" ht="20.7" hidden="false" customHeight="true" outlineLevel="0" collapsed="false">
      <c r="A975" s="3" t="n">
        <v>974</v>
      </c>
      <c r="B975" s="2" t="str">
        <f aca="false">HYPERLINK("https://www.daneshjooyar.com/uninstall-programs-in-windows-10-2/","آموزش Uninstall برنامه های پیش فرض ویندوز 10 که قابلیت دانلود ندارند")</f>
        <v>آموزش Uninstall برنامه های پیش فرض ویندوز 10 که قابلیت دانلود ندارند</v>
      </c>
      <c r="C975" s="1" t="s">
        <v>92</v>
      </c>
      <c r="D975" s="1" t="s">
        <v>97</v>
      </c>
    </row>
    <row r="976" customFormat="false" ht="20.7" hidden="false" customHeight="true" outlineLevel="0" collapsed="false">
      <c r="A976" s="3" t="n">
        <v>975</v>
      </c>
      <c r="B976" s="2" t="str">
        <f aca="false">HYPERLINK("https://www.daneshjooyar.com/%d8%af%d8%a7%d9%86%d9%84%d9%88%d8%af-%d9%86%d8%b5%d8%a8-%d8%a8%d8%b1%d9%86%d8%a7%d9%85%d9%87-store-%d8%a8%d8%a7-%d9%86%d8%b1%d9%85-%d8%a7%d9%81%d8%b2%d8%a7%d8%b1-internet-download/","دانلود و نصب برنامه از Store با نرم افزار Internet Download Manager")</f>
        <v>دانلود و نصب برنامه از Store با نرم افزار Internet Download Manager</v>
      </c>
      <c r="C976" s="1" t="s">
        <v>92</v>
      </c>
      <c r="D976" s="1" t="s">
        <v>97</v>
      </c>
    </row>
    <row r="977" customFormat="false" ht="20.7" hidden="false" customHeight="true" outlineLevel="0" collapsed="false">
      <c r="A977" s="3" t="n">
        <v>976</v>
      </c>
      <c r="B977" s="2" t="str">
        <f aca="false">HYPERLINK("https://www.daneshjooyar.com/%d9%87%da%a9-%d8%b1%db%8c%d8%b3%d8%aa-%d9%be%d8%b3%d9%88%d8%b1%d8%af-%d9%88%db%8c%d9%86%d8%af%d9%88%d8%b2/","آموزش ریست کردن پسورد ویندوز")</f>
        <v>آموزش ریست کردن پسورد ویندوز</v>
      </c>
      <c r="C977" s="1" t="s">
        <v>92</v>
      </c>
      <c r="D977" s="1" t="s">
        <v>97</v>
      </c>
    </row>
    <row r="978" customFormat="false" ht="20.7" hidden="false" customHeight="true" outlineLevel="0" collapsed="false">
      <c r="A978" s="3" t="n">
        <v>977</v>
      </c>
      <c r="B978" s="2" t="str">
        <f aca="false">HYPERLINK("https://www.daneshjooyar.com/%d8%af%d9%88%d8%b1%d9%87-%d8%a2%d9%85%d9%88%d8%b2%d8%b4-%d9%88%d9%8a%d8%b1%d9%88%d8%b3-%d9%8a%d8%a7%d8%a8%d9%8a-%d8%af%d8%b3%d8%aa%d9%8a-%d8%a8%d8%af%d9%88%d9%86-%d8%a2%d9%86%d8%aa%d9%8a-%d9%88%d9%8a/","دوره آموزش ویروس یابی دستی (بدون آنتی ویروس)")</f>
        <v>دوره آموزش ویروس یابی دستی (بدون آنتی ویروس)</v>
      </c>
      <c r="C978" s="1" t="s">
        <v>92</v>
      </c>
      <c r="D978" s="1" t="s">
        <v>97</v>
      </c>
    </row>
    <row r="979" customFormat="false" ht="20.7" hidden="false" customHeight="true" outlineLevel="0" collapsed="false">
      <c r="A979" s="3" t="n">
        <v>978</v>
      </c>
      <c r="B979" s="2" t="str">
        <f aca="false">HYPERLINK("https://www.daneshjooyar.com/%d8%a7%d9%85%d9%86%db%8c%d8%aa-%d8%a7%d8%b7%d9%84%d8%a7%d8%b9%d8%a7%d8%aa/","Crypt کردن اطلاعات ، جهت افزایش امنیت و جلوگیری از سرقت اطلاعات فلش ، هارد و …")</f>
        <v>Crypt کردن اطلاعات ، جهت افزایش امنیت و جلوگیری از سرقت اطلاعات فلش ، هارد و …</v>
      </c>
      <c r="C979" s="1" t="s">
        <v>92</v>
      </c>
      <c r="D979" s="1" t="s">
        <v>97</v>
      </c>
    </row>
    <row r="980" customFormat="false" ht="20.7" hidden="false" customHeight="true" outlineLevel="0" collapsed="false">
      <c r="A980" s="3" t="n">
        <v>979</v>
      </c>
      <c r="B980" s="2" t="str">
        <f aca="false">HYPERLINK("https://www.daneshjooyar.com/%d8%a7%d9%85%d9%88%d8%b2%d8%b4-%d8%a7%d9%85%d9%86%db%8c%d8%aa-%d9%88-%d8%b1%d9%88%d8%b4-%d9%87%d8%a7%db%8c-%d8%a8%d9%87-%d8%af%d8%b3%d8%aa-%d8%a7%d9%88%d8%b1%d8%af%d9%86-%d9%be%d8%b3%d9%88%d8%b1%d8%af/","اموزش امنیت و روش های به دست اوردن پسورد ویندوز")</f>
        <v>اموزش امنیت و روش های به دست اوردن پسورد ویندوز</v>
      </c>
      <c r="C980" s="1" t="s">
        <v>92</v>
      </c>
      <c r="D980" s="1" t="s">
        <v>97</v>
      </c>
    </row>
    <row r="981" customFormat="false" ht="20.7" hidden="false" customHeight="true" outlineLevel="0" collapsed="false">
      <c r="A981" s="3" t="n">
        <v>980</v>
      </c>
      <c r="B981" s="2" t="str">
        <f aca="false">HYPERLINK("https://www.daneshjooyar.com/%d9%81%db%8c%d9%84%d9%85-%d8%a2%d9%85%d9%88%d8%b2%d8%b4-%d9%86%d8%ad%d9%88%d9%87-%d8%a8%d9%88%d8%aa-%da%a9%d8%b1%d8%af%d9%86-%d9%81%d9%84%d8%b4-%d9%88-%d9%86%d8%b5%d8%a8-%d9%88%db%8c%d9%86%d8%af%d9%88/","فیلم آموزش نحوه بوت کردن فلش و نصب ویندوز از روی فلش")</f>
        <v>فیلم آموزش نحوه بوت کردن فلش و نصب ویندوز از روی فلش</v>
      </c>
      <c r="C981" s="1" t="s">
        <v>92</v>
      </c>
      <c r="D981" s="1" t="s">
        <v>97</v>
      </c>
    </row>
    <row r="982" customFormat="false" ht="20.7" hidden="false" customHeight="true" outlineLevel="0" collapsed="false">
      <c r="A982" s="3" t="n">
        <v>981</v>
      </c>
      <c r="B982" s="2" t="str">
        <f aca="false">HYPERLINK("https://www.daneshjooyar.com/%d9%81%db%8c%d9%84%d9%85-%d8%a7%d9%85%d9%88%d8%b2%d8%b4-%d9%85%d8%ae%d9%81%db%8c-%da%a9%d8%b1%d8%af%d9%86-%d8%af%d8%b1%d8%a7%db%8c%d9%88-%d9%87%d8%a7%db%8c-%d9%88%db%8c%d9%86%d8%af%d9%88%d8%b2-%d8%a8/","فیلم اموزش مخفی کردن درایو های ویندوز با روشهای متفاوت")</f>
        <v>فیلم اموزش مخفی کردن درایو های ویندوز با روشهای متفاوت</v>
      </c>
      <c r="C982" s="1" t="s">
        <v>92</v>
      </c>
      <c r="D982" s="1" t="s">
        <v>97</v>
      </c>
    </row>
    <row r="983" customFormat="false" ht="20.7" hidden="false" customHeight="true" outlineLevel="0" collapsed="false">
      <c r="A983" s="3" t="n">
        <v>982</v>
      </c>
      <c r="B983" s="2" t="str">
        <f aca="false">HYPERLINK("https://www.daneshjooyar.com/%d8%a2%d9%85%d9%88%d8%b2%d8%b4-%d8%b3%d8%a7%d8%ae%d8%aa-%da%af%d8%ac%d8%aa-%d8%a8%d8%b1%d8%a7%db%8c-%d9%88%db%8c%d9%86%d8%af%d9%88%d8%b2/","آموزش ساخت گجت برای ویندوز")</f>
        <v>آموزش ساخت گجت برای ویندوز</v>
      </c>
      <c r="C983" s="1" t="s">
        <v>92</v>
      </c>
      <c r="D983" s="1" t="s">
        <v>97</v>
      </c>
    </row>
    <row r="984" customFormat="false" ht="20.7" hidden="false" customHeight="true" outlineLevel="0" collapsed="false">
      <c r="A984" s="3" t="n">
        <v>983</v>
      </c>
      <c r="B984" s="2" t="str">
        <f aca="false">HYPERLINK("https://www.daneshjooyar.com/%d8%a2%d9%85%d9%88%d8%b2%d8%b4-%da%a9%d8%a7%d9%85%d9%84-%d9%86%d8%ad%d9%88%d9%87-%d9%81%d8%b9%d8%a7%d9%84-%d8%b3%d8%a7%d8%b2%db%8c-%d9%88%db%8c%d9%86%d8%af%d9%88%d8%b2-8-1-%d8%a8%d9%87-%d8%b5%d9%88/","آموزش کامل نحوه فعال سازی ویندوز 8.1 به صورت قانونی همراه با فعال سازی Store")</f>
        <v>آموزش کامل نحوه فعال سازی ویندوز 8.1 به صورت قانونی همراه با فعال سازی Store</v>
      </c>
      <c r="C984" s="1" t="s">
        <v>92</v>
      </c>
      <c r="D984" s="1" t="s">
        <v>97</v>
      </c>
    </row>
    <row r="985" customFormat="false" ht="20.7" hidden="false" customHeight="true" outlineLevel="0" collapsed="false">
      <c r="A985" s="3" t="n">
        <v>984</v>
      </c>
      <c r="B985" s="2" t="str">
        <f aca="false">HYPERLINK("https://www.daneshjooyar.com/%d9%88%d9%82%d8%aa-%d8%a7%d8%b3%d8%aa%d8%b1%d8%a7%d8%ad%d8%aa-%d9%87%d9%85%d9%87-%da%86%db%8c%d8%b2-%d8%af%d8%b1-%d9%85%d9%88%d8%b1%d8%af-fat32-%d9%88-ntfs/","وقت استراحت , همه چیز در مورد fat32 و ntfs")</f>
        <v>وقت استراحت , همه چیز در مورد fat32 و ntfs</v>
      </c>
      <c r="C985" s="1" t="s">
        <v>92</v>
      </c>
      <c r="D985" s="1" t="s">
        <v>97</v>
      </c>
    </row>
    <row r="986" customFormat="false" ht="20.7" hidden="false" customHeight="true" outlineLevel="0" collapsed="false">
      <c r="A986" s="3" t="n">
        <v>985</v>
      </c>
      <c r="B986" s="2" t="str">
        <f aca="false">HYPERLINK("https://www.daneshjooyar.com/%d8%af%d8%a7%d9%86%d9%84%d9%88%d8%af-%d9%85%d8%ac%d9%85%d9%88%d8%b9%d9%87-%da%a9%d8%a7%d9%85%d9%84-%d8%a2%d9%85%d9%88%d8%b2%d8%b4-%d9%88%db%8c%d8%b1%d9%88%d8%b3-%db%8c%d8%a7%d8%a8%db%8c-%d8%af%d8%b3/","دانلود مجموعه کامل آموزش ویروس یابی دستی")</f>
        <v>دانلود مجموعه کامل آموزش ویروس یابی دستی</v>
      </c>
      <c r="C986" s="1" t="s">
        <v>92</v>
      </c>
      <c r="D986" s="1" t="s">
        <v>97</v>
      </c>
    </row>
    <row r="987" customFormat="false" ht="20.7" hidden="false" customHeight="true" outlineLevel="0" collapsed="false">
      <c r="A987" s="3" t="n">
        <v>986</v>
      </c>
      <c r="B987" s="2" t="str">
        <f aca="false">HYPERLINK("https://www.daneshjooyar.com/%d9%81%db%8c%d9%84%d9%85-%d8%a2%d9%85%d9%88%d8%b2%d8%b4%db%8c-%d8%a7%d9%86%d9%88%d8%a7%d8%b9-%d8%b1%d9%88%d8%b4%d9%87%d8%a7%db%8c-%d9%85%d8%ae%d9%81%db%8c-%da%a9%d8%b1%d8%af%d9%86-%d9%81%d8%a7%db%8c/","فیلم آموزشی انواع روشهای مخفی کردن فایل ها و پوشه بدون نرم افزار")</f>
        <v>فیلم آموزشی انواع روشهای مخفی کردن فایل ها و پوشه بدون نرم افزار</v>
      </c>
      <c r="C987" s="1" t="s">
        <v>92</v>
      </c>
      <c r="D987" s="1" t="s">
        <v>97</v>
      </c>
    </row>
    <row r="988" customFormat="false" ht="20.7" hidden="false" customHeight="true" outlineLevel="0" collapsed="false">
      <c r="A988" s="3" t="n">
        <v>987</v>
      </c>
      <c r="B988" s="2" t="str">
        <f aca="false">HYPERLINK("https://www.daneshjooyar.com/%d9%81%db%8c%d9%84%d9%85-%d8%a2%d9%85%d9%88%d8%b2%d8%b4-%d8%ad%d9%84-%d9%85%d8%b4%da%a9%d9%84-%d9%be%db%8c%d8%ba%d8%a7%d9%85-%d9%81%d8%b1%d9%85%d8%aa-%d8%af%d8%b1-%d9%87%d9%86%da%af%d8%a7%d9%85-%d8%a8/","فیلم آموزش حل مشکل پیغام فرمت در هنگام باز کردن فلش")</f>
        <v>فیلم آموزش حل مشکل پیغام فرمت در هنگام باز کردن فلش</v>
      </c>
      <c r="C988" s="1" t="s">
        <v>92</v>
      </c>
      <c r="D988" s="1" t="s">
        <v>97</v>
      </c>
    </row>
    <row r="989" customFormat="false" ht="20.7" hidden="false" customHeight="true" outlineLevel="0" collapsed="false">
      <c r="A989" s="3" t="n">
        <v>988</v>
      </c>
      <c r="B989" s="2" t="str">
        <f aca="false">HYPERLINK("https://www.daneshjooyar.com/%da%a9%d8%a7%d9%85%d9%84%d8%aa%d8%b1%db%8c%d9%86-%d9%81%db%8c%d9%84%d9%85-%d8%a2%d9%85%d9%88%d8%b2%d8%b4-%d8%ac%d9%84%d9%88%da%af%db%8c%d8%b1%db%8c-%d8%a7%d8%b2-%d9%88%db%8c%d8%b1%d9%88%d8%b3%db%8c/","کاملترین فیلم آموزش جلوگیری از ویروسی شدن فلش")</f>
        <v>کاملترین فیلم آموزش جلوگیری از ویروسی شدن فلش</v>
      </c>
      <c r="C989" s="1" t="s">
        <v>92</v>
      </c>
      <c r="D989" s="1" t="s">
        <v>97</v>
      </c>
    </row>
    <row r="990" customFormat="false" ht="20.7" hidden="false" customHeight="true" outlineLevel="0" collapsed="false">
      <c r="A990" s="3" t="n">
        <v>989</v>
      </c>
      <c r="B990" s="2" t="str">
        <f aca="false">HYPERLINK("https://www.daneshjooyar.com/%d9%81%db%8c%d9%84%d9%85-%d8%a2%d9%85%d9%88%d8%b2%d8%b4%db%8c-%d8%ad%d9%84-%d9%85%d8%b4%da%a9%d9%84-%d9%85%d8%ad%d8%aa%d9%88%d8%a7%db%8c-%d9%85%d8%ae%d9%81%db%8c-%d8%b4%d8%af%d9%87-%d8%af%d8%b1-%d9%81/","فیلم آموزشی حل مشکل محتوای مخفی شده در فلش")</f>
        <v>فیلم آموزشی حل مشکل محتوای مخفی شده در فلش</v>
      </c>
      <c r="C990" s="1" t="s">
        <v>92</v>
      </c>
      <c r="D990" s="1" t="s">
        <v>97</v>
      </c>
    </row>
    <row r="991" customFormat="false" ht="20.7" hidden="false" customHeight="true" outlineLevel="0" collapsed="false">
      <c r="A991" s="3" t="n">
        <v>990</v>
      </c>
      <c r="B991" s="2" t="str">
        <f aca="false">HYPERLINK("https://www.daneshjooyar.com/%d9%81%db%8c%d9%84%d9%85-%d8%a2%d9%85%d9%88%d8%b2%d8%b4-%d8%ad%d9%84-%d9%85%d8%b4%da%a9%d9%84-%d8%a7%d9%86%d8%aa%d8%ae%d8%a7%d8%a8-%d9%86%d8%b4%d8%af%d9%86-show-all-file-%d9%88-%db%8c%d8%a7-%d9%85/","فیلم آموزش حل مشکل انتخاب نشدن Show all file و یا مخفی شدن folder options")</f>
        <v>فیلم آموزش حل مشکل انتخاب نشدن Show all file و یا مخفی شدن folder options</v>
      </c>
      <c r="C991" s="1" t="s">
        <v>92</v>
      </c>
      <c r="D991" s="1" t="s">
        <v>97</v>
      </c>
    </row>
    <row r="992" customFormat="false" ht="20.7" hidden="false" customHeight="true" outlineLevel="0" collapsed="false">
      <c r="A992" s="3" t="n">
        <v>991</v>
      </c>
      <c r="B992" s="2" t="str">
        <f aca="false">HYPERLINK("https://www.daneshjooyar.com/%d9%81%db%8c%d9%84%d9%85-%d8%a2%d9%85%d9%88%d8%b2%d8%b4-%d8%ac%d9%84%d9%88%da%af%db%8c%d8%b1%db%8c-%d8%a7%d8%b2-%d9%88%db%8c%d8%b1%d9%88%d8%b3%db%8c-%d8%b4%d8%af%d9%86-%d9%81%d9%84%d8%b4/","فیلم آموزش جلوگیری از ویروسی شدن فلش")</f>
        <v>فیلم آموزش جلوگیری از ویروسی شدن فلش</v>
      </c>
      <c r="C992" s="1" t="s">
        <v>92</v>
      </c>
      <c r="D992" s="1" t="s">
        <v>97</v>
      </c>
    </row>
    <row r="993" customFormat="false" ht="20.7" hidden="false" customHeight="true" outlineLevel="0" collapsed="false">
      <c r="A993" s="3" t="n">
        <v>992</v>
      </c>
      <c r="B993" s="2" t="str">
        <f aca="false">HYPERLINK("https://www.daneshjooyar.com/%d9%81%db%8c%d9%84%d9%85-%d8%a2%d9%85%d9%88%d8%b2%d8%b4-%d9%be%d8%a7%d8%b1%d8%aa%db%8c%d8%b4%d9%86-%d8%a8%d9%86%d8%af%db%8c-%d8%aa%d9%88%d8%b3%d8%b7-%d8%ae%d9%88%d8%af-%d9%88%db%8c%d9%86%d8%af%d9%88/","فیلم آموزش پارتیشن بندی توسط خود ویندوز")</f>
        <v>فیلم آموزش پارتیشن بندی توسط خود ویندوز</v>
      </c>
      <c r="C993" s="1" t="s">
        <v>92</v>
      </c>
      <c r="D993" s="1" t="s">
        <v>97</v>
      </c>
    </row>
    <row r="994" customFormat="false" ht="20.7" hidden="false" customHeight="true" outlineLevel="0" collapsed="false">
      <c r="A994" s="3" t="n">
        <v>993</v>
      </c>
      <c r="B994" s="2" t="str">
        <f aca="false">HYPERLINK("https://www.daneshjooyar.com/%d9%81%db%8c%d9%84%d9%85-%d8%a2%d9%85%d9%88%d8%b2%d8%b4-%d8%aa%d8%b1%d9%81%d9%86%d8%af%d9%87%d8%a7%db%8c-cmd-%d9%88%db%8c%d9%86%d8%af%d9%88%d8%b2%d9%86%da%a9%d8%a7%d8%aa-%d9%88-%d8%aa%d8%b1%d9%81/","فیلم آموزش ترفندهای CMD ویندوز(نکات و ترفندها)")</f>
        <v>فیلم آموزش ترفندهای CMD ویندوز(نکات و ترفندها)</v>
      </c>
      <c r="C994" s="1" t="s">
        <v>92</v>
      </c>
      <c r="D994" s="1" t="s">
        <v>97</v>
      </c>
    </row>
    <row r="995" customFormat="false" ht="20.7" hidden="false" customHeight="true" outlineLevel="0" collapsed="false">
      <c r="A995" s="3" t="n">
        <v>994</v>
      </c>
      <c r="B995" s="2" t="str">
        <f aca="false">HYPERLINK("https://www.daneshjooyar.com/%d9%81%db%8c%d9%84%d9%85-%d8%a2%d9%85%d9%88%d8%b2%d8%b4-%d8%b1%d8%ac%db%8c%d8%b3%d8%aa%d8%b1%db%8c-registry/","فیلم آموزش رجیستری (registery)")</f>
        <v>فیلم آموزش رجیستری (registery)</v>
      </c>
      <c r="C995" s="1" t="s">
        <v>92</v>
      </c>
      <c r="D995" s="1" t="s">
        <v>97</v>
      </c>
    </row>
    <row r="996" customFormat="false" ht="20.7" hidden="false" customHeight="true" outlineLevel="0" collapsed="false">
      <c r="A996" s="3" t="n">
        <v>995</v>
      </c>
      <c r="B996" s="2" t="str">
        <f aca="false">HYPERLINK("https://www.daneshjooyar.com/%d8%a2%d9%85%d9%88%d8%b2%d8%b4-%d8%b3%d8%a7%d8%ae%d8%aa-%d9%86%d8%b1%d9%85-%d8%a7%d9%81%d8%b2%d8%a7%d8%b1%d9%87%d8%a7%db%8c-%d9%82%d8%a7%d8%a8%d9%84-%d8%a7%d8%ac%d8%b1%d8%a7-%d8%a8%d8%af%d9%88%d9%86/","آموزش ساخت نرم افزارهای قابل اجرا بدون نیاز به نصب (پرتابل portable)")</f>
        <v>آموزش ساخت نرم افزارهای قابل اجرا بدون نیاز به نصب (پرتابل portable)</v>
      </c>
      <c r="C996" s="1" t="s">
        <v>92</v>
      </c>
      <c r="D996" s="1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9.55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28.45"/>
    <col collapsed="false" customWidth="true" hidden="false" outlineLevel="0" max="3" min="3" style="1" width="36.16"/>
    <col collapsed="false" customWidth="false" hidden="false" outlineLevel="0" max="1024" min="4" style="1" width="8.53"/>
  </cols>
  <sheetData>
    <row r="1" customFormat="false" ht="19.55" hidden="false" customHeight="true" outlineLevel="0" collapsed="false">
      <c r="B1" s="3" t="s">
        <v>1</v>
      </c>
      <c r="C1" s="3" t="s">
        <v>2</v>
      </c>
    </row>
    <row r="2" customFormat="false" ht="19.55" hidden="false" customHeight="true" outlineLevel="0" collapsed="false">
      <c r="A2" s="3" t="n">
        <v>1</v>
      </c>
      <c r="B2" s="1" t="s">
        <v>3</v>
      </c>
      <c r="C2" s="1" t="s">
        <v>4</v>
      </c>
    </row>
    <row r="3" customFormat="false" ht="19.55" hidden="false" customHeight="true" outlineLevel="0" collapsed="false">
      <c r="A3" s="3" t="n">
        <v>2</v>
      </c>
      <c r="B3" s="1" t="s">
        <v>3</v>
      </c>
      <c r="C3" s="1" t="s">
        <v>5</v>
      </c>
    </row>
    <row r="4" customFormat="false" ht="19.55" hidden="false" customHeight="true" outlineLevel="0" collapsed="false">
      <c r="A4" s="3" t="n">
        <v>3</v>
      </c>
      <c r="B4" s="1" t="s">
        <v>3</v>
      </c>
      <c r="C4" s="1" t="s">
        <v>6</v>
      </c>
    </row>
    <row r="5" customFormat="false" ht="19.55" hidden="false" customHeight="true" outlineLevel="0" collapsed="false">
      <c r="A5" s="3" t="n">
        <v>4</v>
      </c>
      <c r="B5" s="1" t="s">
        <v>3</v>
      </c>
      <c r="C5" s="1" t="s">
        <v>7</v>
      </c>
    </row>
    <row r="6" customFormat="false" ht="19.55" hidden="false" customHeight="true" outlineLevel="0" collapsed="false">
      <c r="A6" s="3" t="n">
        <v>5</v>
      </c>
      <c r="B6" s="1" t="s">
        <v>3</v>
      </c>
      <c r="C6" s="1" t="s">
        <v>8</v>
      </c>
    </row>
    <row r="7" customFormat="false" ht="19.55" hidden="false" customHeight="true" outlineLevel="0" collapsed="false">
      <c r="A7" s="3" t="n">
        <v>6</v>
      </c>
      <c r="B7" s="1" t="s">
        <v>3</v>
      </c>
      <c r="C7" s="1" t="s">
        <v>9</v>
      </c>
    </row>
    <row r="8" customFormat="false" ht="19.55" hidden="false" customHeight="true" outlineLevel="0" collapsed="false">
      <c r="A8" s="3" t="n">
        <v>7</v>
      </c>
      <c r="B8" s="1" t="s">
        <v>3</v>
      </c>
      <c r="C8" s="1" t="s">
        <v>10</v>
      </c>
    </row>
    <row r="9" customFormat="false" ht="19.55" hidden="false" customHeight="true" outlineLevel="0" collapsed="false">
      <c r="A9" s="3" t="n">
        <v>8</v>
      </c>
      <c r="B9" s="1" t="s">
        <v>3</v>
      </c>
      <c r="C9" s="1" t="s">
        <v>11</v>
      </c>
    </row>
    <row r="10" customFormat="false" ht="19.55" hidden="false" customHeight="true" outlineLevel="0" collapsed="false">
      <c r="A10" s="3" t="n">
        <v>9</v>
      </c>
      <c r="B10" s="1" t="s">
        <v>3</v>
      </c>
      <c r="C10" s="1" t="s">
        <v>12</v>
      </c>
    </row>
    <row r="11" customFormat="false" ht="19.55" hidden="false" customHeight="true" outlineLevel="0" collapsed="false">
      <c r="A11" s="3" t="n">
        <v>10</v>
      </c>
      <c r="B11" s="1" t="s">
        <v>3</v>
      </c>
      <c r="C11" s="1" t="s">
        <v>13</v>
      </c>
    </row>
    <row r="12" customFormat="false" ht="19.55" hidden="false" customHeight="true" outlineLevel="0" collapsed="false">
      <c r="A12" s="3" t="n">
        <v>11</v>
      </c>
      <c r="B12" s="1" t="s">
        <v>3</v>
      </c>
      <c r="C12" s="1" t="s">
        <v>14</v>
      </c>
    </row>
    <row r="13" customFormat="false" ht="19.55" hidden="false" customHeight="true" outlineLevel="0" collapsed="false">
      <c r="A13" s="3" t="n">
        <v>12</v>
      </c>
      <c r="B13" s="1" t="s">
        <v>3</v>
      </c>
      <c r="C13" s="1" t="s">
        <v>15</v>
      </c>
    </row>
    <row r="14" customFormat="false" ht="19.55" hidden="false" customHeight="true" outlineLevel="0" collapsed="false">
      <c r="A14" s="3" t="n">
        <v>13</v>
      </c>
      <c r="B14" s="1" t="s">
        <v>3</v>
      </c>
      <c r="C14" s="1" t="s">
        <v>16</v>
      </c>
    </row>
    <row r="15" customFormat="false" ht="19.55" hidden="false" customHeight="true" outlineLevel="0" collapsed="false">
      <c r="A15" s="3" t="n">
        <v>14</v>
      </c>
      <c r="B15" s="1" t="s">
        <v>3</v>
      </c>
      <c r="C15" s="1" t="s">
        <v>17</v>
      </c>
    </row>
    <row r="16" customFormat="false" ht="19.55" hidden="false" customHeight="true" outlineLevel="0" collapsed="false">
      <c r="A16" s="3" t="n">
        <v>15</v>
      </c>
      <c r="B16" s="1" t="s">
        <v>3</v>
      </c>
      <c r="C16" s="1" t="s">
        <v>18</v>
      </c>
    </row>
    <row r="17" customFormat="false" ht="19.55" hidden="false" customHeight="true" outlineLevel="0" collapsed="false">
      <c r="A17" s="3" t="n">
        <v>16</v>
      </c>
      <c r="B17" s="1" t="s">
        <v>3</v>
      </c>
      <c r="C17" s="1" t="s">
        <v>19</v>
      </c>
    </row>
    <row r="18" customFormat="false" ht="19.55" hidden="false" customHeight="true" outlineLevel="0" collapsed="false">
      <c r="A18" s="3" t="n">
        <v>17</v>
      </c>
      <c r="B18" s="1" t="s">
        <v>3</v>
      </c>
      <c r="C18" s="1" t="s">
        <v>20</v>
      </c>
    </row>
    <row r="19" customFormat="false" ht="19.55" hidden="false" customHeight="true" outlineLevel="0" collapsed="false">
      <c r="A19" s="3" t="n">
        <v>18</v>
      </c>
      <c r="B19" s="1" t="s">
        <v>3</v>
      </c>
      <c r="C19" s="1" t="s">
        <v>21</v>
      </c>
    </row>
    <row r="20" customFormat="false" ht="19.55" hidden="false" customHeight="true" outlineLevel="0" collapsed="false">
      <c r="A20" s="3" t="n">
        <v>19</v>
      </c>
      <c r="B20" s="1" t="s">
        <v>3</v>
      </c>
      <c r="C20" s="1" t="s">
        <v>22</v>
      </c>
    </row>
    <row r="21" customFormat="false" ht="19.55" hidden="false" customHeight="true" outlineLevel="0" collapsed="false">
      <c r="A21" s="3" t="n">
        <v>20</v>
      </c>
      <c r="B21" s="1" t="s">
        <v>3</v>
      </c>
      <c r="C21" s="1" t="s">
        <v>23</v>
      </c>
    </row>
    <row r="22" customFormat="false" ht="19.55" hidden="false" customHeight="true" outlineLevel="0" collapsed="false">
      <c r="A22" s="3" t="n">
        <v>21</v>
      </c>
      <c r="B22" s="1" t="s">
        <v>3</v>
      </c>
      <c r="C22" s="1" t="s">
        <v>24</v>
      </c>
    </row>
    <row r="23" customFormat="false" ht="19.55" hidden="false" customHeight="true" outlineLevel="0" collapsed="false">
      <c r="A23" s="3" t="n">
        <v>22</v>
      </c>
      <c r="B23" s="1" t="s">
        <v>3</v>
      </c>
      <c r="C23" s="1" t="s">
        <v>25</v>
      </c>
    </row>
    <row r="24" customFormat="false" ht="19.55" hidden="false" customHeight="true" outlineLevel="0" collapsed="false">
      <c r="A24" s="3" t="n">
        <v>23</v>
      </c>
      <c r="B24" s="1" t="s">
        <v>3</v>
      </c>
      <c r="C24" s="1" t="s">
        <v>26</v>
      </c>
    </row>
    <row r="25" customFormat="false" ht="19.55" hidden="false" customHeight="true" outlineLevel="0" collapsed="false">
      <c r="A25" s="3" t="n">
        <v>24</v>
      </c>
      <c r="B25" s="1" t="s">
        <v>27</v>
      </c>
      <c r="C25" s="1" t="s">
        <v>28</v>
      </c>
    </row>
    <row r="26" customFormat="false" ht="19.55" hidden="false" customHeight="true" outlineLevel="0" collapsed="false">
      <c r="A26" s="3" t="n">
        <v>25</v>
      </c>
      <c r="B26" s="1" t="s">
        <v>27</v>
      </c>
      <c r="C26" s="1" t="s">
        <v>29</v>
      </c>
    </row>
    <row r="27" customFormat="false" ht="19.55" hidden="false" customHeight="true" outlineLevel="0" collapsed="false">
      <c r="A27" s="3" t="n">
        <v>26</v>
      </c>
      <c r="B27" s="1" t="s">
        <v>27</v>
      </c>
      <c r="C27" s="1" t="s">
        <v>30</v>
      </c>
    </row>
    <row r="28" customFormat="false" ht="19.55" hidden="false" customHeight="true" outlineLevel="0" collapsed="false">
      <c r="A28" s="3" t="n">
        <v>27</v>
      </c>
      <c r="B28" s="1" t="s">
        <v>27</v>
      </c>
      <c r="C28" s="1" t="s">
        <v>31</v>
      </c>
    </row>
    <row r="29" customFormat="false" ht="19.55" hidden="false" customHeight="true" outlineLevel="0" collapsed="false">
      <c r="A29" s="3" t="n">
        <v>28</v>
      </c>
      <c r="B29" s="1" t="s">
        <v>27</v>
      </c>
      <c r="C29" s="1" t="s">
        <v>32</v>
      </c>
    </row>
    <row r="30" customFormat="false" ht="19.55" hidden="false" customHeight="true" outlineLevel="0" collapsed="false">
      <c r="A30" s="3" t="n">
        <v>29</v>
      </c>
      <c r="B30" s="1" t="s">
        <v>27</v>
      </c>
      <c r="C30" s="1" t="s">
        <v>33</v>
      </c>
    </row>
    <row r="31" customFormat="false" ht="19.55" hidden="false" customHeight="true" outlineLevel="0" collapsed="false">
      <c r="A31" s="3" t="n">
        <v>30</v>
      </c>
      <c r="B31" s="1" t="s">
        <v>27</v>
      </c>
      <c r="C31" s="1" t="s">
        <v>34</v>
      </c>
    </row>
    <row r="32" customFormat="false" ht="19.55" hidden="false" customHeight="true" outlineLevel="0" collapsed="false">
      <c r="A32" s="3" t="n">
        <v>31</v>
      </c>
      <c r="B32" s="1" t="s">
        <v>27</v>
      </c>
      <c r="C32" s="1" t="s">
        <v>35</v>
      </c>
    </row>
    <row r="33" customFormat="false" ht="19.55" hidden="false" customHeight="true" outlineLevel="0" collapsed="false">
      <c r="A33" s="3" t="n">
        <v>32</v>
      </c>
      <c r="B33" s="1" t="s">
        <v>27</v>
      </c>
      <c r="C33" s="1" t="s">
        <v>36</v>
      </c>
    </row>
    <row r="34" customFormat="false" ht="19.55" hidden="false" customHeight="true" outlineLevel="0" collapsed="false">
      <c r="A34" s="3" t="n">
        <v>33</v>
      </c>
      <c r="B34" s="1" t="s">
        <v>27</v>
      </c>
      <c r="C34" s="1" t="s">
        <v>37</v>
      </c>
    </row>
    <row r="35" customFormat="false" ht="19.55" hidden="false" customHeight="true" outlineLevel="0" collapsed="false">
      <c r="A35" s="3" t="n">
        <v>34</v>
      </c>
      <c r="B35" s="1" t="s">
        <v>27</v>
      </c>
      <c r="C35" s="1" t="s">
        <v>38</v>
      </c>
    </row>
    <row r="36" customFormat="false" ht="19.55" hidden="false" customHeight="true" outlineLevel="0" collapsed="false">
      <c r="A36" s="3" t="n">
        <v>35</v>
      </c>
      <c r="B36" s="1" t="s">
        <v>27</v>
      </c>
      <c r="C36" s="1" t="s">
        <v>39</v>
      </c>
    </row>
    <row r="37" customFormat="false" ht="19.55" hidden="false" customHeight="true" outlineLevel="0" collapsed="false">
      <c r="A37" s="3" t="n">
        <v>36</v>
      </c>
      <c r="B37" s="1" t="s">
        <v>27</v>
      </c>
      <c r="C37" s="1" t="s">
        <v>40</v>
      </c>
    </row>
    <row r="38" customFormat="false" ht="19.55" hidden="false" customHeight="true" outlineLevel="0" collapsed="false">
      <c r="A38" s="3" t="n">
        <v>37</v>
      </c>
      <c r="B38" s="1" t="s">
        <v>41</v>
      </c>
      <c r="C38" s="1" t="s">
        <v>42</v>
      </c>
    </row>
    <row r="39" customFormat="false" ht="19.55" hidden="false" customHeight="true" outlineLevel="0" collapsed="false">
      <c r="A39" s="3" t="n">
        <v>38</v>
      </c>
      <c r="B39" s="1" t="s">
        <v>41</v>
      </c>
      <c r="C39" s="1" t="s">
        <v>43</v>
      </c>
    </row>
    <row r="40" customFormat="false" ht="19.55" hidden="false" customHeight="true" outlineLevel="0" collapsed="false">
      <c r="A40" s="3" t="n">
        <v>39</v>
      </c>
      <c r="B40" s="1" t="s">
        <v>44</v>
      </c>
      <c r="C40" s="1" t="s">
        <v>45</v>
      </c>
    </row>
    <row r="41" customFormat="false" ht="19.55" hidden="false" customHeight="true" outlineLevel="0" collapsed="false">
      <c r="A41" s="3" t="n">
        <v>40</v>
      </c>
      <c r="B41" s="1" t="s">
        <v>44</v>
      </c>
      <c r="C41" s="1" t="s">
        <v>46</v>
      </c>
    </row>
    <row r="42" customFormat="false" ht="19.55" hidden="false" customHeight="true" outlineLevel="0" collapsed="false">
      <c r="A42" s="3" t="n">
        <v>41</v>
      </c>
      <c r="B42" s="1" t="s">
        <v>44</v>
      </c>
      <c r="C42" s="1" t="s">
        <v>47</v>
      </c>
    </row>
    <row r="43" customFormat="false" ht="19.55" hidden="false" customHeight="true" outlineLevel="0" collapsed="false">
      <c r="A43" s="3" t="n">
        <v>42</v>
      </c>
      <c r="B43" s="1" t="s">
        <v>44</v>
      </c>
      <c r="C43" s="1" t="s">
        <v>48</v>
      </c>
    </row>
    <row r="44" customFormat="false" ht="19.55" hidden="false" customHeight="true" outlineLevel="0" collapsed="false">
      <c r="A44" s="3" t="n">
        <v>43</v>
      </c>
      <c r="B44" s="1" t="s">
        <v>44</v>
      </c>
      <c r="C44" s="1" t="s">
        <v>49</v>
      </c>
    </row>
    <row r="45" customFormat="false" ht="19.55" hidden="false" customHeight="true" outlineLevel="0" collapsed="false">
      <c r="A45" s="3" t="n">
        <v>44</v>
      </c>
      <c r="B45" s="1" t="s">
        <v>44</v>
      </c>
      <c r="C45" s="1" t="s">
        <v>50</v>
      </c>
    </row>
    <row r="46" customFormat="false" ht="19.55" hidden="false" customHeight="true" outlineLevel="0" collapsed="false">
      <c r="A46" s="3" t="n">
        <v>45</v>
      </c>
      <c r="B46" s="1" t="s">
        <v>51</v>
      </c>
      <c r="C46" s="1" t="s">
        <v>52</v>
      </c>
    </row>
    <row r="47" customFormat="false" ht="19.55" hidden="false" customHeight="true" outlineLevel="0" collapsed="false">
      <c r="A47" s="3" t="n">
        <v>46</v>
      </c>
      <c r="B47" s="1" t="s">
        <v>51</v>
      </c>
      <c r="C47" s="1" t="s">
        <v>53</v>
      </c>
    </row>
    <row r="48" customFormat="false" ht="19.55" hidden="false" customHeight="true" outlineLevel="0" collapsed="false">
      <c r="A48" s="3" t="n">
        <v>47</v>
      </c>
      <c r="B48" s="1" t="s">
        <v>51</v>
      </c>
      <c r="C48" s="1" t="s">
        <v>54</v>
      </c>
    </row>
    <row r="49" customFormat="false" ht="19.55" hidden="false" customHeight="true" outlineLevel="0" collapsed="false">
      <c r="A49" s="3" t="n">
        <v>48</v>
      </c>
      <c r="B49" s="1" t="s">
        <v>51</v>
      </c>
      <c r="C49" s="1" t="s">
        <v>55</v>
      </c>
    </row>
    <row r="50" customFormat="false" ht="19.55" hidden="false" customHeight="true" outlineLevel="0" collapsed="false">
      <c r="A50" s="3" t="n">
        <v>49</v>
      </c>
      <c r="B50" s="1" t="s">
        <v>51</v>
      </c>
      <c r="C50" s="1" t="s">
        <v>56</v>
      </c>
    </row>
    <row r="51" customFormat="false" ht="19.55" hidden="false" customHeight="true" outlineLevel="0" collapsed="false">
      <c r="A51" s="3" t="n">
        <v>50</v>
      </c>
      <c r="B51" s="1" t="s">
        <v>57</v>
      </c>
      <c r="C51" s="1" t="s">
        <v>58</v>
      </c>
    </row>
    <row r="52" customFormat="false" ht="19.55" hidden="false" customHeight="true" outlineLevel="0" collapsed="false">
      <c r="A52" s="3" t="n">
        <v>51</v>
      </c>
      <c r="B52" s="1" t="s">
        <v>57</v>
      </c>
      <c r="C52" s="1" t="s">
        <v>59</v>
      </c>
    </row>
    <row r="53" customFormat="false" ht="19.55" hidden="false" customHeight="true" outlineLevel="0" collapsed="false">
      <c r="A53" s="3" t="n">
        <v>52</v>
      </c>
      <c r="B53" s="1" t="s">
        <v>57</v>
      </c>
      <c r="C53" s="1" t="s">
        <v>60</v>
      </c>
    </row>
    <row r="54" customFormat="false" ht="19.55" hidden="false" customHeight="true" outlineLevel="0" collapsed="false">
      <c r="A54" s="3" t="n">
        <v>53</v>
      </c>
      <c r="B54" s="1" t="s">
        <v>61</v>
      </c>
      <c r="C54" s="1" t="s">
        <v>62</v>
      </c>
    </row>
    <row r="55" customFormat="false" ht="19.55" hidden="false" customHeight="true" outlineLevel="0" collapsed="false">
      <c r="A55" s="3" t="n">
        <v>54</v>
      </c>
      <c r="B55" s="1" t="s">
        <v>61</v>
      </c>
      <c r="C55" s="1" t="s">
        <v>63</v>
      </c>
    </row>
    <row r="56" customFormat="false" ht="19.55" hidden="false" customHeight="true" outlineLevel="0" collapsed="false">
      <c r="A56" s="3" t="n">
        <v>55</v>
      </c>
      <c r="B56" s="1" t="s">
        <v>61</v>
      </c>
      <c r="C56" s="1" t="s">
        <v>64</v>
      </c>
    </row>
    <row r="57" customFormat="false" ht="19.55" hidden="false" customHeight="true" outlineLevel="0" collapsed="false">
      <c r="A57" s="3" t="n">
        <v>56</v>
      </c>
      <c r="B57" s="1" t="s">
        <v>61</v>
      </c>
      <c r="C57" s="1" t="s">
        <v>65</v>
      </c>
    </row>
    <row r="58" customFormat="false" ht="19.55" hidden="false" customHeight="true" outlineLevel="0" collapsed="false">
      <c r="A58" s="3" t="n">
        <v>57</v>
      </c>
      <c r="B58" s="1" t="s">
        <v>66</v>
      </c>
      <c r="C58" s="1" t="s">
        <v>67</v>
      </c>
    </row>
    <row r="59" customFormat="false" ht="19.55" hidden="false" customHeight="true" outlineLevel="0" collapsed="false">
      <c r="A59" s="3" t="n">
        <v>58</v>
      </c>
      <c r="B59" s="1" t="s">
        <v>66</v>
      </c>
      <c r="C59" s="1" t="s">
        <v>68</v>
      </c>
    </row>
    <row r="60" customFormat="false" ht="19.55" hidden="false" customHeight="true" outlineLevel="0" collapsed="false">
      <c r="A60" s="3" t="n">
        <v>59</v>
      </c>
      <c r="B60" s="1" t="s">
        <v>66</v>
      </c>
      <c r="C60" s="1" t="s">
        <v>69</v>
      </c>
    </row>
    <row r="61" customFormat="false" ht="19.55" hidden="false" customHeight="true" outlineLevel="0" collapsed="false">
      <c r="A61" s="3" t="n">
        <v>60</v>
      </c>
      <c r="B61" s="1" t="s">
        <v>66</v>
      </c>
      <c r="C61" s="1" t="s">
        <v>70</v>
      </c>
    </row>
    <row r="62" customFormat="false" ht="19.55" hidden="false" customHeight="true" outlineLevel="0" collapsed="false">
      <c r="A62" s="3" t="n">
        <v>61</v>
      </c>
      <c r="B62" s="1" t="s">
        <v>71</v>
      </c>
      <c r="C62" s="1" t="s">
        <v>72</v>
      </c>
    </row>
    <row r="63" customFormat="false" ht="19.55" hidden="false" customHeight="true" outlineLevel="0" collapsed="false">
      <c r="A63" s="3" t="n">
        <v>62</v>
      </c>
      <c r="B63" s="1" t="s">
        <v>71</v>
      </c>
      <c r="C63" s="1" t="s">
        <v>73</v>
      </c>
    </row>
    <row r="64" customFormat="false" ht="19.55" hidden="false" customHeight="true" outlineLevel="0" collapsed="false">
      <c r="A64" s="3" t="n">
        <v>63</v>
      </c>
      <c r="B64" s="1" t="s">
        <v>71</v>
      </c>
      <c r="C64" s="1" t="s">
        <v>74</v>
      </c>
    </row>
    <row r="65" customFormat="false" ht="19.55" hidden="false" customHeight="true" outlineLevel="0" collapsed="false">
      <c r="A65" s="3" t="n">
        <v>64</v>
      </c>
      <c r="B65" s="1" t="s">
        <v>71</v>
      </c>
      <c r="C65" s="1" t="s">
        <v>75</v>
      </c>
    </row>
    <row r="66" customFormat="false" ht="19.55" hidden="false" customHeight="true" outlineLevel="0" collapsed="false">
      <c r="A66" s="3" t="n">
        <v>65</v>
      </c>
      <c r="B66" s="1" t="s">
        <v>71</v>
      </c>
      <c r="C66" s="1" t="s">
        <v>76</v>
      </c>
    </row>
    <row r="67" customFormat="false" ht="19.55" hidden="false" customHeight="true" outlineLevel="0" collapsed="false">
      <c r="A67" s="3" t="n">
        <v>66</v>
      </c>
      <c r="B67" s="1" t="s">
        <v>71</v>
      </c>
      <c r="C67" s="1" t="s">
        <v>77</v>
      </c>
    </row>
    <row r="68" customFormat="false" ht="19.55" hidden="false" customHeight="true" outlineLevel="0" collapsed="false">
      <c r="A68" s="3" t="n">
        <v>67</v>
      </c>
      <c r="B68" s="1" t="s">
        <v>71</v>
      </c>
      <c r="C68" s="1" t="s">
        <v>78</v>
      </c>
    </row>
    <row r="69" customFormat="false" ht="19.55" hidden="false" customHeight="true" outlineLevel="0" collapsed="false">
      <c r="A69" s="3" t="n">
        <v>68</v>
      </c>
      <c r="B69" s="1" t="s">
        <v>71</v>
      </c>
      <c r="C69" s="1" t="s">
        <v>79</v>
      </c>
    </row>
    <row r="70" customFormat="false" ht="19.55" hidden="false" customHeight="true" outlineLevel="0" collapsed="false">
      <c r="A70" s="3" t="n">
        <v>69</v>
      </c>
      <c r="B70" s="1" t="s">
        <v>71</v>
      </c>
      <c r="C70" s="1" t="s">
        <v>80</v>
      </c>
    </row>
    <row r="71" customFormat="false" ht="19.55" hidden="false" customHeight="true" outlineLevel="0" collapsed="false">
      <c r="A71" s="3" t="n">
        <v>70</v>
      </c>
      <c r="B71" s="1" t="s">
        <v>71</v>
      </c>
      <c r="C71" s="1" t="s">
        <v>81</v>
      </c>
    </row>
    <row r="72" customFormat="false" ht="19.55" hidden="false" customHeight="true" outlineLevel="0" collapsed="false">
      <c r="A72" s="3" t="n">
        <v>71</v>
      </c>
      <c r="B72" s="1" t="s">
        <v>71</v>
      </c>
      <c r="C72" s="1" t="s">
        <v>82</v>
      </c>
    </row>
    <row r="73" customFormat="false" ht="19.55" hidden="false" customHeight="true" outlineLevel="0" collapsed="false">
      <c r="A73" s="3" t="n">
        <v>72</v>
      </c>
      <c r="B73" s="1" t="s">
        <v>71</v>
      </c>
      <c r="C73" s="1" t="s">
        <v>83</v>
      </c>
    </row>
    <row r="74" customFormat="false" ht="19.55" hidden="false" customHeight="true" outlineLevel="0" collapsed="false">
      <c r="A74" s="3" t="n">
        <v>73</v>
      </c>
      <c r="B74" s="1" t="s">
        <v>71</v>
      </c>
      <c r="C74" s="1" t="s">
        <v>84</v>
      </c>
    </row>
    <row r="75" customFormat="false" ht="19.55" hidden="false" customHeight="true" outlineLevel="0" collapsed="false">
      <c r="A75" s="3" t="n">
        <v>74</v>
      </c>
      <c r="B75" s="1" t="s">
        <v>85</v>
      </c>
      <c r="C75" s="1" t="s">
        <v>86</v>
      </c>
    </row>
    <row r="76" customFormat="false" ht="19.55" hidden="false" customHeight="true" outlineLevel="0" collapsed="false">
      <c r="A76" s="3" t="n">
        <v>75</v>
      </c>
      <c r="B76" s="1" t="s">
        <v>85</v>
      </c>
      <c r="C76" s="1" t="s">
        <v>87</v>
      </c>
    </row>
    <row r="77" customFormat="false" ht="19.55" hidden="false" customHeight="true" outlineLevel="0" collapsed="false">
      <c r="A77" s="3" t="n">
        <v>76</v>
      </c>
      <c r="B77" s="1" t="s">
        <v>85</v>
      </c>
      <c r="C77" s="1" t="s">
        <v>88</v>
      </c>
    </row>
    <row r="78" customFormat="false" ht="19.55" hidden="false" customHeight="true" outlineLevel="0" collapsed="false">
      <c r="A78" s="3" t="n">
        <v>77</v>
      </c>
      <c r="B78" s="1" t="s">
        <v>85</v>
      </c>
      <c r="C78" s="1" t="s">
        <v>89</v>
      </c>
    </row>
    <row r="79" customFormat="false" ht="19.55" hidden="false" customHeight="true" outlineLevel="0" collapsed="false">
      <c r="A79" s="3" t="n">
        <v>78</v>
      </c>
      <c r="B79" s="1" t="s">
        <v>85</v>
      </c>
      <c r="C79" s="1" t="s">
        <v>90</v>
      </c>
    </row>
    <row r="80" customFormat="false" ht="19.55" hidden="false" customHeight="true" outlineLevel="0" collapsed="false">
      <c r="A80" s="3" t="n">
        <v>79</v>
      </c>
      <c r="B80" s="1" t="s">
        <v>85</v>
      </c>
      <c r="C80" s="1" t="s">
        <v>91</v>
      </c>
    </row>
    <row r="81" customFormat="false" ht="19.55" hidden="false" customHeight="true" outlineLevel="0" collapsed="false">
      <c r="A81" s="3" t="n">
        <v>80</v>
      </c>
      <c r="B81" s="1" t="s">
        <v>92</v>
      </c>
      <c r="C81" s="1" t="s">
        <v>93</v>
      </c>
    </row>
    <row r="82" customFormat="false" ht="19.55" hidden="false" customHeight="true" outlineLevel="0" collapsed="false">
      <c r="A82" s="3" t="n">
        <v>81</v>
      </c>
      <c r="B82" s="1" t="s">
        <v>92</v>
      </c>
      <c r="C82" s="1" t="s">
        <v>94</v>
      </c>
    </row>
    <row r="83" customFormat="false" ht="19.55" hidden="false" customHeight="true" outlineLevel="0" collapsed="false">
      <c r="A83" s="3" t="n">
        <v>82</v>
      </c>
      <c r="B83" s="1" t="s">
        <v>92</v>
      </c>
      <c r="C83" s="1" t="s">
        <v>95</v>
      </c>
    </row>
    <row r="84" customFormat="false" ht="19.55" hidden="false" customHeight="true" outlineLevel="0" collapsed="false">
      <c r="A84" s="3" t="n">
        <v>83</v>
      </c>
      <c r="B84" s="1" t="s">
        <v>92</v>
      </c>
      <c r="C84" s="1" t="s">
        <v>96</v>
      </c>
    </row>
    <row r="85" customFormat="false" ht="19.55" hidden="false" customHeight="true" outlineLevel="0" collapsed="false">
      <c r="A85" s="3" t="n">
        <v>84</v>
      </c>
      <c r="B85" s="1" t="s">
        <v>92</v>
      </c>
      <c r="C85" s="1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2022-06-02T10:33:19Z</dcterms:created>
  <dc:creator/>
  <dc:description/>
  <dc:language>fa-IR</dc:language>
  <cp:lastModifiedBy/>
  <dcterms:modified xsi:type="dcterms:W3CDTF">2022-06-02T15:06:19Z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