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 activeTab="1"/>
  </bookViews>
  <sheets>
    <sheet name="FRI" sheetId="1" r:id="rId1"/>
    <sheet name="Scenario" sheetId="2" r:id="rId2"/>
  </sheets>
  <calcPr calcId="124519"/>
</workbook>
</file>

<file path=xl/calcChain.xml><?xml version="1.0" encoding="utf-8"?>
<calcChain xmlns="http://schemas.openxmlformats.org/spreadsheetml/2006/main">
  <c r="P103" i="1"/>
  <c r="O103"/>
  <c r="N103"/>
  <c r="M103"/>
  <c r="P102"/>
  <c r="O102"/>
  <c r="N102"/>
  <c r="M102"/>
  <c r="P101"/>
  <c r="O101"/>
  <c r="N101"/>
  <c r="M101"/>
  <c r="P100"/>
  <c r="O100"/>
  <c r="N100"/>
  <c r="M100"/>
  <c r="P99"/>
  <c r="O99"/>
  <c r="N99"/>
  <c r="M99"/>
  <c r="P98"/>
  <c r="O98"/>
  <c r="N98"/>
  <c r="M98"/>
  <c r="P97"/>
  <c r="O97"/>
  <c r="N97"/>
  <c r="M97"/>
  <c r="P96"/>
  <c r="O96"/>
  <c r="N96"/>
  <c r="M96"/>
  <c r="P95"/>
  <c r="O95"/>
  <c r="N95"/>
  <c r="M95"/>
  <c r="P94"/>
  <c r="O94"/>
  <c r="N94"/>
  <c r="M94"/>
  <c r="P93"/>
  <c r="O93"/>
  <c r="N93"/>
  <c r="M93"/>
  <c r="P92"/>
  <c r="O92"/>
  <c r="N92"/>
  <c r="M92"/>
  <c r="P91"/>
  <c r="O91"/>
  <c r="N91"/>
  <c r="M91"/>
  <c r="P90"/>
  <c r="O90"/>
  <c r="N90"/>
  <c r="M90"/>
  <c r="P89"/>
  <c r="O89"/>
  <c r="N89"/>
  <c r="M89"/>
  <c r="P88"/>
  <c r="O88"/>
  <c r="N88"/>
  <c r="M88"/>
  <c r="P87"/>
  <c r="O87"/>
  <c r="N87"/>
  <c r="M87"/>
  <c r="P86"/>
  <c r="O86"/>
  <c r="N86"/>
  <c r="M86"/>
  <c r="P85"/>
  <c r="O85"/>
  <c r="N85"/>
  <c r="M85"/>
  <c r="P84"/>
  <c r="O84"/>
  <c r="N84"/>
  <c r="M84"/>
  <c r="P83"/>
  <c r="O83"/>
  <c r="N83"/>
  <c r="M83"/>
  <c r="P82"/>
  <c r="O82"/>
  <c r="N82"/>
  <c r="M82"/>
  <c r="P81"/>
  <c r="O81"/>
  <c r="N81"/>
  <c r="M81"/>
  <c r="P80"/>
  <c r="O80"/>
  <c r="N80"/>
  <c r="M80"/>
  <c r="P79"/>
  <c r="O79"/>
  <c r="N79"/>
  <c r="M79"/>
  <c r="P78"/>
  <c r="O78"/>
  <c r="N78"/>
  <c r="M78"/>
  <c r="P77"/>
  <c r="O77"/>
  <c r="N77"/>
  <c r="M77"/>
  <c r="P76"/>
  <c r="O76"/>
  <c r="N76"/>
  <c r="M76"/>
  <c r="P75"/>
  <c r="F5" s="1"/>
  <c r="O75"/>
  <c r="N75"/>
  <c r="M75"/>
  <c r="P74"/>
  <c r="O74"/>
  <c r="N74"/>
  <c r="M74"/>
  <c r="P73"/>
  <c r="O73"/>
  <c r="N73"/>
  <c r="M73"/>
  <c r="P72"/>
  <c r="O72"/>
  <c r="N72"/>
  <c r="M72"/>
  <c r="P71"/>
  <c r="O71"/>
  <c r="N71"/>
  <c r="M71"/>
  <c r="P70"/>
  <c r="O70"/>
  <c r="N70"/>
  <c r="M70"/>
  <c r="P69"/>
  <c r="O69"/>
  <c r="N69"/>
  <c r="M69"/>
  <c r="P68"/>
  <c r="O68"/>
  <c r="N68"/>
  <c r="M68"/>
  <c r="P67"/>
  <c r="O67"/>
  <c r="N67"/>
  <c r="M67"/>
  <c r="P66"/>
  <c r="O66"/>
  <c r="N66"/>
  <c r="M66"/>
  <c r="P65"/>
  <c r="O65"/>
  <c r="N65"/>
  <c r="M65"/>
  <c r="P64"/>
  <c r="O64"/>
  <c r="N64"/>
  <c r="M64"/>
  <c r="P63"/>
  <c r="O63"/>
  <c r="N63"/>
  <c r="M63"/>
  <c r="P62"/>
  <c r="O62"/>
  <c r="N62"/>
  <c r="M62"/>
  <c r="P61"/>
  <c r="O61"/>
  <c r="N61"/>
  <c r="M61"/>
  <c r="P60"/>
  <c r="O60"/>
  <c r="N60"/>
  <c r="M60"/>
  <c r="P59"/>
  <c r="O59"/>
  <c r="N59"/>
  <c r="M59"/>
  <c r="P58"/>
  <c r="O58"/>
  <c r="N58"/>
  <c r="M58"/>
  <c r="P57"/>
  <c r="O57"/>
  <c r="N57"/>
  <c r="M57"/>
  <c r="P56"/>
  <c r="O56"/>
  <c r="N56"/>
  <c r="M56"/>
  <c r="P55"/>
  <c r="O55"/>
  <c r="N55"/>
  <c r="M55"/>
  <c r="P54"/>
  <c r="O54"/>
  <c r="N54"/>
  <c r="M54"/>
  <c r="P53"/>
  <c r="O53"/>
  <c r="N53"/>
  <c r="M53"/>
  <c r="P52"/>
  <c r="O52"/>
  <c r="N52"/>
  <c r="M52"/>
  <c r="P51"/>
  <c r="O51"/>
  <c r="N51"/>
  <c r="M51"/>
  <c r="P50"/>
  <c r="O50"/>
  <c r="N50"/>
  <c r="M50"/>
  <c r="P49"/>
  <c r="O49"/>
  <c r="N49"/>
  <c r="M49"/>
  <c r="P48"/>
  <c r="O48"/>
  <c r="N48"/>
  <c r="M48"/>
  <c r="P47"/>
  <c r="O47"/>
  <c r="N47"/>
  <c r="M47"/>
  <c r="P46"/>
  <c r="O46"/>
  <c r="N46"/>
  <c r="M46"/>
  <c r="P45"/>
  <c r="O45"/>
  <c r="N45"/>
  <c r="M45"/>
  <c r="P44"/>
  <c r="O44"/>
  <c r="N44"/>
  <c r="M44"/>
  <c r="P43"/>
  <c r="O43"/>
  <c r="N43"/>
  <c r="M43"/>
  <c r="P42"/>
  <c r="O42"/>
  <c r="N42"/>
  <c r="M42"/>
  <c r="P41"/>
  <c r="O41"/>
  <c r="N41"/>
  <c r="M41"/>
  <c r="P40"/>
  <c r="O40"/>
  <c r="N40"/>
  <c r="M40"/>
  <c r="P39"/>
  <c r="O39"/>
  <c r="N39"/>
  <c r="M39"/>
  <c r="P38"/>
  <c r="O38"/>
  <c r="N38"/>
  <c r="M38"/>
  <c r="P37"/>
  <c r="O37"/>
  <c r="N37"/>
  <c r="M37"/>
  <c r="P36"/>
  <c r="O36"/>
  <c r="N36"/>
  <c r="M36"/>
  <c r="P35"/>
  <c r="O35"/>
  <c r="N35"/>
  <c r="M35"/>
  <c r="O34"/>
  <c r="N34"/>
  <c r="M34"/>
  <c r="P34" s="1"/>
  <c r="P33"/>
  <c r="O33"/>
  <c r="N33"/>
  <c r="M33"/>
  <c r="P32"/>
  <c r="O32"/>
  <c r="N32"/>
  <c r="M32"/>
  <c r="O31"/>
  <c r="N31"/>
  <c r="M31"/>
  <c r="P31" s="1"/>
  <c r="O30"/>
  <c r="N30"/>
  <c r="M30"/>
  <c r="P30" s="1"/>
  <c r="P29"/>
  <c r="O29"/>
  <c r="N29"/>
  <c r="M29"/>
  <c r="P28"/>
  <c r="O28"/>
  <c r="N28"/>
  <c r="M28"/>
  <c r="P27"/>
  <c r="O27"/>
  <c r="N27"/>
  <c r="M27"/>
  <c r="P26"/>
  <c r="F6" s="1"/>
  <c r="O26"/>
  <c r="N26"/>
  <c r="M26"/>
  <c r="P25"/>
  <c r="O25"/>
  <c r="N25"/>
  <c r="M25"/>
  <c r="P24"/>
  <c r="O24"/>
  <c r="N24"/>
  <c r="M24"/>
  <c r="P23"/>
  <c r="F7" s="1"/>
  <c r="O23"/>
  <c r="N23"/>
  <c r="M23"/>
  <c r="P22"/>
  <c r="O22"/>
  <c r="N22"/>
  <c r="M22"/>
  <c r="P21"/>
  <c r="O21"/>
  <c r="N21"/>
  <c r="M21"/>
  <c r="P20"/>
  <c r="O20"/>
  <c r="N20"/>
  <c r="M20"/>
  <c r="P19"/>
  <c r="O19"/>
  <c r="N19"/>
  <c r="M19"/>
  <c r="P18"/>
  <c r="O18"/>
  <c r="N18"/>
  <c r="M18"/>
  <c r="P17"/>
  <c r="O17"/>
  <c r="N17"/>
  <c r="M17"/>
  <c r="P16"/>
  <c r="O16"/>
  <c r="N16"/>
  <c r="M16"/>
  <c r="P15"/>
  <c r="F8" s="1"/>
  <c r="O15"/>
  <c r="N15"/>
  <c r="M15"/>
  <c r="P14"/>
  <c r="O14"/>
  <c r="N14"/>
  <c r="M14"/>
  <c r="P13"/>
  <c r="F4" s="1"/>
  <c r="O13"/>
  <c r="N13"/>
  <c r="M13"/>
  <c r="G8"/>
  <c r="E8"/>
  <c r="D8" s="1"/>
  <c r="G7"/>
  <c r="E7"/>
  <c r="D7" s="1"/>
  <c r="G6"/>
  <c r="E6"/>
  <c r="D6"/>
  <c r="G5"/>
  <c r="E5"/>
  <c r="D5"/>
  <c r="G4"/>
  <c r="E4"/>
  <c r="D4"/>
  <c r="H4" l="1"/>
</calcChain>
</file>

<file path=xl/comments1.xml><?xml version="1.0" encoding="utf-8"?>
<comments xmlns="http://schemas.openxmlformats.org/spreadsheetml/2006/main">
  <authors>
    <author>jelena</author>
    <author>batijel8</author>
  </authors>
  <commentList>
    <comment ref="K12" authorId="0">
      <text>
        <r>
          <rPr>
            <b/>
            <sz val="14"/>
            <color indexed="81"/>
            <rFont val="Tahoma"/>
            <family val="2"/>
          </rPr>
          <t>jelena:</t>
        </r>
        <r>
          <rPr>
            <sz val="14"/>
            <color indexed="81"/>
            <rFont val="Tahoma"/>
            <family val="2"/>
          </rPr>
          <t xml:space="preserve">
Variables value for 0 - 5
</t>
        </r>
      </text>
    </comment>
    <comment ref="L12" authorId="1">
      <text>
        <r>
          <rPr>
            <b/>
            <sz val="12"/>
            <color indexed="81"/>
            <rFont val="Tahoma"/>
            <family val="2"/>
          </rPr>
          <t>batijel8:</t>
        </r>
        <r>
          <rPr>
            <sz val="12"/>
            <color indexed="81"/>
            <rFont val="Tahoma"/>
            <family val="2"/>
          </rPr>
          <t xml:space="preserve">
three main factors are defining  weight:
</t>
        </r>
        <r>
          <rPr>
            <i/>
            <sz val="12"/>
            <color indexed="81"/>
            <rFont val="Tahoma"/>
            <family val="2"/>
          </rPr>
          <t>environmental  impact
price 
estimated risk
VALUE/ 1-5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<sst xmlns="http://schemas.openxmlformats.org/spreadsheetml/2006/main" count="583" uniqueCount="231">
  <si>
    <t xml:space="preserve">Framework for Fluvial+Pluvial Flood Resilience Index </t>
  </si>
  <si>
    <t>Indicators</t>
  </si>
  <si>
    <t>not used categories</t>
  </si>
  <si>
    <t>Dimension index ∑((xi*wi)/ ∑wi)</t>
  </si>
  <si>
    <t>"Importance" ∑wi/ ∑w</t>
  </si>
  <si>
    <t xml:space="preserve">Overall index </t>
  </si>
  <si>
    <t>Color scale</t>
  </si>
  <si>
    <t>natural</t>
  </si>
  <si>
    <t>FRI</t>
  </si>
  <si>
    <t>Weight</t>
  </si>
  <si>
    <t>social</t>
  </si>
  <si>
    <t>not available</t>
  </si>
  <si>
    <t>economic</t>
  </si>
  <si>
    <t>less important</t>
  </si>
  <si>
    <t>institutional</t>
  </si>
  <si>
    <t>physical</t>
  </si>
  <si>
    <t>Full availability</t>
  </si>
  <si>
    <t>most important</t>
  </si>
  <si>
    <r>
      <t xml:space="preserve">Scale of evaluation:  </t>
    </r>
    <r>
      <rPr>
        <sz val="11"/>
        <color theme="4"/>
        <rFont val="Arial"/>
        <family val="2"/>
      </rPr>
      <t>Catchment/District (NICE)</t>
    </r>
  </si>
  <si>
    <t>Yes-No (1-0) Matrix</t>
  </si>
  <si>
    <t>Column1</t>
  </si>
  <si>
    <t>Column2</t>
  </si>
  <si>
    <t>Area of influence</t>
  </si>
  <si>
    <t>5R</t>
  </si>
  <si>
    <t>Area of influence2</t>
  </si>
  <si>
    <r>
      <rPr>
        <sz val="11"/>
        <color theme="1"/>
        <rFont val="Arial"/>
        <family val="2"/>
      </rPr>
      <t xml:space="preserve"> Indicators  (</t>
    </r>
    <r>
      <rPr>
        <b/>
        <sz val="11"/>
        <color theme="1"/>
        <rFont val="Arial"/>
        <family val="2"/>
      </rPr>
      <t>Yes-No (1-0) Matrix)</t>
    </r>
  </si>
  <si>
    <t>dimensions</t>
  </si>
  <si>
    <t>Status</t>
  </si>
  <si>
    <t xml:space="preserve">Explanation </t>
  </si>
  <si>
    <t>Variable status (xi)</t>
  </si>
  <si>
    <t>Variable weight (wi)</t>
  </si>
  <si>
    <t>Xi*Wi</t>
  </si>
  <si>
    <t xml:space="preserve">"Weight within dimension" </t>
  </si>
  <si>
    <t xml:space="preserve">"Overall weight" </t>
  </si>
  <si>
    <t>(xi*wi)/ ∑wi)</t>
  </si>
  <si>
    <t>resist</t>
  </si>
  <si>
    <t>River network</t>
  </si>
  <si>
    <t>Channel conveyance able to accept peak discharge</t>
  </si>
  <si>
    <t>Passive treatment system (SUDs, BMP, etc., which means in combination green spaces and structural measures) = % of total green spaces</t>
  </si>
  <si>
    <t>relief</t>
  </si>
  <si>
    <t>River watershed management (infiltration and retention)</t>
  </si>
  <si>
    <t>Capacity to avoid  the flood (vulnerability reduction)</t>
  </si>
  <si>
    <t xml:space="preserve">Transportation network </t>
  </si>
  <si>
    <t>recovery</t>
  </si>
  <si>
    <t>Emergency evacuation routes</t>
  </si>
  <si>
    <t>Building code (dry and wet flood proofing as well as the other adaptations)</t>
  </si>
  <si>
    <t>Cascading flood compartment system   (Structure)</t>
  </si>
  <si>
    <t>Sufficient capacity to accept part (%) of flood water</t>
  </si>
  <si>
    <t>response</t>
  </si>
  <si>
    <t>Crisis managment  system</t>
  </si>
  <si>
    <t xml:space="preserve">Early warning system for announcement </t>
  </si>
  <si>
    <t xml:space="preserve">Building above water logging </t>
  </si>
  <si>
    <t>flood protection</t>
  </si>
  <si>
    <t>Real-time monitoring FP</t>
  </si>
  <si>
    <t xml:space="preserve">System imolementation </t>
  </si>
  <si>
    <t>Real-time monitoring RN</t>
  </si>
  <si>
    <t>hydraulic structures within flood rsik management plans</t>
  </si>
  <si>
    <t>Hydraulic structures RWM</t>
  </si>
  <si>
    <t>Solid waste management</t>
  </si>
  <si>
    <t>Accessibility of roads SWM</t>
  </si>
  <si>
    <t>Accessibility of roads TN</t>
  </si>
  <si>
    <t>Flood prevention management and urban planning -regulations</t>
  </si>
  <si>
    <t>reflect</t>
  </si>
  <si>
    <t>Flood resilience urban planning regulations – flood-prone areas</t>
  </si>
  <si>
    <t xml:space="preserve">Land use control </t>
  </si>
  <si>
    <t>Implementation of disaster management plan</t>
  </si>
  <si>
    <t>Urban expansion control</t>
  </si>
  <si>
    <t>Rescue system (strategic funtions: control center, hospitals, fire and police stations and emergency shelter)</t>
  </si>
  <si>
    <t>Rescue system</t>
  </si>
  <si>
    <t>Location of rescue services are protected</t>
  </si>
  <si>
    <t xml:space="preserve">availability of finanacial resources </t>
  </si>
  <si>
    <t>Evacuation system</t>
  </si>
  <si>
    <t>Ability to evacuate people before human loss</t>
  </si>
  <si>
    <t>FRM in the city</t>
  </si>
  <si>
    <t>Financial mangement</t>
  </si>
  <si>
    <t>Allowance for the reconstruction or renovation of buildings adapted to the mitigation of flood risk</t>
  </si>
  <si>
    <t>Availability of credit/compensation / insurance</t>
  </si>
  <si>
    <t>Deduction the taxes of people in flooded areas</t>
  </si>
  <si>
    <t>Financial support from the insurance</t>
  </si>
  <si>
    <t>financial resources</t>
  </si>
  <si>
    <t>Accessibility to resources</t>
  </si>
  <si>
    <t>GDP per capita (% of people on social welfare from general population)</t>
  </si>
  <si>
    <t>Financial resources</t>
  </si>
  <si>
    <t>Flexibility / Welfare availability</t>
  </si>
  <si>
    <t>Lesson learned from past events</t>
  </si>
  <si>
    <t>Examination of dysfunctions of previous events</t>
  </si>
  <si>
    <t>Reconstruction system</t>
  </si>
  <si>
    <t>Availability of insurance &amp; financial services</t>
  </si>
  <si>
    <t xml:space="preserve">Rescue system </t>
  </si>
  <si>
    <t xml:space="preserve">Accessibility and availability of emergency shelters </t>
  </si>
  <si>
    <t xml:space="preserve">Accessibility and availability of emergency road networks </t>
  </si>
  <si>
    <t>GDP per capita</t>
  </si>
  <si>
    <t>Climate change plan</t>
  </si>
  <si>
    <t>Using flood model result</t>
  </si>
  <si>
    <t>Cooperation cities ward officials for emergency management</t>
  </si>
  <si>
    <t>Urban spatial planning adaptations</t>
  </si>
  <si>
    <t xml:space="preserve">Extent of community participation in flood risk management plan preparation process </t>
  </si>
  <si>
    <t>Using climate change scenario prediction model</t>
  </si>
  <si>
    <t>Capacity building of human resources</t>
  </si>
  <si>
    <t>Coordination between stakeholders</t>
  </si>
  <si>
    <t>Committee of flood risk related stakeholders (city)</t>
  </si>
  <si>
    <t>Use of city-level hazard maps in development activities</t>
  </si>
  <si>
    <t>Exchange by GIS tool</t>
  </si>
  <si>
    <t>Crisis management  system</t>
  </si>
  <si>
    <t>Availability of evacuation plans and maps</t>
  </si>
  <si>
    <t>Existence of disaster drills</t>
  </si>
  <si>
    <t>Availability of evacuation trainings</t>
  </si>
  <si>
    <t>Crisis management and evacuation plans</t>
  </si>
  <si>
    <t>Implementation of efficient  waste management system</t>
  </si>
  <si>
    <t xml:space="preserve">Crisis managment </t>
  </si>
  <si>
    <t>Crisis management plan with maps (availability)</t>
  </si>
  <si>
    <t>Evacuation procedure is designed based on model results (time and demographic density).</t>
  </si>
  <si>
    <t>Flood prevention management -regulations</t>
  </si>
  <si>
    <t>Flood vulnerability maps</t>
  </si>
  <si>
    <t xml:space="preserve">Mainstream of FRM in city's development plans </t>
  </si>
  <si>
    <t>Reflect</t>
  </si>
  <si>
    <t>Regulations with flood risk maps</t>
  </si>
  <si>
    <t>Building code</t>
  </si>
  <si>
    <t>Land use restriction (flood-prone area)</t>
  </si>
  <si>
    <t>Implemented building code</t>
  </si>
  <si>
    <t>The extent of environmental conservation regulations reflected in development plans</t>
  </si>
  <si>
    <t>Flood maps</t>
  </si>
  <si>
    <t>Implementation of mitigation policies to reduce flood risk</t>
  </si>
  <si>
    <t>Weatland/green space preservation preservation</t>
  </si>
  <si>
    <t>Cities institutional collaboration with NGOs and private organization</t>
  </si>
  <si>
    <t>Urban planning policies</t>
  </si>
  <si>
    <t>Emergency communication system is settled</t>
  </si>
  <si>
    <t>Adaptation for living with floods</t>
  </si>
  <si>
    <t xml:space="preserve">Adapted flood-proofing construction (for strategic functions) </t>
  </si>
  <si>
    <t>Adapted construction for transportation network and other services</t>
  </si>
  <si>
    <t>Availability and impelmentability of adaptation regulations</t>
  </si>
  <si>
    <t>Reponse</t>
  </si>
  <si>
    <t>Crisis management center or location is protected</t>
  </si>
  <si>
    <t>Coordination with rescue and evacuation system</t>
  </si>
  <si>
    <t>Evacuation of exceeding floodwater (Structure)</t>
  </si>
  <si>
    <t>Real-time monitoring EEF</t>
  </si>
  <si>
    <t>Relief</t>
  </si>
  <si>
    <t>Sufficient capacity to evacuate floodwater and avoid  the flood</t>
  </si>
  <si>
    <t>Flood safety (emergency shelter)</t>
  </si>
  <si>
    <t>Smart (safe) location for evacuation shelter or location is protected</t>
  </si>
  <si>
    <t xml:space="preserve">Resist </t>
  </si>
  <si>
    <t>Flood protection</t>
  </si>
  <si>
    <t>Hydraulic structures FP</t>
  </si>
  <si>
    <t>Sufficient capacity with respect to analyzed event</t>
  </si>
  <si>
    <t>Waterfront spatial planning : room for the water (fluvial &amp; maritime); rain garden</t>
  </si>
  <si>
    <t>Floodwater storage (Structure)</t>
  </si>
  <si>
    <t xml:space="preserve">Sufficient capacity for rainwater drainage </t>
  </si>
  <si>
    <t>Infiltration and reduce run-off (existing structure)</t>
  </si>
  <si>
    <t>Infiltration capacity (%)</t>
  </si>
  <si>
    <t>Hydraulic structures RN</t>
  </si>
  <si>
    <t>Real-time monitoring RWM</t>
  </si>
  <si>
    <t>Urban drainage (Structure)</t>
  </si>
  <si>
    <t>Real-time monitoring DU</t>
  </si>
  <si>
    <t>Sufficient capacity to accept flood water</t>
  </si>
  <si>
    <t>Weather forecast</t>
  </si>
  <si>
    <t xml:space="preserve">Communication system with flood control centre </t>
  </si>
  <si>
    <t>Using real-time monitoring system (watershed)</t>
  </si>
  <si>
    <t xml:space="preserve">Availability of early warning system for FRM </t>
  </si>
  <si>
    <t xml:space="preserve">Sufficient accuracy </t>
  </si>
  <si>
    <t>Community</t>
  </si>
  <si>
    <t>Active involment and support (family)</t>
  </si>
  <si>
    <t>Livelihood</t>
  </si>
  <si>
    <t>Informal coordination within commmunity</t>
  </si>
  <si>
    <t>Awareness</t>
  </si>
  <si>
    <t>Knowledge exchange</t>
  </si>
  <si>
    <t>Multidisciplinary knowledge exchange (engineer, architect/urban planner, sociologist, economist, politician - city government, etc.)</t>
  </si>
  <si>
    <t xml:space="preserve">Knowledge exchange between scientific and operational stakeholders </t>
  </si>
  <si>
    <t>Relationship</t>
  </si>
  <si>
    <t xml:space="preserve">Learning and adapting from previous event </t>
  </si>
  <si>
    <t>Public participation</t>
  </si>
  <si>
    <t>Associations of flood-risk related management</t>
  </si>
  <si>
    <t>Flood risk education</t>
  </si>
  <si>
    <t>Flood risk management communication</t>
  </si>
  <si>
    <t xml:space="preserve">Sufficient equipments to treat solid waste </t>
  </si>
  <si>
    <t>financial resourses for protection of transportation network</t>
  </si>
  <si>
    <t>Availability of solid waste management plans</t>
  </si>
  <si>
    <t>Building ban</t>
  </si>
  <si>
    <t>Volunteers C</t>
  </si>
  <si>
    <t>Volunteers RS</t>
  </si>
  <si>
    <t>Flooded areas become dry during xx hours/days.</t>
  </si>
  <si>
    <t>According to model results (depth and duration of floodwater), rescue services able to save people before occurrence of human loss. (Productivity)</t>
  </si>
  <si>
    <t>Solid waste could be treated within (xx) days</t>
  </si>
  <si>
    <t>Structural failure  (Evacuation of exceeding floodwater, floodwater storage, cascading flood departments, flood protection, river network, infiltration and reduction of run-off, river watershed)</t>
  </si>
  <si>
    <t>Availability of solid waste management maps</t>
  </si>
  <si>
    <t>Duration of reconstruction period is less than x days</t>
  </si>
  <si>
    <t>Efficiency of trained emergency workers during a flood</t>
  </si>
  <si>
    <t>Availability and flexibility of reconstruction codes</t>
  </si>
  <si>
    <t>Existence and effectiveness of an emergency team and plan during a disaster: leadership</t>
  </si>
  <si>
    <t xml:space="preserve">Plans for managing and protection of exisitng road network </t>
  </si>
  <si>
    <t>Ability (manpower) and capacity (technical and software) to produce a flood risk management plan</t>
  </si>
  <si>
    <t>Adapted construction for food distribution</t>
  </si>
  <si>
    <t>Real-time monitoring CFCS</t>
  </si>
  <si>
    <t xml:space="preserve">Coordination with real-time monitoring of resist and relief measures </t>
  </si>
  <si>
    <t>Real-time monitoring FS</t>
  </si>
  <si>
    <t>Real-time monitoring I&amp;RR</t>
  </si>
  <si>
    <t xml:space="preserve">Recovery   </t>
  </si>
  <si>
    <t>Availability of allocation for reconstruction &amp; renovation</t>
  </si>
  <si>
    <t>Provides sufficient lead time for rescue and evacuation works</t>
  </si>
  <si>
    <r>
      <t xml:space="preserve">Flood return period / flood event: </t>
    </r>
    <r>
      <rPr>
        <sz val="11"/>
        <color theme="4"/>
        <rFont val="Arial"/>
        <family val="2"/>
      </rPr>
      <t>1994 flood</t>
    </r>
  </si>
  <si>
    <t>Scenario table</t>
  </si>
  <si>
    <t>Dimension</t>
  </si>
  <si>
    <t xml:space="preserve">Area of influence </t>
  </si>
  <si>
    <t>Choose area of influence  for scenario</t>
  </si>
  <si>
    <t>Economic</t>
  </si>
  <si>
    <t>Physical</t>
  </si>
  <si>
    <t>transportation network</t>
  </si>
  <si>
    <t>cascading flood compartment system</t>
  </si>
  <si>
    <t>river network</t>
  </si>
  <si>
    <t>solid waste management</t>
  </si>
  <si>
    <t>rescue system</t>
  </si>
  <si>
    <t>adaptation</t>
  </si>
  <si>
    <t>crisis management</t>
  </si>
  <si>
    <t>evacuation of exceeding water</t>
  </si>
  <si>
    <t>flood water storage</t>
  </si>
  <si>
    <t>infiltration structures</t>
  </si>
  <si>
    <t>urban drainage</t>
  </si>
  <si>
    <t>weather forecast</t>
  </si>
  <si>
    <t xml:space="preserve">reconstruction system </t>
  </si>
  <si>
    <t>Social</t>
  </si>
  <si>
    <t>community</t>
  </si>
  <si>
    <t>coordination</t>
  </si>
  <si>
    <t>knowledge exchange</t>
  </si>
  <si>
    <t>lesson learnt</t>
  </si>
  <si>
    <t>public participation</t>
  </si>
  <si>
    <t>reconstruction system</t>
  </si>
  <si>
    <t>Institutional</t>
  </si>
  <si>
    <t>Resilience urban planning regulations</t>
  </si>
  <si>
    <t xml:space="preserve">Flood prevention management </t>
  </si>
  <si>
    <t xml:space="preserve">Land use restriction </t>
  </si>
  <si>
    <t>Natural</t>
  </si>
  <si>
    <t>terrain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</si>
</sst>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sz val="11"/>
      <color theme="4"/>
      <name val="Arial"/>
      <family val="2"/>
    </font>
    <font>
      <u/>
      <sz val="7.7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i/>
      <sz val="12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 wrapText="1"/>
    </xf>
    <xf numFmtId="1" fontId="6" fillId="5" borderId="6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10" fontId="6" fillId="5" borderId="6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 wrapText="1"/>
    </xf>
    <xf numFmtId="1" fontId="6" fillId="7" borderId="6" xfId="0" applyNumberFormat="1" applyFont="1" applyFill="1" applyBorder="1" applyAlignment="1">
      <alignment horizontal="center" vertical="center" wrapText="1"/>
    </xf>
    <xf numFmtId="10" fontId="6" fillId="7" borderId="6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1" fontId="3" fillId="8" borderId="9" xfId="0" applyNumberFormat="1" applyFont="1" applyFill="1" applyBorder="1" applyAlignment="1">
      <alignment horizontal="center" vertical="center" wrapText="1"/>
    </xf>
    <xf numFmtId="10" fontId="3" fillId="8" borderId="9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10" fontId="6" fillId="6" borderId="6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 wrapText="1"/>
    </xf>
    <xf numFmtId="1" fontId="7" fillId="9" borderId="6" xfId="0" applyNumberFormat="1" applyFont="1" applyFill="1" applyBorder="1" applyAlignment="1">
      <alignment horizontal="center" vertical="center" wrapText="1"/>
    </xf>
    <xf numFmtId="10" fontId="7" fillId="9" borderId="6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0" fillId="0" borderId="0" xfId="0" applyFill="1"/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left" vertical="center" textRotation="90" wrapText="1"/>
    </xf>
    <xf numFmtId="0" fontId="5" fillId="10" borderId="7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2" fillId="12" borderId="1" xfId="2" applyFill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10" fontId="0" fillId="0" borderId="19" xfId="1" applyNumberFormat="1" applyFont="1" applyBorder="1"/>
    <xf numFmtId="2" fontId="0" fillId="0" borderId="0" xfId="1" applyNumberFormat="1" applyFont="1" applyAlignment="1">
      <alignment horizontal="center"/>
    </xf>
    <xf numFmtId="0" fontId="5" fillId="13" borderId="8" xfId="0" applyFont="1" applyFill="1" applyBorder="1" applyAlignment="1">
      <alignment horizontal="left" vertical="center" textRotation="90" wrapText="1"/>
    </xf>
    <xf numFmtId="0" fontId="5" fillId="13" borderId="8" xfId="0" applyFont="1" applyFill="1" applyBorder="1" applyAlignment="1">
      <alignment horizontal="left" vertical="center"/>
    </xf>
    <xf numFmtId="0" fontId="6" fillId="13" borderId="20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6" fillId="14" borderId="20" xfId="0" applyFont="1" applyFill="1" applyBorder="1" applyAlignment="1">
      <alignment horizontal="left" vertical="center" wrapText="1"/>
    </xf>
    <xf numFmtId="0" fontId="6" fillId="5" borderId="21" xfId="0" applyFont="1" applyFill="1" applyBorder="1" applyAlignment="1">
      <alignment horizontal="left" vertical="center" wrapText="1"/>
    </xf>
    <xf numFmtId="0" fontId="5" fillId="15" borderId="8" xfId="0" applyFont="1" applyFill="1" applyBorder="1" applyAlignment="1">
      <alignment horizontal="left" vertical="center" textRotation="90" wrapText="1"/>
    </xf>
    <xf numFmtId="0" fontId="10" fillId="15" borderId="8" xfId="3" applyFill="1" applyBorder="1" applyAlignment="1" applyProtection="1">
      <alignment horizontal="left" vertical="center"/>
    </xf>
    <xf numFmtId="0" fontId="3" fillId="15" borderId="20" xfId="0" applyFont="1" applyFill="1" applyBorder="1" applyAlignment="1">
      <alignment horizontal="left" vertical="center" wrapText="1"/>
    </xf>
    <xf numFmtId="0" fontId="3" fillId="9" borderId="20" xfId="0" applyFont="1" applyFill="1" applyBorder="1" applyAlignment="1">
      <alignment horizontal="left" vertical="center" wrapText="1"/>
    </xf>
    <xf numFmtId="0" fontId="3" fillId="6" borderId="20" xfId="0" applyFont="1" applyFill="1" applyBorder="1" applyAlignment="1">
      <alignment horizontal="left" vertical="center" wrapText="1"/>
    </xf>
    <xf numFmtId="0" fontId="3" fillId="16" borderId="20" xfId="0" applyFont="1" applyFill="1" applyBorder="1" applyAlignment="1">
      <alignment horizontal="left" vertical="center" wrapText="1"/>
    </xf>
    <xf numFmtId="0" fontId="3" fillId="9" borderId="21" xfId="0" applyFont="1" applyFill="1" applyBorder="1" applyAlignment="1">
      <alignment horizontal="left" vertical="center" wrapText="1"/>
    </xf>
    <xf numFmtId="0" fontId="6" fillId="9" borderId="20" xfId="0" applyFont="1" applyFill="1" applyBorder="1" applyAlignment="1">
      <alignment horizontal="left" vertical="center" wrapText="1"/>
    </xf>
    <xf numFmtId="0" fontId="6" fillId="16" borderId="20" xfId="0" applyFont="1" applyFill="1" applyBorder="1" applyAlignment="1">
      <alignment horizontal="left" vertical="center" wrapText="1"/>
    </xf>
    <xf numFmtId="0" fontId="6" fillId="9" borderId="21" xfId="0" applyFont="1" applyFill="1" applyBorder="1" applyAlignment="1">
      <alignment horizontal="left" vertical="center" wrapText="1"/>
    </xf>
    <xf numFmtId="0" fontId="5" fillId="17" borderId="8" xfId="0" applyFont="1" applyFill="1" applyBorder="1" applyAlignment="1">
      <alignment horizontal="center" vertical="center" textRotation="90" wrapText="1"/>
    </xf>
    <xf numFmtId="0" fontId="10" fillId="17" borderId="8" xfId="3" applyFill="1" applyBorder="1" applyAlignment="1" applyProtection="1">
      <alignment horizontal="center" vertical="center"/>
    </xf>
    <xf numFmtId="0" fontId="3" fillId="17" borderId="20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left" vertical="center" textRotation="90" wrapText="1"/>
    </xf>
    <xf numFmtId="0" fontId="5" fillId="10" borderId="8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 wrapText="1"/>
    </xf>
    <xf numFmtId="0" fontId="3" fillId="10" borderId="22" xfId="0" applyFont="1" applyFill="1" applyBorder="1" applyAlignment="1">
      <alignment horizontal="left" vertical="center" wrapText="1"/>
    </xf>
    <xf numFmtId="0" fontId="3" fillId="0" borderId="0" xfId="0" applyFont="1" applyBorder="1"/>
    <xf numFmtId="0" fontId="6" fillId="13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6" fillId="16" borderId="6" xfId="0" applyFont="1" applyFill="1" applyBorder="1" applyAlignment="1">
      <alignment horizontal="left" vertical="center" wrapText="1"/>
    </xf>
    <xf numFmtId="0" fontId="6" fillId="9" borderId="18" xfId="0" applyFont="1" applyFill="1" applyBorder="1" applyAlignment="1">
      <alignment horizontal="left" vertical="center" wrapText="1"/>
    </xf>
    <xf numFmtId="0" fontId="0" fillId="0" borderId="0" xfId="0" applyFill="1" applyBorder="1"/>
    <xf numFmtId="0" fontId="5" fillId="15" borderId="8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left" vertical="center" textRotation="90" wrapText="1"/>
    </xf>
    <xf numFmtId="0" fontId="5" fillId="18" borderId="8" xfId="0" applyFont="1" applyFill="1" applyBorder="1" applyAlignment="1">
      <alignment horizontal="left" vertical="center"/>
    </xf>
    <xf numFmtId="0" fontId="3" fillId="18" borderId="20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left" vertical="center" wrapText="1"/>
    </xf>
    <xf numFmtId="0" fontId="3" fillId="16" borderId="9" xfId="0" applyFont="1" applyFill="1" applyBorder="1" applyAlignment="1">
      <alignment horizontal="left" vertical="center" wrapText="1"/>
    </xf>
    <xf numFmtId="0" fontId="5" fillId="17" borderId="8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17" borderId="22" xfId="0" applyFont="1" applyFill="1" applyBorder="1" applyAlignment="1">
      <alignment horizontal="left" vertical="center" wrapText="1"/>
    </xf>
    <xf numFmtId="0" fontId="3" fillId="8" borderId="22" xfId="0" applyFont="1" applyFill="1" applyBorder="1" applyAlignment="1">
      <alignment horizontal="left" vertical="center" wrapText="1"/>
    </xf>
    <xf numFmtId="0" fontId="3" fillId="16" borderId="22" xfId="0" applyFont="1" applyFill="1" applyBorder="1" applyAlignment="1">
      <alignment horizontal="left" vertical="center" wrapText="1"/>
    </xf>
    <xf numFmtId="0" fontId="3" fillId="8" borderId="23" xfId="0" applyFont="1" applyFill="1" applyBorder="1" applyAlignment="1">
      <alignment horizontal="left" vertical="center" wrapText="1"/>
    </xf>
    <xf numFmtId="0" fontId="3" fillId="17" borderId="6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18" xfId="0" applyFont="1" applyFill="1" applyBorder="1" applyAlignment="1">
      <alignment horizontal="left" vertical="center" wrapText="1"/>
    </xf>
    <xf numFmtId="0" fontId="3" fillId="8" borderId="20" xfId="0" applyFont="1" applyFill="1" applyBorder="1" applyAlignment="1">
      <alignment horizontal="left" vertical="center" wrapText="1"/>
    </xf>
    <xf numFmtId="0" fontId="3" fillId="8" borderId="21" xfId="0" applyFont="1" applyFill="1" applyBorder="1" applyAlignment="1">
      <alignment horizontal="left" vertical="center" wrapText="1"/>
    </xf>
    <xf numFmtId="0" fontId="7" fillId="16" borderId="6" xfId="0" applyFont="1" applyFill="1" applyBorder="1" applyAlignment="1">
      <alignment horizontal="left" vertical="center" wrapText="1"/>
    </xf>
    <xf numFmtId="0" fontId="7" fillId="16" borderId="20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2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0" fontId="3" fillId="15" borderId="22" xfId="0" applyFont="1" applyFill="1" applyBorder="1" applyAlignment="1">
      <alignment horizontal="left" vertical="center" wrapText="1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left" vertical="center" wrapText="1"/>
    </xf>
    <xf numFmtId="0" fontId="3" fillId="19" borderId="22" xfId="0" applyFont="1" applyFill="1" applyBorder="1" applyAlignment="1">
      <alignment horizontal="left" vertical="center" wrapText="1"/>
    </xf>
    <xf numFmtId="0" fontId="3" fillId="19" borderId="6" xfId="0" applyFont="1" applyFill="1" applyBorder="1" applyAlignment="1">
      <alignment horizontal="left" vertical="center" wrapText="1"/>
    </xf>
    <xf numFmtId="0" fontId="6" fillId="6" borderId="22" xfId="0" applyFont="1" applyFill="1" applyBorder="1" applyAlignment="1">
      <alignment horizontal="left" vertical="center" wrapText="1"/>
    </xf>
    <xf numFmtId="0" fontId="6" fillId="6" borderId="23" xfId="0" applyFont="1" applyFill="1" applyBorder="1" applyAlignment="1">
      <alignment horizontal="left" vertical="center" wrapText="1"/>
    </xf>
    <xf numFmtId="0" fontId="3" fillId="18" borderId="22" xfId="0" applyFont="1" applyFill="1" applyBorder="1" applyAlignment="1">
      <alignment horizontal="left" vertical="center" wrapText="1"/>
    </xf>
    <xf numFmtId="0" fontId="3" fillId="18" borderId="6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18" xfId="0" applyFont="1" applyFill="1" applyBorder="1" applyAlignment="1">
      <alignment horizontal="left" vertical="center" wrapText="1"/>
    </xf>
    <xf numFmtId="0" fontId="5" fillId="18" borderId="15" xfId="0" applyFont="1" applyFill="1" applyBorder="1" applyAlignment="1">
      <alignment horizontal="left" vertical="center" textRotation="90" wrapText="1"/>
    </xf>
    <xf numFmtId="0" fontId="3" fillId="18" borderId="25" xfId="0" applyFont="1" applyFill="1" applyBorder="1" applyAlignment="1">
      <alignment horizontal="left" vertical="center" wrapText="1"/>
    </xf>
    <xf numFmtId="0" fontId="6" fillId="6" borderId="25" xfId="0" applyFont="1" applyFill="1" applyBorder="1" applyAlignment="1">
      <alignment horizontal="left" vertical="center" wrapText="1"/>
    </xf>
    <xf numFmtId="0" fontId="6" fillId="6" borderId="26" xfId="0" applyFont="1" applyFill="1" applyBorder="1" applyAlignment="1">
      <alignment horizontal="left" vertical="center" wrapText="1"/>
    </xf>
    <xf numFmtId="0" fontId="5" fillId="18" borderId="27" xfId="0" applyFont="1" applyFill="1" applyBorder="1" applyAlignment="1">
      <alignment horizontal="left" vertical="center" textRotation="90" wrapText="1"/>
    </xf>
    <xf numFmtId="0" fontId="5" fillId="18" borderId="28" xfId="0" applyFont="1" applyFill="1" applyBorder="1" applyAlignment="1">
      <alignment horizontal="left" vertical="center"/>
    </xf>
    <xf numFmtId="0" fontId="5" fillId="18" borderId="29" xfId="0" applyFont="1" applyFill="1" applyBorder="1" applyAlignment="1">
      <alignment horizontal="left" vertical="center" textRotation="90" wrapText="1"/>
    </xf>
    <xf numFmtId="0" fontId="5" fillId="18" borderId="30" xfId="0" applyFont="1" applyFill="1" applyBorder="1" applyAlignment="1">
      <alignment horizontal="left" vertical="center"/>
    </xf>
    <xf numFmtId="0" fontId="6" fillId="16" borderId="9" xfId="0" applyFont="1" applyFill="1" applyBorder="1" applyAlignment="1">
      <alignment horizontal="left" vertical="center" wrapText="1"/>
    </xf>
    <xf numFmtId="0" fontId="5" fillId="17" borderId="29" xfId="0" applyFont="1" applyFill="1" applyBorder="1" applyAlignment="1">
      <alignment horizontal="center" vertical="center" textRotation="90" wrapText="1"/>
    </xf>
    <xf numFmtId="0" fontId="5" fillId="17" borderId="30" xfId="0" applyFont="1" applyFill="1" applyBorder="1" applyAlignment="1">
      <alignment horizontal="center" vertical="center"/>
    </xf>
    <xf numFmtId="0" fontId="5" fillId="18" borderId="31" xfId="0" applyFont="1" applyFill="1" applyBorder="1" applyAlignment="1">
      <alignment horizontal="left" vertical="center" textRotation="90" wrapText="1"/>
    </xf>
    <xf numFmtId="0" fontId="5" fillId="18" borderId="32" xfId="0" applyFont="1" applyFill="1" applyBorder="1" applyAlignment="1">
      <alignment horizontal="left" vertical="center"/>
    </xf>
    <xf numFmtId="0" fontId="5" fillId="18" borderId="33" xfId="0" applyFont="1" applyFill="1" applyBorder="1" applyAlignment="1">
      <alignment horizontal="left" vertical="center" textRotation="90" wrapText="1"/>
    </xf>
    <xf numFmtId="0" fontId="3" fillId="18" borderId="10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34" xfId="0" applyFont="1" applyFill="1" applyBorder="1" applyAlignment="1">
      <alignment horizontal="left" vertical="center" wrapText="1"/>
    </xf>
    <xf numFmtId="0" fontId="3" fillId="17" borderId="9" xfId="0" applyFont="1" applyFill="1" applyBorder="1" applyAlignment="1">
      <alignment horizontal="left" vertical="center" wrapText="1"/>
    </xf>
    <xf numFmtId="0" fontId="3" fillId="9" borderId="9" xfId="0" applyFont="1" applyFill="1" applyBorder="1" applyAlignment="1">
      <alignment horizontal="left" vertical="center" wrapText="1"/>
    </xf>
    <xf numFmtId="0" fontId="3" fillId="9" borderId="35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3" fillId="9" borderId="18" xfId="0" applyFont="1" applyFill="1" applyBorder="1" applyAlignment="1">
      <alignment horizontal="left" vertical="center" wrapText="1"/>
    </xf>
    <xf numFmtId="0" fontId="3" fillId="9" borderId="22" xfId="0" applyFont="1" applyFill="1" applyBorder="1" applyAlignment="1">
      <alignment horizontal="left" vertical="center" wrapText="1"/>
    </xf>
    <xf numFmtId="0" fontId="3" fillId="9" borderId="23" xfId="0" applyFont="1" applyFill="1" applyBorder="1" applyAlignment="1">
      <alignment horizontal="left" vertical="center" wrapText="1"/>
    </xf>
    <xf numFmtId="0" fontId="5" fillId="13" borderId="29" xfId="0" applyFont="1" applyFill="1" applyBorder="1" applyAlignment="1">
      <alignment horizontal="left" vertical="center" textRotation="90" wrapText="1"/>
    </xf>
    <xf numFmtId="0" fontId="5" fillId="13" borderId="30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9" borderId="18" xfId="0" applyFont="1" applyFill="1" applyBorder="1" applyAlignment="1">
      <alignment horizontal="left" vertical="center" wrapText="1"/>
    </xf>
    <xf numFmtId="0" fontId="7" fillId="13" borderId="20" xfId="0" applyFont="1" applyFill="1" applyBorder="1" applyAlignment="1">
      <alignment horizontal="left" vertical="center" wrapText="1"/>
    </xf>
    <xf numFmtId="0" fontId="7" fillId="9" borderId="20" xfId="0" applyFont="1" applyFill="1" applyBorder="1" applyAlignment="1">
      <alignment horizontal="left" vertical="center" wrapText="1"/>
    </xf>
    <xf numFmtId="0" fontId="7" fillId="9" borderId="21" xfId="0" applyFont="1" applyFill="1" applyBorder="1" applyAlignment="1">
      <alignment horizontal="left" vertical="center" wrapText="1"/>
    </xf>
    <xf numFmtId="0" fontId="5" fillId="10" borderId="29" xfId="0" applyFont="1" applyFill="1" applyBorder="1" applyAlignment="1">
      <alignment horizontal="left" vertical="center" textRotation="90" wrapText="1"/>
    </xf>
    <xf numFmtId="0" fontId="5" fillId="10" borderId="30" xfId="0" applyFont="1" applyFill="1" applyBorder="1" applyAlignment="1">
      <alignment horizontal="left" vertical="center"/>
    </xf>
    <xf numFmtId="0" fontId="5" fillId="10" borderId="12" xfId="0" applyFont="1" applyFill="1" applyBorder="1" applyAlignment="1">
      <alignment horizontal="left" vertical="center" textRotation="90" wrapText="1"/>
    </xf>
    <xf numFmtId="0" fontId="5" fillId="10" borderId="16" xfId="0" applyFont="1" applyFill="1" applyBorder="1" applyAlignment="1">
      <alignment horizontal="left" vertical="center"/>
    </xf>
    <xf numFmtId="0" fontId="3" fillId="16" borderId="8" xfId="0" applyFont="1" applyFill="1" applyBorder="1" applyAlignment="1">
      <alignment horizontal="left" vertical="center" wrapText="1"/>
    </xf>
    <xf numFmtId="0" fontId="5" fillId="13" borderId="27" xfId="0" applyFont="1" applyFill="1" applyBorder="1" applyAlignment="1">
      <alignment horizontal="left" vertical="center" textRotation="90" wrapText="1"/>
    </xf>
    <xf numFmtId="0" fontId="5" fillId="13" borderId="28" xfId="0" applyFont="1" applyFill="1" applyBorder="1" applyAlignment="1">
      <alignment horizontal="left" vertical="center"/>
    </xf>
    <xf numFmtId="0" fontId="3" fillId="13" borderId="6" xfId="0" applyFont="1" applyFill="1" applyBorder="1" applyAlignment="1">
      <alignment horizontal="left" vertical="center" wrapText="1"/>
    </xf>
    <xf numFmtId="0" fontId="10" fillId="10" borderId="30" xfId="3" applyFill="1" applyBorder="1" applyAlignment="1" applyProtection="1">
      <alignment horizontal="left" vertical="center"/>
    </xf>
    <xf numFmtId="0" fontId="3" fillId="7" borderId="20" xfId="0" applyFont="1" applyFill="1" applyBorder="1" applyAlignment="1">
      <alignment horizontal="left" vertical="center" wrapText="1"/>
    </xf>
    <xf numFmtId="0" fontId="3" fillId="7" borderId="21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5" fillId="15" borderId="29" xfId="0" applyFont="1" applyFill="1" applyBorder="1" applyAlignment="1">
      <alignment horizontal="left" vertical="center" textRotation="90" wrapText="1"/>
    </xf>
    <xf numFmtId="0" fontId="5" fillId="15" borderId="30" xfId="0" applyFont="1" applyFill="1" applyBorder="1" applyAlignment="1">
      <alignment horizontal="left" vertical="center"/>
    </xf>
    <xf numFmtId="0" fontId="6" fillId="16" borderId="22" xfId="0" applyFont="1" applyFill="1" applyBorder="1" applyAlignment="1">
      <alignment horizontal="left" vertical="center" wrapText="1"/>
    </xf>
    <xf numFmtId="0" fontId="3" fillId="18" borderId="9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7" borderId="35" xfId="0" applyFont="1" applyFill="1" applyBorder="1" applyAlignment="1">
      <alignment horizontal="left" vertical="center" wrapText="1"/>
    </xf>
    <xf numFmtId="0" fontId="6" fillId="16" borderId="25" xfId="0" applyFont="1" applyFill="1" applyBorder="1" applyAlignment="1">
      <alignment horizontal="left" vertical="center" wrapText="1"/>
    </xf>
    <xf numFmtId="0" fontId="5" fillId="18" borderId="12" xfId="0" applyFont="1" applyFill="1" applyBorder="1" applyAlignment="1">
      <alignment horizontal="left" vertical="center" textRotation="90" wrapText="1"/>
    </xf>
    <xf numFmtId="0" fontId="5" fillId="17" borderId="27" xfId="0" applyFont="1" applyFill="1" applyBorder="1" applyAlignment="1">
      <alignment horizontal="center" vertical="center" textRotation="90" wrapText="1"/>
    </xf>
    <xf numFmtId="0" fontId="5" fillId="17" borderId="28" xfId="0" applyFont="1" applyFill="1" applyBorder="1" applyAlignment="1">
      <alignment horizontal="center" vertical="center"/>
    </xf>
    <xf numFmtId="0" fontId="3" fillId="19" borderId="20" xfId="0" applyFont="1" applyFill="1" applyBorder="1" applyAlignment="1">
      <alignment horizontal="left" vertical="center" wrapText="1"/>
    </xf>
    <xf numFmtId="0" fontId="6" fillId="16" borderId="10" xfId="0" applyFont="1" applyFill="1" applyBorder="1" applyAlignment="1">
      <alignment horizontal="left" vertical="center" wrapText="1"/>
    </xf>
    <xf numFmtId="0" fontId="10" fillId="17" borderId="30" xfId="3" applyFill="1" applyBorder="1" applyAlignment="1" applyProtection="1">
      <alignment horizontal="center" vertical="center"/>
    </xf>
    <xf numFmtId="0" fontId="6" fillId="13" borderId="9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6" fillId="9" borderId="3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0" fillId="0" borderId="0" xfId="3" applyAlignment="1" applyProtection="1">
      <alignment horizontal="left"/>
    </xf>
    <xf numFmtId="0" fontId="11" fillId="0" borderId="0" xfId="0" applyFont="1" applyBorder="1" applyAlignment="1">
      <alignment vertical="top" wrapText="1"/>
    </xf>
    <xf numFmtId="0" fontId="0" fillId="0" borderId="0" xfId="0" applyBorder="1"/>
    <xf numFmtId="0" fontId="4" fillId="3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2" fontId="6" fillId="6" borderId="7" xfId="0" applyNumberFormat="1" applyFont="1" applyFill="1" applyBorder="1" applyAlignment="1">
      <alignment horizontal="center" vertical="center" wrapText="1"/>
    </xf>
    <xf numFmtId="2" fontId="6" fillId="6" borderId="8" xfId="0" applyNumberFormat="1" applyFont="1" applyFill="1" applyBorder="1" applyAlignment="1">
      <alignment horizontal="center" vertical="center" wrapText="1"/>
    </xf>
    <xf numFmtId="2" fontId="6" fillId="6" borderId="1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17" fillId="20" borderId="0" xfId="0" applyFont="1" applyFill="1" applyAlignment="1">
      <alignment horizontal="center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18" fillId="0" borderId="19" xfId="0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8" fillId="0" borderId="0" xfId="0" applyFont="1" applyAlignment="1">
      <alignment horizontal="center"/>
    </xf>
  </cellXfs>
  <cellStyles count="4">
    <cellStyle name="Check Cell" xfId="2" builtinId="23"/>
    <cellStyle name="Hyperlink" xfId="3" builtinId="8"/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double">
          <color auto="1"/>
        </left>
        <right/>
        <top style="double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  <border diagonalUp="0" diagonalDown="0">
        <left style="double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relativeIndent="255" justifyLastLine="0" shrinkToFit="0" readingOrder="0"/>
      <border diagonalUp="0" diagonalDown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relativeIndent="255" justifyLastLine="0" shrinkToFit="0" readingOrder="0"/>
      <border diagonalUp="0" diagonalDown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relativeIndent="255" justifyLastLine="0" shrinkToFit="0" readingOrder="0"/>
      <border diagonalUp="0" diagonalDown="0">
        <left/>
        <right style="double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90" wrapText="1" indent="0" relativeIndent="255" justifyLastLine="0" shrinkToFit="0" readingOrder="0"/>
      <border diagonalUp="0" diagonalDown="0">
        <left style="thick">
          <color auto="1"/>
        </left>
        <right style="double">
          <color auto="1"/>
        </right>
        <top/>
        <bottom/>
        <vertical/>
        <horizontal/>
      </border>
    </dxf>
    <dxf>
      <border outline="0">
        <right style="double">
          <color auto="1"/>
        </right>
        <top style="thick">
          <color auto="1"/>
        </top>
      </border>
    </dxf>
    <dxf>
      <border outline="0">
        <bottom style="double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9"/>
  <c:chart>
    <c:title>
      <c:layout>
        <c:manualLayout>
          <c:xMode val="edge"/>
          <c:yMode val="edge"/>
          <c:x val="3.445144356955384E-2"/>
          <c:y val="1.3888888888888892E-2"/>
        </c:manualLayout>
      </c:layout>
    </c:title>
    <c:plotArea>
      <c:layout>
        <c:manualLayout>
          <c:layoutTarget val="inner"/>
          <c:xMode val="edge"/>
          <c:yMode val="edge"/>
          <c:x val="0.26268241469816278"/>
          <c:y val="0.16569104006096258"/>
          <c:w val="0.54780396943151155"/>
          <c:h val="0.66034782780331402"/>
        </c:manualLayout>
      </c:layout>
      <c:radarChart>
        <c:radarStyle val="filled"/>
        <c:ser>
          <c:idx val="0"/>
          <c:order val="0"/>
          <c:tx>
            <c:v>FRI</c:v>
          </c:tx>
          <c:cat>
            <c:strRef>
              <c:f>FRI!$C$4:$C$8</c:f>
              <c:strCache>
                <c:ptCount val="5"/>
                <c:pt idx="0">
                  <c:v>natural</c:v>
                </c:pt>
                <c:pt idx="1">
                  <c:v>social</c:v>
                </c:pt>
                <c:pt idx="2">
                  <c:v>economic</c:v>
                </c:pt>
                <c:pt idx="3">
                  <c:v>institutional</c:v>
                </c:pt>
                <c:pt idx="4">
                  <c:v>physical</c:v>
                </c:pt>
              </c:strCache>
            </c:strRef>
          </c:cat>
          <c:val>
            <c:numRef>
              <c:f>FRI!$F$4:$F$8</c:f>
              <c:numCache>
                <c:formatCode>0.00</c:formatCode>
                <c:ptCount val="5"/>
                <c:pt idx="0">
                  <c:v>3</c:v>
                </c:pt>
                <c:pt idx="1">
                  <c:v>0.92307692307692313</c:v>
                </c:pt>
                <c:pt idx="2">
                  <c:v>1.7400000000000002</c:v>
                </c:pt>
                <c:pt idx="3">
                  <c:v>2.0428571428571427</c:v>
                </c:pt>
                <c:pt idx="4">
                  <c:v>1.3608247422680404</c:v>
                </c:pt>
              </c:numCache>
            </c:numRef>
          </c:val>
        </c:ser>
        <c:axId val="105861120"/>
        <c:axId val="105863424"/>
      </c:radarChart>
      <c:catAx>
        <c:axId val="105861120"/>
        <c:scaling>
          <c:orientation val="minMax"/>
        </c:scaling>
        <c:axPos val="b"/>
        <c:majorGridlines/>
        <c:numFmt formatCode="0.00" sourceLinked="1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5863424"/>
        <c:crosses val="autoZero"/>
        <c:auto val="1"/>
        <c:lblAlgn val="ctr"/>
        <c:lblOffset val="100"/>
      </c:catAx>
      <c:valAx>
        <c:axId val="105863424"/>
        <c:scaling>
          <c:orientation val="minMax"/>
          <c:max val="5"/>
        </c:scaling>
        <c:axPos val="l"/>
        <c:majorGridlines/>
        <c:numFmt formatCode="0" sourceLinked="0"/>
        <c:majorTickMark val="cross"/>
        <c:tickLblPos val="nextTo"/>
        <c:crossAx val="10586112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8464020122484699"/>
          <c:y val="0.84928732866724976"/>
          <c:w val="8.0394813491206377E-2"/>
          <c:h val="6.212059210101966E-2"/>
        </c:manualLayout>
      </c:layout>
      <c:txPr>
        <a:bodyPr/>
        <a:lstStyle/>
        <a:p>
          <a:pPr>
            <a:defRPr sz="1800"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10</xdr:row>
      <xdr:rowOff>352425</xdr:rowOff>
    </xdr:from>
    <xdr:to>
      <xdr:col>27</xdr:col>
      <xdr:colOff>450273</xdr:colOff>
      <xdr:row>22</xdr:row>
      <xdr:rowOff>155864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692727</xdr:colOff>
      <xdr:row>0</xdr:row>
      <xdr:rowOff>173182</xdr:rowOff>
    </xdr:from>
    <xdr:to>
      <xdr:col>26</xdr:col>
      <xdr:colOff>467591</xdr:colOff>
      <xdr:row>9</xdr:row>
      <xdr:rowOff>69273</xdr:rowOff>
    </xdr:to>
    <xdr:sp macro="" textlink="">
      <xdr:nvSpPr>
        <xdr:cNvPr id="4" name="TextBox 3"/>
        <xdr:cNvSpPr txBox="1"/>
      </xdr:nvSpPr>
      <xdr:spPr>
        <a:xfrm>
          <a:off x="21855545" y="173182"/>
          <a:ext cx="6528955" cy="193963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4000" b="1"/>
            <a:t>To calculate the FRI please just the column K and L</a:t>
          </a:r>
          <a:r>
            <a:rPr lang="en-US" sz="4000" b="1" baseline="0"/>
            <a:t> e</a:t>
          </a:r>
          <a:r>
            <a:rPr lang="en-US" sz="4000" b="1"/>
            <a:t>verything</a:t>
          </a:r>
          <a:r>
            <a:rPr lang="en-US" sz="4000" b="1" baseline="0"/>
            <a:t> else is set.</a:t>
          </a:r>
          <a:endParaRPr lang="en-US" sz="40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34" displayName="Table134" ref="B12:P103" totalsRowShown="0" headerRowBorderDxfId="14" tableBorderDxfId="13">
  <autoFilter ref="B12:P103"/>
  <sortState ref="B13:R103">
    <sortCondition descending="1" ref="L14:L105"/>
  </sortState>
  <tableColumns count="15">
    <tableColumn id="1" name="Column1" dataDxfId="12"/>
    <tableColumn id="17" name="Column2" dataDxfId="11"/>
    <tableColumn id="2" name="Area of influence" dataDxfId="10"/>
    <tableColumn id="3" name="5R" dataDxfId="9"/>
    <tableColumn id="4" name="Area of influence2" dataDxfId="8"/>
    <tableColumn id="5" name=" Indicators  (Yes-No (1-0) Matrix)"/>
    <tableColumn id="6" name="dimensions"/>
    <tableColumn id="7" name="Status" dataDxfId="7"/>
    <tableColumn id="8" name="Explanation " dataDxfId="6"/>
    <tableColumn id="9" name="Variable status (xi)" dataDxfId="5"/>
    <tableColumn id="10" name="Variable weight (wi)" dataDxfId="4"/>
    <tableColumn id="11" name="Xi*Wi" dataDxfId="3">
      <calculatedColumnFormula>(K13*L13)*I13</calculatedColumnFormula>
    </tableColumn>
    <tableColumn id="12" name="&quot;Weight within dimension&quot; " dataDxfId="2" dataCellStyle="Percent">
      <calculatedColumnFormula>Table134[[#This Row],[Variable weight (wi)]]/SUMIF([dimensions],Table134[[#This Row],[dimensions]],[Variable weight (wi)])</calculatedColumnFormula>
    </tableColumn>
    <tableColumn id="14" name="&quot;Overall weight&quot; " dataDxfId="1" dataCellStyle="Percent">
      <calculatedColumnFormula>Table134[[#This Row],[Variable weight (wi)]]/SUM([Variable weight (wi)])</calculatedColumnFormula>
    </tableColumn>
    <tableColumn id="15" name="(xi*wi)/ ∑wi)" dataDxfId="0" dataCellStyle="Percent">
      <calculatedColumnFormula>Table134[[#This Row],[Xi*Wi]]/SUMIF([dimensions],Table134[[#This Row],[dimensions]],[Variable weight (wi)])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opLeftCell="D1" zoomScale="55" zoomScaleNormal="55" workbookViewId="0">
      <selection activeCell="U28" sqref="U28"/>
    </sheetView>
  </sheetViews>
  <sheetFormatPr defaultRowHeight="15"/>
  <cols>
    <col min="1" max="1" width="9.140625" style="1"/>
    <col min="2" max="3" width="12" style="1" customWidth="1"/>
    <col min="4" max="4" width="30.140625" style="189" customWidth="1"/>
    <col min="5" max="5" width="13.7109375" style="189" customWidth="1"/>
    <col min="6" max="6" width="31.42578125" style="189" customWidth="1"/>
    <col min="7" max="7" width="42.140625" style="189" customWidth="1"/>
    <col min="8" max="8" width="31.28515625" style="1" bestFit="1" customWidth="1"/>
    <col min="9" max="9" width="10.85546875" style="1" customWidth="1"/>
    <col min="10" max="10" width="31.28515625" style="2" customWidth="1"/>
    <col min="11" max="11" width="21.7109375" style="1" customWidth="1"/>
    <col min="12" max="12" width="22.7109375" style="190" customWidth="1"/>
    <col min="13" max="13" width="8.5703125" style="190" customWidth="1"/>
    <col min="14" max="14" width="13.5703125" customWidth="1"/>
    <col min="15" max="15" width="10" customWidth="1"/>
    <col min="16" max="17" width="8.5703125" customWidth="1"/>
    <col min="18" max="19" width="15.42578125" customWidth="1"/>
    <col min="20" max="20" width="12.7109375" style="1" customWidth="1"/>
    <col min="21" max="21" width="12.5703125" style="1" bestFit="1" customWidth="1"/>
    <col min="22" max="22" width="9.140625" style="1"/>
  </cols>
  <sheetData>
    <row r="1" spans="1:22">
      <c r="B1" s="194" t="s">
        <v>0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</row>
    <row r="2" spans="1:22" ht="15.75" thickBo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T2" s="2"/>
      <c r="U2" s="2"/>
      <c r="V2" s="2"/>
    </row>
    <row r="3" spans="1:22" ht="31.5" thickTop="1" thickBot="1">
      <c r="A3" s="2"/>
      <c r="B3" s="3"/>
      <c r="C3"/>
      <c r="D3" s="4" t="s">
        <v>1</v>
      </c>
      <c r="E3" s="5" t="s">
        <v>2</v>
      </c>
      <c r="F3" s="4" t="s">
        <v>3</v>
      </c>
      <c r="G3" s="4" t="s">
        <v>4</v>
      </c>
      <c r="H3" s="6" t="s">
        <v>5</v>
      </c>
      <c r="I3" s="2"/>
      <c r="J3" s="3"/>
      <c r="K3" s="195" t="s">
        <v>6</v>
      </c>
      <c r="L3" s="196"/>
      <c r="M3" s="3"/>
      <c r="T3" s="2"/>
      <c r="U3" s="2"/>
      <c r="V3" s="2"/>
    </row>
    <row r="4" spans="1:22" ht="16.5" thickTop="1" thickBot="1">
      <c r="A4" s="2"/>
      <c r="B4" s="3"/>
      <c r="C4" s="7" t="s">
        <v>7</v>
      </c>
      <c r="D4" s="8">
        <f>COUNTIF($H$13:$H$103, C4)-E4</f>
        <v>2</v>
      </c>
      <c r="E4" s="9">
        <f>COUNTIFS(Table134[Variable weight (wi)],0,Table134[dimensions],C4)</f>
        <v>0</v>
      </c>
      <c r="F4" s="10">
        <f>SUMIF(Table134[dimensions],C4,Table134[(xi*wi)/ ∑wi)])</f>
        <v>3</v>
      </c>
      <c r="G4" s="11">
        <f>SUMIF(Table134[dimensions],C4,Table134[Variable weight (wi)])/SUM(Table134[Variable weight (wi)])</f>
        <v>3.9525691699604744E-2</v>
      </c>
      <c r="H4" s="197">
        <f>F4*G4+F5*G5+F6*G6+F7*G7+F8*G8</f>
        <v>1.6442687747035569</v>
      </c>
      <c r="I4" s="2"/>
      <c r="J4" s="3"/>
      <c r="K4" s="12" t="s">
        <v>8</v>
      </c>
      <c r="L4" s="12" t="s">
        <v>9</v>
      </c>
      <c r="M4" s="3"/>
      <c r="T4" s="2"/>
      <c r="U4" s="2"/>
      <c r="V4" s="2"/>
    </row>
    <row r="5" spans="1:22" ht="16.5" thickTop="1" thickBot="1">
      <c r="A5" s="2"/>
      <c r="B5" s="3"/>
      <c r="C5" s="13" t="s">
        <v>10</v>
      </c>
      <c r="D5" s="14">
        <f>COUNTIF($H$13:$H$103, C5)-E5</f>
        <v>8</v>
      </c>
      <c r="E5" s="9">
        <f>COUNTIFS(Table134[Variable weight (wi)],0,Table134[dimensions],C5)</f>
        <v>2</v>
      </c>
      <c r="F5" s="10">
        <f>SUMIF(Table134[dimensions],C5,Table134[(xi*wi)/ ∑wi)])</f>
        <v>0.92307692307692313</v>
      </c>
      <c r="G5" s="15">
        <f>SUMIF(Table134[dimensions],C5,Table134[Variable weight (wi)])/SUM(Table134[Variable weight (wi)])</f>
        <v>0.10276679841897234</v>
      </c>
      <c r="H5" s="198"/>
      <c r="I5" s="2"/>
      <c r="J5" s="16" t="s">
        <v>11</v>
      </c>
      <c r="K5" s="17">
        <v>0</v>
      </c>
      <c r="L5" s="3"/>
      <c r="M5" s="2"/>
      <c r="T5" s="2"/>
      <c r="U5" s="2"/>
      <c r="V5" s="2"/>
    </row>
    <row r="6" spans="1:22" ht="16.5" thickTop="1" thickBot="1">
      <c r="A6" s="2"/>
      <c r="B6" s="3"/>
      <c r="C6" s="18" t="s">
        <v>12</v>
      </c>
      <c r="D6" s="19">
        <f>COUNTIF($H$13:$H$103, C6)-E6</f>
        <v>16</v>
      </c>
      <c r="E6" s="9">
        <f>COUNTIFS(Table134[Variable weight (wi)],0,Table134[dimensions],C6)</f>
        <v>0</v>
      </c>
      <c r="F6" s="10">
        <f>SUMIF(Table134[dimensions],C6,Table134[(xi*wi)/ ∑wi)])</f>
        <v>1.7400000000000002</v>
      </c>
      <c r="G6" s="20">
        <f>SUMIF(Table134[dimensions],C6,Table134[Variable weight (wi)])/SUM(Table134[Variable weight (wi)])</f>
        <v>0.19762845849802371</v>
      </c>
      <c r="H6" s="198"/>
      <c r="I6" s="2"/>
      <c r="J6" s="21"/>
      <c r="K6" s="17">
        <v>1</v>
      </c>
      <c r="L6" s="17">
        <v>1</v>
      </c>
      <c r="M6" s="22" t="s">
        <v>13</v>
      </c>
      <c r="T6" s="2"/>
      <c r="U6" s="2"/>
      <c r="V6" s="2"/>
    </row>
    <row r="7" spans="1:22" ht="16.5" thickTop="1" thickBot="1">
      <c r="B7" s="23"/>
      <c r="C7" s="24" t="s">
        <v>14</v>
      </c>
      <c r="D7" s="17">
        <f>COUNTIF($H$13:$H$103, C7)-E7</f>
        <v>20</v>
      </c>
      <c r="E7" s="9">
        <f>COUNTIFS(Table134[Variable weight (wi)],0,Table134[dimensions],C7)</f>
        <v>7</v>
      </c>
      <c r="F7" s="10">
        <f>SUMIF(Table134[dimensions],C7,Table134[(xi*wi)/ ∑wi)])</f>
        <v>2.0428571428571427</v>
      </c>
      <c r="G7" s="25">
        <f>SUMIF(Table134[dimensions],C7,Table134[Variable weight (wi)])/SUM(Table134[Variable weight (wi)])</f>
        <v>0.27667984189723321</v>
      </c>
      <c r="H7" s="198"/>
      <c r="I7" s="26"/>
      <c r="J7" s="27"/>
      <c r="K7" s="17">
        <v>2</v>
      </c>
      <c r="L7" s="17">
        <v>2</v>
      </c>
      <c r="M7" s="27"/>
    </row>
    <row r="8" spans="1:22" ht="16.5" thickTop="1" thickBot="1">
      <c r="C8" s="28" t="s">
        <v>15</v>
      </c>
      <c r="D8" s="29">
        <f>COUNTIF($H$13:$H$103, C8)-E8</f>
        <v>30</v>
      </c>
      <c r="E8" s="9">
        <f>COUNTIFS(Table134[Variable weight (wi)],0,Table134[dimensions],C8)</f>
        <v>6</v>
      </c>
      <c r="F8" s="10">
        <f>SUMIF(Table134[dimensions],C8,Table134[(xi*wi)/ ∑wi)])</f>
        <v>1.3608247422680404</v>
      </c>
      <c r="G8" s="30">
        <f>SUMIF(Table134[dimensions],C8,Table134[Variable weight (wi)])/SUM(Table134[Variable weight (wi)])</f>
        <v>0.38339920948616601</v>
      </c>
      <c r="H8" s="199"/>
      <c r="I8" s="31"/>
      <c r="J8" s="27"/>
      <c r="K8" s="17">
        <v>3</v>
      </c>
      <c r="L8" s="17">
        <v>3</v>
      </c>
      <c r="M8" s="32"/>
    </row>
    <row r="9" spans="1:22" ht="16.5" thickTop="1" thickBot="1">
      <c r="B9" s="200"/>
      <c r="C9" s="200"/>
      <c r="D9" s="200"/>
      <c r="E9" s="33"/>
      <c r="F9" s="33"/>
      <c r="G9" s="34"/>
      <c r="H9" s="31"/>
      <c r="I9" s="31"/>
      <c r="J9" s="27"/>
      <c r="K9" s="17">
        <v>4</v>
      </c>
      <c r="L9" s="17">
        <v>4</v>
      </c>
      <c r="M9" s="32"/>
    </row>
    <row r="10" spans="1:22" ht="15.75" thickTop="1">
      <c r="B10" s="201" t="s">
        <v>198</v>
      </c>
      <c r="C10" s="201"/>
      <c r="D10" s="201"/>
      <c r="E10" s="201"/>
      <c r="F10" s="201"/>
      <c r="G10" s="201"/>
      <c r="H10" s="31"/>
      <c r="I10" s="31"/>
      <c r="J10" s="16" t="s">
        <v>16</v>
      </c>
      <c r="K10" s="17">
        <v>5</v>
      </c>
      <c r="L10" s="17">
        <v>5</v>
      </c>
      <c r="M10" s="22" t="s">
        <v>17</v>
      </c>
    </row>
    <row r="11" spans="1:22" ht="29.25" thickBot="1">
      <c r="B11" s="202" t="s">
        <v>18</v>
      </c>
      <c r="C11" s="202"/>
      <c r="D11" s="202"/>
      <c r="E11" s="202"/>
      <c r="F11" s="202"/>
      <c r="G11" s="202"/>
      <c r="H11" s="34"/>
      <c r="I11" s="34" t="s">
        <v>19</v>
      </c>
      <c r="J11" s="35"/>
      <c r="L11" s="36"/>
      <c r="M11" s="37"/>
      <c r="Q11" s="38"/>
      <c r="R11" s="38"/>
      <c r="S11" s="38"/>
    </row>
    <row r="12" spans="1:22" ht="46.5" thickTop="1" thickBot="1">
      <c r="B12" s="39" t="s">
        <v>20</v>
      </c>
      <c r="C12" s="40" t="s">
        <v>21</v>
      </c>
      <c r="D12" s="41" t="s">
        <v>22</v>
      </c>
      <c r="E12" s="41" t="s">
        <v>23</v>
      </c>
      <c r="F12" s="41" t="s">
        <v>24</v>
      </c>
      <c r="G12" s="42" t="s">
        <v>25</v>
      </c>
      <c r="H12" s="43" t="s">
        <v>26</v>
      </c>
      <c r="I12" s="43" t="s">
        <v>27</v>
      </c>
      <c r="J12" s="44" t="s">
        <v>28</v>
      </c>
      <c r="K12" s="45" t="s">
        <v>29</v>
      </c>
      <c r="L12" s="46" t="s">
        <v>30</v>
      </c>
      <c r="M12" s="41" t="s">
        <v>31</v>
      </c>
      <c r="N12" s="47" t="s">
        <v>32</v>
      </c>
      <c r="O12" s="47" t="s">
        <v>33</v>
      </c>
      <c r="P12" s="48" t="s">
        <v>34</v>
      </c>
      <c r="R12" s="1"/>
      <c r="S12" s="1"/>
    </row>
    <row r="13" spans="1:22" ht="87" thickTop="1" thickBot="1">
      <c r="B13" s="49"/>
      <c r="C13" s="50"/>
      <c r="D13" s="51"/>
      <c r="E13" s="51" t="s">
        <v>35</v>
      </c>
      <c r="F13" s="51" t="s">
        <v>36</v>
      </c>
      <c r="G13" s="52" t="s">
        <v>37</v>
      </c>
      <c r="H13" s="52" t="s">
        <v>7</v>
      </c>
      <c r="I13" s="52">
        <v>1</v>
      </c>
      <c r="J13" s="52" t="s">
        <v>38</v>
      </c>
      <c r="K13" s="53">
        <v>3</v>
      </c>
      <c r="L13" s="54">
        <v>5</v>
      </c>
      <c r="M13" s="55">
        <f t="shared" ref="M13:M76" si="0">(K13*L13)*I13</f>
        <v>15</v>
      </c>
      <c r="N13" s="56">
        <f>Table134[[#This Row],[Variable weight (wi)]]/SUMIF([dimensions],Table134[[#This Row],[dimensions]],[Variable weight (wi)])</f>
        <v>0.5</v>
      </c>
      <c r="O13" s="56">
        <f>Table134[[#This Row],[Variable weight (wi)]]/SUM([Variable weight (wi)])</f>
        <v>1.9762845849802372E-2</v>
      </c>
      <c r="P13" s="57">
        <f>Table134[[#This Row],[Xi*Wi]]/SUMIF([dimensions],Table134[[#This Row],[dimensions]],[Variable weight (wi)])</f>
        <v>1.5</v>
      </c>
      <c r="R13" s="1"/>
      <c r="S13" s="1"/>
    </row>
    <row r="14" spans="1:22" ht="29.25" thickTop="1">
      <c r="B14" s="58"/>
      <c r="C14" s="59"/>
      <c r="D14" s="60"/>
      <c r="E14" s="60" t="s">
        <v>39</v>
      </c>
      <c r="F14" s="60" t="s">
        <v>40</v>
      </c>
      <c r="G14" s="61" t="s">
        <v>41</v>
      </c>
      <c r="H14" s="61" t="s">
        <v>7</v>
      </c>
      <c r="I14" s="61">
        <v>1</v>
      </c>
      <c r="J14" s="61" t="s">
        <v>41</v>
      </c>
      <c r="K14" s="62">
        <v>3</v>
      </c>
      <c r="L14" s="62">
        <v>5</v>
      </c>
      <c r="M14" s="63">
        <f t="shared" si="0"/>
        <v>15</v>
      </c>
      <c r="N14" s="56">
        <f>Table134[[#This Row],[Variable weight (wi)]]/SUMIF([dimensions],Table134[[#This Row],[dimensions]],[Variable weight (wi)])</f>
        <v>0.5</v>
      </c>
      <c r="O14" s="56">
        <f>Table134[[#This Row],[Variable weight (wi)]]/SUM([Variable weight (wi)])</f>
        <v>1.9762845849802372E-2</v>
      </c>
      <c r="P14" s="57">
        <f>Table134[[#This Row],[Xi*Wi]]/SUMIF([dimensions],Table134[[#This Row],[dimensions]],[Variable weight (wi)])</f>
        <v>1.5</v>
      </c>
      <c r="R14" s="1"/>
      <c r="S14" s="1"/>
    </row>
    <row r="15" spans="1:22" ht="42.75">
      <c r="B15" s="64"/>
      <c r="C15" s="65"/>
      <c r="D15" s="66" t="s">
        <v>42</v>
      </c>
      <c r="E15" s="66" t="s">
        <v>43</v>
      </c>
      <c r="F15" s="66" t="s">
        <v>42</v>
      </c>
      <c r="G15" s="67" t="s">
        <v>44</v>
      </c>
      <c r="H15" s="67" t="s">
        <v>15</v>
      </c>
      <c r="I15" s="68">
        <v>1</v>
      </c>
      <c r="J15" s="67" t="s">
        <v>45</v>
      </c>
      <c r="K15" s="69">
        <v>1</v>
      </c>
      <c r="L15" s="69">
        <v>5</v>
      </c>
      <c r="M15" s="70">
        <f t="shared" si="0"/>
        <v>5</v>
      </c>
      <c r="N15" s="56">
        <f>Table134[[#This Row],[Variable weight (wi)]]/SUMIF([dimensions],Table134[[#This Row],[dimensions]],[Variable weight (wi)])</f>
        <v>5.1546391752577317E-2</v>
      </c>
      <c r="O15" s="56">
        <f>Table134[[#This Row],[Variable weight (wi)]]/SUM([Variable weight (wi)])</f>
        <v>1.9762845849802372E-2</v>
      </c>
      <c r="P15" s="57">
        <f>Table134[[#This Row],[Xi*Wi]]/SUMIF([dimensions],Table134[[#This Row],[dimensions]],[Variable weight (wi)])</f>
        <v>5.1546391752577317E-2</v>
      </c>
      <c r="R15" s="1"/>
      <c r="S15" s="1"/>
    </row>
    <row r="16" spans="1:22" ht="42.75">
      <c r="B16" s="58"/>
      <c r="C16" s="59"/>
      <c r="D16" s="60" t="s">
        <v>46</v>
      </c>
      <c r="E16" s="60" t="s">
        <v>39</v>
      </c>
      <c r="F16" s="60" t="s">
        <v>46</v>
      </c>
      <c r="G16" s="71" t="s">
        <v>47</v>
      </c>
      <c r="H16" s="71" t="s">
        <v>15</v>
      </c>
      <c r="I16" s="71">
        <v>1</v>
      </c>
      <c r="J16" s="71" t="s">
        <v>45</v>
      </c>
      <c r="K16" s="72">
        <v>1</v>
      </c>
      <c r="L16" s="72">
        <v>4</v>
      </c>
      <c r="M16" s="73">
        <f t="shared" si="0"/>
        <v>4</v>
      </c>
      <c r="N16" s="56">
        <f>Table134[[#This Row],[Variable weight (wi)]]/SUMIF([dimensions],Table134[[#This Row],[dimensions]],[Variable weight (wi)])</f>
        <v>4.1237113402061855E-2</v>
      </c>
      <c r="O16" s="56">
        <f>Table134[[#This Row],[Variable weight (wi)]]/SUM([Variable weight (wi)])</f>
        <v>1.5810276679841896E-2</v>
      </c>
      <c r="P16" s="57">
        <f>Table134[[#This Row],[Xi*Wi]]/SUMIF([dimensions],Table134[[#This Row],[dimensions]],[Variable weight (wi)])</f>
        <v>4.1237113402061855E-2</v>
      </c>
      <c r="R16" s="1"/>
      <c r="S16" s="1"/>
    </row>
    <row r="17" spans="2:22">
      <c r="B17" s="74"/>
      <c r="C17" s="75"/>
      <c r="D17" s="76"/>
      <c r="E17" s="76" t="s">
        <v>48</v>
      </c>
      <c r="F17" s="76" t="s">
        <v>49</v>
      </c>
      <c r="G17" s="67" t="s">
        <v>50</v>
      </c>
      <c r="H17" s="67" t="s">
        <v>15</v>
      </c>
      <c r="I17" s="67">
        <v>1</v>
      </c>
      <c r="J17" s="67" t="s">
        <v>51</v>
      </c>
      <c r="K17" s="69">
        <v>1</v>
      </c>
      <c r="L17" s="69">
        <v>4</v>
      </c>
      <c r="M17" s="70">
        <f t="shared" si="0"/>
        <v>4</v>
      </c>
      <c r="N17" s="56">
        <f>Table134[[#This Row],[Variable weight (wi)]]/SUMIF([dimensions],Table134[[#This Row],[dimensions]],[Variable weight (wi)])</f>
        <v>4.1237113402061855E-2</v>
      </c>
      <c r="O17" s="56">
        <f>Table134[[#This Row],[Variable weight (wi)]]/SUM([Variable weight (wi)])</f>
        <v>1.5810276679841896E-2</v>
      </c>
      <c r="P17" s="57">
        <f>Table134[[#This Row],[Xi*Wi]]/SUMIF([dimensions],Table134[[#This Row],[dimensions]],[Variable weight (wi)])</f>
        <v>4.1237113402061855E-2</v>
      </c>
      <c r="R17" s="1"/>
      <c r="S17" s="1"/>
    </row>
    <row r="18" spans="2:22">
      <c r="B18" s="77"/>
      <c r="C18" s="78"/>
      <c r="D18" s="79"/>
      <c r="E18" s="79" t="s">
        <v>35</v>
      </c>
      <c r="F18" s="79" t="s">
        <v>52</v>
      </c>
      <c r="G18" s="67" t="s">
        <v>53</v>
      </c>
      <c r="H18" s="67" t="s">
        <v>15</v>
      </c>
      <c r="I18" s="67">
        <v>1</v>
      </c>
      <c r="J18" s="67" t="s">
        <v>54</v>
      </c>
      <c r="K18" s="69">
        <v>2</v>
      </c>
      <c r="L18" s="69">
        <v>4</v>
      </c>
      <c r="M18" s="70">
        <f t="shared" si="0"/>
        <v>8</v>
      </c>
      <c r="N18" s="56">
        <f>Table134[[#This Row],[Variable weight (wi)]]/SUMIF([dimensions],Table134[[#This Row],[dimensions]],[Variable weight (wi)])</f>
        <v>4.1237113402061855E-2</v>
      </c>
      <c r="O18" s="56">
        <f>Table134[[#This Row],[Variable weight (wi)]]/SUM([Variable weight (wi)])</f>
        <v>1.5810276679841896E-2</v>
      </c>
      <c r="P18" s="57">
        <f>Table134[[#This Row],[Xi*Wi]]/SUMIF([dimensions],Table134[[#This Row],[dimensions]],[Variable weight (wi)])</f>
        <v>8.247422680412371E-2</v>
      </c>
    </row>
    <row r="19" spans="2:22" ht="29.25" thickBot="1">
      <c r="B19" s="77"/>
      <c r="C19" s="78"/>
      <c r="D19" s="80"/>
      <c r="E19" s="80" t="s">
        <v>35</v>
      </c>
      <c r="F19" s="80" t="s">
        <v>36</v>
      </c>
      <c r="G19" s="67" t="s">
        <v>55</v>
      </c>
      <c r="H19" s="67" t="s">
        <v>15</v>
      </c>
      <c r="I19" s="67">
        <v>1</v>
      </c>
      <c r="J19" s="67" t="s">
        <v>56</v>
      </c>
      <c r="K19" s="69">
        <v>2</v>
      </c>
      <c r="L19" s="69">
        <v>4</v>
      </c>
      <c r="M19" s="70">
        <f t="shared" si="0"/>
        <v>8</v>
      </c>
      <c r="N19" s="56">
        <f>Table134[[#This Row],[Variable weight (wi)]]/SUMIF([dimensions],Table134[[#This Row],[dimensions]],[Variable weight (wi)])</f>
        <v>4.1237113402061855E-2</v>
      </c>
      <c r="O19" s="56">
        <f>Table134[[#This Row],[Variable weight (wi)]]/SUM([Variable weight (wi)])</f>
        <v>1.5810276679841896E-2</v>
      </c>
      <c r="P19" s="57">
        <f>Table134[[#This Row],[Xi*Wi]]/SUMIF([dimensions],Table134[[#This Row],[dimensions]],[Variable weight (wi)])</f>
        <v>8.247422680412371E-2</v>
      </c>
      <c r="T19" s="81"/>
    </row>
    <row r="20" spans="2:22" ht="43.5" thickTop="1">
      <c r="B20" s="58"/>
      <c r="C20" s="59"/>
      <c r="D20" s="82" t="s">
        <v>40</v>
      </c>
      <c r="E20" s="82" t="s">
        <v>39</v>
      </c>
      <c r="F20" s="82" t="s">
        <v>40</v>
      </c>
      <c r="G20" s="83" t="s">
        <v>57</v>
      </c>
      <c r="H20" s="83" t="s">
        <v>15</v>
      </c>
      <c r="I20" s="83">
        <v>1</v>
      </c>
      <c r="J20" s="83" t="s">
        <v>45</v>
      </c>
      <c r="K20" s="84">
        <v>1</v>
      </c>
      <c r="L20" s="84">
        <v>4</v>
      </c>
      <c r="M20" s="85">
        <f t="shared" si="0"/>
        <v>4</v>
      </c>
      <c r="N20" s="56">
        <f>Table134[[#This Row],[Variable weight (wi)]]/SUMIF([dimensions],Table134[[#This Row],[dimensions]],[Variable weight (wi)])</f>
        <v>4.1237113402061855E-2</v>
      </c>
      <c r="O20" s="56">
        <f>Table134[[#This Row],[Variable weight (wi)]]/SUM([Variable weight (wi)])</f>
        <v>1.5810276679841896E-2</v>
      </c>
      <c r="P20" s="57">
        <f>Table134[[#This Row],[Xi*Wi]]/SUMIF([dimensions],Table134[[#This Row],[dimensions]],[Variable weight (wi)])</f>
        <v>4.1237113402061855E-2</v>
      </c>
      <c r="R20" s="86"/>
      <c r="S20" s="86"/>
      <c r="T20" s="81"/>
    </row>
    <row r="21" spans="2:22" ht="42.75">
      <c r="B21" s="64"/>
      <c r="C21" s="87"/>
      <c r="D21" s="66" t="s">
        <v>58</v>
      </c>
      <c r="E21" s="66" t="s">
        <v>43</v>
      </c>
      <c r="F21" s="66" t="s">
        <v>58</v>
      </c>
      <c r="G21" s="67" t="s">
        <v>59</v>
      </c>
      <c r="H21" s="67" t="s">
        <v>15</v>
      </c>
      <c r="I21" s="67">
        <v>1</v>
      </c>
      <c r="J21" s="67" t="s">
        <v>45</v>
      </c>
      <c r="K21" s="69">
        <v>1</v>
      </c>
      <c r="L21" s="69">
        <v>4</v>
      </c>
      <c r="M21" s="70">
        <f t="shared" si="0"/>
        <v>4</v>
      </c>
      <c r="N21" s="56">
        <f>Table134[[#This Row],[Variable weight (wi)]]/SUMIF([dimensions],Table134[[#This Row],[dimensions]],[Variable weight (wi)])</f>
        <v>4.1237113402061855E-2</v>
      </c>
      <c r="O21" s="56">
        <f>Table134[[#This Row],[Variable weight (wi)]]/SUM([Variable weight (wi)])</f>
        <v>1.5810276679841896E-2</v>
      </c>
      <c r="P21" s="57">
        <f>Table134[[#This Row],[Xi*Wi]]/SUMIF([dimensions],Table134[[#This Row],[dimensions]],[Variable weight (wi)])</f>
        <v>4.1237113402061855E-2</v>
      </c>
      <c r="R21" s="88"/>
      <c r="S21" s="86"/>
      <c r="T21" s="81"/>
    </row>
    <row r="22" spans="2:22" ht="42.75">
      <c r="B22" s="64"/>
      <c r="C22" s="87"/>
      <c r="D22" s="66"/>
      <c r="E22" s="66" t="s">
        <v>43</v>
      </c>
      <c r="F22" s="66" t="s">
        <v>42</v>
      </c>
      <c r="G22" s="67" t="s">
        <v>60</v>
      </c>
      <c r="H22" s="67" t="s">
        <v>15</v>
      </c>
      <c r="I22" s="67">
        <v>1</v>
      </c>
      <c r="J22" s="67" t="s">
        <v>45</v>
      </c>
      <c r="K22" s="69">
        <v>1</v>
      </c>
      <c r="L22" s="69">
        <v>4</v>
      </c>
      <c r="M22" s="70">
        <f t="shared" si="0"/>
        <v>4</v>
      </c>
      <c r="N22" s="56">
        <f>Table134[[#This Row],[Variable weight (wi)]]/SUMIF([dimensions],Table134[[#This Row],[dimensions]],[Variable weight (wi)])</f>
        <v>4.1237113402061855E-2</v>
      </c>
      <c r="O22" s="56">
        <f>Table134[[#This Row],[Variable weight (wi)]]/SUM([Variable weight (wi)])</f>
        <v>1.5810276679841896E-2</v>
      </c>
      <c r="P22" s="57">
        <f>Table134[[#This Row],[Xi*Wi]]/SUMIF([dimensions],Table134[[#This Row],[dimensions]],[Variable weight (wi)])</f>
        <v>4.1237113402061855E-2</v>
      </c>
      <c r="R22" s="88"/>
      <c r="S22" s="86"/>
      <c r="T22" s="81"/>
    </row>
    <row r="23" spans="2:22" ht="42.75">
      <c r="B23" s="89"/>
      <c r="C23" s="90"/>
      <c r="D23" s="91" t="s">
        <v>61</v>
      </c>
      <c r="E23" s="91" t="s">
        <v>62</v>
      </c>
      <c r="F23" s="91" t="s">
        <v>63</v>
      </c>
      <c r="G23" s="92" t="s">
        <v>64</v>
      </c>
      <c r="H23" s="92" t="s">
        <v>14</v>
      </c>
      <c r="I23" s="92">
        <v>1</v>
      </c>
      <c r="J23" s="92" t="s">
        <v>65</v>
      </c>
      <c r="K23" s="69">
        <v>1</v>
      </c>
      <c r="L23" s="69">
        <v>4</v>
      </c>
      <c r="M23" s="93">
        <f t="shared" si="0"/>
        <v>4</v>
      </c>
      <c r="N23" s="56">
        <f>Table134[[#This Row],[Variable weight (wi)]]/SUMIF([dimensions],Table134[[#This Row],[dimensions]],[Variable weight (wi)])</f>
        <v>5.7142857142857141E-2</v>
      </c>
      <c r="O23" s="56">
        <f>Table134[[#This Row],[Variable weight (wi)]]/SUM([Variable weight (wi)])</f>
        <v>1.5810276679841896E-2</v>
      </c>
      <c r="P23" s="57">
        <f>Table134[[#This Row],[Xi*Wi]]/SUMIF([dimensions],Table134[[#This Row],[dimensions]],[Variable weight (wi)])</f>
        <v>5.7142857142857141E-2</v>
      </c>
      <c r="R23" s="32"/>
      <c r="S23" s="86"/>
      <c r="T23" s="81"/>
    </row>
    <row r="24" spans="2:22" ht="43.5" thickBot="1">
      <c r="B24" s="89"/>
      <c r="C24" s="90"/>
      <c r="D24" s="91" t="s">
        <v>61</v>
      </c>
      <c r="E24" s="91" t="s">
        <v>62</v>
      </c>
      <c r="F24" s="91" t="s">
        <v>63</v>
      </c>
      <c r="G24" s="92" t="s">
        <v>66</v>
      </c>
      <c r="H24" s="92" t="s">
        <v>14</v>
      </c>
      <c r="I24" s="92">
        <v>1</v>
      </c>
      <c r="J24" s="92" t="s">
        <v>65</v>
      </c>
      <c r="K24" s="94">
        <v>1</v>
      </c>
      <c r="L24" s="94">
        <v>3</v>
      </c>
      <c r="M24" s="93">
        <f t="shared" si="0"/>
        <v>3</v>
      </c>
      <c r="N24" s="56">
        <f>Table134[[#This Row],[Variable weight (wi)]]/SUMIF([dimensions],Table134[[#This Row],[dimensions]],[Variable weight (wi)])</f>
        <v>4.2857142857142858E-2</v>
      </c>
      <c r="O24" s="56">
        <f>Table134[[#This Row],[Variable weight (wi)]]/SUM([Variable weight (wi)])</f>
        <v>1.1857707509881422E-2</v>
      </c>
      <c r="P24" s="57">
        <f>Table134[[#This Row],[Xi*Wi]]/SUMIF([dimensions],Table134[[#This Row],[dimensions]],[Variable weight (wi)])</f>
        <v>4.2857142857142858E-2</v>
      </c>
      <c r="R24" s="88"/>
      <c r="S24" s="86"/>
      <c r="T24" s="81"/>
    </row>
    <row r="25" spans="2:22" ht="72" thickTop="1">
      <c r="B25" s="74"/>
      <c r="C25" s="95"/>
      <c r="D25" s="76" t="s">
        <v>67</v>
      </c>
      <c r="E25" s="76" t="s">
        <v>48</v>
      </c>
      <c r="F25" s="76" t="s">
        <v>68</v>
      </c>
      <c r="G25" s="67" t="s">
        <v>69</v>
      </c>
      <c r="H25" s="67" t="s">
        <v>15</v>
      </c>
      <c r="I25" s="67">
        <v>1</v>
      </c>
      <c r="J25" s="67" t="s">
        <v>51</v>
      </c>
      <c r="K25" s="96">
        <v>1</v>
      </c>
      <c r="L25" s="96">
        <v>3</v>
      </c>
      <c r="M25" s="70">
        <f t="shared" si="0"/>
        <v>3</v>
      </c>
      <c r="N25" s="56">
        <f>Table134[[#This Row],[Variable weight (wi)]]/SUMIF([dimensions],Table134[[#This Row],[dimensions]],[Variable weight (wi)])</f>
        <v>3.0927835051546393E-2</v>
      </c>
      <c r="O25" s="56">
        <f>Table134[[#This Row],[Variable weight (wi)]]/SUM([Variable weight (wi)])</f>
        <v>1.1857707509881422E-2</v>
      </c>
      <c r="P25" s="57">
        <f>Table134[[#This Row],[Xi*Wi]]/SUMIF([dimensions],Table134[[#This Row],[dimensions]],[Variable weight (wi)])</f>
        <v>3.0927835051546393E-2</v>
      </c>
      <c r="R25" s="97"/>
      <c r="S25" s="86"/>
      <c r="T25" s="81"/>
      <c r="U25" s="81"/>
      <c r="V25" s="81"/>
    </row>
    <row r="26" spans="2:22" ht="15.75" thickBot="1">
      <c r="B26" s="74"/>
      <c r="C26" s="95"/>
      <c r="D26" s="98"/>
      <c r="E26" s="98" t="s">
        <v>48</v>
      </c>
      <c r="F26" s="98" t="s">
        <v>49</v>
      </c>
      <c r="G26" s="99" t="s">
        <v>70</v>
      </c>
      <c r="H26" s="99" t="s">
        <v>12</v>
      </c>
      <c r="I26" s="99">
        <v>1</v>
      </c>
      <c r="J26" s="99" t="s">
        <v>51</v>
      </c>
      <c r="K26" s="100">
        <v>2</v>
      </c>
      <c r="L26" s="100">
        <v>3</v>
      </c>
      <c r="M26" s="101">
        <f t="shared" si="0"/>
        <v>6</v>
      </c>
      <c r="N26" s="56">
        <f>Table134[[#This Row],[Variable weight (wi)]]/SUMIF([dimensions],Table134[[#This Row],[dimensions]],[Variable weight (wi)])</f>
        <v>0.06</v>
      </c>
      <c r="O26" s="56">
        <f>Table134[[#This Row],[Variable weight (wi)]]/SUM([Variable weight (wi)])</f>
        <v>1.1857707509881422E-2</v>
      </c>
      <c r="P26" s="57">
        <f>Table134[[#This Row],[Xi*Wi]]/SUMIF([dimensions],Table134[[#This Row],[dimensions]],[Variable weight (wi)])</f>
        <v>0.12</v>
      </c>
      <c r="R26" s="86"/>
      <c r="S26" s="192"/>
      <c r="T26" s="192"/>
      <c r="U26" s="192"/>
      <c r="V26" s="81"/>
    </row>
    <row r="27" spans="2:22" ht="29.25" thickTop="1">
      <c r="B27" s="74"/>
      <c r="C27" s="95"/>
      <c r="D27" s="102"/>
      <c r="E27" s="102" t="s">
        <v>48</v>
      </c>
      <c r="F27" s="102" t="s">
        <v>71</v>
      </c>
      <c r="G27" s="103" t="s">
        <v>72</v>
      </c>
      <c r="H27" s="103" t="s">
        <v>12</v>
      </c>
      <c r="I27" s="103">
        <v>1</v>
      </c>
      <c r="J27" s="103" t="s">
        <v>73</v>
      </c>
      <c r="K27" s="96">
        <v>1</v>
      </c>
      <c r="L27" s="96">
        <v>3</v>
      </c>
      <c r="M27" s="104">
        <f t="shared" si="0"/>
        <v>3</v>
      </c>
      <c r="N27" s="56">
        <f>Table134[[#This Row],[Variable weight (wi)]]/SUMIF([dimensions],Table134[[#This Row],[dimensions]],[Variable weight (wi)])</f>
        <v>0.06</v>
      </c>
      <c r="O27" s="56">
        <f>Table134[[#This Row],[Variable weight (wi)]]/SUM([Variable weight (wi)])</f>
        <v>1.1857707509881422E-2</v>
      </c>
      <c r="P27" s="57">
        <f>Table134[[#This Row],[Xi*Wi]]/SUMIF([dimensions],Table134[[#This Row],[dimensions]],[Variable weight (wi)])</f>
        <v>0.06</v>
      </c>
      <c r="R27" s="86"/>
      <c r="S27" s="192"/>
      <c r="T27" s="192"/>
      <c r="U27" s="192"/>
      <c r="V27" s="81"/>
    </row>
    <row r="28" spans="2:22" ht="43.5" thickBot="1">
      <c r="B28" s="64"/>
      <c r="C28" s="87"/>
      <c r="D28" s="66" t="s">
        <v>74</v>
      </c>
      <c r="E28" s="66" t="s">
        <v>43</v>
      </c>
      <c r="F28" s="66" t="s">
        <v>74</v>
      </c>
      <c r="G28" s="105" t="s">
        <v>75</v>
      </c>
      <c r="H28" s="105" t="s">
        <v>12</v>
      </c>
      <c r="I28" s="105">
        <v>1</v>
      </c>
      <c r="J28" s="105" t="s">
        <v>76</v>
      </c>
      <c r="K28" s="100">
        <v>3</v>
      </c>
      <c r="L28" s="100">
        <v>3</v>
      </c>
      <c r="M28" s="106">
        <f t="shared" si="0"/>
        <v>9</v>
      </c>
      <c r="N28" s="56">
        <f>Table134[[#This Row],[Variable weight (wi)]]/SUMIF([dimensions],Table134[[#This Row],[dimensions]],[Variable weight (wi)])</f>
        <v>0.06</v>
      </c>
      <c r="O28" s="56">
        <f>Table134[[#This Row],[Variable weight (wi)]]/SUM([Variable weight (wi)])</f>
        <v>1.1857707509881422E-2</v>
      </c>
      <c r="P28" s="57">
        <f>Table134[[#This Row],[Xi*Wi]]/SUMIF([dimensions],Table134[[#This Row],[dimensions]],[Variable weight (wi)])</f>
        <v>0.18</v>
      </c>
      <c r="R28" s="86"/>
      <c r="S28" s="192"/>
      <c r="T28" s="192"/>
      <c r="U28" s="192"/>
      <c r="V28" s="81"/>
    </row>
    <row r="29" spans="2:22" ht="43.5" thickTop="1">
      <c r="B29" s="64"/>
      <c r="C29" s="87"/>
      <c r="D29" s="66"/>
      <c r="E29" s="66" t="s">
        <v>43</v>
      </c>
      <c r="F29" s="66" t="s">
        <v>74</v>
      </c>
      <c r="G29" s="105" t="s">
        <v>77</v>
      </c>
      <c r="H29" s="105" t="s">
        <v>12</v>
      </c>
      <c r="I29" s="105">
        <v>1</v>
      </c>
      <c r="J29" s="105" t="s">
        <v>76</v>
      </c>
      <c r="K29" s="107">
        <v>3</v>
      </c>
      <c r="L29" s="107">
        <v>5</v>
      </c>
      <c r="M29" s="106">
        <f t="shared" si="0"/>
        <v>15</v>
      </c>
      <c r="N29" s="56">
        <f>Table134[[#This Row],[Variable weight (wi)]]/SUMIF([dimensions],Table134[[#This Row],[dimensions]],[Variable weight (wi)])</f>
        <v>0.1</v>
      </c>
      <c r="O29" s="56">
        <f>Table134[[#This Row],[Variable weight (wi)]]/SUM([Variable weight (wi)])</f>
        <v>1.9762845849802372E-2</v>
      </c>
      <c r="P29" s="57">
        <f>Table134[[#This Row],[Xi*Wi]]/SUMIF([dimensions],Table134[[#This Row],[dimensions]],[Variable weight (wi)])</f>
        <v>0.3</v>
      </c>
      <c r="R29" s="193"/>
      <c r="S29" s="192"/>
      <c r="T29" s="192"/>
      <c r="U29" s="192"/>
      <c r="V29" s="81"/>
    </row>
    <row r="30" spans="2:22" ht="43.5" thickBot="1">
      <c r="B30" s="64"/>
      <c r="C30" s="87"/>
      <c r="D30" s="66"/>
      <c r="E30" s="66" t="s">
        <v>43</v>
      </c>
      <c r="F30" s="66" t="s">
        <v>74</v>
      </c>
      <c r="G30" s="105" t="s">
        <v>78</v>
      </c>
      <c r="H30" s="105" t="s">
        <v>12</v>
      </c>
      <c r="I30" s="105">
        <v>1</v>
      </c>
      <c r="J30" s="105" t="s">
        <v>76</v>
      </c>
      <c r="K30" s="108">
        <v>2</v>
      </c>
      <c r="L30" s="108">
        <v>3</v>
      </c>
      <c r="M30" s="106">
        <f t="shared" si="0"/>
        <v>6</v>
      </c>
      <c r="N30" s="56">
        <f>Table134[[#This Row],[Variable weight (wi)]]/SUMIF([dimensions],Table134[[#This Row],[dimensions]],[Variable weight (wi)])</f>
        <v>0.06</v>
      </c>
      <c r="O30" s="56">
        <f>Table134[[#This Row],[Variable weight (wi)]]/SUM([Variable weight (wi)])</f>
        <v>1.1857707509881422E-2</v>
      </c>
      <c r="P30" s="57">
        <f>Table134[[#This Row],[Xi*Wi]]/SUMIF([dimensions],Table134[[#This Row],[dimensions]],[Variable weight (wi)])</f>
        <v>0.12</v>
      </c>
      <c r="R30" s="86"/>
      <c r="S30" s="192"/>
      <c r="T30" s="192"/>
      <c r="U30" s="192"/>
      <c r="V30" s="81"/>
    </row>
    <row r="31" spans="2:22" ht="44.25" thickTop="1" thickBot="1">
      <c r="B31" s="77"/>
      <c r="C31" s="78"/>
      <c r="D31" s="51"/>
      <c r="E31" s="51" t="s">
        <v>35</v>
      </c>
      <c r="F31" s="51" t="s">
        <v>79</v>
      </c>
      <c r="G31" s="103" t="s">
        <v>80</v>
      </c>
      <c r="H31" s="103" t="s">
        <v>12</v>
      </c>
      <c r="I31" s="103">
        <v>1</v>
      </c>
      <c r="J31" s="103" t="s">
        <v>81</v>
      </c>
      <c r="K31" s="69">
        <v>1</v>
      </c>
      <c r="L31" s="69">
        <v>3</v>
      </c>
      <c r="M31" s="104">
        <f t="shared" si="0"/>
        <v>3</v>
      </c>
      <c r="N31" s="56">
        <f>Table134[[#This Row],[Variable weight (wi)]]/SUMIF([dimensions],Table134[[#This Row],[dimensions]],[Variable weight (wi)])</f>
        <v>0.06</v>
      </c>
      <c r="O31" s="56">
        <f>Table134[[#This Row],[Variable weight (wi)]]/SUM([Variable weight (wi)])</f>
        <v>1.1857707509881422E-2</v>
      </c>
      <c r="P31" s="57">
        <f>Table134[[#This Row],[Xi*Wi]]/SUMIF([dimensions],Table134[[#This Row],[dimensions]],[Variable weight (wi)])</f>
        <v>0.06</v>
      </c>
      <c r="R31" s="86"/>
      <c r="S31" s="86"/>
      <c r="T31" s="81"/>
      <c r="U31" s="192"/>
      <c r="V31" s="81"/>
    </row>
    <row r="32" spans="2:22" ht="43.5" thickTop="1">
      <c r="B32" s="77"/>
      <c r="C32" s="78"/>
      <c r="D32" s="79" t="s">
        <v>82</v>
      </c>
      <c r="E32" s="79" t="s">
        <v>35</v>
      </c>
      <c r="F32" s="79" t="s">
        <v>79</v>
      </c>
      <c r="G32" s="109" t="s">
        <v>83</v>
      </c>
      <c r="H32" s="109" t="s">
        <v>12</v>
      </c>
      <c r="I32" s="109">
        <v>1</v>
      </c>
      <c r="J32" s="109" t="s">
        <v>81</v>
      </c>
      <c r="K32" s="96">
        <v>2</v>
      </c>
      <c r="L32" s="96">
        <v>3</v>
      </c>
      <c r="M32" s="110">
        <f t="shared" si="0"/>
        <v>6</v>
      </c>
      <c r="N32" s="56">
        <f>Table134[[#This Row],[Variable weight (wi)]]/SUMIF([dimensions],Table134[[#This Row],[dimensions]],[Variable weight (wi)])</f>
        <v>0.06</v>
      </c>
      <c r="O32" s="56">
        <f>Table134[[#This Row],[Variable weight (wi)]]/SUM([Variable weight (wi)])</f>
        <v>1.1857707509881422E-2</v>
      </c>
      <c r="P32" s="57">
        <f>Table134[[#This Row],[Xi*Wi]]/SUMIF([dimensions],Table134[[#This Row],[dimensions]],[Variable weight (wi)])</f>
        <v>0.12</v>
      </c>
      <c r="R32" s="111"/>
      <c r="S32" s="112"/>
      <c r="T32" s="81"/>
      <c r="U32" s="192"/>
      <c r="V32" s="81"/>
    </row>
    <row r="33" spans="2:22" ht="29.25" thickBot="1">
      <c r="B33" s="64"/>
      <c r="C33" s="87"/>
      <c r="D33" s="113" t="s">
        <v>84</v>
      </c>
      <c r="E33" s="113" t="s">
        <v>43</v>
      </c>
      <c r="F33" s="113" t="s">
        <v>84</v>
      </c>
      <c r="G33" s="99" t="s">
        <v>85</v>
      </c>
      <c r="H33" s="99" t="s">
        <v>12</v>
      </c>
      <c r="I33" s="99">
        <v>1</v>
      </c>
      <c r="J33" s="99" t="s">
        <v>73</v>
      </c>
      <c r="K33" s="69">
        <v>1</v>
      </c>
      <c r="L33" s="69">
        <v>3</v>
      </c>
      <c r="M33" s="101">
        <f t="shared" si="0"/>
        <v>3</v>
      </c>
      <c r="N33" s="56">
        <f>Table134[[#This Row],[Variable weight (wi)]]/SUMIF([dimensions],Table134[[#This Row],[dimensions]],[Variable weight (wi)])</f>
        <v>0.06</v>
      </c>
      <c r="O33" s="56">
        <f>Table134[[#This Row],[Variable weight (wi)]]/SUM([Variable weight (wi)])</f>
        <v>1.1857707509881422E-2</v>
      </c>
      <c r="P33" s="57">
        <f>Table134[[#This Row],[Xi*Wi]]/SUMIF([dimensions],Table134[[#This Row],[dimensions]],[Variable weight (wi)])</f>
        <v>0.06</v>
      </c>
      <c r="R33" s="35"/>
      <c r="S33" s="114"/>
      <c r="T33" s="81"/>
      <c r="U33" s="192"/>
      <c r="V33" s="81"/>
    </row>
    <row r="34" spans="2:22" ht="44.25" thickTop="1" thickBot="1">
      <c r="B34" s="64"/>
      <c r="C34" s="87"/>
      <c r="D34" s="115"/>
      <c r="E34" s="115" t="s">
        <v>43</v>
      </c>
      <c r="F34" s="115" t="s">
        <v>86</v>
      </c>
      <c r="G34" s="99" t="s">
        <v>87</v>
      </c>
      <c r="H34" s="99" t="s">
        <v>12</v>
      </c>
      <c r="I34" s="99">
        <v>1</v>
      </c>
      <c r="J34" s="99" t="s">
        <v>76</v>
      </c>
      <c r="K34" s="72">
        <v>2</v>
      </c>
      <c r="L34" s="72">
        <v>3</v>
      </c>
      <c r="M34" s="101">
        <f t="shared" si="0"/>
        <v>6</v>
      </c>
      <c r="N34" s="56">
        <f>Table134[[#This Row],[Variable weight (wi)]]/SUMIF([dimensions],Table134[[#This Row],[dimensions]],[Variable weight (wi)])</f>
        <v>0.06</v>
      </c>
      <c r="O34" s="56">
        <f>Table134[[#This Row],[Variable weight (wi)]]/SUM([Variable weight (wi)])</f>
        <v>1.1857707509881422E-2</v>
      </c>
      <c r="P34" s="57">
        <f>Table134[[#This Row],[Xi*Wi]]/SUMIF([dimensions],Table134[[#This Row],[dimensions]],[Variable weight (wi)])</f>
        <v>0.12</v>
      </c>
      <c r="R34" s="35"/>
      <c r="S34" s="114"/>
      <c r="T34" s="81"/>
      <c r="U34" s="192"/>
      <c r="V34" s="81"/>
    </row>
    <row r="35" spans="2:22" ht="30" thickTop="1" thickBot="1">
      <c r="B35" s="74"/>
      <c r="C35" s="95"/>
      <c r="D35" s="98"/>
      <c r="E35" s="98" t="s">
        <v>48</v>
      </c>
      <c r="F35" s="98" t="s">
        <v>88</v>
      </c>
      <c r="G35" s="99" t="s">
        <v>89</v>
      </c>
      <c r="H35" s="99" t="s">
        <v>12</v>
      </c>
      <c r="I35" s="116">
        <v>1</v>
      </c>
      <c r="J35" s="99" t="s">
        <v>73</v>
      </c>
      <c r="K35" s="72">
        <v>2</v>
      </c>
      <c r="L35" s="72">
        <v>3</v>
      </c>
      <c r="M35" s="101">
        <f t="shared" si="0"/>
        <v>6</v>
      </c>
      <c r="N35" s="56">
        <f>Table134[[#This Row],[Variable weight (wi)]]/SUMIF([dimensions],Table134[[#This Row],[dimensions]],[Variable weight (wi)])</f>
        <v>0.06</v>
      </c>
      <c r="O35" s="56">
        <f>Table134[[#This Row],[Variable weight (wi)]]/SUM([Variable weight (wi)])</f>
        <v>1.1857707509881422E-2</v>
      </c>
      <c r="P35" s="57">
        <f>Table134[[#This Row],[Xi*Wi]]/SUMIF([dimensions],Table134[[#This Row],[dimensions]],[Variable weight (wi)])</f>
        <v>0.12</v>
      </c>
      <c r="R35" s="35"/>
      <c r="S35" s="114"/>
      <c r="T35" s="81"/>
      <c r="U35" s="81"/>
      <c r="V35" s="81"/>
    </row>
    <row r="36" spans="2:22" ht="30" thickTop="1" thickBot="1">
      <c r="B36" s="74"/>
      <c r="C36" s="95"/>
      <c r="D36" s="102"/>
      <c r="E36" s="102" t="s">
        <v>48</v>
      </c>
      <c r="F36" s="102" t="s">
        <v>88</v>
      </c>
      <c r="G36" s="103" t="s">
        <v>90</v>
      </c>
      <c r="H36" s="103" t="s">
        <v>12</v>
      </c>
      <c r="I36" s="117">
        <v>1</v>
      </c>
      <c r="J36" s="103" t="s">
        <v>91</v>
      </c>
      <c r="K36" s="100">
        <v>2</v>
      </c>
      <c r="L36" s="100">
        <v>3</v>
      </c>
      <c r="M36" s="104">
        <f t="shared" si="0"/>
        <v>6</v>
      </c>
      <c r="N36" s="56">
        <f>Table134[[#This Row],[Variable weight (wi)]]/SUMIF([dimensions],Table134[[#This Row],[dimensions]],[Variable weight (wi)])</f>
        <v>0.06</v>
      </c>
      <c r="O36" s="56">
        <f>Table134[[#This Row],[Variable weight (wi)]]/SUM([Variable weight (wi)])</f>
        <v>1.1857707509881422E-2</v>
      </c>
      <c r="P36" s="57">
        <f>Table134[[#This Row],[Xi*Wi]]/SUMIF([dimensions],Table134[[#This Row],[dimensions]],[Variable weight (wi)])</f>
        <v>0.12</v>
      </c>
      <c r="R36" s="35"/>
      <c r="S36" s="114"/>
      <c r="T36" s="81"/>
      <c r="U36" s="81"/>
      <c r="V36" s="81"/>
    </row>
    <row r="37" spans="2:22" ht="30" thickTop="1" thickBot="1">
      <c r="B37" s="89"/>
      <c r="C37" s="90"/>
      <c r="D37" s="91" t="s">
        <v>92</v>
      </c>
      <c r="E37" s="91" t="s">
        <v>62</v>
      </c>
      <c r="F37" s="91" t="s">
        <v>92</v>
      </c>
      <c r="G37" s="118" t="s">
        <v>93</v>
      </c>
      <c r="H37" s="118" t="s">
        <v>14</v>
      </c>
      <c r="I37" s="118">
        <v>1</v>
      </c>
      <c r="J37" s="118" t="s">
        <v>94</v>
      </c>
      <c r="K37" s="96">
        <v>3</v>
      </c>
      <c r="L37" s="96">
        <v>3</v>
      </c>
      <c r="M37" s="119">
        <f t="shared" si="0"/>
        <v>9</v>
      </c>
      <c r="N37" s="56">
        <f>Table134[[#This Row],[Variable weight (wi)]]/SUMIF([dimensions],Table134[[#This Row],[dimensions]],[Variable weight (wi)])</f>
        <v>4.2857142857142858E-2</v>
      </c>
      <c r="O37" s="56">
        <f>Table134[[#This Row],[Variable weight (wi)]]/SUM([Variable weight (wi)])</f>
        <v>1.1857707509881422E-2</v>
      </c>
      <c r="P37" s="57">
        <f>Table134[[#This Row],[Xi*Wi]]/SUMIF([dimensions],Table134[[#This Row],[dimensions]],[Variable weight (wi)])</f>
        <v>0.12857142857142856</v>
      </c>
      <c r="R37" s="86"/>
      <c r="S37" s="86"/>
      <c r="T37" s="81"/>
    </row>
    <row r="38" spans="2:22" ht="58.5" thickTop="1" thickBot="1">
      <c r="B38" s="89"/>
      <c r="C38" s="90"/>
      <c r="D38" s="120"/>
      <c r="E38" s="120" t="s">
        <v>62</v>
      </c>
      <c r="F38" s="120" t="s">
        <v>92</v>
      </c>
      <c r="G38" s="118" t="s">
        <v>95</v>
      </c>
      <c r="H38" s="118" t="s">
        <v>14</v>
      </c>
      <c r="I38" s="118">
        <v>1</v>
      </c>
      <c r="J38" s="118" t="s">
        <v>96</v>
      </c>
      <c r="K38" s="69">
        <v>3</v>
      </c>
      <c r="L38" s="69">
        <v>3</v>
      </c>
      <c r="M38" s="119">
        <f t="shared" si="0"/>
        <v>9</v>
      </c>
      <c r="N38" s="56">
        <f>Table134[[#This Row],[Variable weight (wi)]]/SUMIF([dimensions],Table134[[#This Row],[dimensions]],[Variable weight (wi)])</f>
        <v>4.2857142857142858E-2</v>
      </c>
      <c r="O38" s="56">
        <f>Table134[[#This Row],[Variable weight (wi)]]/SUM([Variable weight (wi)])</f>
        <v>1.1857707509881422E-2</v>
      </c>
      <c r="P38" s="57">
        <f>Table134[[#This Row],[Xi*Wi]]/SUMIF([dimensions],Table134[[#This Row],[dimensions]],[Variable weight (wi)])</f>
        <v>0.12857142857142856</v>
      </c>
      <c r="R38" s="86"/>
      <c r="S38" s="86"/>
      <c r="T38" s="81"/>
    </row>
    <row r="39" spans="2:22" ht="57.75" thickTop="1">
      <c r="B39" s="89"/>
      <c r="C39" s="90"/>
      <c r="D39" s="121"/>
      <c r="E39" s="121" t="s">
        <v>62</v>
      </c>
      <c r="F39" s="121" t="s">
        <v>92</v>
      </c>
      <c r="G39" s="122" t="s">
        <v>97</v>
      </c>
      <c r="H39" s="122" t="s">
        <v>14</v>
      </c>
      <c r="I39" s="122">
        <v>1</v>
      </c>
      <c r="J39" s="122" t="s">
        <v>96</v>
      </c>
      <c r="K39" s="69">
        <v>2</v>
      </c>
      <c r="L39" s="69">
        <v>3</v>
      </c>
      <c r="M39" s="123">
        <f t="shared" si="0"/>
        <v>6</v>
      </c>
      <c r="N39" s="56">
        <f>Table134[[#This Row],[Variable weight (wi)]]/SUMIF([dimensions],Table134[[#This Row],[dimensions]],[Variable weight (wi)])</f>
        <v>4.2857142857142858E-2</v>
      </c>
      <c r="O39" s="56">
        <f>Table134[[#This Row],[Variable weight (wi)]]/SUM([Variable weight (wi)])</f>
        <v>1.1857707509881422E-2</v>
      </c>
      <c r="P39" s="57">
        <f>Table134[[#This Row],[Xi*Wi]]/SUMIF([dimensions],Table134[[#This Row],[dimensions]],[Variable weight (wi)])</f>
        <v>8.5714285714285715E-2</v>
      </c>
      <c r="T39" s="81"/>
    </row>
    <row r="40" spans="2:22" ht="28.5">
      <c r="B40" s="89"/>
      <c r="C40" s="90"/>
      <c r="D40" s="91" t="s">
        <v>98</v>
      </c>
      <c r="E40" s="91" t="s">
        <v>62</v>
      </c>
      <c r="F40" s="91" t="s">
        <v>99</v>
      </c>
      <c r="G40" s="92" t="s">
        <v>100</v>
      </c>
      <c r="H40" s="92" t="s">
        <v>14</v>
      </c>
      <c r="I40" s="92">
        <v>1</v>
      </c>
      <c r="J40" s="92" t="s">
        <v>101</v>
      </c>
      <c r="K40" s="69">
        <v>2</v>
      </c>
      <c r="L40" s="69">
        <v>4</v>
      </c>
      <c r="M40" s="93">
        <f t="shared" si="0"/>
        <v>8</v>
      </c>
      <c r="N40" s="56">
        <f>Table134[[#This Row],[Variable weight (wi)]]/SUMIF([dimensions],Table134[[#This Row],[dimensions]],[Variable weight (wi)])</f>
        <v>5.7142857142857141E-2</v>
      </c>
      <c r="O40" s="56">
        <f>Table134[[#This Row],[Variable weight (wi)]]/SUM([Variable weight (wi)])</f>
        <v>1.5810276679841896E-2</v>
      </c>
      <c r="P40" s="57">
        <f>Table134[[#This Row],[Xi*Wi]]/SUMIF([dimensions],Table134[[#This Row],[dimensions]],[Variable weight (wi)])</f>
        <v>0.11428571428571428</v>
      </c>
      <c r="T40" s="81"/>
    </row>
    <row r="41" spans="2:22" ht="29.25" thickBot="1">
      <c r="B41" s="124"/>
      <c r="C41" s="90"/>
      <c r="D41" s="125" t="s">
        <v>98</v>
      </c>
      <c r="E41" s="125" t="s">
        <v>62</v>
      </c>
      <c r="F41" s="125" t="s">
        <v>99</v>
      </c>
      <c r="G41" s="126" t="s">
        <v>102</v>
      </c>
      <c r="H41" s="126" t="s">
        <v>14</v>
      </c>
      <c r="I41" s="126">
        <v>1</v>
      </c>
      <c r="J41" s="126" t="s">
        <v>101</v>
      </c>
      <c r="K41" s="100">
        <v>3</v>
      </c>
      <c r="L41" s="100">
        <v>3</v>
      </c>
      <c r="M41" s="127">
        <f t="shared" si="0"/>
        <v>9</v>
      </c>
      <c r="N41" s="56">
        <f>Table134[[#This Row],[Variable weight (wi)]]/SUMIF([dimensions],Table134[[#This Row],[dimensions]],[Variable weight (wi)])</f>
        <v>4.2857142857142858E-2</v>
      </c>
      <c r="O41" s="56">
        <f>Table134[[#This Row],[Variable weight (wi)]]/SUM([Variable weight (wi)])</f>
        <v>1.1857707509881422E-2</v>
      </c>
      <c r="P41" s="57">
        <f>Table134[[#This Row],[Xi*Wi]]/SUMIF([dimensions],Table134[[#This Row],[dimensions]],[Variable weight (wi)])</f>
        <v>0.12857142857142856</v>
      </c>
      <c r="T41" s="81"/>
    </row>
    <row r="42" spans="2:22" ht="15.75" thickTop="1">
      <c r="B42" s="128"/>
      <c r="C42" s="129"/>
      <c r="D42" s="121"/>
      <c r="E42" s="121" t="s">
        <v>62</v>
      </c>
      <c r="F42" s="121" t="s">
        <v>103</v>
      </c>
      <c r="G42" s="122" t="s">
        <v>104</v>
      </c>
      <c r="H42" s="122" t="s">
        <v>14</v>
      </c>
      <c r="I42" s="122">
        <v>1</v>
      </c>
      <c r="J42" s="122" t="s">
        <v>105</v>
      </c>
      <c r="K42" s="96">
        <v>3</v>
      </c>
      <c r="L42" s="96">
        <v>3</v>
      </c>
      <c r="M42" s="123">
        <f t="shared" si="0"/>
        <v>9</v>
      </c>
      <c r="N42" s="56">
        <f>Table134[[#This Row],[Variable weight (wi)]]/SUMIF([dimensions],Table134[[#This Row],[dimensions]],[Variable weight (wi)])</f>
        <v>4.2857142857142858E-2</v>
      </c>
      <c r="O42" s="56">
        <f>Table134[[#This Row],[Variable weight (wi)]]/SUM([Variable weight (wi)])</f>
        <v>1.1857707509881422E-2</v>
      </c>
      <c r="P42" s="57">
        <f>Table134[[#This Row],[Xi*Wi]]/SUMIF([dimensions],Table134[[#This Row],[dimensions]],[Variable weight (wi)])</f>
        <v>0.12857142857142856</v>
      </c>
      <c r="T42" s="81"/>
    </row>
    <row r="43" spans="2:22">
      <c r="B43" s="130"/>
      <c r="C43" s="131"/>
      <c r="D43" s="91"/>
      <c r="E43" s="91" t="s">
        <v>62</v>
      </c>
      <c r="F43" s="91" t="s">
        <v>103</v>
      </c>
      <c r="G43" s="92" t="s">
        <v>106</v>
      </c>
      <c r="H43" s="92" t="s">
        <v>14</v>
      </c>
      <c r="I43" s="92">
        <v>1</v>
      </c>
      <c r="J43" s="92" t="s">
        <v>105</v>
      </c>
      <c r="K43" s="69">
        <v>2</v>
      </c>
      <c r="L43" s="69">
        <v>3</v>
      </c>
      <c r="M43" s="93">
        <f t="shared" si="0"/>
        <v>6</v>
      </c>
      <c r="N43" s="56">
        <f>Table134[[#This Row],[Variable weight (wi)]]/SUMIF([dimensions],Table134[[#This Row],[dimensions]],[Variable weight (wi)])</f>
        <v>4.2857142857142858E-2</v>
      </c>
      <c r="O43" s="56">
        <f>Table134[[#This Row],[Variable weight (wi)]]/SUM([Variable weight (wi)])</f>
        <v>1.1857707509881422E-2</v>
      </c>
      <c r="P43" s="57">
        <f>Table134[[#This Row],[Xi*Wi]]/SUMIF([dimensions],Table134[[#This Row],[dimensions]],[Variable weight (wi)])</f>
        <v>8.5714285714285715E-2</v>
      </c>
      <c r="T43" s="81"/>
    </row>
    <row r="44" spans="2:22" ht="28.5">
      <c r="B44" s="130"/>
      <c r="C44" s="131"/>
      <c r="D44" s="91"/>
      <c r="E44" s="91" t="s">
        <v>62</v>
      </c>
      <c r="F44" s="91" t="s">
        <v>49</v>
      </c>
      <c r="G44" s="92" t="s">
        <v>107</v>
      </c>
      <c r="H44" s="92" t="s">
        <v>14</v>
      </c>
      <c r="I44" s="92">
        <v>1</v>
      </c>
      <c r="J44" s="92" t="s">
        <v>108</v>
      </c>
      <c r="K44" s="69">
        <v>0</v>
      </c>
      <c r="L44" s="69">
        <v>0</v>
      </c>
      <c r="M44" s="93">
        <f t="shared" si="0"/>
        <v>0</v>
      </c>
      <c r="N44" s="56">
        <f>Table134[[#This Row],[Variable weight (wi)]]/SUMIF([dimensions],Table134[[#This Row],[dimensions]],[Variable weight (wi)])</f>
        <v>0</v>
      </c>
      <c r="O44" s="56">
        <f>Table134[[#This Row],[Variable weight (wi)]]/SUM([Variable weight (wi)])</f>
        <v>0</v>
      </c>
      <c r="P44" s="57">
        <f>Table134[[#This Row],[Xi*Wi]]/SUMIF([dimensions],Table134[[#This Row],[dimensions]],[Variable weight (wi)])</f>
        <v>0</v>
      </c>
      <c r="T44" s="81"/>
    </row>
    <row r="45" spans="2:22" ht="29.25" thickBot="1">
      <c r="B45" s="130"/>
      <c r="C45" s="131"/>
      <c r="D45" s="91" t="s">
        <v>109</v>
      </c>
      <c r="E45" s="91" t="s">
        <v>62</v>
      </c>
      <c r="F45" s="91" t="s">
        <v>49</v>
      </c>
      <c r="G45" s="92" t="s">
        <v>110</v>
      </c>
      <c r="H45" s="92" t="s">
        <v>14</v>
      </c>
      <c r="I45" s="92">
        <v>1</v>
      </c>
      <c r="J45" s="92" t="s">
        <v>65</v>
      </c>
      <c r="K45" s="132">
        <v>0</v>
      </c>
      <c r="L45" s="132">
        <v>0</v>
      </c>
      <c r="M45" s="93">
        <f t="shared" si="0"/>
        <v>0</v>
      </c>
      <c r="N45" s="56">
        <f>Table134[[#This Row],[Variable weight (wi)]]/SUMIF([dimensions],Table134[[#This Row],[dimensions]],[Variable weight (wi)])</f>
        <v>0</v>
      </c>
      <c r="O45" s="56">
        <f>Table134[[#This Row],[Variable weight (wi)]]/SUM([Variable weight (wi)])</f>
        <v>0</v>
      </c>
      <c r="P45" s="57">
        <f>Table134[[#This Row],[Xi*Wi]]/SUMIF([dimensions],Table134[[#This Row],[dimensions]],[Variable weight (wi)])</f>
        <v>0</v>
      </c>
      <c r="T45" s="81"/>
    </row>
    <row r="46" spans="2:22" ht="43.5" thickTop="1">
      <c r="B46" s="133"/>
      <c r="C46" s="134"/>
      <c r="D46" s="76"/>
      <c r="E46" s="76" t="s">
        <v>48</v>
      </c>
      <c r="F46" s="76" t="s">
        <v>71</v>
      </c>
      <c r="G46" s="92" t="s">
        <v>111</v>
      </c>
      <c r="H46" s="92" t="s">
        <v>14</v>
      </c>
      <c r="I46" s="92">
        <v>1</v>
      </c>
      <c r="J46" s="92"/>
      <c r="K46" s="96">
        <v>0</v>
      </c>
      <c r="L46" s="96">
        <v>0</v>
      </c>
      <c r="M46" s="93">
        <f t="shared" si="0"/>
        <v>0</v>
      </c>
      <c r="N46" s="56">
        <f>Table134[[#This Row],[Variable weight (wi)]]/SUMIF([dimensions],Table134[[#This Row],[dimensions]],[Variable weight (wi)])</f>
        <v>0</v>
      </c>
      <c r="O46" s="56">
        <f>Table134[[#This Row],[Variable weight (wi)]]/SUM([Variable weight (wi)])</f>
        <v>0</v>
      </c>
      <c r="P46" s="57">
        <f>Table134[[#This Row],[Xi*Wi]]/SUMIF([dimensions],Table134[[#This Row],[dimensions]],[Variable weight (wi)])</f>
        <v>0</v>
      </c>
      <c r="T46" s="81"/>
    </row>
    <row r="47" spans="2:22" ht="42.75">
      <c r="B47" s="130"/>
      <c r="C47" s="131"/>
      <c r="D47" s="91" t="s">
        <v>61</v>
      </c>
      <c r="E47" s="91" t="s">
        <v>62</v>
      </c>
      <c r="F47" s="91" t="s">
        <v>112</v>
      </c>
      <c r="G47" s="92" t="s">
        <v>113</v>
      </c>
      <c r="H47" s="92" t="s">
        <v>14</v>
      </c>
      <c r="I47" s="92">
        <v>1</v>
      </c>
      <c r="J47" s="92" t="s">
        <v>114</v>
      </c>
      <c r="K47" s="72">
        <v>0</v>
      </c>
      <c r="L47" s="72">
        <v>0</v>
      </c>
      <c r="M47" s="93">
        <f t="shared" si="0"/>
        <v>0</v>
      </c>
      <c r="N47" s="56">
        <f>Table134[[#This Row],[Variable weight (wi)]]/SUMIF([dimensions],Table134[[#This Row],[dimensions]],[Variable weight (wi)])</f>
        <v>0</v>
      </c>
      <c r="O47" s="56">
        <f>Table134[[#This Row],[Variable weight (wi)]]/SUM([Variable weight (wi)])</f>
        <v>0</v>
      </c>
      <c r="P47" s="57">
        <f>Table134[[#This Row],[Xi*Wi]]/SUMIF([dimensions],Table134[[#This Row],[dimensions]],[Variable weight (wi)])</f>
        <v>0</v>
      </c>
      <c r="T47" s="81"/>
    </row>
    <row r="48" spans="2:22" ht="44.25" thickBot="1">
      <c r="B48" s="130" t="s">
        <v>115</v>
      </c>
      <c r="C48" s="131"/>
      <c r="D48" s="91" t="s">
        <v>61</v>
      </c>
      <c r="E48" s="91" t="s">
        <v>62</v>
      </c>
      <c r="F48" s="91" t="s">
        <v>112</v>
      </c>
      <c r="G48" s="92" t="s">
        <v>116</v>
      </c>
      <c r="H48" s="92" t="s">
        <v>14</v>
      </c>
      <c r="I48" s="92">
        <v>1</v>
      </c>
      <c r="J48" s="92" t="s">
        <v>114</v>
      </c>
      <c r="K48" s="72">
        <v>0</v>
      </c>
      <c r="L48" s="72">
        <v>0</v>
      </c>
      <c r="M48" s="93">
        <f t="shared" si="0"/>
        <v>0</v>
      </c>
      <c r="N48" s="56">
        <f>Table134[[#This Row],[Variable weight (wi)]]/SUMIF([dimensions],Table134[[#This Row],[dimensions]],[Variable weight (wi)])</f>
        <v>0</v>
      </c>
      <c r="O48" s="56">
        <f>Table134[[#This Row],[Variable weight (wi)]]/SUM([Variable weight (wi)])</f>
        <v>0</v>
      </c>
      <c r="P48" s="57">
        <f>Table134[[#This Row],[Xi*Wi]]/SUMIF([dimensions],Table134[[#This Row],[dimensions]],[Variable weight (wi)])</f>
        <v>0</v>
      </c>
      <c r="T48" s="81"/>
    </row>
    <row r="49" spans="2:20" ht="43.5" thickTop="1">
      <c r="B49" s="130"/>
      <c r="C49" s="131"/>
      <c r="D49" s="91" t="s">
        <v>61</v>
      </c>
      <c r="E49" s="91" t="s">
        <v>62</v>
      </c>
      <c r="F49" s="91" t="s">
        <v>63</v>
      </c>
      <c r="G49" s="92" t="s">
        <v>117</v>
      </c>
      <c r="H49" s="92" t="s">
        <v>14</v>
      </c>
      <c r="I49" s="92">
        <v>1</v>
      </c>
      <c r="J49" s="92" t="s">
        <v>65</v>
      </c>
      <c r="K49" s="96">
        <v>0</v>
      </c>
      <c r="L49" s="96">
        <v>0</v>
      </c>
      <c r="M49" s="93">
        <f t="shared" si="0"/>
        <v>0</v>
      </c>
      <c r="N49" s="56">
        <f>Table134[[#This Row],[Variable weight (wi)]]/SUMIF([dimensions],Table134[[#This Row],[dimensions]],[Variable weight (wi)])</f>
        <v>0</v>
      </c>
      <c r="O49" s="56">
        <f>Table134[[#This Row],[Variable weight (wi)]]/SUM([Variable weight (wi)])</f>
        <v>0</v>
      </c>
      <c r="P49" s="57">
        <f>Table134[[#This Row],[Xi*Wi]]/SUMIF([dimensions],Table134[[#This Row],[dimensions]],[Variable weight (wi)])</f>
        <v>0</v>
      </c>
      <c r="T49" s="81"/>
    </row>
    <row r="50" spans="2:20" ht="43.5" thickBot="1">
      <c r="B50" s="130"/>
      <c r="C50" s="131"/>
      <c r="D50" s="91"/>
      <c r="E50" s="91" t="s">
        <v>62</v>
      </c>
      <c r="F50" s="91" t="s">
        <v>118</v>
      </c>
      <c r="G50" s="92" t="s">
        <v>119</v>
      </c>
      <c r="H50" s="92" t="s">
        <v>14</v>
      </c>
      <c r="I50" s="92">
        <v>1</v>
      </c>
      <c r="J50" s="92" t="s">
        <v>120</v>
      </c>
      <c r="K50" s="100">
        <v>0</v>
      </c>
      <c r="L50" s="100">
        <v>0</v>
      </c>
      <c r="M50" s="93">
        <f t="shared" si="0"/>
        <v>0</v>
      </c>
      <c r="N50" s="56">
        <f>Table134[[#This Row],[Variable weight (wi)]]/SUMIF([dimensions],Table134[[#This Row],[dimensions]],[Variable weight (wi)])</f>
        <v>0</v>
      </c>
      <c r="O50" s="56">
        <f>Table134[[#This Row],[Variable weight (wi)]]/SUM([Variable weight (wi)])</f>
        <v>0</v>
      </c>
      <c r="P50" s="57">
        <f>Table134[[#This Row],[Xi*Wi]]/SUMIF([dimensions],Table134[[#This Row],[dimensions]],[Variable weight (wi)])</f>
        <v>0</v>
      </c>
      <c r="T50" s="81"/>
    </row>
    <row r="51" spans="2:20" ht="29.25" thickTop="1">
      <c r="B51" s="130"/>
      <c r="C51" s="131"/>
      <c r="D51" s="91" t="s">
        <v>118</v>
      </c>
      <c r="E51" s="91" t="s">
        <v>62</v>
      </c>
      <c r="F51" s="91" t="s">
        <v>118</v>
      </c>
      <c r="G51" s="92" t="s">
        <v>121</v>
      </c>
      <c r="H51" s="92" t="s">
        <v>14</v>
      </c>
      <c r="I51" s="92">
        <v>1</v>
      </c>
      <c r="J51" s="92" t="s">
        <v>122</v>
      </c>
      <c r="K51" s="69">
        <v>3</v>
      </c>
      <c r="L51" s="69">
        <v>5</v>
      </c>
      <c r="M51" s="93">
        <f t="shared" si="0"/>
        <v>15</v>
      </c>
      <c r="N51" s="56">
        <f>Table134[[#This Row],[Variable weight (wi)]]/SUMIF([dimensions],Table134[[#This Row],[dimensions]],[Variable weight (wi)])</f>
        <v>7.1428571428571425E-2</v>
      </c>
      <c r="O51" s="56">
        <f>Table134[[#This Row],[Variable weight (wi)]]/SUM([Variable weight (wi)])</f>
        <v>1.9762845849802372E-2</v>
      </c>
      <c r="P51" s="57">
        <f>Table134[[#This Row],[Xi*Wi]]/SUMIF([dimensions],Table134[[#This Row],[dimensions]],[Variable weight (wi)])</f>
        <v>0.21428571428571427</v>
      </c>
      <c r="T51" s="81"/>
    </row>
    <row r="52" spans="2:20" ht="43.5" thickBot="1">
      <c r="B52" s="135"/>
      <c r="C52" s="136"/>
      <c r="D52" s="125"/>
      <c r="E52" s="125" t="s">
        <v>62</v>
      </c>
      <c r="F52" s="125" t="s">
        <v>118</v>
      </c>
      <c r="G52" s="126" t="s">
        <v>123</v>
      </c>
      <c r="H52" s="126" t="s">
        <v>14</v>
      </c>
      <c r="I52" s="126">
        <v>1</v>
      </c>
      <c r="J52" s="126" t="s">
        <v>124</v>
      </c>
      <c r="K52" s="69">
        <v>4</v>
      </c>
      <c r="L52" s="69">
        <v>5</v>
      </c>
      <c r="M52" s="127">
        <f t="shared" si="0"/>
        <v>20</v>
      </c>
      <c r="N52" s="56">
        <f>Table134[[#This Row],[Variable weight (wi)]]/SUMIF([dimensions],Table134[[#This Row],[dimensions]],[Variable weight (wi)])</f>
        <v>7.1428571428571425E-2</v>
      </c>
      <c r="O52" s="56">
        <f>Table134[[#This Row],[Variable weight (wi)]]/SUM([Variable weight (wi)])</f>
        <v>1.9762845849802372E-2</v>
      </c>
      <c r="P52" s="57">
        <f>Table134[[#This Row],[Xi*Wi]]/SUMIF([dimensions],Table134[[#This Row],[dimensions]],[Variable weight (wi)])</f>
        <v>0.2857142857142857</v>
      </c>
      <c r="T52" s="81"/>
    </row>
    <row r="53" spans="2:20" ht="30" thickTop="1" thickBot="1">
      <c r="B53" s="137"/>
      <c r="C53" s="131"/>
      <c r="D53" s="138"/>
      <c r="E53" s="138" t="s">
        <v>62</v>
      </c>
      <c r="F53" s="138" t="s">
        <v>118</v>
      </c>
      <c r="G53" s="139" t="s">
        <v>125</v>
      </c>
      <c r="H53" s="139" t="s">
        <v>14</v>
      </c>
      <c r="I53" s="139">
        <v>1</v>
      </c>
      <c r="J53" s="139" t="s">
        <v>122</v>
      </c>
      <c r="K53" s="100">
        <v>3</v>
      </c>
      <c r="L53" s="100">
        <v>5</v>
      </c>
      <c r="M53" s="140">
        <f t="shared" si="0"/>
        <v>15</v>
      </c>
      <c r="N53" s="56">
        <f>Table134[[#This Row],[Variable weight (wi)]]/SUMIF([dimensions],Table134[[#This Row],[dimensions]],[Variable weight (wi)])</f>
        <v>7.1428571428571425E-2</v>
      </c>
      <c r="O53" s="56">
        <f>Table134[[#This Row],[Variable weight (wi)]]/SUM([Variable weight (wi)])</f>
        <v>1.9762845849802372E-2</v>
      </c>
      <c r="P53" s="57">
        <f>Table134[[#This Row],[Xi*Wi]]/SUMIF([dimensions],Table134[[#This Row],[dimensions]],[Variable weight (wi)])</f>
        <v>0.21428571428571427</v>
      </c>
      <c r="T53" s="81"/>
    </row>
    <row r="54" spans="2:20" ht="29.25" thickTop="1">
      <c r="B54" s="133"/>
      <c r="C54" s="134"/>
      <c r="D54" s="76"/>
      <c r="E54" s="76" t="s">
        <v>48</v>
      </c>
      <c r="F54" s="76" t="s">
        <v>88</v>
      </c>
      <c r="G54" s="92" t="s">
        <v>126</v>
      </c>
      <c r="H54" s="92" t="s">
        <v>14</v>
      </c>
      <c r="I54" s="92">
        <v>1</v>
      </c>
      <c r="J54" s="92" t="s">
        <v>92</v>
      </c>
      <c r="K54" s="96">
        <v>3</v>
      </c>
      <c r="L54" s="96">
        <v>5</v>
      </c>
      <c r="M54" s="93">
        <f t="shared" si="0"/>
        <v>15</v>
      </c>
      <c r="N54" s="56">
        <f>Table134[[#This Row],[Variable weight (wi)]]/SUMIF([dimensions],Table134[[#This Row],[dimensions]],[Variable weight (wi)])</f>
        <v>7.1428571428571425E-2</v>
      </c>
      <c r="O54" s="56">
        <f>Table134[[#This Row],[Variable weight (wi)]]/SUM([Variable weight (wi)])</f>
        <v>1.9762845849802372E-2</v>
      </c>
      <c r="P54" s="57">
        <f>Table134[[#This Row],[Xi*Wi]]/SUMIF([dimensions],Table134[[#This Row],[dimensions]],[Variable weight (wi)])</f>
        <v>0.21428571428571427</v>
      </c>
      <c r="T54" s="81"/>
    </row>
    <row r="55" spans="2:20" ht="43.5" thickBot="1">
      <c r="B55" s="133"/>
      <c r="C55" s="134"/>
      <c r="D55" s="141"/>
      <c r="E55" s="141" t="s">
        <v>48</v>
      </c>
      <c r="F55" s="141" t="s">
        <v>127</v>
      </c>
      <c r="G55" s="142" t="s">
        <v>128</v>
      </c>
      <c r="H55" s="142" t="s">
        <v>15</v>
      </c>
      <c r="I55" s="142">
        <v>1</v>
      </c>
      <c r="J55" s="142" t="s">
        <v>45</v>
      </c>
      <c r="K55" s="69">
        <v>3</v>
      </c>
      <c r="L55" s="69">
        <v>5</v>
      </c>
      <c r="M55" s="143">
        <f t="shared" si="0"/>
        <v>15</v>
      </c>
      <c r="N55" s="56">
        <f>Table134[[#This Row],[Variable weight (wi)]]/SUMIF([dimensions],Table134[[#This Row],[dimensions]],[Variable weight (wi)])</f>
        <v>5.1546391752577317E-2</v>
      </c>
      <c r="O55" s="56">
        <f>Table134[[#This Row],[Variable weight (wi)]]/SUM([Variable weight (wi)])</f>
        <v>1.9762845849802372E-2</v>
      </c>
      <c r="P55" s="57">
        <f>Table134[[#This Row],[Xi*Wi]]/SUMIF([dimensions],Table134[[#This Row],[dimensions]],[Variable weight (wi)])</f>
        <v>0.15463917525773196</v>
      </c>
      <c r="T55" s="81"/>
    </row>
    <row r="56" spans="2:20" ht="44.25" thickTop="1" thickBot="1">
      <c r="B56" s="133"/>
      <c r="C56" s="134"/>
      <c r="D56" s="102" t="s">
        <v>127</v>
      </c>
      <c r="E56" s="102" t="s">
        <v>48</v>
      </c>
      <c r="F56" s="102" t="s">
        <v>127</v>
      </c>
      <c r="G56" s="144" t="s">
        <v>129</v>
      </c>
      <c r="H56" s="144" t="s">
        <v>15</v>
      </c>
      <c r="I56" s="144">
        <v>1</v>
      </c>
      <c r="J56" s="144" t="s">
        <v>45</v>
      </c>
      <c r="K56" s="94">
        <v>1</v>
      </c>
      <c r="L56" s="94">
        <v>5</v>
      </c>
      <c r="M56" s="145">
        <f t="shared" si="0"/>
        <v>5</v>
      </c>
      <c r="N56" s="56">
        <f>Table134[[#This Row],[Variable weight (wi)]]/SUMIF([dimensions],Table134[[#This Row],[dimensions]],[Variable weight (wi)])</f>
        <v>5.1546391752577317E-2</v>
      </c>
      <c r="O56" s="56">
        <f>Table134[[#This Row],[Variable weight (wi)]]/SUM([Variable weight (wi)])</f>
        <v>1.9762845849802372E-2</v>
      </c>
      <c r="P56" s="57">
        <f>Table134[[#This Row],[Xi*Wi]]/SUMIF([dimensions],Table134[[#This Row],[dimensions]],[Variable weight (wi)])</f>
        <v>5.1546391752577317E-2</v>
      </c>
      <c r="T56" s="81"/>
    </row>
    <row r="57" spans="2:20" ht="44.25" thickTop="1" thickBot="1">
      <c r="B57" s="133"/>
      <c r="C57" s="134"/>
      <c r="D57" s="98"/>
      <c r="E57" s="98" t="s">
        <v>48</v>
      </c>
      <c r="F57" s="98" t="s">
        <v>127</v>
      </c>
      <c r="G57" s="146" t="s">
        <v>130</v>
      </c>
      <c r="H57" s="146" t="s">
        <v>15</v>
      </c>
      <c r="I57" s="146">
        <v>1</v>
      </c>
      <c r="J57" s="146" t="s">
        <v>45</v>
      </c>
      <c r="K57" s="96">
        <v>3</v>
      </c>
      <c r="L57" s="96">
        <v>3</v>
      </c>
      <c r="M57" s="147">
        <f t="shared" si="0"/>
        <v>9</v>
      </c>
      <c r="N57" s="56">
        <f>Table134[[#This Row],[Variable weight (wi)]]/SUMIF([dimensions],Table134[[#This Row],[dimensions]],[Variable weight (wi)])</f>
        <v>3.0927835051546393E-2</v>
      </c>
      <c r="O57" s="56">
        <f>Table134[[#This Row],[Variable weight (wi)]]/SUM([Variable weight (wi)])</f>
        <v>1.1857707509881422E-2</v>
      </c>
      <c r="P57" s="57">
        <f>Table134[[#This Row],[Xi*Wi]]/SUMIF([dimensions],Table134[[#This Row],[dimensions]],[Variable weight (wi)])</f>
        <v>9.2783505154639179E-2</v>
      </c>
      <c r="T57" s="81"/>
    </row>
    <row r="58" spans="2:20" ht="54.75" thickTop="1" thickBot="1">
      <c r="B58" s="133" t="s">
        <v>131</v>
      </c>
      <c r="C58" s="134"/>
      <c r="D58" s="102" t="s">
        <v>109</v>
      </c>
      <c r="E58" s="102" t="s">
        <v>48</v>
      </c>
      <c r="F58" s="76" t="s">
        <v>49</v>
      </c>
      <c r="G58" s="144" t="s">
        <v>132</v>
      </c>
      <c r="H58" s="144" t="s">
        <v>15</v>
      </c>
      <c r="I58" s="144">
        <v>1</v>
      </c>
      <c r="J58" s="144" t="s">
        <v>54</v>
      </c>
      <c r="K58" s="96">
        <v>2</v>
      </c>
      <c r="L58" s="96">
        <v>3</v>
      </c>
      <c r="M58" s="145">
        <f t="shared" si="0"/>
        <v>6</v>
      </c>
      <c r="N58" s="56">
        <f>Table134[[#This Row],[Variable weight (wi)]]/SUMIF([dimensions],Table134[[#This Row],[dimensions]],[Variable weight (wi)])</f>
        <v>3.0927835051546393E-2</v>
      </c>
      <c r="O58" s="56">
        <f>Table134[[#This Row],[Variable weight (wi)]]/SUM([Variable weight (wi)])</f>
        <v>1.1857707509881422E-2</v>
      </c>
      <c r="P58" s="57">
        <f>Table134[[#This Row],[Xi*Wi]]/SUMIF([dimensions],Table134[[#This Row],[dimensions]],[Variable weight (wi)])</f>
        <v>6.1855670103092786E-2</v>
      </c>
      <c r="T58" s="81"/>
    </row>
    <row r="59" spans="2:20" ht="30" thickTop="1" thickBot="1">
      <c r="B59" s="133"/>
      <c r="C59" s="134"/>
      <c r="D59" s="98"/>
      <c r="E59" s="98" t="s">
        <v>48</v>
      </c>
      <c r="F59" s="98" t="s">
        <v>49</v>
      </c>
      <c r="G59" s="146" t="s">
        <v>133</v>
      </c>
      <c r="H59" s="146" t="s">
        <v>15</v>
      </c>
      <c r="I59" s="146">
        <v>1</v>
      </c>
      <c r="J59" s="146" t="s">
        <v>54</v>
      </c>
      <c r="K59" s="96">
        <v>2</v>
      </c>
      <c r="L59" s="96">
        <v>2</v>
      </c>
      <c r="M59" s="147">
        <f t="shared" si="0"/>
        <v>4</v>
      </c>
      <c r="N59" s="56">
        <f>Table134[[#This Row],[Variable weight (wi)]]/SUMIF([dimensions],Table134[[#This Row],[dimensions]],[Variable weight (wi)])</f>
        <v>2.0618556701030927E-2</v>
      </c>
      <c r="O59" s="56">
        <f>Table134[[#This Row],[Variable weight (wi)]]/SUM([Variable weight (wi)])</f>
        <v>7.9051383399209481E-3</v>
      </c>
      <c r="P59" s="57">
        <f>Table134[[#This Row],[Xi*Wi]]/SUMIF([dimensions],Table134[[#This Row],[dimensions]],[Variable weight (wi)])</f>
        <v>4.1237113402061855E-2</v>
      </c>
      <c r="T59" s="81"/>
    </row>
    <row r="60" spans="2:20" ht="43.5" thickTop="1">
      <c r="B60" s="148"/>
      <c r="C60" s="149"/>
      <c r="D60" s="150"/>
      <c r="E60" s="150" t="s">
        <v>39</v>
      </c>
      <c r="F60" s="150" t="s">
        <v>134</v>
      </c>
      <c r="G60" s="151" t="s">
        <v>135</v>
      </c>
      <c r="H60" s="151" t="s">
        <v>15</v>
      </c>
      <c r="I60" s="151">
        <v>1</v>
      </c>
      <c r="J60" s="151" t="s">
        <v>45</v>
      </c>
      <c r="K60" s="69">
        <v>2</v>
      </c>
      <c r="L60" s="69">
        <v>2</v>
      </c>
      <c r="M60" s="152">
        <f t="shared" si="0"/>
        <v>4</v>
      </c>
      <c r="N60" s="56">
        <f>Table134[[#This Row],[Variable weight (wi)]]/SUMIF([dimensions],Table134[[#This Row],[dimensions]],[Variable weight (wi)])</f>
        <v>2.0618556701030927E-2</v>
      </c>
      <c r="O60" s="56">
        <f>Table134[[#This Row],[Variable weight (wi)]]/SUM([Variable weight (wi)])</f>
        <v>7.9051383399209481E-3</v>
      </c>
      <c r="P60" s="57">
        <f>Table134[[#This Row],[Xi*Wi]]/SUMIF([dimensions],Table134[[#This Row],[dimensions]],[Variable weight (wi)])</f>
        <v>4.1237113402061855E-2</v>
      </c>
      <c r="T60" s="81"/>
    </row>
    <row r="61" spans="2:20" ht="37.5" thickBot="1">
      <c r="B61" s="148" t="s">
        <v>136</v>
      </c>
      <c r="C61" s="149"/>
      <c r="D61" s="153" t="s">
        <v>134</v>
      </c>
      <c r="E61" s="153" t="s">
        <v>39</v>
      </c>
      <c r="F61" s="153" t="s">
        <v>134</v>
      </c>
      <c r="G61" s="154" t="s">
        <v>137</v>
      </c>
      <c r="H61" s="154" t="s">
        <v>15</v>
      </c>
      <c r="I61" s="154">
        <v>1</v>
      </c>
      <c r="J61" s="154" t="s">
        <v>138</v>
      </c>
      <c r="K61" s="100">
        <v>1</v>
      </c>
      <c r="L61" s="100">
        <v>3</v>
      </c>
      <c r="M61" s="155">
        <f t="shared" si="0"/>
        <v>3</v>
      </c>
      <c r="N61" s="56">
        <f>Table134[[#This Row],[Variable weight (wi)]]/SUMIF([dimensions],Table134[[#This Row],[dimensions]],[Variable weight (wi)])</f>
        <v>3.0927835051546393E-2</v>
      </c>
      <c r="O61" s="56">
        <f>Table134[[#This Row],[Variable weight (wi)]]/SUM([Variable weight (wi)])</f>
        <v>1.1857707509881422E-2</v>
      </c>
      <c r="P61" s="57">
        <f>Table134[[#This Row],[Xi*Wi]]/SUMIF([dimensions],Table134[[#This Row],[dimensions]],[Variable weight (wi)])</f>
        <v>3.0927835051546393E-2</v>
      </c>
      <c r="T61" s="81"/>
    </row>
    <row r="62" spans="2:20" ht="30" thickTop="1" thickBot="1">
      <c r="B62" s="133"/>
      <c r="C62" s="134"/>
      <c r="D62" s="76" t="s">
        <v>71</v>
      </c>
      <c r="E62" s="76" t="s">
        <v>48</v>
      </c>
      <c r="F62" s="76" t="s">
        <v>71</v>
      </c>
      <c r="G62" s="67" t="s">
        <v>139</v>
      </c>
      <c r="H62" s="67" t="s">
        <v>15</v>
      </c>
      <c r="I62" s="67">
        <v>1</v>
      </c>
      <c r="J62" s="67" t="s">
        <v>51</v>
      </c>
      <c r="K62" s="96">
        <v>2</v>
      </c>
      <c r="L62" s="96">
        <v>3</v>
      </c>
      <c r="M62" s="70">
        <f t="shared" si="0"/>
        <v>6</v>
      </c>
      <c r="N62" s="56">
        <f>Table134[[#This Row],[Variable weight (wi)]]/SUMIF([dimensions],Table134[[#This Row],[dimensions]],[Variable weight (wi)])</f>
        <v>3.0927835051546393E-2</v>
      </c>
      <c r="O62" s="56">
        <f>Table134[[#This Row],[Variable weight (wi)]]/SUM([Variable weight (wi)])</f>
        <v>1.1857707509881422E-2</v>
      </c>
      <c r="P62" s="57">
        <f>Table134[[#This Row],[Xi*Wi]]/SUMIF([dimensions],Table134[[#This Row],[dimensions]],[Variable weight (wi)])</f>
        <v>6.1855670103092786E-2</v>
      </c>
      <c r="T62" s="81"/>
    </row>
    <row r="63" spans="2:20" ht="39.75" thickTop="1">
      <c r="B63" s="156" t="s">
        <v>140</v>
      </c>
      <c r="C63" s="157"/>
      <c r="D63" s="51" t="s">
        <v>141</v>
      </c>
      <c r="E63" s="51" t="s">
        <v>35</v>
      </c>
      <c r="F63" s="51" t="s">
        <v>52</v>
      </c>
      <c r="G63" s="144" t="s">
        <v>142</v>
      </c>
      <c r="H63" s="144" t="s">
        <v>15</v>
      </c>
      <c r="I63" s="144">
        <v>1</v>
      </c>
      <c r="J63" s="144" t="s">
        <v>56</v>
      </c>
      <c r="K63" s="69">
        <v>1</v>
      </c>
      <c r="L63" s="69">
        <v>3</v>
      </c>
      <c r="M63" s="145">
        <f t="shared" si="0"/>
        <v>3</v>
      </c>
      <c r="N63" s="56">
        <f>Table134[[#This Row],[Variable weight (wi)]]/SUMIF([dimensions],Table134[[#This Row],[dimensions]],[Variable weight (wi)])</f>
        <v>3.0927835051546393E-2</v>
      </c>
      <c r="O63" s="56">
        <f>Table134[[#This Row],[Variable weight (wi)]]/SUM([Variable weight (wi)])</f>
        <v>1.1857707509881422E-2</v>
      </c>
      <c r="P63" s="57">
        <f>Table134[[#This Row],[Xi*Wi]]/SUMIF([dimensions],Table134[[#This Row],[dimensions]],[Variable weight (wi)])</f>
        <v>3.0927835051546393E-2</v>
      </c>
      <c r="T63" s="81"/>
    </row>
    <row r="64" spans="2:20" ht="42.75">
      <c r="B64" s="156"/>
      <c r="C64" s="157"/>
      <c r="D64" s="79"/>
      <c r="E64" s="79" t="s">
        <v>35</v>
      </c>
      <c r="F64" s="79" t="s">
        <v>52</v>
      </c>
      <c r="G64" s="67" t="s">
        <v>143</v>
      </c>
      <c r="H64" s="67" t="s">
        <v>15</v>
      </c>
      <c r="I64" s="67">
        <v>1</v>
      </c>
      <c r="J64" s="67" t="s">
        <v>144</v>
      </c>
      <c r="K64" s="69">
        <v>0</v>
      </c>
      <c r="L64" s="69">
        <v>3</v>
      </c>
      <c r="M64" s="70">
        <f t="shared" si="0"/>
        <v>0</v>
      </c>
      <c r="N64" s="56">
        <f>Table134[[#This Row],[Variable weight (wi)]]/SUMIF([dimensions],Table134[[#This Row],[dimensions]],[Variable weight (wi)])</f>
        <v>3.0927835051546393E-2</v>
      </c>
      <c r="O64" s="56">
        <f>Table134[[#This Row],[Variable weight (wi)]]/SUM([Variable weight (wi)])</f>
        <v>1.1857707509881422E-2</v>
      </c>
      <c r="P64" s="57">
        <f>Table134[[#This Row],[Xi*Wi]]/SUMIF([dimensions],Table134[[#This Row],[dimensions]],[Variable weight (wi)])</f>
        <v>0</v>
      </c>
      <c r="T64" s="81"/>
    </row>
    <row r="65" spans="2:20" ht="43.5" thickBot="1">
      <c r="B65" s="148"/>
      <c r="C65" s="149"/>
      <c r="D65" s="60" t="s">
        <v>145</v>
      </c>
      <c r="E65" s="60" t="s">
        <v>39</v>
      </c>
      <c r="F65" s="60" t="s">
        <v>145</v>
      </c>
      <c r="G65" s="71" t="s">
        <v>146</v>
      </c>
      <c r="H65" s="71" t="s">
        <v>15</v>
      </c>
      <c r="I65" s="71">
        <v>1</v>
      </c>
      <c r="J65" s="71" t="s">
        <v>144</v>
      </c>
      <c r="K65" s="69">
        <v>3</v>
      </c>
      <c r="L65" s="69">
        <v>3</v>
      </c>
      <c r="M65" s="73">
        <f t="shared" si="0"/>
        <v>9</v>
      </c>
      <c r="N65" s="56">
        <f>Table134[[#This Row],[Variable weight (wi)]]/SUMIF([dimensions],Table134[[#This Row],[dimensions]],[Variable weight (wi)])</f>
        <v>3.0927835051546393E-2</v>
      </c>
      <c r="O65" s="56">
        <f>Table134[[#This Row],[Variable weight (wi)]]/SUM([Variable weight (wi)])</f>
        <v>1.1857707509881422E-2</v>
      </c>
      <c r="P65" s="57">
        <f>Table134[[#This Row],[Xi*Wi]]/SUMIF([dimensions],Table134[[#This Row],[dimensions]],[Variable weight (wi)])</f>
        <v>9.2783505154639179E-2</v>
      </c>
      <c r="T65" s="81"/>
    </row>
    <row r="66" spans="2:20" ht="43.5" thickTop="1">
      <c r="B66" s="148"/>
      <c r="C66" s="149"/>
      <c r="D66" s="60" t="s">
        <v>147</v>
      </c>
      <c r="E66" s="60" t="s">
        <v>39</v>
      </c>
      <c r="F66" s="60" t="s">
        <v>147</v>
      </c>
      <c r="G66" s="71" t="s">
        <v>148</v>
      </c>
      <c r="H66" s="71" t="s">
        <v>15</v>
      </c>
      <c r="I66" s="71">
        <v>1</v>
      </c>
      <c r="J66" s="71" t="s">
        <v>45</v>
      </c>
      <c r="K66" s="96">
        <v>1</v>
      </c>
      <c r="L66" s="96">
        <v>3</v>
      </c>
      <c r="M66" s="73">
        <f t="shared" si="0"/>
        <v>3</v>
      </c>
      <c r="N66" s="56">
        <f>Table134[[#This Row],[Variable weight (wi)]]/SUMIF([dimensions],Table134[[#This Row],[dimensions]],[Variable weight (wi)])</f>
        <v>3.0927835051546393E-2</v>
      </c>
      <c r="O66" s="56">
        <f>Table134[[#This Row],[Variable weight (wi)]]/SUM([Variable weight (wi)])</f>
        <v>1.1857707509881422E-2</v>
      </c>
      <c r="P66" s="57">
        <f>Table134[[#This Row],[Xi*Wi]]/SUMIF([dimensions],Table134[[#This Row],[dimensions]],[Variable weight (wi)])</f>
        <v>3.0927835051546393E-2</v>
      </c>
      <c r="T66" s="81"/>
    </row>
    <row r="67" spans="2:20" ht="29.25" thickBot="1">
      <c r="B67" s="158"/>
      <c r="C67" s="159"/>
      <c r="D67" s="80" t="s">
        <v>36</v>
      </c>
      <c r="E67" s="80" t="s">
        <v>35</v>
      </c>
      <c r="F67" s="80" t="s">
        <v>36</v>
      </c>
      <c r="G67" s="146" t="s">
        <v>149</v>
      </c>
      <c r="H67" s="146" t="s">
        <v>15</v>
      </c>
      <c r="I67" s="146">
        <v>1</v>
      </c>
      <c r="J67" s="146" t="s">
        <v>56</v>
      </c>
      <c r="K67" s="160">
        <v>1</v>
      </c>
      <c r="L67" s="160">
        <v>3</v>
      </c>
      <c r="M67" s="147">
        <f t="shared" si="0"/>
        <v>3</v>
      </c>
      <c r="N67" s="56">
        <f>Table134[[#This Row],[Variable weight (wi)]]/SUMIF([dimensions],Table134[[#This Row],[dimensions]],[Variable weight (wi)])</f>
        <v>3.0927835051546393E-2</v>
      </c>
      <c r="O67" s="56">
        <f>Table134[[#This Row],[Variable weight (wi)]]/SUM([Variable weight (wi)])</f>
        <v>1.1857707509881422E-2</v>
      </c>
      <c r="P67" s="57">
        <f>Table134[[#This Row],[Xi*Wi]]/SUMIF([dimensions],Table134[[#This Row],[dimensions]],[Variable weight (wi)])</f>
        <v>3.0927835051546393E-2</v>
      </c>
      <c r="T67" s="81"/>
    </row>
    <row r="68" spans="2:20" ht="44.25" thickTop="1" thickBot="1">
      <c r="B68" s="161"/>
      <c r="C68" s="162"/>
      <c r="D68" s="163"/>
      <c r="E68" s="163" t="s">
        <v>39</v>
      </c>
      <c r="F68" s="163" t="s">
        <v>40</v>
      </c>
      <c r="G68" s="144" t="s">
        <v>150</v>
      </c>
      <c r="H68" s="144" t="s">
        <v>15</v>
      </c>
      <c r="I68" s="144">
        <v>1</v>
      </c>
      <c r="J68" s="144" t="s">
        <v>45</v>
      </c>
      <c r="K68" s="100">
        <v>1</v>
      </c>
      <c r="L68" s="100">
        <v>3</v>
      </c>
      <c r="M68" s="145">
        <f t="shared" si="0"/>
        <v>3</v>
      </c>
      <c r="N68" s="56">
        <f>Table134[[#This Row],[Variable weight (wi)]]/SUMIF([dimensions],Table134[[#This Row],[dimensions]],[Variable weight (wi)])</f>
        <v>3.0927835051546393E-2</v>
      </c>
      <c r="O68" s="56">
        <f>Table134[[#This Row],[Variable weight (wi)]]/SUM([Variable weight (wi)])</f>
        <v>1.1857707509881422E-2</v>
      </c>
      <c r="P68" s="57">
        <f>Table134[[#This Row],[Xi*Wi]]/SUMIF([dimensions],Table134[[#This Row],[dimensions]],[Variable weight (wi)])</f>
        <v>3.0927835051546393E-2</v>
      </c>
      <c r="T68" s="81"/>
    </row>
    <row r="69" spans="2:20" ht="44.25" thickTop="1" thickBot="1">
      <c r="B69" s="156"/>
      <c r="C69" s="157"/>
      <c r="D69" s="79"/>
      <c r="E69" s="79" t="s">
        <v>35</v>
      </c>
      <c r="F69" s="79" t="s">
        <v>151</v>
      </c>
      <c r="G69" s="67" t="s">
        <v>152</v>
      </c>
      <c r="H69" s="67" t="s">
        <v>15</v>
      </c>
      <c r="I69" s="67">
        <v>1</v>
      </c>
      <c r="J69" s="67" t="s">
        <v>45</v>
      </c>
      <c r="K69" s="100">
        <v>1</v>
      </c>
      <c r="L69" s="100">
        <v>3</v>
      </c>
      <c r="M69" s="70">
        <f t="shared" si="0"/>
        <v>3</v>
      </c>
      <c r="N69" s="56">
        <f>Table134[[#This Row],[Variable weight (wi)]]/SUMIF([dimensions],Table134[[#This Row],[dimensions]],[Variable weight (wi)])</f>
        <v>3.0927835051546393E-2</v>
      </c>
      <c r="O69" s="56">
        <f>Table134[[#This Row],[Variable weight (wi)]]/SUM([Variable weight (wi)])</f>
        <v>1.1857707509881422E-2</v>
      </c>
      <c r="P69" s="57">
        <f>Table134[[#This Row],[Xi*Wi]]/SUMIF([dimensions],Table134[[#This Row],[dimensions]],[Variable weight (wi)])</f>
        <v>3.0927835051546393E-2</v>
      </c>
      <c r="T69" s="81"/>
    </row>
    <row r="70" spans="2:20" ht="44.25" thickTop="1" thickBot="1">
      <c r="B70" s="156"/>
      <c r="C70" s="157"/>
      <c r="D70" s="79" t="s">
        <v>151</v>
      </c>
      <c r="E70" s="79" t="s">
        <v>35</v>
      </c>
      <c r="F70" s="79" t="s">
        <v>151</v>
      </c>
      <c r="G70" s="67" t="s">
        <v>153</v>
      </c>
      <c r="H70" s="67" t="s">
        <v>15</v>
      </c>
      <c r="I70" s="67">
        <v>1</v>
      </c>
      <c r="J70" s="67" t="s">
        <v>144</v>
      </c>
      <c r="K70" s="100">
        <v>1</v>
      </c>
      <c r="L70" s="100">
        <v>3</v>
      </c>
      <c r="M70" s="70">
        <f t="shared" si="0"/>
        <v>3</v>
      </c>
      <c r="N70" s="56">
        <f>Table134[[#This Row],[Variable weight (wi)]]/SUMIF([dimensions],Table134[[#This Row],[dimensions]],[Variable weight (wi)])</f>
        <v>3.0927835051546393E-2</v>
      </c>
      <c r="O70" s="56">
        <f>Table134[[#This Row],[Variable weight (wi)]]/SUM([Variable weight (wi)])</f>
        <v>1.1857707509881422E-2</v>
      </c>
      <c r="P70" s="57">
        <f>Table134[[#This Row],[Xi*Wi]]/SUMIF([dimensions],Table134[[#This Row],[dimensions]],[Variable weight (wi)])</f>
        <v>3.0927835051546393E-2</v>
      </c>
      <c r="T70" s="81"/>
    </row>
    <row r="71" spans="2:20" ht="44.25" thickTop="1" thickBot="1">
      <c r="B71" s="156"/>
      <c r="C71" s="157"/>
      <c r="D71" s="79"/>
      <c r="E71" s="79" t="s">
        <v>35</v>
      </c>
      <c r="F71" s="79" t="s">
        <v>154</v>
      </c>
      <c r="G71" s="67" t="s">
        <v>155</v>
      </c>
      <c r="H71" s="67" t="s">
        <v>15</v>
      </c>
      <c r="I71" s="67">
        <v>1</v>
      </c>
      <c r="J71" s="67" t="s">
        <v>45</v>
      </c>
      <c r="K71" s="96">
        <v>1</v>
      </c>
      <c r="L71" s="96">
        <v>3</v>
      </c>
      <c r="M71" s="70">
        <f t="shared" si="0"/>
        <v>3</v>
      </c>
      <c r="N71" s="56">
        <f>Table134[[#This Row],[Variable weight (wi)]]/SUMIF([dimensions],Table134[[#This Row],[dimensions]],[Variable weight (wi)])</f>
        <v>3.0927835051546393E-2</v>
      </c>
      <c r="O71" s="56">
        <f>Table134[[#This Row],[Variable weight (wi)]]/SUM([Variable weight (wi)])</f>
        <v>1.1857707509881422E-2</v>
      </c>
      <c r="P71" s="57">
        <f>Table134[[#This Row],[Xi*Wi]]/SUMIF([dimensions],Table134[[#This Row],[dimensions]],[Variable weight (wi)])</f>
        <v>3.0927835051546393E-2</v>
      </c>
      <c r="T71" s="81"/>
    </row>
    <row r="72" spans="2:20" ht="30" thickTop="1" thickBot="1">
      <c r="B72" s="156"/>
      <c r="C72" s="157"/>
      <c r="D72" s="80"/>
      <c r="E72" s="80" t="s">
        <v>35</v>
      </c>
      <c r="F72" s="80" t="s">
        <v>154</v>
      </c>
      <c r="G72" s="146" t="s">
        <v>156</v>
      </c>
      <c r="H72" s="146" t="s">
        <v>15</v>
      </c>
      <c r="I72" s="146">
        <v>1</v>
      </c>
      <c r="J72" s="146" t="s">
        <v>54</v>
      </c>
      <c r="K72" s="96">
        <v>0</v>
      </c>
      <c r="L72" s="96">
        <v>2</v>
      </c>
      <c r="M72" s="147">
        <f t="shared" si="0"/>
        <v>0</v>
      </c>
      <c r="N72" s="56">
        <f>Table134[[#This Row],[Variable weight (wi)]]/SUMIF([dimensions],Table134[[#This Row],[dimensions]],[Variable weight (wi)])</f>
        <v>2.0618556701030927E-2</v>
      </c>
      <c r="O72" s="56">
        <f>Table134[[#This Row],[Variable weight (wi)]]/SUM([Variable weight (wi)])</f>
        <v>7.9051383399209481E-3</v>
      </c>
      <c r="P72" s="57">
        <f>Table134[[#This Row],[Xi*Wi]]/SUMIF([dimensions],Table134[[#This Row],[dimensions]],[Variable weight (wi)])</f>
        <v>0</v>
      </c>
      <c r="T72" s="81"/>
    </row>
    <row r="73" spans="2:20" ht="15.75" thickTop="1">
      <c r="B73" s="156"/>
      <c r="C73" s="164"/>
      <c r="D73" s="51"/>
      <c r="E73" s="51" t="s">
        <v>35</v>
      </c>
      <c r="F73" s="51" t="s">
        <v>154</v>
      </c>
      <c r="G73" s="144" t="s">
        <v>157</v>
      </c>
      <c r="H73" s="144" t="s">
        <v>15</v>
      </c>
      <c r="I73" s="144">
        <v>1</v>
      </c>
      <c r="J73" s="144" t="s">
        <v>54</v>
      </c>
      <c r="K73" s="69">
        <v>1</v>
      </c>
      <c r="L73" s="69">
        <v>2</v>
      </c>
      <c r="M73" s="145">
        <f t="shared" si="0"/>
        <v>2</v>
      </c>
      <c r="N73" s="56">
        <f>Table134[[#This Row],[Variable weight (wi)]]/SUMIF([dimensions],Table134[[#This Row],[dimensions]],[Variable weight (wi)])</f>
        <v>2.0618556701030927E-2</v>
      </c>
      <c r="O73" s="56">
        <f>Table134[[#This Row],[Variable weight (wi)]]/SUM([Variable weight (wi)])</f>
        <v>7.9051383399209481E-3</v>
      </c>
      <c r="P73" s="57">
        <f>Table134[[#This Row],[Xi*Wi]]/SUMIF([dimensions],Table134[[#This Row],[dimensions]],[Variable weight (wi)])</f>
        <v>2.0618556701030927E-2</v>
      </c>
      <c r="T73" s="81"/>
    </row>
    <row r="74" spans="2:20">
      <c r="B74" s="156"/>
      <c r="C74" s="157"/>
      <c r="D74" s="79" t="s">
        <v>154</v>
      </c>
      <c r="E74" s="79" t="s">
        <v>35</v>
      </c>
      <c r="F74" s="79" t="s">
        <v>154</v>
      </c>
      <c r="G74" s="67" t="s">
        <v>158</v>
      </c>
      <c r="H74" s="67" t="s">
        <v>15</v>
      </c>
      <c r="I74" s="67">
        <v>1</v>
      </c>
      <c r="J74" s="67" t="s">
        <v>54</v>
      </c>
      <c r="K74" s="69">
        <v>0</v>
      </c>
      <c r="L74" s="69">
        <v>0</v>
      </c>
      <c r="M74" s="70">
        <f t="shared" si="0"/>
        <v>0</v>
      </c>
      <c r="N74" s="56">
        <f>Table134[[#This Row],[Variable weight (wi)]]/SUMIF([dimensions],Table134[[#This Row],[dimensions]],[Variable weight (wi)])</f>
        <v>0</v>
      </c>
      <c r="O74" s="56">
        <f>Table134[[#This Row],[Variable weight (wi)]]/SUM([Variable weight (wi)])</f>
        <v>0</v>
      </c>
      <c r="P74" s="57">
        <f>Table134[[#This Row],[Xi*Wi]]/SUMIF([dimensions],Table134[[#This Row],[dimensions]],[Variable weight (wi)])</f>
        <v>0</v>
      </c>
      <c r="T74" s="81"/>
    </row>
    <row r="75" spans="2:20">
      <c r="B75" s="133"/>
      <c r="C75" s="134"/>
      <c r="D75" s="76"/>
      <c r="E75" s="76" t="s">
        <v>48</v>
      </c>
      <c r="F75" s="76" t="s">
        <v>159</v>
      </c>
      <c r="G75" s="165" t="s">
        <v>160</v>
      </c>
      <c r="H75" s="165" t="s">
        <v>10</v>
      </c>
      <c r="I75" s="165">
        <v>1</v>
      </c>
      <c r="J75" s="165" t="s">
        <v>161</v>
      </c>
      <c r="K75" s="69">
        <v>0</v>
      </c>
      <c r="L75" s="69">
        <v>0</v>
      </c>
      <c r="M75" s="166">
        <f t="shared" si="0"/>
        <v>0</v>
      </c>
      <c r="N75" s="56">
        <f>Table134[[#This Row],[Variable weight (wi)]]/SUMIF([dimensions],Table134[[#This Row],[dimensions]],[Variable weight (wi)])</f>
        <v>0</v>
      </c>
      <c r="O75" s="56">
        <f>Table134[[#This Row],[Variable weight (wi)]]/SUM([Variable weight (wi)])</f>
        <v>0</v>
      </c>
      <c r="P75" s="57">
        <f>Table134[[#This Row],[Xi*Wi]]/SUMIF([dimensions],Table134[[#This Row],[dimensions]],[Variable weight (wi)])</f>
        <v>0</v>
      </c>
      <c r="T75" s="81"/>
    </row>
    <row r="76" spans="2:20" ht="28.5">
      <c r="B76" s="130"/>
      <c r="C76" s="131"/>
      <c r="D76" s="91" t="s">
        <v>98</v>
      </c>
      <c r="E76" s="91" t="s">
        <v>62</v>
      </c>
      <c r="F76" s="91" t="s">
        <v>99</v>
      </c>
      <c r="G76" s="165" t="s">
        <v>162</v>
      </c>
      <c r="H76" s="165" t="s">
        <v>10</v>
      </c>
      <c r="I76" s="165">
        <v>1</v>
      </c>
      <c r="J76" s="165" t="s">
        <v>163</v>
      </c>
      <c r="K76" s="69">
        <v>0</v>
      </c>
      <c r="L76" s="69">
        <v>0</v>
      </c>
      <c r="M76" s="166">
        <f t="shared" si="0"/>
        <v>0</v>
      </c>
      <c r="N76" s="56">
        <f>Table134[[#This Row],[Variable weight (wi)]]/SUMIF([dimensions],Table134[[#This Row],[dimensions]],[Variable weight (wi)])</f>
        <v>0</v>
      </c>
      <c r="O76" s="56">
        <f>Table134[[#This Row],[Variable weight (wi)]]/SUM([Variable weight (wi)])</f>
        <v>0</v>
      </c>
      <c r="P76" s="57">
        <f>Table134[[#This Row],[Xi*Wi]]/SUMIF([dimensions],Table134[[#This Row],[dimensions]],[Variable weight (wi)])</f>
        <v>0</v>
      </c>
      <c r="T76" s="81"/>
    </row>
    <row r="77" spans="2:20" ht="57.75" thickBot="1">
      <c r="B77" s="130"/>
      <c r="C77" s="131"/>
      <c r="D77" s="120" t="s">
        <v>98</v>
      </c>
      <c r="E77" s="120" t="s">
        <v>62</v>
      </c>
      <c r="F77" s="120" t="s">
        <v>164</v>
      </c>
      <c r="G77" s="167" t="s">
        <v>165</v>
      </c>
      <c r="H77" s="167" t="s">
        <v>10</v>
      </c>
      <c r="I77" s="167">
        <v>1</v>
      </c>
      <c r="J77" s="167" t="s">
        <v>163</v>
      </c>
      <c r="K77" s="72">
        <v>0</v>
      </c>
      <c r="L77" s="72">
        <v>4</v>
      </c>
      <c r="M77" s="168">
        <f t="shared" ref="M77:M103" si="1">(K77*L77)*I77</f>
        <v>0</v>
      </c>
      <c r="N77" s="56">
        <f>Table134[[#This Row],[Variable weight (wi)]]/SUMIF([dimensions],Table134[[#This Row],[dimensions]],[Variable weight (wi)])</f>
        <v>0.15384615384615385</v>
      </c>
      <c r="O77" s="56">
        <f>Table134[[#This Row],[Variable weight (wi)]]/SUM([Variable weight (wi)])</f>
        <v>1.5810276679841896E-2</v>
      </c>
      <c r="P77" s="57">
        <f>Table134[[#This Row],[Xi*Wi]]/SUMIF([dimensions],Table134[[#This Row],[dimensions]],[Variable weight (wi)])</f>
        <v>0</v>
      </c>
      <c r="T77" s="81"/>
    </row>
    <row r="78" spans="2:20" ht="29.25" thickTop="1">
      <c r="B78" s="130"/>
      <c r="C78" s="131"/>
      <c r="D78" s="121" t="s">
        <v>98</v>
      </c>
      <c r="E78" s="121" t="s">
        <v>62</v>
      </c>
      <c r="F78" s="121" t="s">
        <v>164</v>
      </c>
      <c r="G78" s="169" t="s">
        <v>166</v>
      </c>
      <c r="H78" s="169" t="s">
        <v>10</v>
      </c>
      <c r="I78" s="170">
        <v>1</v>
      </c>
      <c r="J78" s="169" t="s">
        <v>167</v>
      </c>
      <c r="K78" s="72">
        <v>0</v>
      </c>
      <c r="L78" s="72">
        <v>4</v>
      </c>
      <c r="M78" s="171">
        <f t="shared" si="1"/>
        <v>0</v>
      </c>
      <c r="N78" s="56">
        <f>Table134[[#This Row],[Variable weight (wi)]]/SUMIF([dimensions],Table134[[#This Row],[dimensions]],[Variable weight (wi)])</f>
        <v>0.15384615384615385</v>
      </c>
      <c r="O78" s="56">
        <f>Table134[[#This Row],[Variable weight (wi)]]/SUM([Variable weight (wi)])</f>
        <v>1.5810276679841896E-2</v>
      </c>
      <c r="P78" s="57">
        <f>Table134[[#This Row],[Xi*Wi]]/SUMIF([dimensions],Table134[[#This Row],[dimensions]],[Variable weight (wi)])</f>
        <v>0</v>
      </c>
      <c r="T78" s="81"/>
    </row>
    <row r="79" spans="2:20" ht="29.25" thickBot="1">
      <c r="B79" s="172"/>
      <c r="C79" s="173"/>
      <c r="D79" s="66"/>
      <c r="E79" s="66" t="s">
        <v>43</v>
      </c>
      <c r="F79" s="66" t="s">
        <v>84</v>
      </c>
      <c r="G79" s="165" t="s">
        <v>168</v>
      </c>
      <c r="H79" s="165" t="s">
        <v>10</v>
      </c>
      <c r="I79" s="68">
        <v>1</v>
      </c>
      <c r="J79" s="105" t="s">
        <v>163</v>
      </c>
      <c r="K79" s="174">
        <v>1</v>
      </c>
      <c r="L79" s="174">
        <v>3</v>
      </c>
      <c r="M79" s="166">
        <f t="shared" si="1"/>
        <v>3</v>
      </c>
      <c r="N79" s="56">
        <f>Table134[[#This Row],[Variable weight (wi)]]/SUMIF([dimensions],Table134[[#This Row],[dimensions]],[Variable weight (wi)])</f>
        <v>0.11538461538461539</v>
      </c>
      <c r="O79" s="56">
        <f>Table134[[#This Row],[Variable weight (wi)]]/SUM([Variable weight (wi)])</f>
        <v>1.1857707509881422E-2</v>
      </c>
      <c r="P79" s="57">
        <f>Table134[[#This Row],[Xi*Wi]]/SUMIF([dimensions],Table134[[#This Row],[dimensions]],[Variable weight (wi)])</f>
        <v>0.11538461538461539</v>
      </c>
      <c r="T79" s="81"/>
    </row>
    <row r="80" spans="2:20" ht="30" thickTop="1" thickBot="1">
      <c r="B80" s="130"/>
      <c r="C80" s="131"/>
      <c r="D80" s="175" t="s">
        <v>98</v>
      </c>
      <c r="E80" s="175" t="s">
        <v>62</v>
      </c>
      <c r="F80" s="175" t="s">
        <v>169</v>
      </c>
      <c r="G80" s="176" t="s">
        <v>170</v>
      </c>
      <c r="H80" s="176" t="s">
        <v>10</v>
      </c>
      <c r="I80" s="177">
        <v>1</v>
      </c>
      <c r="J80" s="176" t="s">
        <v>163</v>
      </c>
      <c r="K80" s="174">
        <v>1</v>
      </c>
      <c r="L80" s="174">
        <v>3</v>
      </c>
      <c r="M80" s="178">
        <f t="shared" si="1"/>
        <v>3</v>
      </c>
      <c r="N80" s="56">
        <f>Table134[[#This Row],[Variable weight (wi)]]/SUMIF([dimensions],Table134[[#This Row],[dimensions]],[Variable weight (wi)])</f>
        <v>0.11538461538461539</v>
      </c>
      <c r="O80" s="56">
        <f>Table134[[#This Row],[Variable weight (wi)]]/SUM([Variable weight (wi)])</f>
        <v>1.1857707509881422E-2</v>
      </c>
      <c r="P80" s="57">
        <f>Table134[[#This Row],[Xi*Wi]]/SUMIF([dimensions],Table134[[#This Row],[dimensions]],[Variable weight (wi)])</f>
        <v>0.11538461538461539</v>
      </c>
      <c r="T80" s="81"/>
    </row>
    <row r="81" spans="2:20" ht="30" thickTop="1" thickBot="1">
      <c r="B81" s="130"/>
      <c r="C81" s="131"/>
      <c r="D81" s="91" t="s">
        <v>98</v>
      </c>
      <c r="E81" s="91" t="s">
        <v>62</v>
      </c>
      <c r="F81" s="91" t="s">
        <v>169</v>
      </c>
      <c r="G81" s="169" t="s">
        <v>171</v>
      </c>
      <c r="H81" s="169" t="s">
        <v>10</v>
      </c>
      <c r="I81" s="169">
        <v>1</v>
      </c>
      <c r="J81" s="169" t="s">
        <v>163</v>
      </c>
      <c r="K81" s="84">
        <v>1</v>
      </c>
      <c r="L81" s="84">
        <v>3</v>
      </c>
      <c r="M81" s="171">
        <f t="shared" si="1"/>
        <v>3</v>
      </c>
      <c r="N81" s="56">
        <f>Table134[[#This Row],[Variable weight (wi)]]/SUMIF([dimensions],Table134[[#This Row],[dimensions]],[Variable weight (wi)])</f>
        <v>0.11538461538461539</v>
      </c>
      <c r="O81" s="56">
        <f>Table134[[#This Row],[Variable weight (wi)]]/SUM([Variable weight (wi)])</f>
        <v>1.1857707509881422E-2</v>
      </c>
      <c r="P81" s="57">
        <f>Table134[[#This Row],[Xi*Wi]]/SUMIF([dimensions],Table134[[#This Row],[dimensions]],[Variable weight (wi)])</f>
        <v>0.11538461538461539</v>
      </c>
      <c r="T81" s="81"/>
    </row>
    <row r="82" spans="2:20" ht="30" thickTop="1" thickBot="1">
      <c r="B82" s="130"/>
      <c r="C82" s="131"/>
      <c r="D82" s="175" t="s">
        <v>98</v>
      </c>
      <c r="E82" s="175" t="s">
        <v>62</v>
      </c>
      <c r="F82" s="175" t="s">
        <v>169</v>
      </c>
      <c r="G82" s="169" t="s">
        <v>172</v>
      </c>
      <c r="H82" s="169" t="s">
        <v>10</v>
      </c>
      <c r="I82" s="170">
        <v>1</v>
      </c>
      <c r="J82" s="169" t="s">
        <v>167</v>
      </c>
      <c r="K82" s="72">
        <v>2</v>
      </c>
      <c r="L82" s="72">
        <v>3</v>
      </c>
      <c r="M82" s="171">
        <f t="shared" si="1"/>
        <v>6</v>
      </c>
      <c r="N82" s="56">
        <f>Table134[[#This Row],[Variable weight (wi)]]/SUMIF([dimensions],Table134[[#This Row],[dimensions]],[Variable weight (wi)])</f>
        <v>0.11538461538461539</v>
      </c>
      <c r="O82" s="56">
        <f>Table134[[#This Row],[Variable weight (wi)]]/SUM([Variable weight (wi)])</f>
        <v>1.1857707509881422E-2</v>
      </c>
      <c r="P82" s="57">
        <f>Table134[[#This Row],[Xi*Wi]]/SUMIF([dimensions],Table134[[#This Row],[dimensions]],[Variable weight (wi)])</f>
        <v>0.23076923076923078</v>
      </c>
      <c r="T82" s="81"/>
    </row>
    <row r="83" spans="2:20" ht="16.5" thickTop="1" thickBot="1">
      <c r="B83" s="172"/>
      <c r="C83" s="173"/>
      <c r="D83" s="115"/>
      <c r="E83" s="115" t="s">
        <v>43</v>
      </c>
      <c r="F83" s="115" t="s">
        <v>58</v>
      </c>
      <c r="G83" s="103" t="s">
        <v>173</v>
      </c>
      <c r="H83" s="103" t="s">
        <v>12</v>
      </c>
      <c r="I83" s="103">
        <v>1</v>
      </c>
      <c r="J83" s="103" t="s">
        <v>91</v>
      </c>
      <c r="K83" s="179">
        <v>1</v>
      </c>
      <c r="L83" s="179">
        <v>3</v>
      </c>
      <c r="M83" s="104">
        <f t="shared" si="1"/>
        <v>3</v>
      </c>
      <c r="N83" s="56">
        <f>Table134[[#This Row],[Variable weight (wi)]]/SUMIF([dimensions],Table134[[#This Row],[dimensions]],[Variable weight (wi)])</f>
        <v>0.06</v>
      </c>
      <c r="O83" s="56">
        <f>Table134[[#This Row],[Variable weight (wi)]]/SUM([Variable weight (wi)])</f>
        <v>1.1857707509881422E-2</v>
      </c>
      <c r="P83" s="57">
        <f>Table134[[#This Row],[Xi*Wi]]/SUMIF([dimensions],Table134[[#This Row],[dimensions]],[Variable weight (wi)])</f>
        <v>0.06</v>
      </c>
      <c r="T83" s="81"/>
    </row>
    <row r="84" spans="2:20" ht="29.25" thickTop="1">
      <c r="B84" s="172"/>
      <c r="C84" s="173"/>
      <c r="D84" s="66"/>
      <c r="E84" s="66" t="s">
        <v>43</v>
      </c>
      <c r="F84" s="66" t="s">
        <v>42</v>
      </c>
      <c r="G84" s="105" t="s">
        <v>174</v>
      </c>
      <c r="H84" s="105" t="s">
        <v>12</v>
      </c>
      <c r="I84" s="68">
        <v>1</v>
      </c>
      <c r="J84" s="105" t="s">
        <v>73</v>
      </c>
      <c r="K84" s="84">
        <v>1</v>
      </c>
      <c r="L84" s="84">
        <v>3</v>
      </c>
      <c r="M84" s="106">
        <f t="shared" si="1"/>
        <v>3</v>
      </c>
      <c r="N84" s="56">
        <f>Table134[[#This Row],[Variable weight (wi)]]/SUMIF([dimensions],Table134[[#This Row],[dimensions]],[Variable weight (wi)])</f>
        <v>0.06</v>
      </c>
      <c r="O84" s="56">
        <f>Table134[[#This Row],[Variable weight (wi)]]/SUM([Variable weight (wi)])</f>
        <v>1.1857707509881422E-2</v>
      </c>
      <c r="P84" s="57">
        <f>Table134[[#This Row],[Xi*Wi]]/SUMIF([dimensions],Table134[[#This Row],[dimensions]],[Variable weight (wi)])</f>
        <v>0.06</v>
      </c>
      <c r="T84" s="81"/>
    </row>
    <row r="85" spans="2:20" ht="28.5">
      <c r="B85" s="130"/>
      <c r="C85" s="131"/>
      <c r="D85" s="91"/>
      <c r="E85" s="91" t="s">
        <v>62</v>
      </c>
      <c r="F85" s="91" t="s">
        <v>49</v>
      </c>
      <c r="G85" s="92" t="s">
        <v>175</v>
      </c>
      <c r="H85" s="92" t="s">
        <v>14</v>
      </c>
      <c r="I85" s="92">
        <v>1</v>
      </c>
      <c r="J85" s="92" t="s">
        <v>108</v>
      </c>
      <c r="K85" s="72">
        <v>1</v>
      </c>
      <c r="L85" s="72">
        <v>3</v>
      </c>
      <c r="M85" s="93">
        <f t="shared" si="1"/>
        <v>3</v>
      </c>
      <c r="N85" s="56">
        <f>Table134[[#This Row],[Variable weight (wi)]]/SUMIF([dimensions],Table134[[#This Row],[dimensions]],[Variable weight (wi)])</f>
        <v>4.2857142857142858E-2</v>
      </c>
      <c r="O85" s="56">
        <f>Table134[[#This Row],[Variable weight (wi)]]/SUM([Variable weight (wi)])</f>
        <v>1.1857707509881422E-2</v>
      </c>
      <c r="P85" s="57">
        <f>Table134[[#This Row],[Xi*Wi]]/SUMIF([dimensions],Table134[[#This Row],[dimensions]],[Variable weight (wi)])</f>
        <v>4.2857142857142858E-2</v>
      </c>
      <c r="T85" s="81"/>
    </row>
    <row r="86" spans="2:20" ht="43.5" thickBot="1">
      <c r="B86" s="180"/>
      <c r="C86" s="131"/>
      <c r="D86" s="91" t="s">
        <v>61</v>
      </c>
      <c r="E86" s="91" t="s">
        <v>62</v>
      </c>
      <c r="F86" s="91" t="s">
        <v>63</v>
      </c>
      <c r="G86" s="92" t="s">
        <v>176</v>
      </c>
      <c r="H86" s="92" t="s">
        <v>14</v>
      </c>
      <c r="I86" s="92">
        <v>1</v>
      </c>
      <c r="J86" s="92" t="s">
        <v>65</v>
      </c>
      <c r="K86" s="72">
        <v>1</v>
      </c>
      <c r="L86" s="72">
        <v>3</v>
      </c>
      <c r="M86" s="93">
        <f t="shared" si="1"/>
        <v>3</v>
      </c>
      <c r="N86" s="56">
        <f>Table134[[#This Row],[Variable weight (wi)]]/SUMIF([dimensions],Table134[[#This Row],[dimensions]],[Variable weight (wi)])</f>
        <v>4.2857142857142858E-2</v>
      </c>
      <c r="O86" s="56">
        <f>Table134[[#This Row],[Variable weight (wi)]]/SUM([Variable weight (wi)])</f>
        <v>1.1857707509881422E-2</v>
      </c>
      <c r="P86" s="57">
        <f>Table134[[#This Row],[Xi*Wi]]/SUMIF([dimensions],Table134[[#This Row],[dimensions]],[Variable weight (wi)])</f>
        <v>4.2857142857142858E-2</v>
      </c>
      <c r="T86" s="81"/>
    </row>
    <row r="87" spans="2:20" ht="15.75" thickTop="1">
      <c r="B87" s="181"/>
      <c r="C87" s="182"/>
      <c r="D87" s="102" t="s">
        <v>159</v>
      </c>
      <c r="E87" s="102" t="s">
        <v>48</v>
      </c>
      <c r="F87" s="102" t="s">
        <v>159</v>
      </c>
      <c r="G87" s="169" t="s">
        <v>177</v>
      </c>
      <c r="H87" s="169" t="s">
        <v>10</v>
      </c>
      <c r="I87" s="169">
        <v>1</v>
      </c>
      <c r="J87" s="169" t="s">
        <v>167</v>
      </c>
      <c r="K87" s="72">
        <v>1</v>
      </c>
      <c r="L87" s="72">
        <v>3</v>
      </c>
      <c r="M87" s="171">
        <f t="shared" si="1"/>
        <v>3</v>
      </c>
      <c r="N87" s="56">
        <f>Table134[[#This Row],[Variable weight (wi)]]/SUMIF([dimensions],Table134[[#This Row],[dimensions]],[Variable weight (wi)])</f>
        <v>0.11538461538461539</v>
      </c>
      <c r="O87" s="56">
        <f>Table134[[#This Row],[Variable weight (wi)]]/SUM([Variable weight (wi)])</f>
        <v>1.1857707509881422E-2</v>
      </c>
      <c r="P87" s="57">
        <f>Table134[[#This Row],[Xi*Wi]]/SUMIF([dimensions],Table134[[#This Row],[dimensions]],[Variable weight (wi)])</f>
        <v>0.11538461538461539</v>
      </c>
      <c r="T87" s="81"/>
    </row>
    <row r="88" spans="2:20">
      <c r="B88" s="172"/>
      <c r="C88" s="173"/>
      <c r="D88" s="66"/>
      <c r="E88" s="66" t="s">
        <v>43</v>
      </c>
      <c r="F88" s="66" t="s">
        <v>86</v>
      </c>
      <c r="G88" s="165" t="s">
        <v>178</v>
      </c>
      <c r="H88" s="165" t="s">
        <v>10</v>
      </c>
      <c r="I88" s="165">
        <v>1</v>
      </c>
      <c r="J88" s="165" t="s">
        <v>163</v>
      </c>
      <c r="K88" s="72">
        <v>2</v>
      </c>
      <c r="L88" s="72">
        <v>3</v>
      </c>
      <c r="M88" s="166">
        <f t="shared" si="1"/>
        <v>6</v>
      </c>
      <c r="N88" s="56">
        <f>Table134[[#This Row],[Variable weight (wi)]]/SUMIF([dimensions],Table134[[#This Row],[dimensions]],[Variable weight (wi)])</f>
        <v>0.11538461538461539</v>
      </c>
      <c r="O88" s="56">
        <f>Table134[[#This Row],[Variable weight (wi)]]/SUM([Variable weight (wi)])</f>
        <v>1.1857707509881422E-2</v>
      </c>
      <c r="P88" s="57">
        <f>Table134[[#This Row],[Xi*Wi]]/SUMIF([dimensions],Table134[[#This Row],[dimensions]],[Variable weight (wi)])</f>
        <v>0.23076923076923078</v>
      </c>
      <c r="T88" s="81"/>
    </row>
    <row r="89" spans="2:20" ht="28.5">
      <c r="B89" s="172"/>
      <c r="C89" s="173"/>
      <c r="D89" s="66"/>
      <c r="E89" s="66" t="s">
        <v>43</v>
      </c>
      <c r="F89" s="66" t="s">
        <v>86</v>
      </c>
      <c r="G89" s="105" t="s">
        <v>179</v>
      </c>
      <c r="H89" s="105" t="s">
        <v>12</v>
      </c>
      <c r="I89" s="105">
        <v>1</v>
      </c>
      <c r="J89" s="105" t="s">
        <v>91</v>
      </c>
      <c r="K89" s="72">
        <v>1</v>
      </c>
      <c r="L89" s="72">
        <v>3</v>
      </c>
      <c r="M89" s="106">
        <f t="shared" si="1"/>
        <v>3</v>
      </c>
      <c r="N89" s="56">
        <f>Table134[[#This Row],[Variable weight (wi)]]/SUMIF([dimensions],Table134[[#This Row],[dimensions]],[Variable weight (wi)])</f>
        <v>0.06</v>
      </c>
      <c r="O89" s="56">
        <f>Table134[[#This Row],[Variable weight (wi)]]/SUM([Variable weight (wi)])</f>
        <v>1.1857707509881422E-2</v>
      </c>
      <c r="P89" s="57">
        <f>Table134[[#This Row],[Xi*Wi]]/SUMIF([dimensions],Table134[[#This Row],[dimensions]],[Variable weight (wi)])</f>
        <v>0.06</v>
      </c>
      <c r="T89" s="81"/>
    </row>
    <row r="90" spans="2:20" ht="57">
      <c r="B90" s="133"/>
      <c r="C90" s="134"/>
      <c r="D90" s="76"/>
      <c r="E90" s="76" t="s">
        <v>48</v>
      </c>
      <c r="F90" s="76" t="s">
        <v>88</v>
      </c>
      <c r="G90" s="105" t="s">
        <v>180</v>
      </c>
      <c r="H90" s="105" t="s">
        <v>12</v>
      </c>
      <c r="I90" s="105">
        <v>1</v>
      </c>
      <c r="J90" s="105" t="s">
        <v>73</v>
      </c>
      <c r="K90" s="72">
        <v>1</v>
      </c>
      <c r="L90" s="72">
        <v>3</v>
      </c>
      <c r="M90" s="106">
        <f t="shared" si="1"/>
        <v>3</v>
      </c>
      <c r="N90" s="56">
        <f>Table134[[#This Row],[Variable weight (wi)]]/SUMIF([dimensions],Table134[[#This Row],[dimensions]],[Variable weight (wi)])</f>
        <v>0.06</v>
      </c>
      <c r="O90" s="56">
        <f>Table134[[#This Row],[Variable weight (wi)]]/SUM([Variable weight (wi)])</f>
        <v>1.1857707509881422E-2</v>
      </c>
      <c r="P90" s="57">
        <f>Table134[[#This Row],[Xi*Wi]]/SUMIF([dimensions],Table134[[#This Row],[dimensions]],[Variable weight (wi)])</f>
        <v>0.06</v>
      </c>
      <c r="T90" s="81"/>
    </row>
    <row r="91" spans="2:20" ht="28.5">
      <c r="B91" s="172"/>
      <c r="C91" s="173"/>
      <c r="D91" s="66"/>
      <c r="E91" s="66" t="s">
        <v>43</v>
      </c>
      <c r="F91" s="66" t="s">
        <v>58</v>
      </c>
      <c r="G91" s="105" t="s">
        <v>181</v>
      </c>
      <c r="H91" s="105" t="s">
        <v>12</v>
      </c>
      <c r="I91" s="183">
        <v>1</v>
      </c>
      <c r="J91" s="105" t="s">
        <v>91</v>
      </c>
      <c r="K91" s="72">
        <v>2</v>
      </c>
      <c r="L91" s="72">
        <v>3</v>
      </c>
      <c r="M91" s="106">
        <f t="shared" si="1"/>
        <v>6</v>
      </c>
      <c r="N91" s="56">
        <f>Table134[[#This Row],[Variable weight (wi)]]/SUMIF([dimensions],Table134[[#This Row],[dimensions]],[Variable weight (wi)])</f>
        <v>0.06</v>
      </c>
      <c r="O91" s="56">
        <f>Table134[[#This Row],[Variable weight (wi)]]/SUM([Variable weight (wi)])</f>
        <v>1.1857707509881422E-2</v>
      </c>
      <c r="P91" s="57">
        <f>Table134[[#This Row],[Xi*Wi]]/SUMIF([dimensions],Table134[[#This Row],[dimensions]],[Variable weight (wi)])</f>
        <v>0.12</v>
      </c>
      <c r="T91" s="81"/>
    </row>
    <row r="92" spans="2:20" ht="72" thickBot="1">
      <c r="B92" s="130"/>
      <c r="C92" s="131"/>
      <c r="D92" s="120"/>
      <c r="E92" s="120" t="s">
        <v>62</v>
      </c>
      <c r="F92" s="120" t="s">
        <v>103</v>
      </c>
      <c r="G92" s="118" t="s">
        <v>182</v>
      </c>
      <c r="H92" s="118" t="s">
        <v>14</v>
      </c>
      <c r="I92" s="118">
        <v>1</v>
      </c>
      <c r="J92" s="118" t="s">
        <v>105</v>
      </c>
      <c r="K92" s="72">
        <v>0</v>
      </c>
      <c r="L92" s="72">
        <v>3</v>
      </c>
      <c r="M92" s="119">
        <f t="shared" si="1"/>
        <v>0</v>
      </c>
      <c r="N92" s="56">
        <f>Table134[[#This Row],[Variable weight (wi)]]/SUMIF([dimensions],Table134[[#This Row],[dimensions]],[Variable weight (wi)])</f>
        <v>4.2857142857142858E-2</v>
      </c>
      <c r="O92" s="56">
        <f>Table134[[#This Row],[Variable weight (wi)]]/SUM([Variable weight (wi)])</f>
        <v>1.1857707509881422E-2</v>
      </c>
      <c r="P92" s="57">
        <f>Table134[[#This Row],[Xi*Wi]]/SUMIF([dimensions],Table134[[#This Row],[dimensions]],[Variable weight (wi)])</f>
        <v>0</v>
      </c>
      <c r="T92" s="81"/>
    </row>
    <row r="93" spans="2:20" ht="29.25" thickTop="1">
      <c r="B93" s="130"/>
      <c r="C93" s="131"/>
      <c r="D93" s="91"/>
      <c r="E93" s="91" t="s">
        <v>62</v>
      </c>
      <c r="F93" s="91" t="s">
        <v>49</v>
      </c>
      <c r="G93" s="92" t="s">
        <v>183</v>
      </c>
      <c r="H93" s="92" t="s">
        <v>14</v>
      </c>
      <c r="I93" s="92">
        <v>1</v>
      </c>
      <c r="J93" s="92" t="s">
        <v>101</v>
      </c>
      <c r="K93" s="72">
        <v>1</v>
      </c>
      <c r="L93" s="72">
        <v>3</v>
      </c>
      <c r="M93" s="93">
        <f t="shared" si="1"/>
        <v>3</v>
      </c>
      <c r="N93" s="56">
        <f>Table134[[#This Row],[Variable weight (wi)]]/SUMIF([dimensions],Table134[[#This Row],[dimensions]],[Variable weight (wi)])</f>
        <v>4.2857142857142858E-2</v>
      </c>
      <c r="O93" s="56">
        <f>Table134[[#This Row],[Variable weight (wi)]]/SUM([Variable weight (wi)])</f>
        <v>1.1857707509881422E-2</v>
      </c>
      <c r="P93" s="57">
        <f>Table134[[#This Row],[Xi*Wi]]/SUMIF([dimensions],Table134[[#This Row],[dimensions]],[Variable weight (wi)])</f>
        <v>4.2857142857142858E-2</v>
      </c>
      <c r="T93" s="81"/>
    </row>
    <row r="94" spans="2:20" ht="29.25" thickBot="1">
      <c r="B94" s="172"/>
      <c r="C94" s="173"/>
      <c r="D94" s="66"/>
      <c r="E94" s="66" t="s">
        <v>43</v>
      </c>
      <c r="F94" s="66" t="s">
        <v>86</v>
      </c>
      <c r="G94" s="92" t="s">
        <v>184</v>
      </c>
      <c r="H94" s="92" t="s">
        <v>14</v>
      </c>
      <c r="I94" s="92">
        <v>1</v>
      </c>
      <c r="J94" s="92" t="s">
        <v>185</v>
      </c>
      <c r="K94" s="179">
        <v>0</v>
      </c>
      <c r="L94" s="179">
        <v>3</v>
      </c>
      <c r="M94" s="93">
        <f t="shared" si="1"/>
        <v>0</v>
      </c>
      <c r="N94" s="56">
        <f>Table134[[#This Row],[Variable weight (wi)]]/SUMIF([dimensions],Table134[[#This Row],[dimensions]],[Variable weight (wi)])</f>
        <v>4.2857142857142858E-2</v>
      </c>
      <c r="O94" s="56">
        <f>Table134[[#This Row],[Variable weight (wi)]]/SUM([Variable weight (wi)])</f>
        <v>1.1857707509881422E-2</v>
      </c>
      <c r="P94" s="57">
        <f>Table134[[#This Row],[Xi*Wi]]/SUMIF([dimensions],Table134[[#This Row],[dimensions]],[Variable weight (wi)])</f>
        <v>0</v>
      </c>
      <c r="T94" s="81"/>
    </row>
    <row r="95" spans="2:20" ht="44.25" thickTop="1" thickBot="1">
      <c r="B95" s="172"/>
      <c r="C95" s="173"/>
      <c r="D95" s="113"/>
      <c r="E95" s="113" t="s">
        <v>43</v>
      </c>
      <c r="F95" s="113" t="s">
        <v>86</v>
      </c>
      <c r="G95" s="92" t="s">
        <v>186</v>
      </c>
      <c r="H95" s="92" t="s">
        <v>14</v>
      </c>
      <c r="I95" s="92">
        <v>1</v>
      </c>
      <c r="J95" s="92" t="s">
        <v>187</v>
      </c>
      <c r="K95" s="184">
        <v>1</v>
      </c>
      <c r="L95" s="184">
        <v>3</v>
      </c>
      <c r="M95" s="93">
        <f t="shared" si="1"/>
        <v>3</v>
      </c>
      <c r="N95" s="56">
        <f>Table134[[#This Row],[Variable weight (wi)]]/SUMIF([dimensions],Table134[[#This Row],[dimensions]],[Variable weight (wi)])</f>
        <v>4.2857142857142858E-2</v>
      </c>
      <c r="O95" s="56">
        <f>Table134[[#This Row],[Variable weight (wi)]]/SUM([Variable weight (wi)])</f>
        <v>1.1857707509881422E-2</v>
      </c>
      <c r="P95" s="57">
        <f>Table134[[#This Row],[Xi*Wi]]/SUMIF([dimensions],Table134[[#This Row],[dimensions]],[Variable weight (wi)])</f>
        <v>4.2857142857142858E-2</v>
      </c>
      <c r="T95" s="81"/>
    </row>
    <row r="96" spans="2:20" ht="57.75" thickTop="1">
      <c r="B96" s="130"/>
      <c r="C96" s="131"/>
      <c r="D96" s="121" t="s">
        <v>61</v>
      </c>
      <c r="E96" s="121" t="s">
        <v>62</v>
      </c>
      <c r="F96" s="121" t="s">
        <v>42</v>
      </c>
      <c r="G96" s="122" t="s">
        <v>188</v>
      </c>
      <c r="H96" s="122" t="s">
        <v>14</v>
      </c>
      <c r="I96" s="122">
        <v>1</v>
      </c>
      <c r="J96" s="122" t="s">
        <v>189</v>
      </c>
      <c r="K96" s="72">
        <v>1</v>
      </c>
      <c r="L96" s="72">
        <v>3</v>
      </c>
      <c r="M96" s="123">
        <f t="shared" si="1"/>
        <v>3</v>
      </c>
      <c r="N96" s="56">
        <f>Table134[[#This Row],[Variable weight (wi)]]/SUMIF([dimensions],Table134[[#This Row],[dimensions]],[Variable weight (wi)])</f>
        <v>4.2857142857142858E-2</v>
      </c>
      <c r="O96" s="56">
        <f>Table134[[#This Row],[Variable weight (wi)]]/SUM([Variable weight (wi)])</f>
        <v>1.1857707509881422E-2</v>
      </c>
      <c r="P96" s="57">
        <f>Table134[[#This Row],[Xi*Wi]]/SUMIF([dimensions],Table134[[#This Row],[dimensions]],[Variable weight (wi)])</f>
        <v>4.2857142857142858E-2</v>
      </c>
      <c r="T96" s="81"/>
    </row>
    <row r="97" spans="2:20" ht="42.75">
      <c r="B97" s="133"/>
      <c r="C97" s="185"/>
      <c r="D97" s="76"/>
      <c r="E97" s="76" t="s">
        <v>48</v>
      </c>
      <c r="F97" s="76" t="s">
        <v>127</v>
      </c>
      <c r="G97" s="67" t="s">
        <v>190</v>
      </c>
      <c r="H97" s="67" t="s">
        <v>15</v>
      </c>
      <c r="I97" s="67">
        <v>1</v>
      </c>
      <c r="J97" s="67" t="s">
        <v>45</v>
      </c>
      <c r="K97" s="72">
        <v>1</v>
      </c>
      <c r="L97" s="72">
        <v>2</v>
      </c>
      <c r="M97" s="70">
        <f t="shared" si="1"/>
        <v>2</v>
      </c>
      <c r="N97" s="56">
        <f>Table134[[#This Row],[Variable weight (wi)]]/SUMIF([dimensions],Table134[[#This Row],[dimensions]],[Variable weight (wi)])</f>
        <v>2.0618556701030927E-2</v>
      </c>
      <c r="O97" s="56">
        <f>Table134[[#This Row],[Variable weight (wi)]]/SUM([Variable weight (wi)])</f>
        <v>7.9051383399209481E-3</v>
      </c>
      <c r="P97" s="57">
        <f>Table134[[#This Row],[Xi*Wi]]/SUMIF([dimensions],Table134[[#This Row],[dimensions]],[Variable weight (wi)])</f>
        <v>2.0618556701030927E-2</v>
      </c>
      <c r="T97" s="81"/>
    </row>
    <row r="98" spans="2:20" ht="29.25" thickBot="1">
      <c r="B98" s="148"/>
      <c r="C98" s="149"/>
      <c r="D98" s="186"/>
      <c r="E98" s="186" t="s">
        <v>39</v>
      </c>
      <c r="F98" s="186" t="s">
        <v>46</v>
      </c>
      <c r="G98" s="187" t="s">
        <v>191</v>
      </c>
      <c r="H98" s="187" t="s">
        <v>15</v>
      </c>
      <c r="I98" s="187">
        <v>1</v>
      </c>
      <c r="J98" s="187" t="s">
        <v>54</v>
      </c>
      <c r="K98" s="72">
        <v>1</v>
      </c>
      <c r="L98" s="72">
        <v>2</v>
      </c>
      <c r="M98" s="188">
        <f t="shared" si="1"/>
        <v>2</v>
      </c>
      <c r="N98" s="56">
        <f>Table134[[#This Row],[Variable weight (wi)]]/SUMIF([dimensions],Table134[[#This Row],[dimensions]],[Variable weight (wi)])</f>
        <v>2.0618556701030927E-2</v>
      </c>
      <c r="O98" s="56">
        <f>Table134[[#This Row],[Variable weight (wi)]]/SUM([Variable weight (wi)])</f>
        <v>7.9051383399209481E-3</v>
      </c>
      <c r="P98" s="57">
        <f>Table134[[#This Row],[Xi*Wi]]/SUMIF([dimensions],Table134[[#This Row],[dimensions]],[Variable weight (wi)])</f>
        <v>2.0618556701030927E-2</v>
      </c>
      <c r="T98" s="81"/>
    </row>
    <row r="99" spans="2:20" ht="30" thickTop="1" thickBot="1">
      <c r="B99" s="133"/>
      <c r="C99" s="134"/>
      <c r="D99" s="102"/>
      <c r="E99" s="102" t="s">
        <v>48</v>
      </c>
      <c r="F99" s="102" t="s">
        <v>49</v>
      </c>
      <c r="G99" s="144" t="s">
        <v>192</v>
      </c>
      <c r="H99" s="144" t="s">
        <v>15</v>
      </c>
      <c r="I99" s="144">
        <v>1</v>
      </c>
      <c r="J99" s="144" t="s">
        <v>51</v>
      </c>
      <c r="K99" s="174">
        <v>0</v>
      </c>
      <c r="L99" s="174">
        <v>0</v>
      </c>
      <c r="M99" s="145">
        <f t="shared" si="1"/>
        <v>0</v>
      </c>
      <c r="N99" s="56">
        <f>Table134[[#This Row],[Variable weight (wi)]]/SUMIF([dimensions],Table134[[#This Row],[dimensions]],[Variable weight (wi)])</f>
        <v>0</v>
      </c>
      <c r="O99" s="56">
        <f>Table134[[#This Row],[Variable weight (wi)]]/SUM([Variable weight (wi)])</f>
        <v>0</v>
      </c>
      <c r="P99" s="57">
        <f>Table134[[#This Row],[Xi*Wi]]/SUMIF([dimensions],Table134[[#This Row],[dimensions]],[Variable weight (wi)])</f>
        <v>0</v>
      </c>
      <c r="T99" s="81"/>
    </row>
    <row r="100" spans="2:20" ht="43.5" thickTop="1">
      <c r="B100" s="148"/>
      <c r="C100" s="149"/>
      <c r="D100" s="60"/>
      <c r="E100" s="60" t="s">
        <v>39</v>
      </c>
      <c r="F100" s="60" t="s">
        <v>145</v>
      </c>
      <c r="G100" s="71" t="s">
        <v>193</v>
      </c>
      <c r="H100" s="71" t="s">
        <v>15</v>
      </c>
      <c r="I100" s="71">
        <v>1</v>
      </c>
      <c r="J100" s="71" t="s">
        <v>144</v>
      </c>
      <c r="K100" s="72">
        <v>0</v>
      </c>
      <c r="L100" s="72">
        <v>0</v>
      </c>
      <c r="M100" s="73">
        <f t="shared" si="1"/>
        <v>0</v>
      </c>
      <c r="N100" s="56">
        <f>Table134[[#This Row],[Variable weight (wi)]]/SUMIF([dimensions],Table134[[#This Row],[dimensions]],[Variable weight (wi)])</f>
        <v>0</v>
      </c>
      <c r="O100" s="56">
        <f>Table134[[#This Row],[Variable weight (wi)]]/SUM([Variable weight (wi)])</f>
        <v>0</v>
      </c>
      <c r="P100" s="57">
        <f>Table134[[#This Row],[Xi*Wi]]/SUMIF([dimensions],Table134[[#This Row],[dimensions]],[Variable weight (wi)])</f>
        <v>0</v>
      </c>
      <c r="T100" s="81"/>
    </row>
    <row r="101" spans="2:20" ht="29.25" thickBot="1">
      <c r="B101" s="148"/>
      <c r="C101" s="149"/>
      <c r="D101" s="60"/>
      <c r="E101" s="60" t="s">
        <v>39</v>
      </c>
      <c r="F101" s="60" t="s">
        <v>147</v>
      </c>
      <c r="G101" s="71" t="s">
        <v>194</v>
      </c>
      <c r="H101" s="71" t="s">
        <v>15</v>
      </c>
      <c r="I101" s="71">
        <v>1</v>
      </c>
      <c r="J101" s="71" t="s">
        <v>54</v>
      </c>
      <c r="K101" s="72">
        <v>0</v>
      </c>
      <c r="L101" s="72">
        <v>0</v>
      </c>
      <c r="M101" s="73">
        <f t="shared" si="1"/>
        <v>0</v>
      </c>
      <c r="N101" s="56">
        <f>Table134[[#This Row],[Variable weight (wi)]]/SUMIF([dimensions],Table134[[#This Row],[dimensions]],[Variable weight (wi)])</f>
        <v>0</v>
      </c>
      <c r="O101" s="56">
        <f>Table134[[#This Row],[Variable weight (wi)]]/SUM([Variable weight (wi)])</f>
        <v>0</v>
      </c>
      <c r="P101" s="57">
        <f>Table134[[#This Row],[Xi*Wi]]/SUMIF([dimensions],Table134[[#This Row],[dimensions]],[Variable weight (wi)])</f>
        <v>0</v>
      </c>
      <c r="T101" s="81"/>
    </row>
    <row r="102" spans="2:20" ht="57.75" thickTop="1" thickBot="1">
      <c r="B102" s="172" t="s">
        <v>195</v>
      </c>
      <c r="C102" s="173"/>
      <c r="D102" s="115" t="s">
        <v>86</v>
      </c>
      <c r="E102" s="115" t="s">
        <v>43</v>
      </c>
      <c r="F102" s="115" t="s">
        <v>86</v>
      </c>
      <c r="G102" s="144" t="s">
        <v>196</v>
      </c>
      <c r="H102" s="144" t="s">
        <v>15</v>
      </c>
      <c r="I102" s="144">
        <v>1</v>
      </c>
      <c r="J102" s="144" t="s">
        <v>45</v>
      </c>
      <c r="K102" s="72">
        <v>0</v>
      </c>
      <c r="L102" s="72">
        <v>0</v>
      </c>
      <c r="M102" s="145">
        <f t="shared" si="1"/>
        <v>0</v>
      </c>
      <c r="N102" s="56">
        <f>Table134[[#This Row],[Variable weight (wi)]]/SUMIF([dimensions],Table134[[#This Row],[dimensions]],[Variable weight (wi)])</f>
        <v>0</v>
      </c>
      <c r="O102" s="56">
        <f>Table134[[#This Row],[Variable weight (wi)]]/SUM([Variable weight (wi)])</f>
        <v>0</v>
      </c>
      <c r="P102" s="57">
        <f>Table134[[#This Row],[Xi*Wi]]/SUMIF([dimensions],Table134[[#This Row],[dimensions]],[Variable weight (wi)])</f>
        <v>0</v>
      </c>
      <c r="T102" s="81"/>
    </row>
    <row r="103" spans="2:20" ht="30" thickTop="1" thickBot="1">
      <c r="B103" s="156"/>
      <c r="C103" s="157"/>
      <c r="D103" s="80"/>
      <c r="E103" s="80" t="s">
        <v>35</v>
      </c>
      <c r="F103" s="80" t="s">
        <v>154</v>
      </c>
      <c r="G103" s="146" t="s">
        <v>197</v>
      </c>
      <c r="H103" s="146" t="s">
        <v>15</v>
      </c>
      <c r="I103" s="146">
        <v>1</v>
      </c>
      <c r="J103" s="146" t="s">
        <v>51</v>
      </c>
      <c r="K103" s="84">
        <v>0</v>
      </c>
      <c r="L103" s="84">
        <v>0</v>
      </c>
      <c r="M103" s="147">
        <f t="shared" si="1"/>
        <v>0</v>
      </c>
      <c r="N103" s="56">
        <f>Table134[[#This Row],[Variable weight (wi)]]/SUMIF([dimensions],Table134[[#This Row],[dimensions]],[Variable weight (wi)])</f>
        <v>0</v>
      </c>
      <c r="O103" s="56">
        <f>Table134[[#This Row],[Variable weight (wi)]]/SUM([Variable weight (wi)])</f>
        <v>0</v>
      </c>
      <c r="P103" s="57">
        <f>Table134[[#This Row],[Xi*Wi]]/SUMIF([dimensions],Table134[[#This Row],[dimensions]],[Variable weight (wi)])</f>
        <v>0</v>
      </c>
      <c r="T103" s="81"/>
    </row>
    <row r="104" spans="2:20" ht="15.75" thickTop="1">
      <c r="T104" s="81"/>
    </row>
    <row r="105" spans="2:20">
      <c r="T105" s="81"/>
    </row>
    <row r="106" spans="2:20">
      <c r="T106" s="81"/>
    </row>
    <row r="107" spans="2:20">
      <c r="T107" s="81"/>
    </row>
    <row r="108" spans="2:20">
      <c r="T108" s="81"/>
    </row>
    <row r="109" spans="2:20">
      <c r="D109" s="191"/>
      <c r="T109" s="81"/>
    </row>
    <row r="110" spans="2:20">
      <c r="D110" s="191"/>
      <c r="T110" s="81"/>
    </row>
    <row r="111" spans="2:20">
      <c r="T111" s="81"/>
    </row>
    <row r="112" spans="2:20">
      <c r="D112" s="191"/>
      <c r="T112" s="81"/>
    </row>
    <row r="113" spans="20:20">
      <c r="T113" s="81"/>
    </row>
    <row r="114" spans="20:20">
      <c r="T114" s="81"/>
    </row>
  </sheetData>
  <mergeCells count="6">
    <mergeCell ref="B11:G11"/>
    <mergeCell ref="B1:M1"/>
    <mergeCell ref="K3:L3"/>
    <mergeCell ref="H4:H8"/>
    <mergeCell ref="B9:D9"/>
    <mergeCell ref="B10:G10"/>
  </mergeCells>
  <conditionalFormatting sqref="K13:K103 L4 K3:K10 H4 E4:F8">
    <cfRule type="colorScale" priority="29">
      <colorScale>
        <cfvo type="num" val="0"/>
        <cfvo type="num" val="5"/>
        <color theme="2"/>
        <color theme="2" tint="-0.749992370372631"/>
      </colorScale>
    </cfRule>
  </conditionalFormatting>
  <conditionalFormatting sqref="L13:L103 L6:L10">
    <cfRule type="colorScale" priority="28">
      <colorScale>
        <cfvo type="num" val="0"/>
        <cfvo type="num" val="5"/>
        <color theme="0"/>
        <color rgb="FFFF0000"/>
      </colorScale>
    </cfRule>
  </conditionalFormatting>
  <conditionalFormatting sqref="N94:N103">
    <cfRule type="colorScale" priority="27">
      <colorScale>
        <cfvo type="percent" val="0"/>
        <cfvo type="percent" val="100"/>
        <color theme="0"/>
        <color rgb="FF00B050"/>
      </colorScale>
    </cfRule>
  </conditionalFormatting>
  <conditionalFormatting sqref="N58:N93">
    <cfRule type="colorScale" priority="26">
      <colorScale>
        <cfvo type="min" val="0"/>
        <cfvo type="max" val="0"/>
        <color rgb="FFFCFCFF"/>
        <color rgb="FF63BE7B"/>
      </colorScale>
    </cfRule>
  </conditionalFormatting>
  <conditionalFormatting sqref="N13:N103">
    <cfRule type="colorScale" priority="25">
      <colorScale>
        <cfvo type="percent" val="0"/>
        <cfvo type="percent" val="100"/>
        <color theme="0"/>
        <color rgb="FF00B050"/>
      </colorScale>
    </cfRule>
  </conditionalFormatting>
  <conditionalFormatting sqref="E4:E8">
    <cfRule type="colorScale" priority="24">
      <colorScale>
        <cfvo type="min" val="0"/>
        <cfvo type="max" val="0"/>
        <color rgb="FFFFEF9C"/>
        <color rgb="FFFF7128"/>
      </colorScale>
    </cfRule>
  </conditionalFormatting>
  <conditionalFormatting sqref="O13:P103">
    <cfRule type="colorScale" priority="23">
      <colorScale>
        <cfvo type="percent" val="0"/>
        <cfvo type="percent" val="100"/>
        <color theme="0"/>
        <color rgb="FF00B050"/>
      </colorScale>
    </cfRule>
  </conditionalFormatting>
  <conditionalFormatting sqref="K13:K103">
    <cfRule type="colorScale" priority="22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21">
      <colorScale>
        <cfvo type="num" val="0"/>
        <cfvo type="num" val="5"/>
        <color theme="0"/>
        <color rgb="FFFF0000"/>
      </colorScale>
    </cfRule>
  </conditionalFormatting>
  <conditionalFormatting sqref="K13:K103">
    <cfRule type="colorScale" priority="20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19">
      <colorScale>
        <cfvo type="num" val="0"/>
        <cfvo type="num" val="5"/>
        <color theme="0"/>
        <color rgb="FFFF0000"/>
      </colorScale>
    </cfRule>
  </conditionalFormatting>
  <conditionalFormatting sqref="K15:K103">
    <cfRule type="colorScale" priority="18">
      <colorScale>
        <cfvo type="num" val="0"/>
        <cfvo type="num" val="5"/>
        <color theme="2"/>
        <color theme="2" tint="-0.749992370372631"/>
      </colorScale>
    </cfRule>
  </conditionalFormatting>
  <conditionalFormatting sqref="L15:L103">
    <cfRule type="colorScale" priority="17">
      <colorScale>
        <cfvo type="num" val="0"/>
        <cfvo type="num" val="5"/>
        <color theme="0"/>
        <color rgb="FFFF0000"/>
      </colorScale>
    </cfRule>
  </conditionalFormatting>
  <conditionalFormatting sqref="K13:K101">
    <cfRule type="colorScale" priority="16">
      <colorScale>
        <cfvo type="num" val="0"/>
        <cfvo type="num" val="5"/>
        <color theme="2"/>
        <color theme="2" tint="-0.749992370372631"/>
      </colorScale>
    </cfRule>
  </conditionalFormatting>
  <conditionalFormatting sqref="L13:L101">
    <cfRule type="colorScale" priority="15">
      <colorScale>
        <cfvo type="num" val="0"/>
        <cfvo type="num" val="5"/>
        <color theme="0"/>
        <color rgb="FFFF0000"/>
      </colorScale>
    </cfRule>
  </conditionalFormatting>
  <conditionalFormatting sqref="K13:K39">
    <cfRule type="colorScale" priority="14">
      <colorScale>
        <cfvo type="num" val="0"/>
        <cfvo type="num" val="5"/>
        <color theme="2"/>
        <color theme="2" tint="-0.749992370372631"/>
      </colorScale>
    </cfRule>
  </conditionalFormatting>
  <conditionalFormatting sqref="L13:L39">
    <cfRule type="colorScale" priority="13">
      <colorScale>
        <cfvo type="num" val="0"/>
        <cfvo type="num" val="5"/>
        <color theme="0"/>
        <color rgb="FFFF0000"/>
      </colorScale>
    </cfRule>
  </conditionalFormatting>
  <conditionalFormatting sqref="K13:K103">
    <cfRule type="colorScale" priority="12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11">
      <colorScale>
        <cfvo type="num" val="0"/>
        <cfvo type="num" val="5"/>
        <color theme="0"/>
        <color rgb="FFFF0000"/>
      </colorScale>
    </cfRule>
  </conditionalFormatting>
  <conditionalFormatting sqref="K15:K103">
    <cfRule type="colorScale" priority="10">
      <colorScale>
        <cfvo type="num" val="0"/>
        <cfvo type="num" val="5"/>
        <color theme="2"/>
        <color theme="2" tint="-0.749992370372631"/>
      </colorScale>
    </cfRule>
  </conditionalFormatting>
  <conditionalFormatting sqref="L15:L103">
    <cfRule type="colorScale" priority="9">
      <colorScale>
        <cfvo type="num" val="0"/>
        <cfvo type="num" val="5"/>
        <color theme="0"/>
        <color rgb="FFFF0000"/>
      </colorScale>
    </cfRule>
  </conditionalFormatting>
  <conditionalFormatting sqref="K13:K103">
    <cfRule type="colorScale" priority="8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7">
      <colorScale>
        <cfvo type="num" val="0"/>
        <cfvo type="num" val="5"/>
        <color theme="0"/>
        <color rgb="FFFF0000"/>
      </colorScale>
    </cfRule>
  </conditionalFormatting>
  <conditionalFormatting sqref="K15:K103">
    <cfRule type="colorScale" priority="6">
      <colorScale>
        <cfvo type="num" val="0"/>
        <cfvo type="num" val="5"/>
        <color theme="2"/>
        <color theme="2" tint="-0.749992370372631"/>
      </colorScale>
    </cfRule>
  </conditionalFormatting>
  <conditionalFormatting sqref="L15:L103">
    <cfRule type="colorScale" priority="5">
      <colorScale>
        <cfvo type="num" val="0"/>
        <cfvo type="num" val="5"/>
        <color theme="0"/>
        <color rgb="FFFF0000"/>
      </colorScale>
    </cfRule>
  </conditionalFormatting>
  <conditionalFormatting sqref="K13:K103">
    <cfRule type="colorScale" priority="4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3">
      <colorScale>
        <cfvo type="num" val="0"/>
        <cfvo type="num" val="5"/>
        <color theme="0"/>
        <color rgb="FFFF0000"/>
      </colorScale>
    </cfRule>
  </conditionalFormatting>
  <conditionalFormatting sqref="K13:K103">
    <cfRule type="colorScale" priority="2">
      <colorScale>
        <cfvo type="num" val="0"/>
        <cfvo type="num" val="5"/>
        <color theme="2"/>
        <color theme="2" tint="-0.749992370372631"/>
      </colorScale>
    </cfRule>
  </conditionalFormatting>
  <conditionalFormatting sqref="L13:L103">
    <cfRule type="colorScale" priority="1">
      <colorScale>
        <cfvo type="num" val="0"/>
        <cfvo type="num" val="5"/>
        <color theme="0"/>
        <color rgb="FFFF0000"/>
      </colorScale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C52"/>
  <sheetViews>
    <sheetView tabSelected="1" workbookViewId="0">
      <selection sqref="A1:C1048576"/>
    </sheetView>
  </sheetViews>
  <sheetFormatPr defaultRowHeight="15"/>
  <cols>
    <col min="1" max="1" width="13.7109375" bestFit="1" customWidth="1"/>
    <col min="2" max="2" width="53" bestFit="1" customWidth="1"/>
    <col min="3" max="3" width="22" bestFit="1" customWidth="1"/>
  </cols>
  <sheetData>
    <row r="2" spans="1:3" ht="26.25">
      <c r="A2" s="203" t="s">
        <v>199</v>
      </c>
      <c r="B2" s="203"/>
      <c r="C2" s="203"/>
    </row>
    <row r="4" spans="1:3" ht="30">
      <c r="A4" s="204" t="s">
        <v>200</v>
      </c>
      <c r="B4" s="204" t="s">
        <v>201</v>
      </c>
      <c r="C4" s="205" t="s">
        <v>202</v>
      </c>
    </row>
    <row r="5" spans="1:3">
      <c r="A5" s="206" t="s">
        <v>203</v>
      </c>
      <c r="B5" s="207" t="s">
        <v>49</v>
      </c>
      <c r="C5" s="208"/>
    </row>
    <row r="6" spans="1:3">
      <c r="A6" s="206"/>
      <c r="B6" s="207" t="s">
        <v>71</v>
      </c>
      <c r="C6" s="208"/>
    </row>
    <row r="7" spans="1:3">
      <c r="A7" s="206"/>
      <c r="B7" s="207" t="s">
        <v>79</v>
      </c>
      <c r="C7" s="208"/>
    </row>
    <row r="8" spans="1:3">
      <c r="A8" s="206"/>
      <c r="B8" s="207" t="s">
        <v>84</v>
      </c>
      <c r="C8" s="208"/>
    </row>
    <row r="9" spans="1:3">
      <c r="A9" s="206"/>
      <c r="B9" s="207" t="s">
        <v>86</v>
      </c>
      <c r="C9" s="208"/>
    </row>
    <row r="10" spans="1:3">
      <c r="A10" s="206"/>
      <c r="B10" s="207" t="s">
        <v>88</v>
      </c>
      <c r="C10" s="208"/>
    </row>
    <row r="11" spans="1:3">
      <c r="A11" s="206"/>
      <c r="B11" s="207" t="s">
        <v>58</v>
      </c>
      <c r="C11" s="208"/>
    </row>
    <row r="12" spans="1:3">
      <c r="A12" s="206"/>
      <c r="B12" s="207" t="s">
        <v>42</v>
      </c>
      <c r="C12" s="208"/>
    </row>
    <row r="13" spans="1:3">
      <c r="A13" s="206" t="s">
        <v>204</v>
      </c>
      <c r="B13" s="209" t="s">
        <v>205</v>
      </c>
      <c r="C13" s="208"/>
    </row>
    <row r="14" spans="1:3">
      <c r="A14" s="206"/>
      <c r="B14" s="209" t="s">
        <v>206</v>
      </c>
      <c r="C14" s="208"/>
    </row>
    <row r="15" spans="1:3">
      <c r="A15" s="206"/>
      <c r="B15" s="209" t="s">
        <v>52</v>
      </c>
      <c r="C15" s="208"/>
    </row>
    <row r="16" spans="1:3">
      <c r="A16" s="206"/>
      <c r="B16" s="209" t="s">
        <v>207</v>
      </c>
      <c r="C16" s="208"/>
    </row>
    <row r="17" spans="1:3">
      <c r="A17" s="206"/>
      <c r="B17" s="209" t="s">
        <v>208</v>
      </c>
      <c r="C17" s="208"/>
    </row>
    <row r="18" spans="1:3">
      <c r="A18" s="206"/>
      <c r="B18" s="209" t="s">
        <v>209</v>
      </c>
      <c r="C18" s="208"/>
    </row>
    <row r="19" spans="1:3">
      <c r="A19" s="206"/>
      <c r="B19" s="209" t="s">
        <v>210</v>
      </c>
      <c r="C19" s="208"/>
    </row>
    <row r="20" spans="1:3">
      <c r="A20" s="206"/>
      <c r="B20" s="209" t="s">
        <v>211</v>
      </c>
      <c r="C20" s="208"/>
    </row>
    <row r="21" spans="1:3">
      <c r="A21" s="206"/>
      <c r="B21" s="209" t="s">
        <v>212</v>
      </c>
      <c r="C21" s="208"/>
    </row>
    <row r="22" spans="1:3">
      <c r="A22" s="206"/>
      <c r="B22" s="209" t="s">
        <v>213</v>
      </c>
      <c r="C22" s="208"/>
    </row>
    <row r="23" spans="1:3">
      <c r="A23" s="206"/>
      <c r="B23" s="209" t="s">
        <v>214</v>
      </c>
      <c r="C23" s="208"/>
    </row>
    <row r="24" spans="1:3">
      <c r="A24" s="206"/>
      <c r="B24" s="209" t="s">
        <v>215</v>
      </c>
      <c r="C24" s="208"/>
    </row>
    <row r="25" spans="1:3">
      <c r="A25" s="206"/>
      <c r="B25" s="209" t="s">
        <v>216</v>
      </c>
      <c r="C25" s="208"/>
    </row>
    <row r="26" spans="1:3">
      <c r="A26" s="206"/>
      <c r="B26" s="209" t="s">
        <v>217</v>
      </c>
      <c r="C26" s="208"/>
    </row>
    <row r="27" spans="1:3">
      <c r="A27" s="206" t="s">
        <v>218</v>
      </c>
      <c r="B27" s="209" t="s">
        <v>219</v>
      </c>
      <c r="C27" s="208"/>
    </row>
    <row r="28" spans="1:3">
      <c r="A28" s="206"/>
      <c r="B28" s="209" t="s">
        <v>220</v>
      </c>
      <c r="C28" s="208"/>
    </row>
    <row r="29" spans="1:3">
      <c r="A29" s="206"/>
      <c r="B29" s="209" t="s">
        <v>221</v>
      </c>
      <c r="C29" s="208"/>
    </row>
    <row r="30" spans="1:3">
      <c r="A30" s="206"/>
      <c r="B30" s="209" t="s">
        <v>222</v>
      </c>
      <c r="C30" s="208"/>
    </row>
    <row r="31" spans="1:3">
      <c r="A31" s="206"/>
      <c r="B31" s="209" t="s">
        <v>223</v>
      </c>
      <c r="C31" s="208"/>
    </row>
    <row r="32" spans="1:3">
      <c r="A32" s="206"/>
      <c r="B32" s="209" t="s">
        <v>224</v>
      </c>
      <c r="C32" s="208"/>
    </row>
    <row r="33" spans="1:3">
      <c r="A33" s="206" t="s">
        <v>225</v>
      </c>
      <c r="B33" s="209" t="s">
        <v>226</v>
      </c>
      <c r="C33" s="208"/>
    </row>
    <row r="34" spans="1:3">
      <c r="A34" s="206"/>
      <c r="B34" s="209" t="s">
        <v>92</v>
      </c>
      <c r="C34" s="208"/>
    </row>
    <row r="35" spans="1:3">
      <c r="A35" s="206"/>
      <c r="B35" s="209" t="s">
        <v>99</v>
      </c>
      <c r="C35" s="208"/>
    </row>
    <row r="36" spans="1:3">
      <c r="A36" s="206"/>
      <c r="B36" s="209" t="s">
        <v>103</v>
      </c>
      <c r="C36" s="208"/>
    </row>
    <row r="37" spans="1:3">
      <c r="A37" s="206"/>
      <c r="B37" s="209" t="s">
        <v>71</v>
      </c>
      <c r="C37" s="208"/>
    </row>
    <row r="38" spans="1:3">
      <c r="A38" s="206"/>
      <c r="B38" s="209" t="s">
        <v>227</v>
      </c>
      <c r="C38" s="208"/>
    </row>
    <row r="39" spans="1:3">
      <c r="A39" s="206"/>
      <c r="B39" s="209" t="s">
        <v>228</v>
      </c>
      <c r="C39" s="208"/>
    </row>
    <row r="40" spans="1:3">
      <c r="A40" s="206"/>
      <c r="B40" s="209" t="s">
        <v>88</v>
      </c>
      <c r="C40" s="208"/>
    </row>
    <row r="41" spans="1:3">
      <c r="A41" s="206"/>
      <c r="B41" s="209" t="s">
        <v>86</v>
      </c>
      <c r="C41" s="208"/>
    </row>
    <row r="42" spans="1:3">
      <c r="A42" s="206"/>
      <c r="B42" s="209" t="s">
        <v>42</v>
      </c>
      <c r="C42" s="208"/>
    </row>
    <row r="43" spans="1:3">
      <c r="A43" s="206" t="s">
        <v>229</v>
      </c>
      <c r="B43" s="209" t="s">
        <v>36</v>
      </c>
      <c r="C43" s="208"/>
    </row>
    <row r="44" spans="1:3">
      <c r="A44" s="206"/>
      <c r="B44" s="209" t="s">
        <v>40</v>
      </c>
      <c r="C44" s="208"/>
    </row>
    <row r="45" spans="1:3">
      <c r="A45" s="206"/>
      <c r="B45" s="209" t="s">
        <v>230</v>
      </c>
      <c r="C45" s="208"/>
    </row>
    <row r="46" spans="1:3">
      <c r="C46" s="210"/>
    </row>
    <row r="47" spans="1:3">
      <c r="C47" s="210"/>
    </row>
    <row r="48" spans="1:3">
      <c r="C48" s="210"/>
    </row>
    <row r="49" spans="3:3">
      <c r="C49" s="210"/>
    </row>
    <row r="50" spans="3:3">
      <c r="C50" s="210"/>
    </row>
    <row r="51" spans="3:3">
      <c r="C51" s="210"/>
    </row>
    <row r="52" spans="3:3">
      <c r="C52" s="210"/>
    </row>
  </sheetData>
  <mergeCells count="6">
    <mergeCell ref="A2:C2"/>
    <mergeCell ref="A5:A12"/>
    <mergeCell ref="A13:A26"/>
    <mergeCell ref="A27:A32"/>
    <mergeCell ref="A33:A42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</vt:lpstr>
      <vt:lpstr>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2016-02-18T08:26:39Z</dcterms:created>
  <dcterms:modified xsi:type="dcterms:W3CDTF">2016-02-18T08:44:24Z</dcterms:modified>
</cp:coreProperties>
</file>