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kims\college\S2\tesis\id-g2p-medical-domain\"/>
    </mc:Choice>
  </mc:AlternateContent>
  <xr:revisionPtr revIDLastSave="0" documentId="13_ncr:1_{0D392F39-3733-471A-836C-343BED8FC8DA}" xr6:coauthVersionLast="47" xr6:coauthVersionMax="47" xr10:uidLastSave="{00000000-0000-0000-0000-000000000000}"/>
  <bookViews>
    <workbookView xWindow="14295" yWindow="0" windowWidth="14610" windowHeight="15585" xr2:uid="{47A5C930-9BFE-41BA-8D1E-A25A4A21A5D6}"/>
  </bookViews>
  <sheets>
    <sheet name="en_id" sheetId="1" r:id="rId1"/>
    <sheet name="en" sheetId="2" r:id="rId2"/>
    <sheet name="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3" l="1"/>
  <c r="N11" i="3"/>
  <c r="M11" i="3"/>
  <c r="O10" i="3"/>
  <c r="N10" i="3"/>
  <c r="M10" i="3"/>
  <c r="Q9" i="3"/>
  <c r="O9" i="3"/>
  <c r="N9" i="3"/>
  <c r="M9" i="3"/>
  <c r="O8" i="3"/>
  <c r="N8" i="3"/>
  <c r="M8" i="3"/>
  <c r="O7" i="3"/>
  <c r="N7" i="3"/>
  <c r="M7" i="3"/>
  <c r="Q6" i="3"/>
  <c r="O6" i="3"/>
  <c r="N6" i="3"/>
  <c r="M6" i="3"/>
  <c r="O5" i="3"/>
  <c r="N5" i="3"/>
  <c r="M5" i="3"/>
  <c r="O4" i="3"/>
  <c r="N4" i="3"/>
  <c r="M4" i="3"/>
  <c r="Q3" i="3"/>
  <c r="O3" i="3"/>
  <c r="N3" i="3"/>
  <c r="M3" i="3"/>
  <c r="O11" i="2"/>
  <c r="N11" i="2"/>
  <c r="M11" i="2"/>
  <c r="O10" i="2"/>
  <c r="N10" i="2"/>
  <c r="M10" i="2"/>
  <c r="Q9" i="2"/>
  <c r="O9" i="2"/>
  <c r="N9" i="2"/>
  <c r="M9" i="2"/>
  <c r="O8" i="2"/>
  <c r="N8" i="2"/>
  <c r="M8" i="2"/>
  <c r="O7" i="2"/>
  <c r="N7" i="2"/>
  <c r="M7" i="2"/>
  <c r="Q6" i="2"/>
  <c r="O6" i="2"/>
  <c r="N6" i="2"/>
  <c r="M6" i="2"/>
  <c r="O5" i="2"/>
  <c r="N5" i="2"/>
  <c r="M5" i="2"/>
  <c r="O4" i="2"/>
  <c r="N4" i="2"/>
  <c r="M4" i="2"/>
  <c r="Q3" i="2"/>
  <c r="O3" i="2"/>
  <c r="N3" i="2"/>
  <c r="M3" i="2"/>
  <c r="O4" i="1"/>
  <c r="O5" i="1"/>
  <c r="O6" i="1"/>
  <c r="O7" i="1"/>
  <c r="O8" i="1"/>
  <c r="O9" i="1"/>
  <c r="O10" i="1"/>
  <c r="O11" i="1"/>
  <c r="O3" i="1"/>
  <c r="Q9" i="1"/>
  <c r="Q6" i="1"/>
  <c r="Q3" i="1"/>
  <c r="J32" i="3"/>
  <c r="J31" i="3"/>
  <c r="J30" i="3"/>
  <c r="J32" i="2" l="1"/>
  <c r="J31" i="2"/>
  <c r="J30" i="2"/>
  <c r="H29" i="3"/>
  <c r="G29" i="3"/>
  <c r="F29" i="3"/>
  <c r="E29" i="3"/>
  <c r="I29" i="3" s="1"/>
  <c r="J29" i="3" s="1"/>
  <c r="G28" i="3"/>
  <c r="F28" i="3"/>
  <c r="E28" i="3"/>
  <c r="D28" i="3"/>
  <c r="I28" i="3" s="1"/>
  <c r="J28" i="3" s="1"/>
  <c r="F27" i="3"/>
  <c r="E27" i="3"/>
  <c r="I27" i="3" s="1"/>
  <c r="J27" i="3" s="1"/>
  <c r="D27" i="3"/>
  <c r="C27" i="3"/>
  <c r="H26" i="3"/>
  <c r="G26" i="3"/>
  <c r="F26" i="3"/>
  <c r="E26" i="3"/>
  <c r="I26" i="3" s="1"/>
  <c r="J26" i="3" s="1"/>
  <c r="G25" i="3"/>
  <c r="F25" i="3"/>
  <c r="E25" i="3"/>
  <c r="D25" i="3"/>
  <c r="I25" i="3" s="1"/>
  <c r="J25" i="3" s="1"/>
  <c r="I24" i="3"/>
  <c r="J24" i="3" s="1"/>
  <c r="F24" i="3"/>
  <c r="E24" i="3"/>
  <c r="D24" i="3"/>
  <c r="C24" i="3"/>
  <c r="H23" i="3"/>
  <c r="G23" i="3"/>
  <c r="F23" i="3"/>
  <c r="E23" i="3"/>
  <c r="I23" i="3" s="1"/>
  <c r="J23" i="3" s="1"/>
  <c r="G22" i="3"/>
  <c r="F22" i="3"/>
  <c r="E22" i="3"/>
  <c r="D22" i="3"/>
  <c r="I22" i="3" s="1"/>
  <c r="J22" i="3" s="1"/>
  <c r="F21" i="3"/>
  <c r="E21" i="3"/>
  <c r="D21" i="3"/>
  <c r="C21" i="3"/>
  <c r="I21" i="3" s="1"/>
  <c r="J21" i="3" s="1"/>
  <c r="H29" i="2"/>
  <c r="G29" i="2"/>
  <c r="F29" i="2"/>
  <c r="E29" i="2"/>
  <c r="I29" i="2" s="1"/>
  <c r="J29" i="2" s="1"/>
  <c r="G28" i="2"/>
  <c r="F28" i="2"/>
  <c r="E28" i="2"/>
  <c r="D28" i="2"/>
  <c r="I28" i="2" s="1"/>
  <c r="J28" i="2" s="1"/>
  <c r="F27" i="2"/>
  <c r="E27" i="2"/>
  <c r="I27" i="2" s="1"/>
  <c r="J27" i="2" s="1"/>
  <c r="D27" i="2"/>
  <c r="C27" i="2"/>
  <c r="H26" i="2"/>
  <c r="G26" i="2"/>
  <c r="F26" i="2"/>
  <c r="E26" i="2"/>
  <c r="I26" i="2" s="1"/>
  <c r="J26" i="2" s="1"/>
  <c r="G25" i="2"/>
  <c r="F25" i="2"/>
  <c r="E25" i="2"/>
  <c r="D25" i="2"/>
  <c r="I25" i="2" s="1"/>
  <c r="J25" i="2" s="1"/>
  <c r="I24" i="2"/>
  <c r="J24" i="2" s="1"/>
  <c r="F24" i="2"/>
  <c r="E24" i="2"/>
  <c r="D24" i="2"/>
  <c r="C24" i="2"/>
  <c r="H23" i="2"/>
  <c r="G23" i="2"/>
  <c r="F23" i="2"/>
  <c r="E23" i="2"/>
  <c r="I23" i="2" s="1"/>
  <c r="J23" i="2" s="1"/>
  <c r="G22" i="2"/>
  <c r="F22" i="2"/>
  <c r="E22" i="2"/>
  <c r="D22" i="2"/>
  <c r="I22" i="2" s="1"/>
  <c r="J22" i="2" s="1"/>
  <c r="F21" i="2"/>
  <c r="E21" i="2"/>
  <c r="D21" i="2"/>
  <c r="C21" i="2"/>
  <c r="I21" i="2" s="1"/>
  <c r="J21" i="2" s="1"/>
  <c r="G26" i="1"/>
  <c r="F25" i="1"/>
  <c r="G25" i="1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4" i="1"/>
  <c r="L5" i="1"/>
  <c r="L6" i="1"/>
  <c r="L7" i="1"/>
  <c r="L8" i="1"/>
  <c r="L9" i="1"/>
  <c r="L10" i="1"/>
  <c r="L11" i="1"/>
  <c r="N11" i="1" s="1"/>
  <c r="L3" i="1"/>
  <c r="N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K3" i="1"/>
  <c r="H20" i="3"/>
  <c r="G20" i="3"/>
  <c r="F20" i="3"/>
  <c r="E20" i="3"/>
  <c r="I20" i="3" s="1"/>
  <c r="J20" i="3" s="1"/>
  <c r="G19" i="3"/>
  <c r="F19" i="3"/>
  <c r="E19" i="3"/>
  <c r="D19" i="3"/>
  <c r="F18" i="3"/>
  <c r="E18" i="3"/>
  <c r="D18" i="3"/>
  <c r="C18" i="3"/>
  <c r="H17" i="3"/>
  <c r="G17" i="3"/>
  <c r="F17" i="3"/>
  <c r="E17" i="3"/>
  <c r="G16" i="3"/>
  <c r="F16" i="3"/>
  <c r="E16" i="3"/>
  <c r="D16" i="3"/>
  <c r="F15" i="3"/>
  <c r="E15" i="3"/>
  <c r="D15" i="3"/>
  <c r="C15" i="3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H20" i="2"/>
  <c r="G20" i="2"/>
  <c r="F20" i="2"/>
  <c r="E20" i="2"/>
  <c r="I20" i="2" s="1"/>
  <c r="J20" i="2" s="1"/>
  <c r="G19" i="2"/>
  <c r="F19" i="2"/>
  <c r="E19" i="2"/>
  <c r="D19" i="2"/>
  <c r="I19" i="2" s="1"/>
  <c r="J19" i="2" s="1"/>
  <c r="F18" i="2"/>
  <c r="E18" i="2"/>
  <c r="D18" i="2"/>
  <c r="C18" i="2"/>
  <c r="I18" i="2" s="1"/>
  <c r="J18" i="2" s="1"/>
  <c r="H17" i="2"/>
  <c r="G17" i="2"/>
  <c r="F17" i="2"/>
  <c r="E17" i="2"/>
  <c r="G16" i="2"/>
  <c r="F16" i="2"/>
  <c r="E16" i="2"/>
  <c r="D16" i="2"/>
  <c r="I16" i="2" s="1"/>
  <c r="J16" i="2" s="1"/>
  <c r="F15" i="2"/>
  <c r="E15" i="2"/>
  <c r="D15" i="2"/>
  <c r="C15" i="2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F20" i="1"/>
  <c r="F29" i="1" s="1"/>
  <c r="G20" i="1"/>
  <c r="H20" i="1"/>
  <c r="E20" i="1"/>
  <c r="E26" i="1" s="1"/>
  <c r="E19" i="1"/>
  <c r="F19" i="1"/>
  <c r="F28" i="1" s="1"/>
  <c r="G19" i="1"/>
  <c r="G28" i="1" s="1"/>
  <c r="D19" i="1"/>
  <c r="D28" i="1" s="1"/>
  <c r="D18" i="1"/>
  <c r="D24" i="1" s="1"/>
  <c r="E18" i="1"/>
  <c r="E24" i="1" s="1"/>
  <c r="F18" i="1"/>
  <c r="F24" i="1" s="1"/>
  <c r="C18" i="1"/>
  <c r="I18" i="1" s="1"/>
  <c r="J18" i="1" s="1"/>
  <c r="F17" i="1"/>
  <c r="G17" i="1"/>
  <c r="H17" i="1"/>
  <c r="E17" i="1"/>
  <c r="E16" i="1"/>
  <c r="F16" i="1"/>
  <c r="F22" i="1" s="1"/>
  <c r="G16" i="1"/>
  <c r="D16" i="1"/>
  <c r="D22" i="1" s="1"/>
  <c r="D15" i="1"/>
  <c r="D21" i="1" s="1"/>
  <c r="E15" i="1"/>
  <c r="E21" i="1" s="1"/>
  <c r="F15" i="1"/>
  <c r="F21" i="1" s="1"/>
  <c r="C15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3" i="1"/>
  <c r="J3" i="1" s="1"/>
  <c r="C21" i="1" l="1"/>
  <c r="G22" i="1"/>
  <c r="N10" i="1"/>
  <c r="N9" i="1"/>
  <c r="E25" i="1"/>
  <c r="I25" i="1" s="1"/>
  <c r="J25" i="1" s="1"/>
  <c r="N8" i="1"/>
  <c r="E29" i="1"/>
  <c r="I29" i="1" s="1"/>
  <c r="J29" i="1" s="1"/>
  <c r="N7" i="1"/>
  <c r="H29" i="1"/>
  <c r="N6" i="1"/>
  <c r="G29" i="1"/>
  <c r="M3" i="1"/>
  <c r="N5" i="1"/>
  <c r="M11" i="1"/>
  <c r="N4" i="1"/>
  <c r="D25" i="1"/>
  <c r="H26" i="1"/>
  <c r="E22" i="1"/>
  <c r="E23" i="1"/>
  <c r="F26" i="1"/>
  <c r="H23" i="1"/>
  <c r="G23" i="1"/>
  <c r="C27" i="1"/>
  <c r="F23" i="1"/>
  <c r="F27" i="1"/>
  <c r="E27" i="1"/>
  <c r="C24" i="1"/>
  <c r="I24" i="1" s="1"/>
  <c r="J24" i="1" s="1"/>
  <c r="D27" i="1"/>
  <c r="E28" i="1"/>
  <c r="I28" i="1" s="1"/>
  <c r="J28" i="1" s="1"/>
  <c r="I27" i="1"/>
  <c r="J27" i="1" s="1"/>
  <c r="I26" i="1"/>
  <c r="J26" i="1" s="1"/>
  <c r="I19" i="3"/>
  <c r="J19" i="3" s="1"/>
  <c r="I18" i="3"/>
  <c r="J18" i="3" s="1"/>
  <c r="I15" i="3"/>
  <c r="J15" i="3" s="1"/>
  <c r="I16" i="3"/>
  <c r="J16" i="3" s="1"/>
  <c r="I17" i="3"/>
  <c r="J17" i="3" s="1"/>
  <c r="I17" i="2"/>
  <c r="J17" i="2" s="1"/>
  <c r="I15" i="2"/>
  <c r="J15" i="2" s="1"/>
  <c r="I20" i="1"/>
  <c r="J20" i="1" s="1"/>
  <c r="I17" i="1"/>
  <c r="J17" i="1" s="1"/>
  <c r="I19" i="1"/>
  <c r="J19" i="1" s="1"/>
  <c r="I15" i="1"/>
  <c r="J15" i="1" s="1"/>
  <c r="I16" i="1"/>
  <c r="J16" i="1" s="1"/>
  <c r="I23" i="1" l="1"/>
  <c r="J23" i="1" s="1"/>
  <c r="J32" i="1" s="1"/>
  <c r="I21" i="1"/>
  <c r="J21" i="1" s="1"/>
  <c r="J30" i="1" s="1"/>
  <c r="I22" i="1"/>
  <c r="J22" i="1" s="1"/>
  <c r="J31" i="1" s="1"/>
</calcChain>
</file>

<file path=xl/sharedStrings.xml><?xml version="1.0" encoding="utf-8"?>
<sst xmlns="http://schemas.openxmlformats.org/spreadsheetml/2006/main" count="120" uniqueCount="25">
  <si>
    <t>grp_type</t>
  </si>
  <si>
    <t>emb_dim</t>
  </si>
  <si>
    <t>weight_decay</t>
  </si>
  <si>
    <t>unigram</t>
  </si>
  <si>
    <t>bigram</t>
  </si>
  <si>
    <t>trigram</t>
  </si>
  <si>
    <t>best PER(%)</t>
  </si>
  <si>
    <t>overall avg</t>
  </si>
  <si>
    <t>uni</t>
  </si>
  <si>
    <t>bi</t>
  </si>
  <si>
    <t>tri</t>
  </si>
  <si>
    <t>16|1</t>
  </si>
  <si>
    <t>32|2</t>
  </si>
  <si>
    <t>64|3</t>
  </si>
  <si>
    <t>128|4</t>
  </si>
  <si>
    <t>256|5</t>
  </si>
  <si>
    <t>512|6</t>
  </si>
  <si>
    <t>Embedding dimension evaluations</t>
  </si>
  <si>
    <t>mean</t>
  </si>
  <si>
    <t>std</t>
  </si>
  <si>
    <t>mean+std</t>
  </si>
  <si>
    <t>mean by weight_decay</t>
  </si>
  <si>
    <t>std by weight_decay</t>
  </si>
  <si>
    <t>mean+2std</t>
  </si>
  <si>
    <t>mean+3std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</si>
</sst>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05D9-B113-4895-9FCB-1637D690F0BC}">
  <dimension ref="A1:Q32"/>
  <sheetViews>
    <sheetView tabSelected="1" workbookViewId="0">
      <selection sqref="A1:A2"/>
    </sheetView>
  </sheetViews>
  <sheetFormatPr defaultRowHeight="15" x14ac:dyDescent="0.25"/>
  <cols>
    <col min="1" max="1" width="10.7109375" bestFit="1" customWidth="1"/>
    <col min="2" max="2" width="12.7109375" bestFit="1" customWidth="1"/>
    <col min="9" max="9" width="12" bestFit="1" customWidth="1"/>
    <col min="11" max="11" width="20.85546875" bestFit="1" customWidth="1"/>
    <col min="12" max="12" width="18.5703125" bestFit="1" customWidth="1"/>
    <col min="17" max="17" width="12" bestFit="1" customWidth="1"/>
  </cols>
  <sheetData>
    <row r="1" spans="1:17" x14ac:dyDescent="0.25">
      <c r="A1" s="3" t="s">
        <v>0</v>
      </c>
      <c r="B1" s="3" t="s">
        <v>2</v>
      </c>
      <c r="C1" s="4" t="s">
        <v>1</v>
      </c>
      <c r="D1" s="4"/>
      <c r="E1" s="4"/>
      <c r="F1" s="4"/>
      <c r="G1" s="4"/>
      <c r="H1" s="4"/>
      <c r="I1" s="3" t="s">
        <v>6</v>
      </c>
      <c r="K1" s="3" t="s">
        <v>21</v>
      </c>
      <c r="L1" s="3" t="s">
        <v>22</v>
      </c>
      <c r="M1" s="4" t="s">
        <v>20</v>
      </c>
      <c r="N1" s="4" t="s">
        <v>23</v>
      </c>
      <c r="O1" s="4" t="s">
        <v>24</v>
      </c>
      <c r="Q1" s="3" t="s">
        <v>7</v>
      </c>
    </row>
    <row r="2" spans="1:17" x14ac:dyDescent="0.25">
      <c r="A2" s="3"/>
      <c r="B2" s="3"/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3"/>
      <c r="K2" s="3"/>
      <c r="L2" s="3"/>
      <c r="M2" s="4"/>
      <c r="N2" s="4"/>
      <c r="O2" s="4"/>
      <c r="Q2" s="3"/>
    </row>
    <row r="3" spans="1:17" x14ac:dyDescent="0.25">
      <c r="A3" s="3" t="s">
        <v>3</v>
      </c>
      <c r="B3" s="1">
        <v>0</v>
      </c>
      <c r="C3">
        <v>18.304276905114399</v>
      </c>
      <c r="D3">
        <v>17.4433888812245</v>
      </c>
      <c r="E3">
        <v>17.3041146004506</v>
      </c>
      <c r="F3">
        <v>18.4279640408249</v>
      </c>
      <c r="I3">
        <f t="shared" ref="I3:I11" si="0">MIN(C3:H3)</f>
        <v>17.3041146004506</v>
      </c>
      <c r="J3">
        <f t="shared" ref="J3:J11" si="1">MATCH(I3,C3:H3,0)</f>
        <v>3</v>
      </c>
      <c r="K3">
        <f>AVERAGE($C3:$H3)</f>
        <v>17.869936106903602</v>
      </c>
      <c r="L3">
        <f>_xlfn.STDEV.S($C3:$H3)</f>
        <v>0.57796874682695099</v>
      </c>
      <c r="M3">
        <f>SUM(K3,L3)</f>
        <v>18.447904853730552</v>
      </c>
      <c r="N3">
        <f>SUM(K3,2*L3)</f>
        <v>19.025873600557503</v>
      </c>
      <c r="O3">
        <f>SUM(K3,3*L3)</f>
        <v>19.603842347384454</v>
      </c>
      <c r="Q3">
        <f>AVERAGE($C$3:$H$5)</f>
        <v>17.817078039725864</v>
      </c>
    </row>
    <row r="4" spans="1:17" x14ac:dyDescent="0.25">
      <c r="A4" s="3"/>
      <c r="B4" s="2">
        <v>1.0000000000000001E-5</v>
      </c>
      <c r="C4">
        <v>20.6952363014464</v>
      </c>
      <c r="D4">
        <v>17.374187054825001</v>
      </c>
      <c r="E4">
        <v>17.426355054279899</v>
      </c>
      <c r="F4">
        <v>18.69929739597</v>
      </c>
      <c r="I4">
        <f t="shared" si="0"/>
        <v>17.374187054825001</v>
      </c>
      <c r="J4">
        <f t="shared" si="1"/>
        <v>2</v>
      </c>
      <c r="K4">
        <f t="shared" ref="K4:K11" si="2">AVERAGE($C4:$H4)</f>
        <v>18.548768951630322</v>
      </c>
      <c r="L4">
        <f t="shared" ref="L4:L11" si="3">_xlfn.STDEV.S($C4:$H4)</f>
        <v>1.5566455907548911</v>
      </c>
      <c r="M4">
        <f t="shared" ref="M4:M11" si="4">SUM(K4,L4)</f>
        <v>20.105414542385212</v>
      </c>
      <c r="N4">
        <f t="shared" ref="N4:N11" si="5">SUM(K4,2*L4)</f>
        <v>21.662060133140105</v>
      </c>
      <c r="O4">
        <f t="shared" ref="O4:O11" si="6">SUM(K4,3*L4)</f>
        <v>23.218705723894995</v>
      </c>
    </row>
    <row r="5" spans="1:17" x14ac:dyDescent="0.25">
      <c r="A5" s="3"/>
      <c r="B5" s="2">
        <v>1E-4</v>
      </c>
      <c r="C5">
        <v>23.815534222040299</v>
      </c>
      <c r="D5">
        <v>13.3637062930468</v>
      </c>
      <c r="E5">
        <v>15.1798578055595</v>
      </c>
      <c r="F5">
        <v>15.771017921928101</v>
      </c>
      <c r="I5">
        <f t="shared" si="0"/>
        <v>13.3637062930468</v>
      </c>
      <c r="J5">
        <f t="shared" si="1"/>
        <v>2</v>
      </c>
      <c r="K5">
        <f t="shared" si="2"/>
        <v>17.032529060643675</v>
      </c>
      <c r="L5">
        <f t="shared" si="3"/>
        <v>4.6365655627159033</v>
      </c>
      <c r="M5">
        <f t="shared" si="4"/>
        <v>21.669094623359577</v>
      </c>
      <c r="N5">
        <f t="shared" si="5"/>
        <v>26.305660186075482</v>
      </c>
      <c r="O5">
        <f t="shared" si="6"/>
        <v>30.942225748791387</v>
      </c>
    </row>
    <row r="6" spans="1:17" x14ac:dyDescent="0.25">
      <c r="A6" s="3" t="s">
        <v>4</v>
      </c>
      <c r="B6" s="1">
        <v>0</v>
      </c>
      <c r="D6">
        <v>20.434136936070601</v>
      </c>
      <c r="E6">
        <v>17.434407356344199</v>
      </c>
      <c r="F6">
        <v>15.6606492311171</v>
      </c>
      <c r="G6">
        <v>14.389873914353799</v>
      </c>
      <c r="I6">
        <f t="shared" si="0"/>
        <v>14.389873914353799</v>
      </c>
      <c r="J6">
        <f t="shared" si="1"/>
        <v>5</v>
      </c>
      <c r="K6">
        <f t="shared" si="2"/>
        <v>16.979766859471425</v>
      </c>
      <c r="L6">
        <f t="shared" si="3"/>
        <v>2.6196047661244504</v>
      </c>
      <c r="M6">
        <f t="shared" si="4"/>
        <v>19.599371625595875</v>
      </c>
      <c r="N6">
        <f t="shared" si="5"/>
        <v>22.218976391720325</v>
      </c>
      <c r="O6">
        <f t="shared" si="6"/>
        <v>24.838581157844779</v>
      </c>
      <c r="Q6">
        <f>AVERAGE($C$6:$H$8)</f>
        <v>17.617617765483637</v>
      </c>
    </row>
    <row r="7" spans="1:17" x14ac:dyDescent="0.25">
      <c r="A7" s="3"/>
      <c r="B7" s="2">
        <v>1.0000000000000001E-5</v>
      </c>
      <c r="D7">
        <v>18.692799934700201</v>
      </c>
      <c r="E7">
        <v>19.962572833538498</v>
      </c>
      <c r="F7">
        <v>13.5834506962532</v>
      </c>
      <c r="G7">
        <v>13.128736418760401</v>
      </c>
      <c r="I7">
        <f t="shared" si="0"/>
        <v>13.128736418760401</v>
      </c>
      <c r="J7">
        <f t="shared" si="1"/>
        <v>5</v>
      </c>
      <c r="K7">
        <f t="shared" si="2"/>
        <v>16.341889970813074</v>
      </c>
      <c r="L7">
        <f t="shared" si="3"/>
        <v>3.4913925126058465</v>
      </c>
      <c r="M7">
        <f t="shared" si="4"/>
        <v>19.83328248341892</v>
      </c>
      <c r="N7">
        <f t="shared" si="5"/>
        <v>23.324674996024768</v>
      </c>
      <c r="O7">
        <f t="shared" si="6"/>
        <v>26.816067508630614</v>
      </c>
    </row>
    <row r="8" spans="1:17" x14ac:dyDescent="0.25">
      <c r="A8" s="3"/>
      <c r="B8" s="2">
        <v>1E-4</v>
      </c>
      <c r="D8">
        <v>23.165253902505299</v>
      </c>
      <c r="E8">
        <v>18.5713798581722</v>
      </c>
      <c r="F8">
        <v>20.433486767711301</v>
      </c>
      <c r="G8">
        <v>15.954665336276801</v>
      </c>
      <c r="I8">
        <f t="shared" si="0"/>
        <v>15.954665336276801</v>
      </c>
      <c r="J8">
        <f t="shared" si="1"/>
        <v>5</v>
      </c>
      <c r="K8">
        <f t="shared" si="2"/>
        <v>19.531196466166399</v>
      </c>
      <c r="L8">
        <f t="shared" si="3"/>
        <v>3.0404672931926648</v>
      </c>
      <c r="M8">
        <f t="shared" si="4"/>
        <v>22.571663759359065</v>
      </c>
      <c r="N8">
        <f t="shared" si="5"/>
        <v>25.612131052551728</v>
      </c>
      <c r="O8">
        <f t="shared" si="6"/>
        <v>28.652598345744394</v>
      </c>
    </row>
    <row r="9" spans="1:17" x14ac:dyDescent="0.25">
      <c r="A9" s="3" t="s">
        <v>5</v>
      </c>
      <c r="B9" s="1">
        <v>0</v>
      </c>
      <c r="E9">
        <v>15.7643105947806</v>
      </c>
      <c r="F9">
        <v>14.4367230751958</v>
      </c>
      <c r="G9">
        <v>19.184621245443999</v>
      </c>
      <c r="H9">
        <v>16.291336433193599</v>
      </c>
      <c r="I9">
        <f t="shared" si="0"/>
        <v>14.4367230751958</v>
      </c>
      <c r="J9">
        <f t="shared" si="1"/>
        <v>4</v>
      </c>
      <c r="K9">
        <f t="shared" si="2"/>
        <v>16.419247837153499</v>
      </c>
      <c r="L9">
        <f t="shared" si="3"/>
        <v>2.0019156357320851</v>
      </c>
      <c r="M9">
        <f t="shared" si="4"/>
        <v>18.421163472885585</v>
      </c>
      <c r="N9">
        <f t="shared" si="5"/>
        <v>20.423079108617671</v>
      </c>
      <c r="O9">
        <f t="shared" si="6"/>
        <v>22.424994744349753</v>
      </c>
      <c r="Q9">
        <f>AVERAGE($C$9:$H$11)</f>
        <v>14.528969234049484</v>
      </c>
    </row>
    <row r="10" spans="1:17" x14ac:dyDescent="0.25">
      <c r="A10" s="3"/>
      <c r="B10" s="2">
        <v>1.0000000000000001E-5</v>
      </c>
      <c r="E10">
        <v>11.5766401917016</v>
      </c>
      <c r="F10">
        <v>11.512110099079999</v>
      </c>
      <c r="G10">
        <v>12.9515608579246</v>
      </c>
      <c r="H10">
        <v>15.767030056156701</v>
      </c>
      <c r="I10">
        <f t="shared" si="0"/>
        <v>11.512110099079999</v>
      </c>
      <c r="J10">
        <f t="shared" si="1"/>
        <v>4</v>
      </c>
      <c r="K10">
        <f t="shared" si="2"/>
        <v>12.951835301215723</v>
      </c>
      <c r="L10">
        <f t="shared" si="3"/>
        <v>1.990752942185674</v>
      </c>
      <c r="M10">
        <f t="shared" si="4"/>
        <v>14.942588243401397</v>
      </c>
      <c r="N10">
        <f t="shared" si="5"/>
        <v>16.933341185587071</v>
      </c>
      <c r="O10">
        <f t="shared" si="6"/>
        <v>18.924094127772747</v>
      </c>
    </row>
    <row r="11" spans="1:17" x14ac:dyDescent="0.25">
      <c r="A11" s="3"/>
      <c r="B11" s="2">
        <v>1E-4</v>
      </c>
      <c r="E11">
        <v>13.854066203615901</v>
      </c>
      <c r="F11">
        <v>16.0878800984481</v>
      </c>
      <c r="G11">
        <v>11.0602578686744</v>
      </c>
      <c r="H11">
        <v>15.8610940843785</v>
      </c>
      <c r="I11">
        <f t="shared" si="0"/>
        <v>11.0602578686744</v>
      </c>
      <c r="J11">
        <f t="shared" si="1"/>
        <v>5</v>
      </c>
      <c r="K11">
        <f t="shared" si="2"/>
        <v>14.215824563779226</v>
      </c>
      <c r="L11">
        <f t="shared" si="3"/>
        <v>2.3309493058051127</v>
      </c>
      <c r="M11">
        <f t="shared" si="4"/>
        <v>16.546773869584339</v>
      </c>
      <c r="N11">
        <f t="shared" si="5"/>
        <v>18.877723175389452</v>
      </c>
      <c r="O11">
        <f t="shared" si="6"/>
        <v>21.208672481194561</v>
      </c>
    </row>
    <row r="14" spans="1:17" x14ac:dyDescent="0.25">
      <c r="A14" s="4" t="s">
        <v>17</v>
      </c>
      <c r="B14" s="4"/>
      <c r="C14" s="4"/>
      <c r="D14" s="4"/>
      <c r="E14" s="4"/>
      <c r="F14" s="4"/>
      <c r="G14" s="4"/>
      <c r="H14" s="4"/>
      <c r="I14" s="4"/>
      <c r="J14" s="4"/>
    </row>
    <row r="15" spans="1:17" x14ac:dyDescent="0.25">
      <c r="A15" s="3" t="s">
        <v>18</v>
      </c>
      <c r="B15" t="s">
        <v>8</v>
      </c>
      <c r="C15">
        <f>AVERAGE(C$3:C$5)</f>
        <v>20.938349142867033</v>
      </c>
      <c r="D15">
        <f>AVERAGE(D$3:D$5)</f>
        <v>16.060427409698764</v>
      </c>
      <c r="E15">
        <f>AVERAGE(E$3:E$5)</f>
        <v>16.636775820096666</v>
      </c>
      <c r="F15">
        <f>AVERAGE(F$3:F$5)</f>
        <v>17.632759786240999</v>
      </c>
      <c r="I15">
        <f t="shared" ref="I15:I20" si="7">MIN(C15:H15)</f>
        <v>16.060427409698764</v>
      </c>
      <c r="J15">
        <f t="shared" ref="J15:J20" si="8">MATCH(I15,C15:H15,0)</f>
        <v>2</v>
      </c>
    </row>
    <row r="16" spans="1:17" x14ac:dyDescent="0.25">
      <c r="A16" s="3"/>
      <c r="B16" t="s">
        <v>9</v>
      </c>
      <c r="D16">
        <f>AVERAGE(D$6:D$8)</f>
        <v>20.764063591092036</v>
      </c>
      <c r="E16">
        <f>AVERAGE(E$6:E$8)</f>
        <v>18.656120016018299</v>
      </c>
      <c r="F16">
        <f>AVERAGE(F$6:F$8)</f>
        <v>16.559195565027199</v>
      </c>
      <c r="G16">
        <f>AVERAGE(G$6:G$8)</f>
        <v>14.491091889797</v>
      </c>
      <c r="I16">
        <f t="shared" si="7"/>
        <v>14.491091889797</v>
      </c>
      <c r="J16">
        <f t="shared" si="8"/>
        <v>5</v>
      </c>
    </row>
    <row r="17" spans="1:10" x14ac:dyDescent="0.25">
      <c r="A17" s="3"/>
      <c r="B17" t="s">
        <v>10</v>
      </c>
      <c r="E17">
        <f>AVERAGE(E$9:E$11)</f>
        <v>13.731672330032699</v>
      </c>
      <c r="F17">
        <f>AVERAGE(F$9:F$11)</f>
        <v>14.012237757574633</v>
      </c>
      <c r="G17">
        <f>AVERAGE(G$9:G$11)</f>
        <v>14.398813324014332</v>
      </c>
      <c r="H17">
        <f>AVERAGE(H$9:H$11)</f>
        <v>15.973153524576267</v>
      </c>
      <c r="I17">
        <f t="shared" si="7"/>
        <v>13.731672330032699</v>
      </c>
      <c r="J17">
        <f t="shared" si="8"/>
        <v>3</v>
      </c>
    </row>
    <row r="18" spans="1:10" x14ac:dyDescent="0.25">
      <c r="A18" s="3" t="s">
        <v>19</v>
      </c>
      <c r="B18" t="s">
        <v>8</v>
      </c>
      <c r="C18">
        <f>_xlfn.STDEV.S(C$3:C$5)</f>
        <v>2.7636601081880467</v>
      </c>
      <c r="D18">
        <f>_xlfn.STDEV.S(D$3:D$5)</f>
        <v>2.3356852974965943</v>
      </c>
      <c r="E18">
        <f>_xlfn.STDEV.S(E$3:E$5)</f>
        <v>1.2632075276653028</v>
      </c>
      <c r="F18">
        <f>_xlfn.STDEV.S(F$3:F$5)</f>
        <v>1.618013450007455</v>
      </c>
      <c r="I18">
        <f t="shared" si="7"/>
        <v>1.2632075276653028</v>
      </c>
      <c r="J18">
        <f t="shared" si="8"/>
        <v>3</v>
      </c>
    </row>
    <row r="19" spans="1:10" x14ac:dyDescent="0.25">
      <c r="A19" s="3"/>
      <c r="B19" t="s">
        <v>9</v>
      </c>
      <c r="D19">
        <f>_xlfn.STDEV.S(D$6:D$8)</f>
        <v>2.2544067560677941</v>
      </c>
      <c r="E19">
        <f>_xlfn.STDEV.S(E$6:E$8)</f>
        <v>1.2662112149176008</v>
      </c>
      <c r="F19">
        <f>_xlfn.STDEV.S(F$6:F$8)</f>
        <v>3.5123051804629375</v>
      </c>
      <c r="G19">
        <f>_xlfn.STDEV.S(G$6:G$8)</f>
        <v>1.4156808858738146</v>
      </c>
      <c r="I19">
        <f t="shared" si="7"/>
        <v>1.2662112149176008</v>
      </c>
      <c r="J19">
        <f t="shared" si="8"/>
        <v>3</v>
      </c>
    </row>
    <row r="20" spans="1:10" x14ac:dyDescent="0.25">
      <c r="A20" s="3"/>
      <c r="B20" t="s">
        <v>10</v>
      </c>
      <c r="E20">
        <f>_xlfn.STDEV.S(E$9:E$11)</f>
        <v>2.0965164073824956</v>
      </c>
      <c r="F20">
        <f>_xlfn.STDEV.S(F$9:F$11)</f>
        <v>2.3172308064662381</v>
      </c>
      <c r="G20">
        <f>_xlfn.STDEV.S(G$9:G$11)</f>
        <v>4.2511439454458513</v>
      </c>
      <c r="H20">
        <f>_xlfn.STDEV.S(H$9:H$11)</f>
        <v>0.27953941198597965</v>
      </c>
      <c r="I20">
        <f t="shared" si="7"/>
        <v>0.27953941198597965</v>
      </c>
      <c r="J20">
        <f t="shared" si="8"/>
        <v>6</v>
      </c>
    </row>
    <row r="21" spans="1:10" x14ac:dyDescent="0.25">
      <c r="A21" s="3" t="s">
        <v>20</v>
      </c>
      <c r="B21" t="s">
        <v>8</v>
      </c>
      <c r="C21">
        <f>SUM(C$15,C$18)</f>
        <v>23.702009251055081</v>
      </c>
      <c r="D21">
        <f t="shared" ref="D21:F21" si="9">SUM(D$15,D$18)</f>
        <v>18.396112707195357</v>
      </c>
      <c r="E21">
        <f t="shared" si="9"/>
        <v>17.899983347761967</v>
      </c>
      <c r="F21">
        <f t="shared" si="9"/>
        <v>19.250773236248456</v>
      </c>
      <c r="I21">
        <f t="shared" ref="I21:I23" si="10">MIN(C21:H21)</f>
        <v>17.899983347761967</v>
      </c>
      <c r="J21">
        <f t="shared" ref="J21:J23" si="11">MATCH(I21,C21:H21,0)</f>
        <v>3</v>
      </c>
    </row>
    <row r="22" spans="1:10" x14ac:dyDescent="0.25">
      <c r="A22" s="3"/>
      <c r="B22" t="s">
        <v>9</v>
      </c>
      <c r="D22">
        <f>SUM(D$16,D$19)</f>
        <v>23.01847034715983</v>
      </c>
      <c r="E22">
        <f t="shared" ref="E22:G22" si="12">SUM(E$16,E$19)</f>
        <v>19.9223312309359</v>
      </c>
      <c r="F22">
        <f t="shared" si="12"/>
        <v>20.071500745490138</v>
      </c>
      <c r="G22">
        <f t="shared" si="12"/>
        <v>15.906772775670815</v>
      </c>
      <c r="I22">
        <f t="shared" si="10"/>
        <v>15.906772775670815</v>
      </c>
      <c r="J22">
        <f t="shared" si="11"/>
        <v>5</v>
      </c>
    </row>
    <row r="23" spans="1:10" x14ac:dyDescent="0.25">
      <c r="A23" s="3"/>
      <c r="B23" t="s">
        <v>10</v>
      </c>
      <c r="E23">
        <f>SUM(E$17,E$20)</f>
        <v>15.828188737415195</v>
      </c>
      <c r="F23">
        <f t="shared" ref="F23:H23" si="13">SUM(F$17,F$20)</f>
        <v>16.329468564040873</v>
      </c>
      <c r="G23">
        <f t="shared" si="13"/>
        <v>18.649957269460185</v>
      </c>
      <c r="H23">
        <f t="shared" si="13"/>
        <v>16.252692936562248</v>
      </c>
      <c r="I23">
        <f t="shared" si="10"/>
        <v>15.828188737415195</v>
      </c>
      <c r="J23">
        <f t="shared" si="11"/>
        <v>3</v>
      </c>
    </row>
    <row r="24" spans="1:10" x14ac:dyDescent="0.25">
      <c r="A24" s="3" t="s">
        <v>23</v>
      </c>
      <c r="B24" t="s">
        <v>8</v>
      </c>
      <c r="C24">
        <f>SUM(C$15,2*C$18)</f>
        <v>26.465669359243126</v>
      </c>
      <c r="D24">
        <f t="shared" ref="D24:F24" si="14">SUM(D$15,2*D$18)</f>
        <v>20.731798004691953</v>
      </c>
      <c r="E24">
        <f t="shared" si="14"/>
        <v>19.163190875427272</v>
      </c>
      <c r="F24">
        <f t="shared" si="14"/>
        <v>20.868786686255909</v>
      </c>
      <c r="I24">
        <f t="shared" ref="I24:I26" si="15">MIN(C24:H24)</f>
        <v>19.163190875427272</v>
      </c>
      <c r="J24">
        <f t="shared" ref="J24:J26" si="16">MATCH(I24,C24:H24,0)</f>
        <v>3</v>
      </c>
    </row>
    <row r="25" spans="1:10" x14ac:dyDescent="0.25">
      <c r="A25" s="3"/>
      <c r="B25" t="s">
        <v>9</v>
      </c>
      <c r="D25">
        <f>SUM(D$16,2*D$19)</f>
        <v>25.272877103227625</v>
      </c>
      <c r="E25">
        <f t="shared" ref="E25:G25" si="17">SUM(E$16,2*E$19)</f>
        <v>21.1885424458535</v>
      </c>
      <c r="F25">
        <f t="shared" si="17"/>
        <v>23.583805925953072</v>
      </c>
      <c r="G25">
        <f t="shared" si="17"/>
        <v>17.322453661544628</v>
      </c>
      <c r="I25">
        <f t="shared" si="15"/>
        <v>17.322453661544628</v>
      </c>
      <c r="J25">
        <f t="shared" si="16"/>
        <v>5</v>
      </c>
    </row>
    <row r="26" spans="1:10" x14ac:dyDescent="0.25">
      <c r="A26" s="3"/>
      <c r="B26" t="s">
        <v>10</v>
      </c>
      <c r="E26">
        <f>SUM(E$17,2*E$20)</f>
        <v>17.924705144797692</v>
      </c>
      <c r="F26">
        <f t="shared" ref="F26:H26" si="18">SUM(F$17,2*F$20)</f>
        <v>18.646699370507108</v>
      </c>
      <c r="G26">
        <f t="shared" si="18"/>
        <v>22.901101214906035</v>
      </c>
      <c r="H26">
        <f t="shared" si="18"/>
        <v>16.532232348548227</v>
      </c>
      <c r="I26">
        <f t="shared" si="15"/>
        <v>16.532232348548227</v>
      </c>
      <c r="J26">
        <f t="shared" si="16"/>
        <v>6</v>
      </c>
    </row>
    <row r="27" spans="1:10" x14ac:dyDescent="0.25">
      <c r="A27" s="3" t="s">
        <v>24</v>
      </c>
      <c r="B27" t="s">
        <v>8</v>
      </c>
      <c r="C27">
        <f>SUM(C$15,3*C$18)</f>
        <v>29.229329467431171</v>
      </c>
      <c r="D27">
        <f t="shared" ref="D27:F27" si="19">SUM(D$15,3*D$18)</f>
        <v>23.067483302188549</v>
      </c>
      <c r="E27">
        <f t="shared" si="19"/>
        <v>20.426398403092573</v>
      </c>
      <c r="F27">
        <f t="shared" si="19"/>
        <v>22.486800136263366</v>
      </c>
      <c r="I27">
        <f t="shared" ref="I27:I29" si="20">MIN(C27:H27)</f>
        <v>20.426398403092573</v>
      </c>
      <c r="J27">
        <f t="shared" ref="J27:J29" si="21">MATCH(I27,C27:H27,0)</f>
        <v>3</v>
      </c>
    </row>
    <row r="28" spans="1:10" x14ac:dyDescent="0.25">
      <c r="A28" s="3"/>
      <c r="B28" t="s">
        <v>9</v>
      </c>
      <c r="D28">
        <f>SUM(D$16,3*D$19)</f>
        <v>27.527283859295416</v>
      </c>
      <c r="E28">
        <f t="shared" ref="E28:G28" si="22">SUM(E$16,3*E$19)</f>
        <v>22.4547536607711</v>
      </c>
      <c r="F28">
        <f t="shared" si="22"/>
        <v>27.096111106416011</v>
      </c>
      <c r="G28">
        <f t="shared" si="22"/>
        <v>18.738134547418444</v>
      </c>
      <c r="I28">
        <f t="shared" si="20"/>
        <v>18.738134547418444</v>
      </c>
      <c r="J28">
        <f t="shared" si="21"/>
        <v>5</v>
      </c>
    </row>
    <row r="29" spans="1:10" x14ac:dyDescent="0.25">
      <c r="A29" s="3"/>
      <c r="B29" t="s">
        <v>10</v>
      </c>
      <c r="E29">
        <f>SUM(E$17,3*E$20)</f>
        <v>20.021221552180187</v>
      </c>
      <c r="F29">
        <f t="shared" ref="F29:H29" si="23">SUM(F$17,3*F$20)</f>
        <v>20.963930176973349</v>
      </c>
      <c r="G29">
        <f t="shared" si="23"/>
        <v>27.152245160351889</v>
      </c>
      <c r="H29">
        <f t="shared" si="23"/>
        <v>16.811771760534207</v>
      </c>
      <c r="I29">
        <f t="shared" si="20"/>
        <v>16.811771760534207</v>
      </c>
      <c r="J29">
        <f t="shared" si="21"/>
        <v>6</v>
      </c>
    </row>
    <row r="30" spans="1:10" x14ac:dyDescent="0.25">
      <c r="J30">
        <f>_xlfn.MODE.SNGL(J21,J24,J27)</f>
        <v>3</v>
      </c>
    </row>
    <row r="31" spans="1:10" x14ac:dyDescent="0.25">
      <c r="J31">
        <f t="shared" ref="J31:J32" si="24">_xlfn.MODE.SNGL(J22,J25,J28)</f>
        <v>5</v>
      </c>
    </row>
    <row r="32" spans="1:10" x14ac:dyDescent="0.25">
      <c r="J32">
        <f t="shared" si="24"/>
        <v>6</v>
      </c>
    </row>
  </sheetData>
  <mergeCells count="19">
    <mergeCell ref="M1:M2"/>
    <mergeCell ref="N1:N2"/>
    <mergeCell ref="O1:O2"/>
    <mergeCell ref="A24:A26"/>
    <mergeCell ref="A14:J14"/>
    <mergeCell ref="A27:A29"/>
    <mergeCell ref="Q1:Q2"/>
    <mergeCell ref="A3:A5"/>
    <mergeCell ref="A6:A8"/>
    <mergeCell ref="A9:A11"/>
    <mergeCell ref="I1:I2"/>
    <mergeCell ref="C1:H1"/>
    <mergeCell ref="A1:A2"/>
    <mergeCell ref="B1:B2"/>
    <mergeCell ref="L1:L2"/>
    <mergeCell ref="A15:A17"/>
    <mergeCell ref="A18:A20"/>
    <mergeCell ref="A21:A23"/>
    <mergeCell ref="K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4067-1036-48FE-8532-F8796B4F21A5}">
  <dimension ref="A1:Q32"/>
  <sheetViews>
    <sheetView workbookViewId="0">
      <selection sqref="A1:A2"/>
    </sheetView>
  </sheetViews>
  <sheetFormatPr defaultRowHeight="15" x14ac:dyDescent="0.25"/>
  <cols>
    <col min="1" max="1" width="10.7109375" bestFit="1" customWidth="1"/>
    <col min="2" max="2" width="12.7109375" bestFit="1" customWidth="1"/>
    <col min="9" max="9" width="12" bestFit="1" customWidth="1"/>
    <col min="11" max="11" width="20.85546875" bestFit="1" customWidth="1"/>
    <col min="12" max="12" width="18.5703125" bestFit="1" customWidth="1"/>
    <col min="13" max="13" width="12" bestFit="1" customWidth="1"/>
  </cols>
  <sheetData>
    <row r="1" spans="1:17" x14ac:dyDescent="0.25">
      <c r="A1" s="3" t="s">
        <v>0</v>
      </c>
      <c r="B1" s="3" t="s">
        <v>2</v>
      </c>
      <c r="C1" s="4" t="s">
        <v>1</v>
      </c>
      <c r="D1" s="4"/>
      <c r="E1" s="4"/>
      <c r="F1" s="4"/>
      <c r="G1" s="4"/>
      <c r="H1" s="4"/>
      <c r="I1" s="3" t="s">
        <v>6</v>
      </c>
      <c r="K1" s="3" t="s">
        <v>21</v>
      </c>
      <c r="L1" s="3" t="s">
        <v>22</v>
      </c>
      <c r="M1" s="4" t="s">
        <v>20</v>
      </c>
      <c r="N1" s="4" t="s">
        <v>23</v>
      </c>
      <c r="O1" s="4" t="s">
        <v>24</v>
      </c>
      <c r="Q1" s="3" t="s">
        <v>7</v>
      </c>
    </row>
    <row r="2" spans="1:17" x14ac:dyDescent="0.25">
      <c r="A2" s="3"/>
      <c r="B2" s="3"/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3"/>
      <c r="K2" s="3"/>
      <c r="L2" s="3"/>
      <c r="M2" s="4"/>
      <c r="N2" s="4"/>
      <c r="O2" s="4"/>
      <c r="Q2" s="3"/>
    </row>
    <row r="3" spans="1:17" x14ac:dyDescent="0.25">
      <c r="A3" s="3" t="s">
        <v>3</v>
      </c>
      <c r="B3" s="1">
        <v>0</v>
      </c>
      <c r="C3">
        <v>17.295354410038001</v>
      </c>
      <c r="D3">
        <v>15.898623747810801</v>
      </c>
      <c r="E3">
        <v>17.705518315543699</v>
      </c>
      <c r="F3">
        <v>14.9820711883799</v>
      </c>
      <c r="I3">
        <f t="shared" ref="I3:I11" si="0">MIN(C3:H3)</f>
        <v>14.9820711883799</v>
      </c>
      <c r="J3">
        <f t="shared" ref="J3:J11" si="1">MATCH(I3,C3:H3,0)</f>
        <v>4</v>
      </c>
      <c r="K3">
        <f>AVERAGE($C3:$H3)</f>
        <v>16.470391915443102</v>
      </c>
      <c r="L3">
        <f>_xlfn.STDEV.S($C3:$H3)</f>
        <v>1.2580564065039956</v>
      </c>
      <c r="M3">
        <f>SUM(K3,L3)</f>
        <v>17.728448321947099</v>
      </c>
      <c r="N3">
        <f>SUM(K3,2*L3)</f>
        <v>18.986504728451095</v>
      </c>
      <c r="O3">
        <f>SUM(K3,3*L3)</f>
        <v>20.244561134955088</v>
      </c>
      <c r="Q3">
        <f>AVERAGE($C$3:$H$5)</f>
        <v>16.358427630867144</v>
      </c>
    </row>
    <row r="4" spans="1:17" x14ac:dyDescent="0.25">
      <c r="A4" s="3"/>
      <c r="B4" s="2">
        <v>1.0000000000000001E-5</v>
      </c>
      <c r="C4">
        <v>17.209467107893701</v>
      </c>
      <c r="D4">
        <v>14.799852732251299</v>
      </c>
      <c r="E4">
        <v>14.5594379271264</v>
      </c>
      <c r="F4">
        <v>17.345082825563502</v>
      </c>
      <c r="I4">
        <f t="shared" si="0"/>
        <v>14.5594379271264</v>
      </c>
      <c r="J4">
        <f t="shared" si="1"/>
        <v>3</v>
      </c>
      <c r="K4">
        <f t="shared" ref="K4:K11" si="2">AVERAGE($C4:$H4)</f>
        <v>15.978460148208724</v>
      </c>
      <c r="L4">
        <f t="shared" ref="L4:L11" si="3">_xlfn.STDEV.S($C4:$H4)</f>
        <v>1.5039697671970718</v>
      </c>
      <c r="M4">
        <f t="shared" ref="M4:M11" si="4">SUM(K4,L4)</f>
        <v>17.482429915405795</v>
      </c>
      <c r="N4">
        <f t="shared" ref="N4:N11" si="5">SUM(K4,2*L4)</f>
        <v>18.986399682602865</v>
      </c>
      <c r="O4">
        <f t="shared" ref="O4:O11" si="6">SUM(K4,3*L4)</f>
        <v>20.490369449799939</v>
      </c>
    </row>
    <row r="5" spans="1:17" x14ac:dyDescent="0.25">
      <c r="A5" s="3"/>
      <c r="B5" s="2">
        <v>1E-4</v>
      </c>
      <c r="C5">
        <v>18.477613330589499</v>
      </c>
      <c r="D5">
        <v>14.766414130858401</v>
      </c>
      <c r="E5">
        <v>16.595979174438899</v>
      </c>
      <c r="F5">
        <v>16.665716679911601</v>
      </c>
      <c r="I5">
        <f t="shared" si="0"/>
        <v>14.766414130858401</v>
      </c>
      <c r="J5">
        <f t="shared" si="1"/>
        <v>2</v>
      </c>
      <c r="K5">
        <f t="shared" si="2"/>
        <v>16.626430828949598</v>
      </c>
      <c r="L5">
        <f t="shared" si="3"/>
        <v>1.5153667821030534</v>
      </c>
      <c r="M5">
        <f t="shared" si="4"/>
        <v>18.141797611052652</v>
      </c>
      <c r="N5">
        <f t="shared" si="5"/>
        <v>19.657164393155703</v>
      </c>
      <c r="O5">
        <f t="shared" si="6"/>
        <v>21.172531175258758</v>
      </c>
    </row>
    <row r="6" spans="1:17" x14ac:dyDescent="0.25">
      <c r="A6" s="3" t="s">
        <v>4</v>
      </c>
      <c r="B6" s="1">
        <v>0</v>
      </c>
      <c r="D6">
        <v>16.3643914300464</v>
      </c>
      <c r="E6">
        <v>14.6341827638186</v>
      </c>
      <c r="F6">
        <v>15.596587748492</v>
      </c>
      <c r="G6">
        <v>20.355593882738798</v>
      </c>
      <c r="I6">
        <f t="shared" si="0"/>
        <v>14.6341827638186</v>
      </c>
      <c r="J6">
        <f t="shared" si="1"/>
        <v>3</v>
      </c>
      <c r="K6">
        <f t="shared" si="2"/>
        <v>16.737688956273949</v>
      </c>
      <c r="L6">
        <f t="shared" si="3"/>
        <v>2.5136585135432616</v>
      </c>
      <c r="M6">
        <f t="shared" si="4"/>
        <v>19.251347469817212</v>
      </c>
      <c r="N6">
        <f t="shared" si="5"/>
        <v>21.765005983360474</v>
      </c>
      <c r="O6">
        <f t="shared" si="6"/>
        <v>24.278664496903733</v>
      </c>
      <c r="Q6">
        <f>AVERAGE($C$6:$H$8)</f>
        <v>16.679583020972327</v>
      </c>
    </row>
    <row r="7" spans="1:17" x14ac:dyDescent="0.25">
      <c r="A7" s="3"/>
      <c r="B7" s="2">
        <v>1.0000000000000001E-5</v>
      </c>
      <c r="D7">
        <v>15.1138896975578</v>
      </c>
      <c r="E7">
        <v>16.708126828570201</v>
      </c>
      <c r="F7">
        <v>15.5310928332777</v>
      </c>
      <c r="G7">
        <v>19.4579766269526</v>
      </c>
      <c r="I7">
        <f t="shared" si="0"/>
        <v>15.1138896975578</v>
      </c>
      <c r="J7">
        <f t="shared" si="1"/>
        <v>2</v>
      </c>
      <c r="K7">
        <f t="shared" si="2"/>
        <v>16.702771496589577</v>
      </c>
      <c r="L7">
        <f t="shared" si="3"/>
        <v>1.9569159623681558</v>
      </c>
      <c r="M7">
        <f t="shared" si="4"/>
        <v>18.659687458957734</v>
      </c>
      <c r="N7">
        <f t="shared" si="5"/>
        <v>20.616603421325888</v>
      </c>
      <c r="O7">
        <f t="shared" si="6"/>
        <v>22.573519383694045</v>
      </c>
    </row>
    <row r="8" spans="1:17" x14ac:dyDescent="0.25">
      <c r="A8" s="3"/>
      <c r="B8" s="2">
        <v>1E-4</v>
      </c>
      <c r="D8">
        <v>13.877058612179599</v>
      </c>
      <c r="E8">
        <v>15.8298271782404</v>
      </c>
      <c r="F8">
        <v>16.7406406677629</v>
      </c>
      <c r="G8">
        <v>19.945627982030899</v>
      </c>
      <c r="I8">
        <f t="shared" si="0"/>
        <v>13.877058612179599</v>
      </c>
      <c r="J8">
        <f t="shared" si="1"/>
        <v>2</v>
      </c>
      <c r="K8">
        <f t="shared" si="2"/>
        <v>16.598288610053451</v>
      </c>
      <c r="L8">
        <f t="shared" si="3"/>
        <v>2.5311769761013787</v>
      </c>
      <c r="M8">
        <f t="shared" si="4"/>
        <v>19.129465586154829</v>
      </c>
      <c r="N8">
        <f t="shared" si="5"/>
        <v>21.660642562256207</v>
      </c>
      <c r="O8">
        <f t="shared" si="6"/>
        <v>24.191819538357588</v>
      </c>
    </row>
    <row r="9" spans="1:17" x14ac:dyDescent="0.25">
      <c r="A9" s="3" t="s">
        <v>5</v>
      </c>
      <c r="B9" s="1">
        <v>0</v>
      </c>
      <c r="E9">
        <v>13.736812135668099</v>
      </c>
      <c r="F9">
        <v>16.2551826198324</v>
      </c>
      <c r="G9">
        <v>15.253254066395201</v>
      </c>
      <c r="H9">
        <v>31.765901618334201</v>
      </c>
      <c r="I9">
        <f t="shared" si="0"/>
        <v>13.736812135668099</v>
      </c>
      <c r="J9">
        <f t="shared" si="1"/>
        <v>3</v>
      </c>
      <c r="K9">
        <f t="shared" si="2"/>
        <v>19.252787610057474</v>
      </c>
      <c r="L9">
        <f t="shared" si="3"/>
        <v>8.4060674884771682</v>
      </c>
      <c r="M9">
        <f t="shared" si="4"/>
        <v>27.658855098534644</v>
      </c>
      <c r="N9">
        <f t="shared" si="5"/>
        <v>36.064922587011807</v>
      </c>
      <c r="O9">
        <f t="shared" si="6"/>
        <v>44.470990075488977</v>
      </c>
      <c r="Q9">
        <f>AVERAGE($C$9:$H$11)</f>
        <v>15.980481463465674</v>
      </c>
    </row>
    <row r="10" spans="1:17" x14ac:dyDescent="0.25">
      <c r="A10" s="3"/>
      <c r="B10" s="2">
        <v>1.0000000000000001E-5</v>
      </c>
      <c r="E10">
        <v>13.619576142824799</v>
      </c>
      <c r="F10">
        <v>10.462153736805901</v>
      </c>
      <c r="G10">
        <v>12.8975210215203</v>
      </c>
      <c r="H10">
        <v>17.120400550679399</v>
      </c>
      <c r="I10">
        <f t="shared" si="0"/>
        <v>10.462153736805901</v>
      </c>
      <c r="J10">
        <f t="shared" si="1"/>
        <v>4</v>
      </c>
      <c r="K10">
        <f t="shared" si="2"/>
        <v>13.524912862957599</v>
      </c>
      <c r="L10">
        <f t="shared" si="3"/>
        <v>2.7514000579487945</v>
      </c>
      <c r="M10">
        <f t="shared" si="4"/>
        <v>16.276312920906392</v>
      </c>
      <c r="N10">
        <f t="shared" si="5"/>
        <v>19.027712978855188</v>
      </c>
      <c r="O10">
        <f t="shared" si="6"/>
        <v>21.779113036803984</v>
      </c>
    </row>
    <row r="11" spans="1:17" x14ac:dyDescent="0.25">
      <c r="A11" s="3"/>
      <c r="B11" s="2">
        <v>1E-4</v>
      </c>
      <c r="E11">
        <v>13.3417656042151</v>
      </c>
      <c r="F11">
        <v>15.202975509255999</v>
      </c>
      <c r="G11">
        <v>12.2503676204953</v>
      </c>
      <c r="H11">
        <v>19.859866935561399</v>
      </c>
      <c r="I11">
        <f t="shared" si="0"/>
        <v>12.2503676204953</v>
      </c>
      <c r="J11">
        <f t="shared" si="1"/>
        <v>5</v>
      </c>
      <c r="K11">
        <f t="shared" si="2"/>
        <v>15.16374391738195</v>
      </c>
      <c r="L11">
        <f t="shared" si="3"/>
        <v>3.3596863415397893</v>
      </c>
      <c r="M11">
        <f t="shared" si="4"/>
        <v>18.523430258921739</v>
      </c>
      <c r="N11">
        <f t="shared" si="5"/>
        <v>21.883116600461527</v>
      </c>
      <c r="O11">
        <f t="shared" si="6"/>
        <v>25.242802942001319</v>
      </c>
    </row>
    <row r="14" spans="1:17" x14ac:dyDescent="0.25">
      <c r="A14" s="4" t="s">
        <v>17</v>
      </c>
      <c r="B14" s="4"/>
      <c r="C14" s="4"/>
      <c r="D14" s="4"/>
      <c r="E14" s="4"/>
      <c r="F14" s="4"/>
      <c r="G14" s="4"/>
      <c r="H14" s="4"/>
      <c r="I14" s="4"/>
      <c r="J14" s="4"/>
    </row>
    <row r="15" spans="1:17" x14ac:dyDescent="0.25">
      <c r="A15" s="3" t="s">
        <v>18</v>
      </c>
      <c r="B15" t="s">
        <v>8</v>
      </c>
      <c r="C15">
        <f>AVERAGE(C$3:C$5)</f>
        <v>17.660811616173735</v>
      </c>
      <c r="D15">
        <f>AVERAGE(D$3:D$5)</f>
        <v>15.154963536973499</v>
      </c>
      <c r="E15">
        <f>AVERAGE(E$3:E$5)</f>
        <v>16.286978472369665</v>
      </c>
      <c r="F15">
        <f>AVERAGE(F$3:F$5)</f>
        <v>16.330956897951665</v>
      </c>
      <c r="I15">
        <f t="shared" ref="I15:I29" si="7">MIN(C15:H15)</f>
        <v>15.154963536973499</v>
      </c>
      <c r="J15">
        <f t="shared" ref="J15:J29" si="8">MATCH(I15,C15:H15,0)</f>
        <v>2</v>
      </c>
    </row>
    <row r="16" spans="1:17" x14ac:dyDescent="0.25">
      <c r="A16" s="3"/>
      <c r="B16" t="s">
        <v>9</v>
      </c>
      <c r="D16">
        <f>AVERAGE(D$6:D$8)</f>
        <v>15.118446579927934</v>
      </c>
      <c r="E16">
        <f>AVERAGE(E$6:E$8)</f>
        <v>15.724045590209734</v>
      </c>
      <c r="F16">
        <f>AVERAGE(F$6:F$8)</f>
        <v>15.956107083177534</v>
      </c>
      <c r="G16">
        <f>AVERAGE(G$6:G$8)</f>
        <v>19.919732830574102</v>
      </c>
      <c r="I16">
        <f t="shared" si="7"/>
        <v>15.118446579927934</v>
      </c>
      <c r="J16">
        <f t="shared" si="8"/>
        <v>2</v>
      </c>
    </row>
    <row r="17" spans="1:10" x14ac:dyDescent="0.25">
      <c r="A17" s="3"/>
      <c r="B17" t="s">
        <v>10</v>
      </c>
      <c r="E17">
        <f>AVERAGE(E$9:E$11)</f>
        <v>13.566051294235999</v>
      </c>
      <c r="F17">
        <f>AVERAGE(F$9:F$11)</f>
        <v>13.973437288631432</v>
      </c>
      <c r="G17">
        <f>AVERAGE(G$9:G$11)</f>
        <v>13.467047569470267</v>
      </c>
      <c r="H17">
        <f>AVERAGE(H$9:H$11)</f>
        <v>22.915389701525001</v>
      </c>
      <c r="I17">
        <f t="shared" si="7"/>
        <v>13.467047569470267</v>
      </c>
      <c r="J17">
        <f t="shared" si="8"/>
        <v>5</v>
      </c>
    </row>
    <row r="18" spans="1:10" x14ac:dyDescent="0.25">
      <c r="A18" s="3" t="s">
        <v>19</v>
      </c>
      <c r="B18" t="s">
        <v>8</v>
      </c>
      <c r="C18">
        <f>_xlfn.STDEV.S(C$3:C$5)</f>
        <v>0.70867336458470498</v>
      </c>
      <c r="D18">
        <f>_xlfn.STDEV.S(D$3:D$5)</f>
        <v>0.64424561845829564</v>
      </c>
      <c r="E18">
        <f>_xlfn.STDEV.S(E$3:E$5)</f>
        <v>1.5956398490904662</v>
      </c>
      <c r="F18">
        <f>_xlfn.STDEV.S(F$3:F$5)</f>
        <v>1.2165541841938969</v>
      </c>
      <c r="I18">
        <f t="shared" si="7"/>
        <v>0.64424561845829564</v>
      </c>
      <c r="J18">
        <f t="shared" si="8"/>
        <v>2</v>
      </c>
    </row>
    <row r="19" spans="1:10" x14ac:dyDescent="0.25">
      <c r="A19" s="3"/>
      <c r="B19" t="s">
        <v>9</v>
      </c>
      <c r="D19">
        <f>_xlfn.STDEV.S(D$6:D$8)</f>
        <v>1.2436726701958201</v>
      </c>
      <c r="E19">
        <f>_xlfn.STDEV.S(E$6:E$8)</f>
        <v>1.0410107128191886</v>
      </c>
      <c r="F19">
        <f>_xlfn.STDEV.S(F$6:F$8)</f>
        <v>0.68021474916860292</v>
      </c>
      <c r="G19">
        <f>_xlfn.STDEV.S(G$6:G$8)</f>
        <v>0.44936856100868261</v>
      </c>
      <c r="I19">
        <f t="shared" si="7"/>
        <v>0.44936856100868261</v>
      </c>
      <c r="J19">
        <f t="shared" si="8"/>
        <v>5</v>
      </c>
    </row>
    <row r="20" spans="1:10" x14ac:dyDescent="0.25">
      <c r="A20" s="3"/>
      <c r="B20" t="s">
        <v>10</v>
      </c>
      <c r="E20">
        <f>_xlfn.STDEV.S(E$9:E$11)</f>
        <v>0.20288943433703471</v>
      </c>
      <c r="F20">
        <f>_xlfn.STDEV.S(F$9:F$11)</f>
        <v>3.0860361447781712</v>
      </c>
      <c r="G20">
        <f>_xlfn.STDEV.S(G$9:G$11)</f>
        <v>1.5803803714160678</v>
      </c>
      <c r="H20">
        <f>_xlfn.STDEV.S(H$9:H$11)</f>
        <v>7.7861954708741248</v>
      </c>
      <c r="I20">
        <f t="shared" si="7"/>
        <v>0.20288943433703471</v>
      </c>
      <c r="J20">
        <f t="shared" si="8"/>
        <v>3</v>
      </c>
    </row>
    <row r="21" spans="1:10" x14ac:dyDescent="0.25">
      <c r="A21" s="3" t="s">
        <v>20</v>
      </c>
      <c r="B21" t="s">
        <v>8</v>
      </c>
      <c r="C21">
        <f>SUM(C$15,C$18)</f>
        <v>18.36948498075844</v>
      </c>
      <c r="D21">
        <f t="shared" ref="D21:F21" si="9">SUM(D$15,D$18)</f>
        <v>15.799209155431795</v>
      </c>
      <c r="E21">
        <f t="shared" si="9"/>
        <v>17.882618321460132</v>
      </c>
      <c r="F21">
        <f t="shared" si="9"/>
        <v>17.547511082145562</v>
      </c>
      <c r="I21">
        <f t="shared" si="7"/>
        <v>15.799209155431795</v>
      </c>
      <c r="J21">
        <f t="shared" si="8"/>
        <v>2</v>
      </c>
    </row>
    <row r="22" spans="1:10" x14ac:dyDescent="0.25">
      <c r="A22" s="3"/>
      <c r="B22" t="s">
        <v>9</v>
      </c>
      <c r="D22">
        <f>SUM(D$16,D$19)</f>
        <v>16.362119250123754</v>
      </c>
      <c r="E22">
        <f t="shared" ref="E22:G22" si="10">SUM(E$16,E$19)</f>
        <v>16.765056303028921</v>
      </c>
      <c r="F22">
        <f t="shared" si="10"/>
        <v>16.636321832346137</v>
      </c>
      <c r="G22">
        <f t="shared" si="10"/>
        <v>20.369101391582785</v>
      </c>
      <c r="I22">
        <f t="shared" si="7"/>
        <v>16.362119250123754</v>
      </c>
      <c r="J22">
        <f t="shared" si="8"/>
        <v>2</v>
      </c>
    </row>
    <row r="23" spans="1:10" x14ac:dyDescent="0.25">
      <c r="A23" s="3"/>
      <c r="B23" t="s">
        <v>10</v>
      </c>
      <c r="E23">
        <f>SUM(E$17,E$20)</f>
        <v>13.768940728573034</v>
      </c>
      <c r="F23">
        <f t="shared" ref="F23:H23" si="11">SUM(F$17,F$20)</f>
        <v>17.059473433409604</v>
      </c>
      <c r="G23">
        <f t="shared" si="11"/>
        <v>15.047427940886335</v>
      </c>
      <c r="H23">
        <f t="shared" si="11"/>
        <v>30.701585172399128</v>
      </c>
      <c r="I23">
        <f t="shared" si="7"/>
        <v>13.768940728573034</v>
      </c>
      <c r="J23">
        <f t="shared" si="8"/>
        <v>3</v>
      </c>
    </row>
    <row r="24" spans="1:10" x14ac:dyDescent="0.25">
      <c r="A24" s="3" t="s">
        <v>23</v>
      </c>
      <c r="B24" t="s">
        <v>8</v>
      </c>
      <c r="C24">
        <f>SUM(C$15,2*C$18)</f>
        <v>19.078158345343144</v>
      </c>
      <c r="D24">
        <f t="shared" ref="D24:F24" si="12">SUM(D$15,2*D$18)</f>
        <v>16.443454773890089</v>
      </c>
      <c r="E24">
        <f t="shared" si="12"/>
        <v>19.478258170550596</v>
      </c>
      <c r="F24">
        <f t="shared" si="12"/>
        <v>18.764065266339458</v>
      </c>
      <c r="I24">
        <f t="shared" si="7"/>
        <v>16.443454773890089</v>
      </c>
      <c r="J24">
        <f t="shared" si="8"/>
        <v>2</v>
      </c>
    </row>
    <row r="25" spans="1:10" x14ac:dyDescent="0.25">
      <c r="A25" s="3"/>
      <c r="B25" t="s">
        <v>9</v>
      </c>
      <c r="D25">
        <f>SUM(D$16,2*D$19)</f>
        <v>17.605791920319575</v>
      </c>
      <c r="E25">
        <f t="shared" ref="E25:G25" si="13">SUM(E$16,2*E$19)</f>
        <v>17.806067015848111</v>
      </c>
      <c r="F25">
        <f t="shared" si="13"/>
        <v>17.31653658151474</v>
      </c>
      <c r="G25">
        <f t="shared" si="13"/>
        <v>20.818469952591467</v>
      </c>
      <c r="I25">
        <f t="shared" si="7"/>
        <v>17.31653658151474</v>
      </c>
      <c r="J25">
        <f t="shared" si="8"/>
        <v>4</v>
      </c>
    </row>
    <row r="26" spans="1:10" x14ac:dyDescent="0.25">
      <c r="A26" s="3"/>
      <c r="B26" t="s">
        <v>10</v>
      </c>
      <c r="E26">
        <f>SUM(E$17,2*E$20)</f>
        <v>13.971830162910068</v>
      </c>
      <c r="F26">
        <f t="shared" ref="F26:H26" si="14">SUM(F$17,2*F$20)</f>
        <v>20.145509578187774</v>
      </c>
      <c r="G26">
        <f t="shared" si="14"/>
        <v>16.627808312302403</v>
      </c>
      <c r="H26">
        <f t="shared" si="14"/>
        <v>38.487780643273254</v>
      </c>
      <c r="I26">
        <f t="shared" si="7"/>
        <v>13.971830162910068</v>
      </c>
      <c r="J26">
        <f t="shared" si="8"/>
        <v>3</v>
      </c>
    </row>
    <row r="27" spans="1:10" x14ac:dyDescent="0.25">
      <c r="A27" s="3" t="s">
        <v>24</v>
      </c>
      <c r="B27" t="s">
        <v>8</v>
      </c>
      <c r="C27">
        <f>SUM(C$15,3*C$18)</f>
        <v>19.786831709927849</v>
      </c>
      <c r="D27">
        <f t="shared" ref="D27:F27" si="15">SUM(D$15,3*D$18)</f>
        <v>17.087700392348385</v>
      </c>
      <c r="E27">
        <f t="shared" si="15"/>
        <v>21.073898019641064</v>
      </c>
      <c r="F27">
        <f t="shared" si="15"/>
        <v>19.980619450533357</v>
      </c>
      <c r="I27">
        <f t="shared" si="7"/>
        <v>17.087700392348385</v>
      </c>
      <c r="J27">
        <f t="shared" si="8"/>
        <v>2</v>
      </c>
    </row>
    <row r="28" spans="1:10" x14ac:dyDescent="0.25">
      <c r="A28" s="3"/>
      <c r="B28" t="s">
        <v>9</v>
      </c>
      <c r="D28">
        <f>SUM(D$16,3*D$19)</f>
        <v>18.849464590515396</v>
      </c>
      <c r="E28">
        <f t="shared" ref="E28:G28" si="16">SUM(E$16,3*E$19)</f>
        <v>18.847077728667301</v>
      </c>
      <c r="F28">
        <f t="shared" si="16"/>
        <v>17.996751330683342</v>
      </c>
      <c r="G28">
        <f t="shared" si="16"/>
        <v>21.26783851360015</v>
      </c>
      <c r="I28">
        <f t="shared" si="7"/>
        <v>17.996751330683342</v>
      </c>
      <c r="J28">
        <f t="shared" si="8"/>
        <v>4</v>
      </c>
    </row>
    <row r="29" spans="1:10" x14ac:dyDescent="0.25">
      <c r="A29" s="3"/>
      <c r="B29" t="s">
        <v>10</v>
      </c>
      <c r="E29">
        <f>SUM(E$17,3*E$20)</f>
        <v>14.174719597247103</v>
      </c>
      <c r="F29">
        <f t="shared" ref="F29:H29" si="17">SUM(F$17,3*F$20)</f>
        <v>23.231545722965947</v>
      </c>
      <c r="G29">
        <f t="shared" si="17"/>
        <v>18.208188683718472</v>
      </c>
      <c r="H29">
        <f t="shared" si="17"/>
        <v>46.273976114147374</v>
      </c>
      <c r="I29">
        <f t="shared" si="7"/>
        <v>14.174719597247103</v>
      </c>
      <c r="J29">
        <f t="shared" si="8"/>
        <v>3</v>
      </c>
    </row>
    <row r="30" spans="1:10" x14ac:dyDescent="0.25">
      <c r="J30">
        <f>_xlfn.MODE.SNGL(J21,J24,J27)</f>
        <v>2</v>
      </c>
    </row>
    <row r="31" spans="1:10" x14ac:dyDescent="0.25">
      <c r="J31">
        <f t="shared" ref="J31:J32" si="18">_xlfn.MODE.SNGL(J22,J25,J28)</f>
        <v>4</v>
      </c>
    </row>
    <row r="32" spans="1:10" x14ac:dyDescent="0.25">
      <c r="J32">
        <f t="shared" si="18"/>
        <v>3</v>
      </c>
    </row>
  </sheetData>
  <mergeCells count="19">
    <mergeCell ref="N1:N2"/>
    <mergeCell ref="O1:O2"/>
    <mergeCell ref="Q1:Q2"/>
    <mergeCell ref="M1:M2"/>
    <mergeCell ref="C1:H1"/>
    <mergeCell ref="I1:I2"/>
    <mergeCell ref="K1:K2"/>
    <mergeCell ref="L1:L2"/>
    <mergeCell ref="B1:B2"/>
    <mergeCell ref="A6:A8"/>
    <mergeCell ref="A9:A11"/>
    <mergeCell ref="A24:A26"/>
    <mergeCell ref="A27:A29"/>
    <mergeCell ref="A14:J14"/>
    <mergeCell ref="A3:A5"/>
    <mergeCell ref="A15:A17"/>
    <mergeCell ref="A18:A20"/>
    <mergeCell ref="A21:A23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79EF-2BE5-4D55-BE0E-B8AA94D93F33}">
  <dimension ref="A1:Q32"/>
  <sheetViews>
    <sheetView workbookViewId="0">
      <selection sqref="A1:A2"/>
    </sheetView>
  </sheetViews>
  <sheetFormatPr defaultRowHeight="15" x14ac:dyDescent="0.25"/>
  <cols>
    <col min="1" max="1" width="10.7109375" bestFit="1" customWidth="1"/>
    <col min="2" max="2" width="12.7109375" bestFit="1" customWidth="1"/>
    <col min="9" max="9" width="12" bestFit="1" customWidth="1"/>
    <col min="11" max="11" width="20.85546875" bestFit="1" customWidth="1"/>
    <col min="12" max="12" width="18.5703125" bestFit="1" customWidth="1"/>
    <col min="13" max="13" width="10.42578125" bestFit="1" customWidth="1"/>
  </cols>
  <sheetData>
    <row r="1" spans="1:17" x14ac:dyDescent="0.25">
      <c r="A1" s="3" t="s">
        <v>0</v>
      </c>
      <c r="B1" s="3" t="s">
        <v>2</v>
      </c>
      <c r="C1" s="4" t="s">
        <v>1</v>
      </c>
      <c r="D1" s="4"/>
      <c r="E1" s="4"/>
      <c r="F1" s="4"/>
      <c r="G1" s="4"/>
      <c r="H1" s="4"/>
      <c r="I1" s="3" t="s">
        <v>6</v>
      </c>
      <c r="K1" s="3" t="s">
        <v>21</v>
      </c>
      <c r="L1" s="3" t="s">
        <v>22</v>
      </c>
      <c r="M1" s="4" t="s">
        <v>20</v>
      </c>
      <c r="N1" s="4" t="s">
        <v>23</v>
      </c>
      <c r="O1" s="4" t="s">
        <v>24</v>
      </c>
      <c r="Q1" s="3" t="s">
        <v>7</v>
      </c>
    </row>
    <row r="2" spans="1:17" x14ac:dyDescent="0.25">
      <c r="A2" s="3"/>
      <c r="B2" s="3"/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3"/>
      <c r="K2" s="3"/>
      <c r="L2" s="3"/>
      <c r="M2" s="4"/>
      <c r="N2" s="4"/>
      <c r="O2" s="4"/>
      <c r="Q2" s="3"/>
    </row>
    <row r="3" spans="1:17" x14ac:dyDescent="0.25">
      <c r="A3" s="3" t="s">
        <v>3</v>
      </c>
      <c r="B3" s="1">
        <v>0</v>
      </c>
      <c r="C3">
        <v>30.587519125152401</v>
      </c>
      <c r="D3">
        <v>16.8434491997313</v>
      </c>
      <c r="E3">
        <v>6.32894805501539</v>
      </c>
      <c r="F3">
        <v>6.3462759309262404</v>
      </c>
      <c r="I3">
        <f t="shared" ref="I3:I11" si="0">MIN(C3:H3)</f>
        <v>6.32894805501539</v>
      </c>
      <c r="J3">
        <f t="shared" ref="J3:J11" si="1">MATCH(I3,C3:H3,0)</f>
        <v>3</v>
      </c>
      <c r="K3">
        <f>AVERAGE($C3:$H3)</f>
        <v>15.026548077706332</v>
      </c>
      <c r="L3">
        <f>_xlfn.STDEV.S($C3:$H3)</f>
        <v>11.495511012616335</v>
      </c>
      <c r="M3">
        <f>SUM(K3,L3)</f>
        <v>26.522059090322667</v>
      </c>
      <c r="N3">
        <f>SUM(K3,2*L3)</f>
        <v>38.017570102939004</v>
      </c>
      <c r="O3">
        <f>SUM(K3,3*L3)</f>
        <v>49.513081115555337</v>
      </c>
      <c r="Q3">
        <f>AVERAGE($C$3:$H$5)</f>
        <v>12.622360627552085</v>
      </c>
    </row>
    <row r="4" spans="1:17" x14ac:dyDescent="0.25">
      <c r="A4" s="3"/>
      <c r="B4" s="2">
        <v>1.0000000000000001E-5</v>
      </c>
      <c r="C4">
        <v>14.591444652191299</v>
      </c>
      <c r="D4">
        <v>12.423324129665399</v>
      </c>
      <c r="E4">
        <v>12.0655386143335</v>
      </c>
      <c r="F4">
        <v>8.8581879400725505</v>
      </c>
      <c r="I4">
        <f t="shared" si="0"/>
        <v>8.8581879400725505</v>
      </c>
      <c r="J4">
        <f t="shared" si="1"/>
        <v>4</v>
      </c>
      <c r="K4">
        <f t="shared" ref="K4:K11" si="2">AVERAGE($C4:$H4)</f>
        <v>11.984623834065687</v>
      </c>
      <c r="L4">
        <f t="shared" ref="L4:L11" si="3">_xlfn.STDEV.S($C4:$H4)</f>
        <v>2.3642561429257785</v>
      </c>
      <c r="M4">
        <f t="shared" ref="M4:M11" si="4">SUM(K4,L4)</f>
        <v>14.348879976991466</v>
      </c>
      <c r="N4">
        <f t="shared" ref="N4:N11" si="5">SUM(K4,2*L4)</f>
        <v>16.713136119917245</v>
      </c>
      <c r="O4">
        <f t="shared" ref="O4:O11" si="6">SUM(K4,3*L4)</f>
        <v>19.07739226284302</v>
      </c>
    </row>
    <row r="5" spans="1:17" x14ac:dyDescent="0.25">
      <c r="A5" s="3"/>
      <c r="B5" s="2">
        <v>1E-4</v>
      </c>
      <c r="C5">
        <v>8.9407537565379993</v>
      </c>
      <c r="D5">
        <v>6.94693641009325</v>
      </c>
      <c r="E5">
        <v>11.421855176299999</v>
      </c>
      <c r="F5">
        <v>16.114094540605699</v>
      </c>
      <c r="I5">
        <f t="shared" si="0"/>
        <v>6.94693641009325</v>
      </c>
      <c r="J5">
        <f t="shared" si="1"/>
        <v>2</v>
      </c>
      <c r="K5">
        <f t="shared" si="2"/>
        <v>10.855909970884237</v>
      </c>
      <c r="L5">
        <f t="shared" si="3"/>
        <v>3.9546047661387491</v>
      </c>
      <c r="M5">
        <f t="shared" si="4"/>
        <v>14.810514737022986</v>
      </c>
      <c r="N5">
        <f t="shared" si="5"/>
        <v>18.765119503161735</v>
      </c>
      <c r="O5">
        <f t="shared" si="6"/>
        <v>22.719724269300485</v>
      </c>
    </row>
    <row r="6" spans="1:17" x14ac:dyDescent="0.25">
      <c r="A6" s="3" t="s">
        <v>4</v>
      </c>
      <c r="B6" s="1">
        <v>0</v>
      </c>
      <c r="D6">
        <v>13.188774047101299</v>
      </c>
      <c r="E6">
        <v>5.3337777942677196</v>
      </c>
      <c r="F6">
        <v>5.94392179882104</v>
      </c>
      <c r="G6">
        <v>12.2969768060641</v>
      </c>
      <c r="I6">
        <f t="shared" si="0"/>
        <v>5.3337777942677196</v>
      </c>
      <c r="J6">
        <f t="shared" si="1"/>
        <v>3</v>
      </c>
      <c r="K6">
        <f t="shared" si="2"/>
        <v>9.1908626115635403</v>
      </c>
      <c r="L6">
        <f t="shared" si="3"/>
        <v>4.1251654174892689</v>
      </c>
      <c r="M6">
        <f t="shared" si="4"/>
        <v>13.316028029052809</v>
      </c>
      <c r="N6">
        <f t="shared" si="5"/>
        <v>17.44119344654208</v>
      </c>
      <c r="O6">
        <f t="shared" si="6"/>
        <v>21.566358864031347</v>
      </c>
      <c r="Q6">
        <f>AVERAGE($C$6:$H$8)</f>
        <v>7.4061614331822332</v>
      </c>
    </row>
    <row r="7" spans="1:17" x14ac:dyDescent="0.25">
      <c r="A7" s="3"/>
      <c r="B7" s="2">
        <v>1.0000000000000001E-5</v>
      </c>
      <c r="D7">
        <v>4.8054414416524303</v>
      </c>
      <c r="E7">
        <v>8.5124712198990906</v>
      </c>
      <c r="F7">
        <v>10.625368967921199</v>
      </c>
      <c r="G7">
        <v>7.1050972601742801</v>
      </c>
      <c r="I7">
        <f t="shared" si="0"/>
        <v>4.8054414416524303</v>
      </c>
      <c r="J7">
        <f t="shared" si="1"/>
        <v>2</v>
      </c>
      <c r="K7">
        <f t="shared" si="2"/>
        <v>7.7620947224117502</v>
      </c>
      <c r="L7">
        <f t="shared" si="3"/>
        <v>2.4450527316052155</v>
      </c>
      <c r="M7">
        <f t="shared" si="4"/>
        <v>10.207147454016965</v>
      </c>
      <c r="N7">
        <f t="shared" si="5"/>
        <v>12.652200185622181</v>
      </c>
      <c r="O7">
        <f t="shared" si="6"/>
        <v>15.097252917227397</v>
      </c>
    </row>
    <row r="8" spans="1:17" x14ac:dyDescent="0.25">
      <c r="A8" s="3"/>
      <c r="B8" s="2">
        <v>1E-4</v>
      </c>
      <c r="D8">
        <v>5.1369530750210401</v>
      </c>
      <c r="E8">
        <v>4.6286114890421501</v>
      </c>
      <c r="F8">
        <v>5.2577769260898499</v>
      </c>
      <c r="G8">
        <v>6.0387663721326099</v>
      </c>
      <c r="I8">
        <f t="shared" si="0"/>
        <v>4.6286114890421501</v>
      </c>
      <c r="J8">
        <f t="shared" si="1"/>
        <v>3</v>
      </c>
      <c r="K8">
        <f t="shared" si="2"/>
        <v>5.2655269655714125</v>
      </c>
      <c r="L8">
        <f t="shared" si="3"/>
        <v>0.58313858059779555</v>
      </c>
      <c r="M8">
        <f t="shared" si="4"/>
        <v>5.8486655461692081</v>
      </c>
      <c r="N8">
        <f t="shared" si="5"/>
        <v>6.4318041267670036</v>
      </c>
      <c r="O8">
        <f t="shared" si="6"/>
        <v>7.0149427073647992</v>
      </c>
    </row>
    <row r="9" spans="1:17" x14ac:dyDescent="0.25">
      <c r="A9" s="3" t="s">
        <v>5</v>
      </c>
      <c r="B9" s="1">
        <v>0</v>
      </c>
      <c r="E9">
        <v>9.3105857003525401</v>
      </c>
      <c r="F9">
        <v>12.7182459096722</v>
      </c>
      <c r="G9">
        <v>17.592228275258599</v>
      </c>
      <c r="H9">
        <v>20.819747935018501</v>
      </c>
      <c r="I9">
        <f t="shared" si="0"/>
        <v>9.3105857003525401</v>
      </c>
      <c r="J9">
        <f t="shared" si="1"/>
        <v>3</v>
      </c>
      <c r="K9">
        <f t="shared" si="2"/>
        <v>15.11020195507546</v>
      </c>
      <c r="L9">
        <f t="shared" si="3"/>
        <v>5.1028218460100803</v>
      </c>
      <c r="M9">
        <f t="shared" si="4"/>
        <v>20.213023801085541</v>
      </c>
      <c r="N9">
        <f t="shared" si="5"/>
        <v>25.315845647095621</v>
      </c>
      <c r="O9">
        <f t="shared" si="6"/>
        <v>30.418667493105701</v>
      </c>
      <c r="Q9">
        <f>AVERAGE($C$9:$H$11)</f>
        <v>11.40142661165067</v>
      </c>
    </row>
    <row r="10" spans="1:17" x14ac:dyDescent="0.25">
      <c r="A10" s="3"/>
      <c r="B10" s="2">
        <v>1.0000000000000001E-5</v>
      </c>
      <c r="E10">
        <v>12.9861324636117</v>
      </c>
      <c r="F10">
        <v>9.7387932428429895</v>
      </c>
      <c r="G10">
        <v>10.1833091071534</v>
      </c>
      <c r="H10">
        <v>8.5532323486689101</v>
      </c>
      <c r="I10">
        <f t="shared" si="0"/>
        <v>8.5532323486689101</v>
      </c>
      <c r="J10">
        <f t="shared" si="1"/>
        <v>6</v>
      </c>
      <c r="K10">
        <f t="shared" si="2"/>
        <v>10.365366790569251</v>
      </c>
      <c r="L10">
        <f t="shared" si="3"/>
        <v>1.8777631514934745</v>
      </c>
      <c r="M10">
        <f t="shared" si="4"/>
        <v>12.243129942062726</v>
      </c>
      <c r="N10">
        <f t="shared" si="5"/>
        <v>14.1208930935562</v>
      </c>
      <c r="O10">
        <f t="shared" si="6"/>
        <v>15.998656245049673</v>
      </c>
    </row>
    <row r="11" spans="1:17" x14ac:dyDescent="0.25">
      <c r="A11" s="3"/>
      <c r="B11" s="2">
        <v>1E-4</v>
      </c>
      <c r="E11">
        <v>14.572036072402</v>
      </c>
      <c r="F11">
        <v>5.9965895095290502</v>
      </c>
      <c r="G11">
        <v>6.3005883225163997</v>
      </c>
      <c r="H11">
        <v>8.0456304527817402</v>
      </c>
      <c r="I11">
        <f t="shared" si="0"/>
        <v>5.9965895095290502</v>
      </c>
      <c r="J11">
        <f t="shared" si="1"/>
        <v>4</v>
      </c>
      <c r="K11">
        <f t="shared" si="2"/>
        <v>8.7287110893072981</v>
      </c>
      <c r="L11">
        <f t="shared" si="3"/>
        <v>3.9988045926815454</v>
      </c>
      <c r="M11">
        <f t="shared" si="4"/>
        <v>12.727515681988844</v>
      </c>
      <c r="N11">
        <f t="shared" si="5"/>
        <v>16.726320274670389</v>
      </c>
      <c r="O11">
        <f t="shared" si="6"/>
        <v>20.725124867351937</v>
      </c>
    </row>
    <row r="14" spans="1:17" x14ac:dyDescent="0.25">
      <c r="A14" s="4" t="s">
        <v>17</v>
      </c>
      <c r="B14" s="4"/>
      <c r="C14" s="4"/>
      <c r="D14" s="4"/>
      <c r="E14" s="4"/>
      <c r="F14" s="4"/>
      <c r="G14" s="4"/>
      <c r="H14" s="4"/>
      <c r="I14" s="4"/>
      <c r="J14" s="4"/>
    </row>
    <row r="15" spans="1:17" x14ac:dyDescent="0.25">
      <c r="A15" s="3" t="s">
        <v>18</v>
      </c>
      <c r="B15" t="s">
        <v>8</v>
      </c>
      <c r="C15">
        <f>AVERAGE(C$3:C$5)</f>
        <v>18.039905844627231</v>
      </c>
      <c r="D15">
        <f>AVERAGE(D$3:D$5)</f>
        <v>12.071236579829984</v>
      </c>
      <c r="E15">
        <f>AVERAGE(E$3:E$5)</f>
        <v>9.938780615216297</v>
      </c>
      <c r="F15">
        <f>AVERAGE(F$3:F$5)</f>
        <v>10.43951947053483</v>
      </c>
      <c r="I15">
        <f t="shared" ref="I15:I29" si="7">MIN(C15:H15)</f>
        <v>9.938780615216297</v>
      </c>
      <c r="J15">
        <f t="shared" ref="J15:J29" si="8">MATCH(I15,C15:H15,0)</f>
        <v>3</v>
      </c>
    </row>
    <row r="16" spans="1:17" x14ac:dyDescent="0.25">
      <c r="A16" s="3"/>
      <c r="B16" t="s">
        <v>9</v>
      </c>
      <c r="D16">
        <f>AVERAGE(D$6:D$8)</f>
        <v>7.7103895212582572</v>
      </c>
      <c r="E16">
        <f>AVERAGE(E$6:E$8)</f>
        <v>6.1582868344029862</v>
      </c>
      <c r="F16">
        <f>AVERAGE(F$6:F$8)</f>
        <v>7.2756892309440291</v>
      </c>
      <c r="G16">
        <f>AVERAGE(G$6:G$8)</f>
        <v>8.480280146123663</v>
      </c>
      <c r="I16">
        <f t="shared" si="7"/>
        <v>6.1582868344029862</v>
      </c>
      <c r="J16">
        <f t="shared" si="8"/>
        <v>3</v>
      </c>
    </row>
    <row r="17" spans="1:10" x14ac:dyDescent="0.25">
      <c r="A17" s="3"/>
      <c r="B17" t="s">
        <v>10</v>
      </c>
      <c r="E17">
        <f>AVERAGE(E$9:E$11)</f>
        <v>12.289584745455414</v>
      </c>
      <c r="F17">
        <f>AVERAGE(F$9:F$11)</f>
        <v>9.4845428873480788</v>
      </c>
      <c r="G17">
        <f>AVERAGE(G$9:G$11)</f>
        <v>11.358708568309465</v>
      </c>
      <c r="H17">
        <f>AVERAGE(H$9:H$11)</f>
        <v>12.472870245489716</v>
      </c>
      <c r="I17">
        <f t="shared" si="7"/>
        <v>9.4845428873480788</v>
      </c>
      <c r="J17">
        <f t="shared" si="8"/>
        <v>4</v>
      </c>
    </row>
    <row r="18" spans="1:10" x14ac:dyDescent="0.25">
      <c r="A18" s="3" t="s">
        <v>19</v>
      </c>
      <c r="B18" t="s">
        <v>8</v>
      </c>
      <c r="C18">
        <f>_xlfn.STDEV.S(C$3:C$5)</f>
        <v>11.227846016835262</v>
      </c>
      <c r="D18">
        <f>_xlfn.STDEV.S(D$3:D$5)</f>
        <v>4.9576421392562411</v>
      </c>
      <c r="E18">
        <f>_xlfn.STDEV.S(E$3:E$5)</f>
        <v>3.1427297730817743</v>
      </c>
      <c r="F18">
        <f>_xlfn.STDEV.S(F$3:F$5)</f>
        <v>5.0722802717146607</v>
      </c>
      <c r="I18">
        <f t="shared" si="7"/>
        <v>3.1427297730817743</v>
      </c>
      <c r="J18">
        <f t="shared" si="8"/>
        <v>3</v>
      </c>
    </row>
    <row r="19" spans="1:10" x14ac:dyDescent="0.25">
      <c r="A19" s="3"/>
      <c r="B19" t="s">
        <v>9</v>
      </c>
      <c r="D19">
        <f>_xlfn.STDEV.S(D$6:D$8)</f>
        <v>4.7473147937030724</v>
      </c>
      <c r="E19">
        <f>_xlfn.STDEV.S(E$6:E$8)</f>
        <v>2.0690463915030137</v>
      </c>
      <c r="F19">
        <f>_xlfn.STDEV.S(F$6:F$8)</f>
        <v>2.9211238337034642</v>
      </c>
      <c r="G19">
        <f>_xlfn.STDEV.S(G$6:G$8)</f>
        <v>3.3480808586708726</v>
      </c>
      <c r="I19">
        <f t="shared" si="7"/>
        <v>2.0690463915030137</v>
      </c>
      <c r="J19">
        <f t="shared" si="8"/>
        <v>3</v>
      </c>
    </row>
    <row r="20" spans="1:10" x14ac:dyDescent="0.25">
      <c r="A20" s="3"/>
      <c r="B20" t="s">
        <v>10</v>
      </c>
      <c r="E20">
        <f>_xlfn.STDEV.S(E$9:E$11)</f>
        <v>2.6989996382245716</v>
      </c>
      <c r="F20">
        <f>_xlfn.STDEV.S(F$9:F$11)</f>
        <v>3.3680333464572945</v>
      </c>
      <c r="G20">
        <f>_xlfn.STDEV.S(G$9:G$11)</f>
        <v>5.7368507149441763</v>
      </c>
      <c r="H20">
        <f>_xlfn.STDEV.S(H$9:H$11)</f>
        <v>7.2330623040412254</v>
      </c>
      <c r="I20">
        <f t="shared" si="7"/>
        <v>2.6989996382245716</v>
      </c>
      <c r="J20">
        <f t="shared" si="8"/>
        <v>3</v>
      </c>
    </row>
    <row r="21" spans="1:10" x14ac:dyDescent="0.25">
      <c r="A21" s="3" t="s">
        <v>20</v>
      </c>
      <c r="B21" t="s">
        <v>8</v>
      </c>
      <c r="C21">
        <f>SUM(C$15,C$18)</f>
        <v>29.267751861462493</v>
      </c>
      <c r="D21">
        <f t="shared" ref="D21:F21" si="9">SUM(D$15,D$18)</f>
        <v>17.028878719086226</v>
      </c>
      <c r="E21">
        <f t="shared" si="9"/>
        <v>13.081510388298071</v>
      </c>
      <c r="F21">
        <f t="shared" si="9"/>
        <v>15.51179974224949</v>
      </c>
      <c r="I21">
        <f t="shared" si="7"/>
        <v>13.081510388298071</v>
      </c>
      <c r="J21">
        <f t="shared" si="8"/>
        <v>3</v>
      </c>
    </row>
    <row r="22" spans="1:10" x14ac:dyDescent="0.25">
      <c r="A22" s="3"/>
      <c r="B22" t="s">
        <v>9</v>
      </c>
      <c r="D22">
        <f>SUM(D$16,D$19)</f>
        <v>12.45770431496133</v>
      </c>
      <c r="E22">
        <f t="shared" ref="E22:G22" si="10">SUM(E$16,E$19)</f>
        <v>8.2273332259059995</v>
      </c>
      <c r="F22">
        <f t="shared" si="10"/>
        <v>10.196813064647493</v>
      </c>
      <c r="G22">
        <f t="shared" si="10"/>
        <v>11.828361004794536</v>
      </c>
      <c r="I22">
        <f t="shared" si="7"/>
        <v>8.2273332259059995</v>
      </c>
      <c r="J22">
        <f t="shared" si="8"/>
        <v>3</v>
      </c>
    </row>
    <row r="23" spans="1:10" x14ac:dyDescent="0.25">
      <c r="A23" s="3"/>
      <c r="B23" t="s">
        <v>10</v>
      </c>
      <c r="E23">
        <f>SUM(E$17,E$20)</f>
        <v>14.988584383679985</v>
      </c>
      <c r="F23">
        <f t="shared" ref="F23:H23" si="11">SUM(F$17,F$20)</f>
        <v>12.852576233805372</v>
      </c>
      <c r="G23">
        <f t="shared" si="11"/>
        <v>17.095559283253642</v>
      </c>
      <c r="H23">
        <f t="shared" si="11"/>
        <v>19.705932549530942</v>
      </c>
      <c r="I23">
        <f t="shared" si="7"/>
        <v>12.852576233805372</v>
      </c>
      <c r="J23">
        <f t="shared" si="8"/>
        <v>4</v>
      </c>
    </row>
    <row r="24" spans="1:10" x14ac:dyDescent="0.25">
      <c r="A24" s="3" t="s">
        <v>23</v>
      </c>
      <c r="B24" t="s">
        <v>8</v>
      </c>
      <c r="C24">
        <f>SUM(C$15,2*C$18)</f>
        <v>40.495597878297758</v>
      </c>
      <c r="D24">
        <f t="shared" ref="D24:F24" si="12">SUM(D$15,2*D$18)</f>
        <v>21.986520858342466</v>
      </c>
      <c r="E24">
        <f t="shared" si="12"/>
        <v>16.224240161379846</v>
      </c>
      <c r="F24">
        <f t="shared" si="12"/>
        <v>20.584080013964151</v>
      </c>
      <c r="I24">
        <f t="shared" si="7"/>
        <v>16.224240161379846</v>
      </c>
      <c r="J24">
        <f t="shared" si="8"/>
        <v>3</v>
      </c>
    </row>
    <row r="25" spans="1:10" x14ac:dyDescent="0.25">
      <c r="A25" s="3"/>
      <c r="B25" t="s">
        <v>9</v>
      </c>
      <c r="D25">
        <f>SUM(D$16,2*D$19)</f>
        <v>17.205019108664402</v>
      </c>
      <c r="E25">
        <f t="shared" ref="E25:G25" si="13">SUM(E$16,2*E$19)</f>
        <v>10.296379617409013</v>
      </c>
      <c r="F25">
        <f t="shared" si="13"/>
        <v>13.117936898350958</v>
      </c>
      <c r="G25">
        <f t="shared" si="13"/>
        <v>15.176441863465408</v>
      </c>
      <c r="I25">
        <f t="shared" si="7"/>
        <v>10.296379617409013</v>
      </c>
      <c r="J25">
        <f t="shared" si="8"/>
        <v>3</v>
      </c>
    </row>
    <row r="26" spans="1:10" x14ac:dyDescent="0.25">
      <c r="A26" s="3"/>
      <c r="B26" t="s">
        <v>10</v>
      </c>
      <c r="E26">
        <f>SUM(E$17,2*E$20)</f>
        <v>17.687584021904556</v>
      </c>
      <c r="F26">
        <f t="shared" ref="F26:H26" si="14">SUM(F$17,2*F$20)</f>
        <v>16.220609580262668</v>
      </c>
      <c r="G26">
        <f t="shared" si="14"/>
        <v>22.832409998197818</v>
      </c>
      <c r="H26">
        <f t="shared" si="14"/>
        <v>26.938994853572169</v>
      </c>
      <c r="I26">
        <f t="shared" si="7"/>
        <v>16.220609580262668</v>
      </c>
      <c r="J26">
        <f t="shared" si="8"/>
        <v>4</v>
      </c>
    </row>
    <row r="27" spans="1:10" x14ac:dyDescent="0.25">
      <c r="A27" s="3" t="s">
        <v>24</v>
      </c>
      <c r="B27" t="s">
        <v>8</v>
      </c>
      <c r="C27">
        <f>SUM(C$15,3*C$18)</f>
        <v>51.723443895133016</v>
      </c>
      <c r="D27">
        <f t="shared" ref="D27:F27" si="15">SUM(D$15,3*D$18)</f>
        <v>26.94416299759871</v>
      </c>
      <c r="E27">
        <f t="shared" si="15"/>
        <v>19.366969934461622</v>
      </c>
      <c r="F27">
        <f t="shared" si="15"/>
        <v>25.656360285678812</v>
      </c>
      <c r="I27">
        <f t="shared" si="7"/>
        <v>19.366969934461622</v>
      </c>
      <c r="J27">
        <f t="shared" si="8"/>
        <v>3</v>
      </c>
    </row>
    <row r="28" spans="1:10" x14ac:dyDescent="0.25">
      <c r="A28" s="3"/>
      <c r="B28" t="s">
        <v>9</v>
      </c>
      <c r="D28">
        <f>SUM(D$16,3*D$19)</f>
        <v>21.952333902367474</v>
      </c>
      <c r="E28">
        <f t="shared" ref="E28:G28" si="16">SUM(E$16,3*E$19)</f>
        <v>12.365426008912028</v>
      </c>
      <c r="F28">
        <f t="shared" si="16"/>
        <v>16.03906073205442</v>
      </c>
      <c r="G28">
        <f t="shared" si="16"/>
        <v>18.524522722136282</v>
      </c>
      <c r="I28">
        <f t="shared" si="7"/>
        <v>12.365426008912028</v>
      </c>
      <c r="J28">
        <f t="shared" si="8"/>
        <v>3</v>
      </c>
    </row>
    <row r="29" spans="1:10" x14ac:dyDescent="0.25">
      <c r="A29" s="3"/>
      <c r="B29" t="s">
        <v>10</v>
      </c>
      <c r="E29">
        <f>SUM(E$17,3*E$20)</f>
        <v>20.38658366012913</v>
      </c>
      <c r="F29">
        <f t="shared" ref="F29:H29" si="17">SUM(F$17,3*F$20)</f>
        <v>19.588642926719963</v>
      </c>
      <c r="G29">
        <f t="shared" si="17"/>
        <v>28.569260713141993</v>
      </c>
      <c r="H29">
        <f t="shared" si="17"/>
        <v>34.172057157613395</v>
      </c>
      <c r="I29">
        <f t="shared" si="7"/>
        <v>19.588642926719963</v>
      </c>
      <c r="J29">
        <f t="shared" si="8"/>
        <v>4</v>
      </c>
    </row>
    <row r="30" spans="1:10" x14ac:dyDescent="0.25">
      <c r="J30">
        <f>_xlfn.MODE.SNGL(J21,J24,J27)</f>
        <v>3</v>
      </c>
    </row>
    <row r="31" spans="1:10" x14ac:dyDescent="0.25">
      <c r="J31">
        <f t="shared" ref="J31:J32" si="18">_xlfn.MODE.SNGL(J22,J25,J28)</f>
        <v>3</v>
      </c>
    </row>
    <row r="32" spans="1:10" x14ac:dyDescent="0.25">
      <c r="J32">
        <f t="shared" si="18"/>
        <v>4</v>
      </c>
    </row>
  </sheetData>
  <mergeCells count="19">
    <mergeCell ref="N1:N2"/>
    <mergeCell ref="O1:O2"/>
    <mergeCell ref="Q1:Q2"/>
    <mergeCell ref="M1:M2"/>
    <mergeCell ref="K1:K2"/>
    <mergeCell ref="L1:L2"/>
    <mergeCell ref="A3:A5"/>
    <mergeCell ref="A6:A8"/>
    <mergeCell ref="A21:A23"/>
    <mergeCell ref="C1:H1"/>
    <mergeCell ref="I1:I2"/>
    <mergeCell ref="A24:A26"/>
    <mergeCell ref="A27:A29"/>
    <mergeCell ref="A14:J14"/>
    <mergeCell ref="A9:A11"/>
    <mergeCell ref="A1:A2"/>
    <mergeCell ref="B1:B2"/>
    <mergeCell ref="A15:A17"/>
    <mergeCell ref="A18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en_id</vt:lpstr>
      <vt:lpstr>en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Naufal Hakim</dc:creator>
  <cp:lastModifiedBy>Ahmad Naufal Hakim</cp:lastModifiedBy>
  <dcterms:created xsi:type="dcterms:W3CDTF">2025-03-01T16:54:51Z</dcterms:created>
  <dcterms:modified xsi:type="dcterms:W3CDTF">2025-03-09T11:20:11Z</dcterms:modified>
</cp:coreProperties>
</file>