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rindo_Sentosa\ChickenTown\Project\Win32\Debug\"/>
    </mc:Choice>
  </mc:AlternateContent>
  <bookViews>
    <workbookView xWindow="360" yWindow="90" windowWidth="19155" windowHeight="2640" tabRatio="849" activeTab="5"/>
  </bookViews>
  <sheets>
    <sheet name="EmployeeData" sheetId="1" r:id="rId1"/>
    <sheet name="Database" sheetId="3" r:id="rId2"/>
    <sheet name="Sheet3" sheetId="16" r:id="rId3"/>
    <sheet name="AllowanceDeduction" sheetId="11" r:id="rId4"/>
    <sheet name="Attendance" sheetId="10" r:id="rId5"/>
    <sheet name="EmployeeSalary" sheetId="8" r:id="rId6"/>
    <sheet name="Sheet1" sheetId="14" r:id="rId7"/>
    <sheet name="Sheet2" sheetId="15" r:id="rId8"/>
    <sheet name="Workarea" sheetId="13" r:id="rId9"/>
    <sheet name="EmployeeRelatives" sheetId="4" r:id="rId10"/>
    <sheet name="EmployeeAsset" sheetId="5" r:id="rId11"/>
    <sheet name="JobHistory" sheetId="6" r:id="rId12"/>
    <sheet name="TrainingHistory" sheetId="2" r:id="rId13"/>
    <sheet name="EducationHistory" sheetId="7" r:id="rId14"/>
    <sheet name="EmployeeMutation" sheetId="9" r:id="rId15"/>
    <sheet name="THR" sheetId="17" r:id="rId16"/>
  </sheets>
  <definedNames>
    <definedName name="_xlnm._FilterDatabase" localSheetId="3" hidden="1">AllowanceDeduction!$A$1:$E$1</definedName>
    <definedName name="_xlnm._FilterDatabase" localSheetId="0" hidden="1">EmployeeData!$A$1:$AV$18</definedName>
    <definedName name="_xlnm._FilterDatabase" localSheetId="5" hidden="1">EmployeeSalary!$A$1:$D$1</definedName>
    <definedName name="_xlnm._FilterDatabase" localSheetId="7" hidden="1">Sheet2!$A$1:$H$59</definedName>
    <definedName name="bulan">#REF!</definedName>
    <definedName name="datakaryawan">EmployeeData!$A$1:$AV$18</definedName>
    <definedName name="datakaryawanjuni">Sheet2!$A$1:$H$59</definedName>
    <definedName name="gajiapr">Sheet3!$A$64:$K$109</definedName>
    <definedName name="gajifeb">Sheet3!$A$18:$K$38</definedName>
    <definedName name="gajijun">Sheet3!$A$163:$K$220</definedName>
    <definedName name="gajimar">Sheet3!$A$40:$K$62</definedName>
    <definedName name="gajimei">Sheet3!$A$111:$K$161</definedName>
    <definedName name="grade">Sheet1!$L$1:$M$45</definedName>
    <definedName name="grade2">Sheet1!$O$1:$R$45</definedName>
    <definedName name="xjuli">EmployeeSalary!#REF!</definedName>
  </definedNames>
  <calcPr calcId="152511"/>
</workbook>
</file>

<file path=xl/calcChain.xml><?xml version="1.0" encoding="utf-8"?>
<calcChain xmlns="http://schemas.openxmlformats.org/spreadsheetml/2006/main">
  <c r="D1680" i="16" l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D64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8" i="16"/>
  <c r="B19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O5" i="14"/>
  <c r="O43" i="14"/>
  <c r="O41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2" i="14"/>
  <c r="O21" i="14"/>
  <c r="O20" i="14"/>
  <c r="O19" i="14"/>
  <c r="O17" i="14"/>
  <c r="O16" i="14"/>
  <c r="O15" i="14"/>
  <c r="O14" i="14"/>
  <c r="O13" i="14"/>
  <c r="O12" i="14"/>
  <c r="O11" i="14"/>
  <c r="O10" i="14"/>
  <c r="O9" i="14"/>
  <c r="O8" i="14"/>
  <c r="O7" i="14"/>
  <c r="O4" i="14"/>
  <c r="O3" i="14"/>
  <c r="O2" i="14"/>
  <c r="L2" i="14"/>
  <c r="D49" i="15"/>
  <c r="H49" i="15"/>
  <c r="D47" i="15"/>
  <c r="H47" i="15"/>
  <c r="D43" i="15"/>
  <c r="H43" i="15"/>
  <c r="D37" i="15"/>
  <c r="H37" i="15"/>
  <c r="D34" i="15"/>
  <c r="H34" i="15"/>
  <c r="D33" i="15"/>
  <c r="H33" i="15"/>
  <c r="D32" i="15"/>
  <c r="H32" i="15"/>
  <c r="D29" i="15"/>
  <c r="H29" i="15"/>
  <c r="D20" i="15"/>
  <c r="H20" i="15"/>
  <c r="H16" i="15"/>
  <c r="H15" i="15"/>
  <c r="H14" i="15"/>
  <c r="H12" i="15"/>
  <c r="H11" i="15"/>
  <c r="H10" i="15"/>
  <c r="H5" i="15"/>
  <c r="D16" i="15"/>
  <c r="D15" i="15"/>
  <c r="D14" i="15"/>
  <c r="D12" i="15"/>
  <c r="D11" i="15"/>
  <c r="D10" i="15"/>
  <c r="D5" i="15"/>
  <c r="D59" i="15"/>
  <c r="D58" i="15"/>
  <c r="D57" i="15"/>
  <c r="D56" i="15"/>
  <c r="D55" i="15"/>
  <c r="D54" i="15"/>
  <c r="D53" i="15"/>
  <c r="D52" i="15"/>
  <c r="D51" i="15"/>
  <c r="D50" i="15"/>
  <c r="D48" i="15"/>
  <c r="D46" i="15"/>
  <c r="D45" i="15"/>
  <c r="D44" i="15"/>
  <c r="D42" i="15"/>
  <c r="D41" i="15"/>
  <c r="D40" i="15"/>
  <c r="D39" i="15"/>
  <c r="D38" i="15"/>
  <c r="D36" i="15"/>
  <c r="D35" i="15"/>
  <c r="D31" i="15"/>
  <c r="D30" i="15"/>
  <c r="D28" i="15"/>
  <c r="D27" i="15"/>
  <c r="D26" i="15"/>
  <c r="D25" i="15"/>
  <c r="D24" i="15"/>
  <c r="D23" i="15"/>
  <c r="D22" i="15"/>
  <c r="D21" i="15"/>
  <c r="D19" i="15"/>
  <c r="D18" i="15"/>
  <c r="D17" i="15"/>
  <c r="D13" i="15"/>
  <c r="D9" i="15"/>
  <c r="D8" i="15"/>
  <c r="D7" i="15"/>
  <c r="D6" i="15"/>
  <c r="D4" i="15"/>
  <c r="D3" i="15"/>
  <c r="D2" i="15"/>
  <c r="H59" i="15"/>
  <c r="H54" i="15"/>
  <c r="H58" i="15"/>
  <c r="H57" i="15"/>
  <c r="H56" i="15"/>
  <c r="H55" i="15"/>
  <c r="H53" i="15"/>
  <c r="H48" i="15"/>
  <c r="H50" i="15"/>
  <c r="H52" i="15"/>
  <c r="H51" i="15"/>
  <c r="H45" i="15"/>
  <c r="H42" i="15"/>
  <c r="H39" i="15"/>
  <c r="H38" i="15"/>
  <c r="H41" i="15"/>
  <c r="H36" i="15"/>
  <c r="H35" i="15"/>
  <c r="H31" i="15"/>
  <c r="H30" i="15"/>
  <c r="H28" i="15"/>
  <c r="H27" i="15"/>
  <c r="H26" i="15"/>
  <c r="H25" i="15"/>
  <c r="H40" i="15"/>
  <c r="H44" i="15"/>
  <c r="H46" i="15"/>
  <c r="H24" i="15"/>
  <c r="H23" i="15"/>
  <c r="H22" i="15"/>
  <c r="H21" i="15"/>
  <c r="H19" i="15"/>
  <c r="H18" i="15"/>
  <c r="H17" i="15"/>
  <c r="H13" i="15"/>
  <c r="H9" i="15"/>
  <c r="H8" i="15"/>
  <c r="H7" i="15"/>
  <c r="H6" i="15"/>
  <c r="H4" i="15"/>
  <c r="H3" i="15"/>
  <c r="H2" i="15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A2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9" i="14"/>
  <c r="A8" i="14"/>
  <c r="A7" i="14"/>
</calcChain>
</file>

<file path=xl/sharedStrings.xml><?xml version="1.0" encoding="utf-8"?>
<sst xmlns="http://schemas.openxmlformats.org/spreadsheetml/2006/main" count="6042" uniqueCount="441">
  <si>
    <t>NIP</t>
  </si>
  <si>
    <t>Employee Name</t>
  </si>
  <si>
    <t>Division</t>
  </si>
  <si>
    <t>Joindate</t>
  </si>
  <si>
    <t>Jamsostek Type</t>
  </si>
  <si>
    <t>PTKP</t>
  </si>
  <si>
    <t>Tax Type</t>
  </si>
  <si>
    <t>Gender</t>
  </si>
  <si>
    <t>Place Of Birth</t>
  </si>
  <si>
    <t>Date Of Birth</t>
  </si>
  <si>
    <t>Agama</t>
  </si>
  <si>
    <t>Marital Status</t>
  </si>
  <si>
    <t>ID Type</t>
  </si>
  <si>
    <t>ID Number</t>
  </si>
  <si>
    <t>ID Expired</t>
  </si>
  <si>
    <t>Employee Status</t>
  </si>
  <si>
    <t>Start Contract</t>
  </si>
  <si>
    <t>End Contract</t>
  </si>
  <si>
    <t>Permanent Date</t>
  </si>
  <si>
    <t>Start Probation Date</t>
  </si>
  <si>
    <t>End Probation Date</t>
  </si>
  <si>
    <t>Resigndate</t>
  </si>
  <si>
    <t>Resign Reason</t>
  </si>
  <si>
    <t>Status</t>
  </si>
  <si>
    <t>NPWP</t>
  </si>
  <si>
    <t>NPWP Date</t>
  </si>
  <si>
    <t>PPh21 Sebelum</t>
  </si>
  <si>
    <t>Netto Sebelum</t>
  </si>
  <si>
    <t>Address</t>
  </si>
  <si>
    <t>City</t>
  </si>
  <si>
    <t>ZIP</t>
  </si>
  <si>
    <t>HP</t>
  </si>
  <si>
    <t>Email</t>
  </si>
  <si>
    <t>Emergency Contact Name</t>
  </si>
  <si>
    <t>Emergency Status</t>
  </si>
  <si>
    <t>Emergency Address</t>
  </si>
  <si>
    <t>Emergency Telp</t>
  </si>
  <si>
    <t>Bank Name</t>
  </si>
  <si>
    <t>Bank Branch</t>
  </si>
  <si>
    <t>Bank Account Name</t>
  </si>
  <si>
    <t>Bank Account Number</t>
  </si>
  <si>
    <t>N01</t>
  </si>
  <si>
    <t>HRD</t>
  </si>
  <si>
    <t>TK0</t>
  </si>
  <si>
    <t>Laki - Laki</t>
  </si>
  <si>
    <t>SIM</t>
  </si>
  <si>
    <t>Active</t>
  </si>
  <si>
    <t>N02</t>
  </si>
  <si>
    <t>K2</t>
  </si>
  <si>
    <t>Perempuan</t>
  </si>
  <si>
    <t>Single</t>
  </si>
  <si>
    <t>N03</t>
  </si>
  <si>
    <t>K1</t>
  </si>
  <si>
    <t>Non Active</t>
  </si>
  <si>
    <t>K3</t>
  </si>
  <si>
    <t>TK1</t>
  </si>
  <si>
    <t>TK2</t>
  </si>
  <si>
    <t>TK3</t>
  </si>
  <si>
    <t>K0</t>
  </si>
  <si>
    <t>Married</t>
  </si>
  <si>
    <t>KTP</t>
  </si>
  <si>
    <t>N04</t>
  </si>
  <si>
    <t>IT</t>
  </si>
  <si>
    <t>Department</t>
  </si>
  <si>
    <t>Unit</t>
  </si>
  <si>
    <t>Workarea</t>
  </si>
  <si>
    <t>Position</t>
  </si>
  <si>
    <t>Grade</t>
  </si>
  <si>
    <t>Relation</t>
  </si>
  <si>
    <t>Relative Name</t>
  </si>
  <si>
    <t>Date of Birth</t>
  </si>
  <si>
    <t>Education</t>
  </si>
  <si>
    <t>Job</t>
  </si>
  <si>
    <t>Ayah</t>
  </si>
  <si>
    <t>Ibu</t>
  </si>
  <si>
    <t>Suami</t>
  </si>
  <si>
    <t>Istri</t>
  </si>
  <si>
    <t>Anak Ke-1</t>
  </si>
  <si>
    <t>Anak Ke-2</t>
  </si>
  <si>
    <t>Anak Ke-3</t>
  </si>
  <si>
    <t>Anak Ke-4</t>
  </si>
  <si>
    <t>Anak Ke-5</t>
  </si>
  <si>
    <t>Kakak</t>
  </si>
  <si>
    <t>Adik</t>
  </si>
  <si>
    <t>Paman</t>
  </si>
  <si>
    <t>Bibi</t>
  </si>
  <si>
    <t>Sepupu</t>
  </si>
  <si>
    <t>Kaka 1</t>
  </si>
  <si>
    <t>D2</t>
  </si>
  <si>
    <t>Admin</t>
  </si>
  <si>
    <t>Tgl Diberikan</t>
  </si>
  <si>
    <t>Asset Name</t>
  </si>
  <si>
    <t>Tgl Dikembalikan</t>
  </si>
  <si>
    <t>Description</t>
  </si>
  <si>
    <t>Laptop</t>
  </si>
  <si>
    <t>Company Name</t>
  </si>
  <si>
    <t>Position Name</t>
  </si>
  <si>
    <t>Last Salary</t>
  </si>
  <si>
    <t>PT ABC</t>
  </si>
  <si>
    <t>Position A</t>
  </si>
  <si>
    <t>xx</t>
  </si>
  <si>
    <t>Training Name</t>
  </si>
  <si>
    <t>Score</t>
  </si>
  <si>
    <t>Institution Name</t>
  </si>
  <si>
    <t>Country</t>
  </si>
  <si>
    <t>Jurusan</t>
  </si>
  <si>
    <t>IPK</t>
  </si>
  <si>
    <t>Kampus ABC</t>
  </si>
  <si>
    <t>Salary Name</t>
  </si>
  <si>
    <t>Amount</t>
  </si>
  <si>
    <t>Not Active</t>
  </si>
  <si>
    <t>Gaji Pokok</t>
  </si>
  <si>
    <t>Startdate</t>
  </si>
  <si>
    <t>Enddate</t>
  </si>
  <si>
    <t>Date</t>
  </si>
  <si>
    <t>UBM</t>
  </si>
  <si>
    <t>Status Attendance</t>
  </si>
  <si>
    <t>Time In</t>
  </si>
  <si>
    <t>Time Out</t>
  </si>
  <si>
    <t>Present</t>
  </si>
  <si>
    <t>08:00:01</t>
  </si>
  <si>
    <t>17:01:00</t>
  </si>
  <si>
    <t>THR</t>
  </si>
  <si>
    <t>Bonus</t>
  </si>
  <si>
    <t>T. Transport</t>
  </si>
  <si>
    <t>T. Makan</t>
  </si>
  <si>
    <t>08140003</t>
  </si>
  <si>
    <t>Depok</t>
  </si>
  <si>
    <t>Petojo</t>
  </si>
  <si>
    <t>Moko</t>
  </si>
  <si>
    <t>Patriot</t>
  </si>
  <si>
    <t>Muhamad agam rifai</t>
  </si>
  <si>
    <t>Pemuda</t>
  </si>
  <si>
    <t>januari</t>
  </si>
  <si>
    <t>agustus</t>
  </si>
  <si>
    <t>maret</t>
  </si>
  <si>
    <t>Juni</t>
  </si>
  <si>
    <t>September</t>
  </si>
  <si>
    <t>November</t>
  </si>
  <si>
    <t>februari</t>
  </si>
  <si>
    <t>Mei</t>
  </si>
  <si>
    <t>Okt</t>
  </si>
  <si>
    <t>Oktober</t>
  </si>
  <si>
    <t>Feb</t>
  </si>
  <si>
    <t>juni</t>
  </si>
  <si>
    <t>Juli</t>
  </si>
  <si>
    <t>Januari</t>
  </si>
  <si>
    <t>April</t>
  </si>
  <si>
    <t>Jun</t>
  </si>
  <si>
    <t>Agust</t>
  </si>
  <si>
    <t>Nov</t>
  </si>
  <si>
    <t>Agst</t>
  </si>
  <si>
    <t>agst</t>
  </si>
  <si>
    <t>kode</t>
  </si>
  <si>
    <t>bulan</t>
  </si>
  <si>
    <t>Workarea Name</t>
  </si>
  <si>
    <t>NIP Supervisor</t>
  </si>
  <si>
    <t>Nama Supervisor</t>
  </si>
  <si>
    <t>Persen Supervisor</t>
  </si>
  <si>
    <t>NIP Manager</t>
  </si>
  <si>
    <t>Nama Manager</t>
  </si>
  <si>
    <t>Persen Manager</t>
  </si>
  <si>
    <t>22:01:00</t>
  </si>
  <si>
    <t>20:01:00</t>
  </si>
  <si>
    <t>19:01:00</t>
  </si>
  <si>
    <t>18:01:00</t>
  </si>
  <si>
    <t>17:30:00</t>
  </si>
  <si>
    <t>21:01:00</t>
  </si>
  <si>
    <t>Overtime Type</t>
  </si>
  <si>
    <t>Day Off</t>
  </si>
  <si>
    <t>14080003</t>
  </si>
  <si>
    <t>14080004</t>
  </si>
  <si>
    <t>14070001</t>
  </si>
  <si>
    <t>14080002</t>
  </si>
  <si>
    <t>14090001</t>
  </si>
  <si>
    <t>14100004</t>
  </si>
  <si>
    <t>14110001</t>
  </si>
  <si>
    <t>15010001</t>
  </si>
  <si>
    <t>15030022</t>
  </si>
  <si>
    <t>15020001</t>
  </si>
  <si>
    <t>15040005</t>
  </si>
  <si>
    <t>15040003</t>
  </si>
  <si>
    <t>15040004</t>
  </si>
  <si>
    <t>15050006</t>
  </si>
  <si>
    <t>15060001</t>
  </si>
  <si>
    <t>14100005</t>
  </si>
  <si>
    <t>14100002</t>
  </si>
  <si>
    <t>15010006</t>
  </si>
  <si>
    <t>15050002</t>
  </si>
  <si>
    <t>15050001</t>
  </si>
  <si>
    <t>15020002</t>
  </si>
  <si>
    <t>15020004</t>
  </si>
  <si>
    <t>15020008</t>
  </si>
  <si>
    <t>15030001</t>
  </si>
  <si>
    <t>15030002</t>
  </si>
  <si>
    <t>15030005</t>
  </si>
  <si>
    <t>15030006</t>
  </si>
  <si>
    <t>15030008</t>
  </si>
  <si>
    <t>15030010</t>
  </si>
  <si>
    <t>15030011</t>
  </si>
  <si>
    <t>15030015</t>
  </si>
  <si>
    <t>15030016</t>
  </si>
  <si>
    <t>15030019</t>
  </si>
  <si>
    <t>15030021</t>
  </si>
  <si>
    <t>15030023</t>
  </si>
  <si>
    <t>15040001</t>
  </si>
  <si>
    <t>15040008</t>
  </si>
  <si>
    <t>15050003</t>
  </si>
  <si>
    <t>15050005</t>
  </si>
  <si>
    <t>15050007</t>
  </si>
  <si>
    <t>15020006</t>
  </si>
  <si>
    <t>15050008</t>
  </si>
  <si>
    <t>Anwar Chandra</t>
  </si>
  <si>
    <t>Hendri Sofyan</t>
  </si>
  <si>
    <t>Dani Ramdhani</t>
  </si>
  <si>
    <t>Christ Vandy</t>
  </si>
  <si>
    <t>Dinar Komara</t>
  </si>
  <si>
    <t>Heri Yanto</t>
  </si>
  <si>
    <t>Muhammad Isnaini</t>
  </si>
  <si>
    <t>Resty Septiani</t>
  </si>
  <si>
    <t>Theresia Claudia</t>
  </si>
  <si>
    <t>Maria Ulfa</t>
  </si>
  <si>
    <t>Akbar Nunyai</t>
  </si>
  <si>
    <t>Suandi</t>
  </si>
  <si>
    <t>Sonni  adrian</t>
  </si>
  <si>
    <t>Adi Putra</t>
  </si>
  <si>
    <t>Okky Selviana</t>
  </si>
  <si>
    <t>Priyatiningsih</t>
  </si>
  <si>
    <t>Ricky Yakub</t>
  </si>
  <si>
    <t>Muhamad Safrizal</t>
  </si>
  <si>
    <t>Uzza Nilasary</t>
  </si>
  <si>
    <t>Erni Rochyani</t>
  </si>
  <si>
    <t>Raqib Putra Satriawan</t>
  </si>
  <si>
    <t>Ahmad Romadona Saputra</t>
  </si>
  <si>
    <t>Yudi Pratomo</t>
  </si>
  <si>
    <t>Supriyadi</t>
  </si>
  <si>
    <t>Suryono</t>
  </si>
  <si>
    <t>Isti Maflukhatin</t>
  </si>
  <si>
    <t>Monica Melinda Permatasari</t>
  </si>
  <si>
    <t>Dewi Yuliyanti</t>
  </si>
  <si>
    <t>Adhar Nurpaidin</t>
  </si>
  <si>
    <t>Yayan  Ruyani</t>
  </si>
  <si>
    <t>Dandi Kurniawan</t>
  </si>
  <si>
    <t>Maulana</t>
  </si>
  <si>
    <t>Danu Ramadhon.R</t>
  </si>
  <si>
    <t>Harun AL rasyid</t>
  </si>
  <si>
    <t>Fahmi</t>
  </si>
  <si>
    <t>Sarwan</t>
  </si>
  <si>
    <t>Fajar Baskara</t>
  </si>
  <si>
    <t>Nana Adi Karyadi</t>
  </si>
  <si>
    <t>Agus Agung</t>
  </si>
  <si>
    <t>SugiYanti</t>
  </si>
  <si>
    <t>Dara Meilina</t>
  </si>
  <si>
    <t>Indra Setiawan</t>
  </si>
  <si>
    <t xml:space="preserve">Maulana </t>
  </si>
  <si>
    <t>Yayan Ruyani</t>
  </si>
  <si>
    <t>15050010</t>
  </si>
  <si>
    <t>Angga Supriyadi</t>
  </si>
  <si>
    <t>Akbar NuNyai</t>
  </si>
  <si>
    <t>nip</t>
  </si>
  <si>
    <t>name</t>
  </si>
  <si>
    <t>gajipokok</t>
  </si>
  <si>
    <t>t. transport</t>
  </si>
  <si>
    <t>t. makan</t>
  </si>
  <si>
    <t>t. jabatan</t>
  </si>
  <si>
    <t xml:space="preserve">Khodim Maulana </t>
  </si>
  <si>
    <t>Abdul kohar</t>
  </si>
  <si>
    <t>Aziz Nur Rasyid</t>
  </si>
  <si>
    <t xml:space="preserve">CHaerul Anwar </t>
  </si>
  <si>
    <t>Fiki Supriyansah</t>
  </si>
  <si>
    <t>Muh Firdaus Firmansyah</t>
  </si>
  <si>
    <t>Nenty Apriyanti</t>
  </si>
  <si>
    <t>15030018</t>
  </si>
  <si>
    <t>15030009</t>
  </si>
  <si>
    <t>15030012</t>
  </si>
  <si>
    <t>15030013</t>
  </si>
  <si>
    <t>15030014</t>
  </si>
  <si>
    <t>15040002</t>
  </si>
  <si>
    <t>15040010</t>
  </si>
  <si>
    <t>nip2</t>
  </si>
  <si>
    <t>T. Jabatan</t>
  </si>
  <si>
    <t>05150009</t>
  </si>
  <si>
    <t>08140004</t>
  </si>
  <si>
    <t>07140001</t>
  </si>
  <si>
    <t>08140002</t>
  </si>
  <si>
    <t>09140001</t>
  </si>
  <si>
    <t>01150001</t>
  </si>
  <si>
    <t>03150022</t>
  </si>
  <si>
    <t>02150001</t>
  </si>
  <si>
    <t>04150005</t>
  </si>
  <si>
    <t>04150003</t>
  </si>
  <si>
    <t>04150004</t>
  </si>
  <si>
    <t>05150006</t>
  </si>
  <si>
    <t>06150001</t>
  </si>
  <si>
    <t>01150006</t>
  </si>
  <si>
    <t>05150002</t>
  </si>
  <si>
    <t>05150001</t>
  </si>
  <si>
    <t>02150002</t>
  </si>
  <si>
    <t>02150004</t>
  </si>
  <si>
    <t>02150008</t>
  </si>
  <si>
    <t>03150001</t>
  </si>
  <si>
    <t>03150002</t>
  </si>
  <si>
    <t>03150005</t>
  </si>
  <si>
    <t>03150006</t>
  </si>
  <si>
    <t>03150008</t>
  </si>
  <si>
    <t>03150010</t>
  </si>
  <si>
    <t>03150011</t>
  </si>
  <si>
    <t>03150015</t>
  </si>
  <si>
    <t>03150016</t>
  </si>
  <si>
    <t>03150019</t>
  </si>
  <si>
    <t>03150021</t>
  </si>
  <si>
    <t>03150023</t>
  </si>
  <si>
    <t>04150001</t>
  </si>
  <si>
    <t>04150008</t>
  </si>
  <si>
    <t>05150003</t>
  </si>
  <si>
    <t>05150005</t>
  </si>
  <si>
    <t>05150007</t>
  </si>
  <si>
    <t>02150006</t>
  </si>
  <si>
    <t>05150008</t>
  </si>
  <si>
    <t>05150010</t>
  </si>
  <si>
    <t>7A</t>
  </si>
  <si>
    <t>4B</t>
  </si>
  <si>
    <t>3C</t>
  </si>
  <si>
    <t>IC</t>
  </si>
  <si>
    <t>3A</t>
  </si>
  <si>
    <t>2C</t>
  </si>
  <si>
    <t>4A</t>
  </si>
  <si>
    <t>2B</t>
  </si>
  <si>
    <t>1C</t>
  </si>
  <si>
    <t>1b</t>
  </si>
  <si>
    <t>1A</t>
  </si>
  <si>
    <t>1c</t>
  </si>
  <si>
    <t>1a</t>
  </si>
  <si>
    <t>grade</t>
  </si>
  <si>
    <t>1B</t>
  </si>
  <si>
    <t>nama</t>
  </si>
  <si>
    <t>npwp</t>
  </si>
  <si>
    <t>joindate</t>
  </si>
  <si>
    <t>resigndate</t>
  </si>
  <si>
    <t>ptkp</t>
  </si>
  <si>
    <t>YES</t>
  </si>
  <si>
    <t>14080001</t>
  </si>
  <si>
    <t>14100001</t>
  </si>
  <si>
    <t>NO</t>
  </si>
  <si>
    <t>14100003</t>
  </si>
  <si>
    <t>Syaiful bachri</t>
  </si>
  <si>
    <t>Heri yanto</t>
  </si>
  <si>
    <t>14100006</t>
  </si>
  <si>
    <t>14120001</t>
  </si>
  <si>
    <t>Adris Setiawan</t>
  </si>
  <si>
    <t>14120002</t>
  </si>
  <si>
    <t>roni ahmad</t>
  </si>
  <si>
    <t>14120003</t>
  </si>
  <si>
    <t>Kamaludin Said</t>
  </si>
  <si>
    <t>15010002</t>
  </si>
  <si>
    <t>Gerry Alvian Zakaria</t>
  </si>
  <si>
    <t>15010003</t>
  </si>
  <si>
    <t>Agiek kusnopriadi</t>
  </si>
  <si>
    <t>15010004</t>
  </si>
  <si>
    <t>Rusdi Gunawan Marullah</t>
  </si>
  <si>
    <t>K/3</t>
  </si>
  <si>
    <t>TK/0</t>
  </si>
  <si>
    <t>K/1</t>
  </si>
  <si>
    <t>K/2</t>
  </si>
  <si>
    <t>15020003</t>
  </si>
  <si>
    <t>enra sera</t>
  </si>
  <si>
    <t>15020005</t>
  </si>
  <si>
    <t>npwp2</t>
  </si>
  <si>
    <t>ptkp2</t>
  </si>
  <si>
    <t>Khodim Maulana</t>
  </si>
  <si>
    <t>Chaerul Anwar</t>
  </si>
  <si>
    <t>15040007</t>
  </si>
  <si>
    <t>Rachmat firmansyah</t>
  </si>
  <si>
    <t>K/0</t>
  </si>
  <si>
    <t>15050009</t>
  </si>
  <si>
    <t>Sonni adrian</t>
  </si>
  <si>
    <t>-</t>
  </si>
  <si>
    <t>angga Supriyadi</t>
  </si>
  <si>
    <t>08140001</t>
  </si>
  <si>
    <t>Lembur</t>
  </si>
  <si>
    <t>Insentif</t>
  </si>
  <si>
    <t>T. Lain-Lain</t>
  </si>
  <si>
    <t>b</t>
  </si>
  <si>
    <t>ok</t>
  </si>
  <si>
    <t>amount</t>
  </si>
  <si>
    <t>T. Pajak</t>
  </si>
  <si>
    <t>P. Pajak</t>
  </si>
  <si>
    <t>Alpha</t>
  </si>
  <si>
    <t>d1</t>
  </si>
  <si>
    <t>d2</t>
  </si>
  <si>
    <t>shift 1</t>
  </si>
  <si>
    <t>d3</t>
  </si>
  <si>
    <t>d4</t>
  </si>
  <si>
    <t>d5</t>
  </si>
  <si>
    <t>15080002</t>
  </si>
  <si>
    <t>Ahmad Dul Aziz</t>
  </si>
  <si>
    <t>15080003</t>
  </si>
  <si>
    <t>Ikbal Tiara Anggraeni</t>
  </si>
  <si>
    <t>15080004</t>
  </si>
  <si>
    <t>Dwi Kurniawan</t>
  </si>
  <si>
    <t>15080005</t>
  </si>
  <si>
    <t>Sarah Amalia</t>
  </si>
  <si>
    <t>15080006</t>
  </si>
  <si>
    <t>Dianita Sarah</t>
  </si>
  <si>
    <t>15080007</t>
  </si>
  <si>
    <t>Fajar Erianto</t>
  </si>
  <si>
    <t>15080008</t>
  </si>
  <si>
    <t>Adam Wahyu Ramadan</t>
  </si>
  <si>
    <t>15080011</t>
  </si>
  <si>
    <t>Yesi Kartini</t>
  </si>
  <si>
    <t>15080012</t>
  </si>
  <si>
    <t>Siti Aningrum</t>
  </si>
  <si>
    <t>15080013</t>
  </si>
  <si>
    <t>Gana Komara</t>
  </si>
  <si>
    <t>15080014</t>
  </si>
  <si>
    <t>Ismu Supriyatin</t>
  </si>
  <si>
    <t>15080015</t>
  </si>
  <si>
    <t>Agung Rinaldi</t>
  </si>
  <si>
    <t>15080016</t>
  </si>
  <si>
    <t>Sri Astuti Anggraeni</t>
  </si>
  <si>
    <t>15080017</t>
  </si>
  <si>
    <t>Ahmad Septiana</t>
  </si>
  <si>
    <t>15080019</t>
  </si>
  <si>
    <t>Haris Jamaludin</t>
  </si>
  <si>
    <t>15080020</t>
  </si>
  <si>
    <t>Peppi Lestari</t>
  </si>
  <si>
    <t>15080021</t>
  </si>
  <si>
    <t>Hendi Mulyadi</t>
  </si>
  <si>
    <t>Tax Irregular</t>
  </si>
  <si>
    <t>Tax Final</t>
  </si>
  <si>
    <t>Gross</t>
  </si>
  <si>
    <t>Net</t>
  </si>
  <si>
    <t>Kontrak 1</t>
  </si>
  <si>
    <t>Resign Type</t>
  </si>
  <si>
    <t>Pindah Perusahaan</t>
  </si>
  <si>
    <t>Expatriate Resign</t>
  </si>
  <si>
    <t>Meninggal Dunia</t>
  </si>
  <si>
    <t>Pensiun</t>
  </si>
  <si>
    <t>Pindah Luar Negeri</t>
  </si>
  <si>
    <t>15070001</t>
  </si>
  <si>
    <t>P. Pajak Irregular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</si>
</sst>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ddd\,\ dd\ mmm\ yyyy"/>
    <numFmt numFmtId="165" formatCode="_(* #,##0_);_(* \(#,##0\);_(* &quot;-&quot;??_);_(@_)"/>
    <numFmt numFmtId="166" formatCode="[$-409]d\-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ahoma"/>
      <family val="2"/>
    </font>
    <font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scheme val="minor"/>
    </font>
    <font>
      <sz val="10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6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/>
    <xf numFmtId="3" fontId="1" fillId="0" borderId="1" xfId="0" applyNumberFormat="1" applyFont="1" applyBorder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0" fontId="0" fillId="0" borderId="1" xfId="0" quotePrefix="1" applyBorder="1"/>
    <xf numFmtId="49" fontId="0" fillId="0" borderId="1" xfId="0" quotePrefix="1" applyNumberFormat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14" fontId="6" fillId="0" borderId="1" xfId="0" applyNumberFormat="1" applyFont="1" applyFill="1" applyBorder="1" applyAlignment="1" applyProtection="1">
      <alignment horizontal="left" vertical="top"/>
    </xf>
    <xf numFmtId="0" fontId="6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right" vertical="top"/>
    </xf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vertical="center"/>
    </xf>
    <xf numFmtId="165" fontId="0" fillId="0" borderId="1" xfId="0" applyNumberForma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0" xfId="0"/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165" fontId="11" fillId="0" borderId="1" xfId="3" applyNumberFormat="1" applyFont="1" applyFill="1" applyBorder="1" applyAlignment="1"/>
    <xf numFmtId="165" fontId="11" fillId="0" borderId="1" xfId="3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6" fontId="11" fillId="0" borderId="1" xfId="3" applyNumberFormat="1" applyFont="1" applyFill="1" applyBorder="1" applyAlignment="1">
      <alignment horizontal="center"/>
    </xf>
    <xf numFmtId="38" fontId="11" fillId="0" borderId="1" xfId="3" applyNumberFormat="1" applyFont="1" applyFill="1" applyBorder="1" applyAlignment="1"/>
    <xf numFmtId="0" fontId="12" fillId="0" borderId="1" xfId="0" applyFont="1" applyFill="1" applyBorder="1"/>
    <xf numFmtId="165" fontId="4" fillId="0" borderId="1" xfId="3" quotePrefix="1" applyNumberFormat="1" applyFont="1" applyFill="1" applyBorder="1" applyAlignment="1"/>
    <xf numFmtId="165" fontId="4" fillId="0" borderId="1" xfId="3" applyNumberFormat="1" applyFont="1" applyFill="1" applyBorder="1" applyAlignment="1"/>
    <xf numFmtId="165" fontId="4" fillId="0" borderId="1" xfId="3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4" fillId="0" borderId="1" xfId="3" applyNumberFormat="1" applyFont="1" applyFill="1" applyBorder="1" applyAlignment="1">
      <alignment horizontal="center"/>
    </xf>
    <xf numFmtId="38" fontId="4" fillId="0" borderId="1" xfId="3" applyNumberFormat="1" applyFont="1" applyFill="1" applyBorder="1" applyAlignment="1"/>
    <xf numFmtId="166" fontId="4" fillId="0" borderId="0" xfId="3" applyNumberFormat="1" applyFont="1" applyFill="1" applyAlignment="1">
      <alignment horizontal="center"/>
    </xf>
    <xf numFmtId="165" fontId="11" fillId="0" borderId="1" xfId="3" quotePrefix="1" applyNumberFormat="1" applyFont="1" applyBorder="1" applyAlignment="1"/>
    <xf numFmtId="0" fontId="0" fillId="0" borderId="0" xfId="0"/>
    <xf numFmtId="0" fontId="6" fillId="0" borderId="1" xfId="0" quotePrefix="1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 applyProtection="1">
      <alignment horizontal="left" vertical="top"/>
    </xf>
    <xf numFmtId="165" fontId="4" fillId="4" borderId="1" xfId="3" quotePrefix="1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/>
    <xf numFmtId="0" fontId="8" fillId="3" borderId="1" xfId="0" applyNumberFormat="1" applyFont="1" applyFill="1" applyBorder="1" applyAlignment="1">
      <alignment vertical="center"/>
    </xf>
    <xf numFmtId="0" fontId="0" fillId="0" borderId="0" xfId="0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41" fontId="9" fillId="0" borderId="4" xfId="2" applyNumberFormat="1" applyFont="1" applyFill="1" applyBorder="1" applyAlignment="1">
      <alignment horizontal="center"/>
    </xf>
    <xf numFmtId="41" fontId="9" fillId="0" borderId="3" xfId="2" applyNumberFormat="1" applyFont="1" applyFill="1" applyBorder="1" applyAlignment="1">
      <alignment horizontal="center"/>
    </xf>
    <xf numFmtId="165" fontId="11" fillId="0" borderId="0" xfId="1" quotePrefix="1" applyNumberFormat="1" applyFont="1" applyFill="1" applyAlignment="1"/>
    <xf numFmtId="165" fontId="11" fillId="0" borderId="1" xfId="1" applyNumberFormat="1" applyFont="1" applyFill="1" applyBorder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6" borderId="1" xfId="3" quotePrefix="1" applyNumberFormat="1" applyFont="1" applyFill="1" applyBorder="1" applyAlignment="1"/>
    <xf numFmtId="165" fontId="11" fillId="5" borderId="1" xfId="3" quotePrefix="1" applyNumberFormat="1" applyFont="1" applyFill="1" applyBorder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0" fontId="0" fillId="0" borderId="0" xfId="0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3" quotePrefix="1" applyNumberFormat="1" applyFont="1" applyAlignment="1"/>
    <xf numFmtId="165" fontId="11" fillId="6" borderId="0" xfId="3" quotePrefix="1" applyNumberFormat="1" applyFont="1" applyFill="1" applyAlignment="1"/>
    <xf numFmtId="165" fontId="11" fillId="5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6" borderId="0" xfId="3" applyNumberFormat="1" applyFont="1" applyFill="1" applyAlignment="1"/>
    <xf numFmtId="165" fontId="11" fillId="5" borderId="0" xfId="3" applyNumberFormat="1" applyFont="1" applyFill="1" applyAlignment="1"/>
    <xf numFmtId="0" fontId="0" fillId="0" borderId="0" xfId="0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1" xfId="3" quotePrefix="1" applyNumberFormat="1" applyFont="1" applyFill="1" applyBorder="1" applyAlignment="1"/>
    <xf numFmtId="0" fontId="0" fillId="0" borderId="0" xfId="0"/>
    <xf numFmtId="0" fontId="0" fillId="0" borderId="0" xfId="0"/>
    <xf numFmtId="0" fontId="0" fillId="0" borderId="5" xfId="0" applyFill="1" applyBorder="1"/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0" applyNumberFormat="1" applyBorder="1"/>
    <xf numFmtId="43" fontId="0" fillId="0" borderId="1" xfId="1" applyNumberFormat="1" applyFont="1" applyBorder="1"/>
    <xf numFmtId="43" fontId="11" fillId="0" borderId="1" xfId="3" applyNumberFormat="1" applyFont="1" applyBorder="1" applyAlignment="1"/>
    <xf numFmtId="43" fontId="13" fillId="0" borderId="1" xfId="3" applyNumberFormat="1" applyFont="1" applyFill="1" applyBorder="1" applyAlignment="1"/>
    <xf numFmtId="43" fontId="0" fillId="0" borderId="1" xfId="1" applyFont="1" applyBorder="1"/>
    <xf numFmtId="43" fontId="0" fillId="0" borderId="1" xfId="1" applyFont="1" applyFill="1" applyBorder="1"/>
    <xf numFmtId="3" fontId="0" fillId="0" borderId="1" xfId="0" applyNumberFormat="1" applyBorder="1"/>
    <xf numFmtId="43" fontId="12" fillId="0" borderId="1" xfId="1" applyNumberFormat="1" applyFont="1" applyBorder="1"/>
    <xf numFmtId="43" fontId="12" fillId="0" borderId="1" xfId="1" applyFont="1" applyBorder="1"/>
    <xf numFmtId="0" fontId="1" fillId="0" borderId="0" xfId="0" applyFont="1"/>
    <xf numFmtId="0" fontId="5" fillId="0" borderId="1" xfId="0" applyFont="1" applyFill="1" applyBorder="1"/>
    <xf numFmtId="164" fontId="5" fillId="0" borderId="1" xfId="0" applyNumberFormat="1" applyFont="1" applyFill="1" applyBorder="1"/>
    <xf numFmtId="165" fontId="11" fillId="8" borderId="0" xfId="3" applyNumberFormat="1" applyFont="1" applyFill="1" applyAlignment="1"/>
    <xf numFmtId="165" fontId="11" fillId="7" borderId="0" xfId="3" quotePrefix="1" applyNumberFormat="1" applyFont="1" applyFill="1" applyAlignment="1"/>
    <xf numFmtId="164" fontId="1" fillId="0" borderId="1" xfId="0" applyNumberFormat="1" applyFont="1" applyFill="1" applyBorder="1"/>
    <xf numFmtId="3" fontId="1" fillId="0" borderId="1" xfId="0" applyNumberFormat="1" applyFont="1" applyFill="1" applyBorder="1"/>
    <xf numFmtId="164" fontId="0" fillId="0" borderId="1" xfId="0" applyNumberFormat="1" applyFill="1" applyBorder="1"/>
    <xf numFmtId="0" fontId="0" fillId="0" borderId="1" xfId="0" applyFont="1" applyFill="1" applyBorder="1"/>
    <xf numFmtId="0" fontId="12" fillId="0" borderId="1" xfId="0" applyFont="1" applyFill="1" applyBorder="1" applyAlignment="1">
      <alignment horizontal="center"/>
    </xf>
    <xf numFmtId="41" fontId="2" fillId="0" borderId="1" xfId="2" applyFont="1" applyFill="1" applyBorder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/>
  <cols>
    <col min="1" max="1" width="9" bestFit="1" customWidth="1"/>
    <col min="2" max="2" width="26.7109375" bestFit="1" customWidth="1"/>
    <col min="3" max="3" width="12.28515625" bestFit="1" customWidth="1"/>
    <col min="4" max="4" width="9.7109375" style="6" bestFit="1" customWidth="1"/>
    <col min="5" max="5" width="30.7109375" style="6" bestFit="1" customWidth="1"/>
    <col min="6" max="6" width="6.42578125" style="6" bestFit="1" customWidth="1"/>
    <col min="7" max="7" width="15.85546875" bestFit="1" customWidth="1"/>
    <col min="8" max="8" width="16.85546875" style="3" bestFit="1" customWidth="1"/>
    <col min="9" max="9" width="15" bestFit="1" customWidth="1"/>
    <col min="10" max="10" width="5.42578125" bestFit="1" customWidth="1"/>
    <col min="11" max="11" width="12.85546875" bestFit="1" customWidth="1"/>
    <col min="12" max="13" width="12.85546875" style="144" customWidth="1"/>
    <col min="14" max="14" width="10.85546875" style="3" bestFit="1" customWidth="1"/>
    <col min="15" max="15" width="16.5703125" style="3" bestFit="1" customWidth="1"/>
    <col min="16" max="16" width="13.85546875" bestFit="1" customWidth="1"/>
    <col min="17" max="17" width="6.7109375" bestFit="1" customWidth="1"/>
    <col min="18" max="18" width="11.28515625" bestFit="1" customWidth="1"/>
    <col min="19" max="19" width="13.140625" bestFit="1" customWidth="1"/>
    <col min="20" max="20" width="16.85546875" style="3" bestFit="1" customWidth="1"/>
    <col min="21" max="21" width="8.28515625" bestFit="1" customWidth="1"/>
    <col min="22" max="22" width="13.42578125" bestFit="1" customWidth="1"/>
    <col min="23" max="23" width="7.5703125" bestFit="1" customWidth="1"/>
    <col min="24" max="24" width="18.28515625" bestFit="1" customWidth="1"/>
    <col min="25" max="25" width="10" style="3" bestFit="1" customWidth="1"/>
    <col min="26" max="27" width="16.85546875" style="3" bestFit="1" customWidth="1"/>
    <col min="28" max="28" width="15.5703125" style="3" bestFit="1" customWidth="1"/>
    <col min="29" max="29" width="19.140625" style="3" bestFit="1" customWidth="1"/>
    <col min="30" max="30" width="18.28515625" style="3" bestFit="1" customWidth="1"/>
    <col min="31" max="31" width="11.28515625" style="3" bestFit="1" customWidth="1"/>
    <col min="32" max="32" width="14.85546875" bestFit="1" customWidth="1"/>
    <col min="33" max="33" width="14.5703125" bestFit="1" customWidth="1"/>
    <col min="34" max="34" width="92.85546875" bestFit="1" customWidth="1"/>
    <col min="35" max="35" width="4.42578125" bestFit="1" customWidth="1"/>
    <col min="36" max="36" width="3.7109375" bestFit="1" customWidth="1"/>
    <col min="37" max="37" width="28.42578125" bestFit="1" customWidth="1"/>
    <col min="38" max="38" width="5.85546875" bestFit="1" customWidth="1"/>
    <col min="39" max="39" width="24" bestFit="1" customWidth="1"/>
    <col min="40" max="40" width="16.7109375" bestFit="1" customWidth="1"/>
    <col min="41" max="41" width="18.5703125" bestFit="1" customWidth="1"/>
    <col min="42" max="42" width="15.140625" bestFit="1" customWidth="1"/>
    <col min="43" max="43" width="11" bestFit="1" customWidth="1"/>
    <col min="44" max="44" width="11.7109375" bestFit="1" customWidth="1"/>
    <col min="45" max="45" width="18.85546875" bestFit="1" customWidth="1"/>
    <col min="46" max="46" width="20.85546875" bestFit="1" customWidth="1"/>
    <col min="47" max="47" width="17.28515625" bestFit="1" customWidth="1"/>
  </cols>
  <sheetData>
    <row r="1" spans="1:48">
      <c r="A1" s="158" t="s">
        <v>0</v>
      </c>
      <c r="B1" s="158" t="s">
        <v>1</v>
      </c>
      <c r="C1" s="158" t="s">
        <v>2</v>
      </c>
      <c r="D1" s="158" t="s">
        <v>65</v>
      </c>
      <c r="E1" s="158" t="s">
        <v>66</v>
      </c>
      <c r="F1" s="158" t="s">
        <v>67</v>
      </c>
      <c r="G1" s="158" t="s">
        <v>15</v>
      </c>
      <c r="H1" s="159" t="s">
        <v>3</v>
      </c>
      <c r="I1" s="158" t="s">
        <v>4</v>
      </c>
      <c r="J1" s="158" t="s">
        <v>5</v>
      </c>
      <c r="K1" s="158" t="s">
        <v>6</v>
      </c>
      <c r="L1" s="158" t="s">
        <v>428</v>
      </c>
      <c r="M1" s="158" t="s">
        <v>429</v>
      </c>
      <c r="N1" s="159" t="s">
        <v>21</v>
      </c>
      <c r="O1" s="159" t="s">
        <v>433</v>
      </c>
      <c r="P1" s="158" t="s">
        <v>22</v>
      </c>
      <c r="Q1" s="158" t="s">
        <v>24</v>
      </c>
      <c r="R1" s="158" t="s">
        <v>7</v>
      </c>
      <c r="S1" s="158" t="s">
        <v>8</v>
      </c>
      <c r="T1" s="159" t="s">
        <v>9</v>
      </c>
      <c r="U1" s="158" t="s">
        <v>10</v>
      </c>
      <c r="V1" s="158" t="s">
        <v>11</v>
      </c>
      <c r="W1" s="158" t="s">
        <v>12</v>
      </c>
      <c r="X1" s="158" t="s">
        <v>13</v>
      </c>
      <c r="Y1" s="159" t="s">
        <v>14</v>
      </c>
      <c r="Z1" s="159" t="s">
        <v>16</v>
      </c>
      <c r="AA1" s="159" t="s">
        <v>17</v>
      </c>
      <c r="AB1" s="159" t="s">
        <v>18</v>
      </c>
      <c r="AC1" s="159" t="s">
        <v>19</v>
      </c>
      <c r="AD1" s="159" t="s">
        <v>20</v>
      </c>
      <c r="AE1" s="159" t="s">
        <v>25</v>
      </c>
      <c r="AF1" s="158" t="s">
        <v>26</v>
      </c>
      <c r="AG1" s="158" t="s">
        <v>27</v>
      </c>
      <c r="AH1" s="158" t="s">
        <v>28</v>
      </c>
      <c r="AI1" s="158" t="s">
        <v>29</v>
      </c>
      <c r="AJ1" s="158" t="s">
        <v>30</v>
      </c>
      <c r="AK1" s="158" t="s">
        <v>31</v>
      </c>
      <c r="AL1" s="158" t="s">
        <v>32</v>
      </c>
      <c r="AM1" s="158" t="s">
        <v>33</v>
      </c>
      <c r="AN1" s="158" t="s">
        <v>34</v>
      </c>
      <c r="AO1" s="158" t="s">
        <v>35</v>
      </c>
      <c r="AP1" s="158" t="s">
        <v>36</v>
      </c>
      <c r="AQ1" s="158" t="s">
        <v>37</v>
      </c>
      <c r="AR1" s="158" t="s">
        <v>38</v>
      </c>
      <c r="AS1" s="158" t="s">
        <v>39</v>
      </c>
      <c r="AT1" s="158" t="s">
        <v>40</v>
      </c>
      <c r="AU1" s="158" t="s">
        <v>168</v>
      </c>
      <c r="AV1" s="158" t="s">
        <v>169</v>
      </c>
    </row>
    <row r="2" spans="1:48" s="144" customFormat="1">
      <c r="A2" s="142" t="s">
        <v>394</v>
      </c>
      <c r="B2" s="56" t="s">
        <v>395</v>
      </c>
      <c r="C2" s="21"/>
      <c r="D2" s="21"/>
      <c r="E2" s="21"/>
      <c r="F2" s="21"/>
      <c r="G2" s="21" t="s">
        <v>432</v>
      </c>
      <c r="H2" s="61">
        <v>42228</v>
      </c>
      <c r="I2" s="21" t="s">
        <v>343</v>
      </c>
      <c r="J2" s="23" t="s">
        <v>43</v>
      </c>
      <c r="K2" s="21" t="s">
        <v>430</v>
      </c>
      <c r="L2" s="21" t="s">
        <v>430</v>
      </c>
      <c r="M2" s="21" t="s">
        <v>430</v>
      </c>
      <c r="N2" s="61"/>
      <c r="O2" s="61"/>
      <c r="P2" s="21"/>
      <c r="Q2" s="21"/>
      <c r="R2" s="21" t="s">
        <v>44</v>
      </c>
      <c r="S2" s="21"/>
      <c r="T2" s="21"/>
      <c r="U2" s="21"/>
      <c r="V2" s="21"/>
      <c r="W2" s="21"/>
      <c r="X2" s="21"/>
      <c r="Y2" s="21"/>
      <c r="Z2" s="22"/>
      <c r="AA2" s="21"/>
      <c r="AB2" s="21"/>
      <c r="AC2" s="21"/>
      <c r="AD2" s="21"/>
      <c r="AE2" s="21"/>
      <c r="AF2" s="24"/>
      <c r="AG2" s="24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48" s="144" customFormat="1">
      <c r="A3" s="142" t="s">
        <v>396</v>
      </c>
      <c r="B3" s="56" t="s">
        <v>397</v>
      </c>
      <c r="C3" s="21"/>
      <c r="D3" s="21"/>
      <c r="E3" s="21"/>
      <c r="F3" s="21"/>
      <c r="G3" s="21" t="s">
        <v>432</v>
      </c>
      <c r="H3" s="61">
        <v>42216</v>
      </c>
      <c r="I3" s="21" t="s">
        <v>343</v>
      </c>
      <c r="J3" s="23" t="s">
        <v>43</v>
      </c>
      <c r="K3" s="21" t="s">
        <v>430</v>
      </c>
      <c r="L3" s="21" t="s">
        <v>430</v>
      </c>
      <c r="M3" s="21" t="s">
        <v>430</v>
      </c>
      <c r="N3" s="61"/>
      <c r="O3" s="61"/>
      <c r="P3" s="21"/>
      <c r="Q3" s="21"/>
      <c r="R3" s="21" t="s">
        <v>49</v>
      </c>
      <c r="S3" s="21"/>
      <c r="T3" s="21"/>
      <c r="U3" s="21"/>
      <c r="V3" s="21"/>
      <c r="W3" s="21"/>
      <c r="X3" s="21"/>
      <c r="Y3" s="21"/>
      <c r="Z3" s="22"/>
      <c r="AA3" s="21"/>
      <c r="AB3" s="21"/>
      <c r="AC3" s="21"/>
      <c r="AD3" s="21"/>
      <c r="AE3" s="21"/>
      <c r="AF3" s="24"/>
      <c r="AG3" s="24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1:48" s="144" customFormat="1">
      <c r="A4" s="142" t="s">
        <v>398</v>
      </c>
      <c r="B4" s="56" t="s">
        <v>399</v>
      </c>
      <c r="C4" s="21"/>
      <c r="D4" s="21"/>
      <c r="E4" s="21"/>
      <c r="F4" s="21"/>
      <c r="G4" s="21" t="s">
        <v>432</v>
      </c>
      <c r="H4" s="61">
        <v>42219</v>
      </c>
      <c r="I4" s="21" t="s">
        <v>343</v>
      </c>
      <c r="J4" s="23" t="s">
        <v>43</v>
      </c>
      <c r="K4" s="21" t="s">
        <v>430</v>
      </c>
      <c r="L4" s="21" t="s">
        <v>430</v>
      </c>
      <c r="M4" s="21" t="s">
        <v>430</v>
      </c>
      <c r="N4" s="61">
        <v>42237</v>
      </c>
      <c r="O4" s="61" t="s">
        <v>434</v>
      </c>
      <c r="P4" s="21"/>
      <c r="Q4" s="21"/>
      <c r="R4" s="21" t="s">
        <v>44</v>
      </c>
      <c r="S4" s="21"/>
      <c r="T4" s="21"/>
      <c r="U4" s="21"/>
      <c r="V4" s="21"/>
      <c r="W4" s="21"/>
      <c r="X4" s="21"/>
      <c r="Y4" s="21"/>
      <c r="Z4" s="22"/>
      <c r="AA4" s="21"/>
      <c r="AB4" s="21"/>
      <c r="AC4" s="21"/>
      <c r="AD4" s="21"/>
      <c r="AE4" s="21"/>
      <c r="AF4" s="24"/>
      <c r="AG4" s="24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</row>
    <row r="5" spans="1:48" s="144" customFormat="1">
      <c r="A5" s="142" t="s">
        <v>400</v>
      </c>
      <c r="B5" s="56" t="s">
        <v>401</v>
      </c>
      <c r="C5" s="21"/>
      <c r="D5" s="21"/>
      <c r="E5" s="21"/>
      <c r="F5" s="21"/>
      <c r="G5" s="21" t="s">
        <v>432</v>
      </c>
      <c r="H5" s="61">
        <v>42217</v>
      </c>
      <c r="I5" s="21" t="s">
        <v>343</v>
      </c>
      <c r="J5" s="23" t="s">
        <v>43</v>
      </c>
      <c r="K5" s="21" t="s">
        <v>430</v>
      </c>
      <c r="L5" s="21" t="s">
        <v>430</v>
      </c>
      <c r="M5" s="21" t="s">
        <v>430</v>
      </c>
      <c r="N5" s="61">
        <v>42218</v>
      </c>
      <c r="O5" s="61" t="s">
        <v>434</v>
      </c>
      <c r="P5" s="21"/>
      <c r="Q5" s="21"/>
      <c r="R5" s="21" t="s">
        <v>49</v>
      </c>
      <c r="S5" s="21"/>
      <c r="T5" s="21"/>
      <c r="U5" s="21"/>
      <c r="V5" s="21"/>
      <c r="W5" s="21"/>
      <c r="X5" s="21"/>
      <c r="Y5" s="21"/>
      <c r="Z5" s="22"/>
      <c r="AA5" s="21"/>
      <c r="AB5" s="21"/>
      <c r="AC5" s="21"/>
      <c r="AD5" s="21"/>
      <c r="AE5" s="21"/>
      <c r="AF5" s="24"/>
      <c r="AG5" s="24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</row>
    <row r="6" spans="1:48" s="144" customFormat="1">
      <c r="A6" s="142" t="s">
        <v>402</v>
      </c>
      <c r="B6" s="56" t="s">
        <v>403</v>
      </c>
      <c r="C6" s="21"/>
      <c r="D6" s="21"/>
      <c r="E6" s="21"/>
      <c r="F6" s="21"/>
      <c r="G6" s="21" t="s">
        <v>432</v>
      </c>
      <c r="H6" s="61">
        <v>42217</v>
      </c>
      <c r="I6" s="21" t="s">
        <v>343</v>
      </c>
      <c r="J6" s="23" t="s">
        <v>43</v>
      </c>
      <c r="K6" s="21" t="s">
        <v>430</v>
      </c>
      <c r="L6" s="21" t="s">
        <v>430</v>
      </c>
      <c r="M6" s="21" t="s">
        <v>430</v>
      </c>
      <c r="N6" s="61"/>
      <c r="O6" s="61"/>
      <c r="P6" s="21"/>
      <c r="Q6" s="21"/>
      <c r="R6" s="21" t="s">
        <v>49</v>
      </c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4"/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</row>
    <row r="7" spans="1:48" s="144" customFormat="1">
      <c r="A7" s="142" t="s">
        <v>404</v>
      </c>
      <c r="B7" s="56" t="s">
        <v>405</v>
      </c>
      <c r="C7" s="21"/>
      <c r="D7" s="21"/>
      <c r="E7" s="21"/>
      <c r="F7" s="21"/>
      <c r="G7" s="21" t="s">
        <v>432</v>
      </c>
      <c r="H7" s="61">
        <v>42216</v>
      </c>
      <c r="I7" s="21" t="s">
        <v>343</v>
      </c>
      <c r="J7" s="23" t="s">
        <v>43</v>
      </c>
      <c r="K7" s="21" t="s">
        <v>430</v>
      </c>
      <c r="L7" s="21" t="s">
        <v>430</v>
      </c>
      <c r="M7" s="21" t="s">
        <v>430</v>
      </c>
      <c r="N7" s="61"/>
      <c r="O7" s="61"/>
      <c r="P7" s="21"/>
      <c r="Q7" s="21"/>
      <c r="R7" s="21" t="s">
        <v>44</v>
      </c>
      <c r="S7" s="21"/>
      <c r="T7" s="21"/>
      <c r="U7" s="21"/>
      <c r="V7" s="21"/>
      <c r="W7" s="21"/>
      <c r="X7" s="21"/>
      <c r="Y7" s="21"/>
      <c r="Z7" s="22"/>
      <c r="AA7" s="21"/>
      <c r="AB7" s="21"/>
      <c r="AC7" s="21"/>
      <c r="AD7" s="21"/>
      <c r="AE7" s="21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</row>
    <row r="8" spans="1:48" s="144" customFormat="1">
      <c r="A8" s="142" t="s">
        <v>406</v>
      </c>
      <c r="B8" s="56" t="s">
        <v>407</v>
      </c>
      <c r="C8" s="21"/>
      <c r="D8" s="21"/>
      <c r="E8" s="21"/>
      <c r="F8" s="21"/>
      <c r="G8" s="21" t="s">
        <v>432</v>
      </c>
      <c r="H8" s="61">
        <v>42208</v>
      </c>
      <c r="I8" s="21" t="s">
        <v>343</v>
      </c>
      <c r="J8" s="23" t="s">
        <v>43</v>
      </c>
      <c r="K8" s="21" t="s">
        <v>430</v>
      </c>
      <c r="L8" s="21" t="s">
        <v>430</v>
      </c>
      <c r="M8" s="21" t="s">
        <v>430</v>
      </c>
      <c r="N8" s="61"/>
      <c r="O8" s="61"/>
      <c r="P8" s="21"/>
      <c r="Q8" s="21"/>
      <c r="R8" s="21" t="s">
        <v>44</v>
      </c>
      <c r="S8" s="21"/>
      <c r="T8" s="21"/>
      <c r="U8" s="21"/>
      <c r="V8" s="21"/>
      <c r="W8" s="21"/>
      <c r="X8" s="21"/>
      <c r="Y8" s="21"/>
      <c r="Z8" s="22"/>
      <c r="AA8" s="21"/>
      <c r="AB8" s="21"/>
      <c r="AC8" s="21"/>
      <c r="AD8" s="21"/>
      <c r="AE8" s="21"/>
      <c r="AF8" s="24"/>
      <c r="AG8" s="24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</row>
    <row r="9" spans="1:48" s="144" customFormat="1">
      <c r="A9" s="142" t="s">
        <v>408</v>
      </c>
      <c r="B9" s="56" t="s">
        <v>409</v>
      </c>
      <c r="C9" s="21"/>
      <c r="D9" s="21"/>
      <c r="E9" s="21"/>
      <c r="F9" s="21"/>
      <c r="G9" s="21" t="s">
        <v>432</v>
      </c>
      <c r="H9" s="61">
        <v>42132</v>
      </c>
      <c r="I9" s="21" t="s">
        <v>343</v>
      </c>
      <c r="J9" s="23" t="s">
        <v>43</v>
      </c>
      <c r="K9" s="21" t="s">
        <v>430</v>
      </c>
      <c r="L9" s="21" t="s">
        <v>430</v>
      </c>
      <c r="M9" s="21" t="s">
        <v>430</v>
      </c>
      <c r="N9" s="61"/>
      <c r="O9" s="61"/>
      <c r="P9" s="21"/>
      <c r="Q9" s="21"/>
      <c r="R9" s="21" t="s">
        <v>49</v>
      </c>
      <c r="S9" s="21"/>
      <c r="T9" s="21"/>
      <c r="U9" s="21"/>
      <c r="V9" s="21"/>
      <c r="W9" s="21"/>
      <c r="X9" s="21"/>
      <c r="Y9" s="21"/>
      <c r="Z9" s="22"/>
      <c r="AA9" s="21"/>
      <c r="AB9" s="21"/>
      <c r="AC9" s="21"/>
      <c r="AD9" s="21"/>
      <c r="AE9" s="21"/>
      <c r="AF9" s="24"/>
      <c r="AG9" s="24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spans="1:48" s="144" customFormat="1">
      <c r="A10" s="142" t="s">
        <v>410</v>
      </c>
      <c r="B10" s="56" t="s">
        <v>411</v>
      </c>
      <c r="C10" s="21"/>
      <c r="D10" s="21"/>
      <c r="E10" s="21"/>
      <c r="F10" s="21"/>
      <c r="G10" s="21" t="s">
        <v>432</v>
      </c>
      <c r="H10" s="61">
        <v>42226</v>
      </c>
      <c r="I10" s="21" t="s">
        <v>343</v>
      </c>
      <c r="J10" s="23" t="s">
        <v>43</v>
      </c>
      <c r="K10" s="21" t="s">
        <v>430</v>
      </c>
      <c r="L10" s="21" t="s">
        <v>430</v>
      </c>
      <c r="M10" s="21" t="s">
        <v>430</v>
      </c>
      <c r="N10" s="61"/>
      <c r="O10" s="61"/>
      <c r="P10" s="21"/>
      <c r="Q10" s="21"/>
      <c r="R10" s="21" t="s">
        <v>49</v>
      </c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4"/>
      <c r="AG10" s="24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</row>
    <row r="11" spans="1:48" s="144" customFormat="1">
      <c r="A11" s="142" t="s">
        <v>412</v>
      </c>
      <c r="B11" s="56" t="s">
        <v>413</v>
      </c>
      <c r="C11" s="21"/>
      <c r="D11" s="21"/>
      <c r="E11" s="21"/>
      <c r="F11" s="21"/>
      <c r="G11" s="21" t="s">
        <v>432</v>
      </c>
      <c r="H11" s="61">
        <v>42227</v>
      </c>
      <c r="I11" s="21" t="s">
        <v>343</v>
      </c>
      <c r="J11" s="23" t="s">
        <v>43</v>
      </c>
      <c r="K11" s="21" t="s">
        <v>430</v>
      </c>
      <c r="L11" s="21" t="s">
        <v>430</v>
      </c>
      <c r="M11" s="21" t="s">
        <v>430</v>
      </c>
      <c r="N11" s="61">
        <v>42241</v>
      </c>
      <c r="O11" s="61" t="s">
        <v>434</v>
      </c>
      <c r="P11" s="21"/>
      <c r="Q11" s="21"/>
      <c r="R11" s="21" t="s">
        <v>44</v>
      </c>
      <c r="S11" s="21"/>
      <c r="T11" s="21"/>
      <c r="U11" s="21"/>
      <c r="V11" s="21"/>
      <c r="W11" s="21"/>
      <c r="X11" s="21"/>
      <c r="Y11" s="21"/>
      <c r="Z11" s="22"/>
      <c r="AA11" s="21"/>
      <c r="AB11" s="21"/>
      <c r="AC11" s="21"/>
      <c r="AD11" s="21"/>
      <c r="AE11" s="21"/>
      <c r="AF11" s="24"/>
      <c r="AG11" s="24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</row>
    <row r="12" spans="1:48" s="144" customFormat="1">
      <c r="A12" s="142" t="s">
        <v>414</v>
      </c>
      <c r="B12" s="56" t="s">
        <v>415</v>
      </c>
      <c r="C12" s="21"/>
      <c r="D12" s="21"/>
      <c r="E12" s="21"/>
      <c r="F12" s="21"/>
      <c r="G12" s="21" t="s">
        <v>432</v>
      </c>
      <c r="H12" s="61">
        <v>42226</v>
      </c>
      <c r="I12" s="21" t="s">
        <v>343</v>
      </c>
      <c r="J12" s="23" t="s">
        <v>43</v>
      </c>
      <c r="K12" s="21" t="s">
        <v>430</v>
      </c>
      <c r="L12" s="21" t="s">
        <v>430</v>
      </c>
      <c r="M12" s="21" t="s">
        <v>430</v>
      </c>
      <c r="N12" s="61"/>
      <c r="O12" s="61"/>
      <c r="P12" s="21"/>
      <c r="Q12" s="21" t="s">
        <v>376</v>
      </c>
      <c r="R12" s="21" t="s">
        <v>49</v>
      </c>
      <c r="S12" s="21"/>
      <c r="T12" s="21"/>
      <c r="U12" s="21"/>
      <c r="V12" s="21"/>
      <c r="W12" s="21"/>
      <c r="X12" s="21"/>
      <c r="Y12" s="21"/>
      <c r="Z12" s="22"/>
      <c r="AA12" s="21"/>
      <c r="AB12" s="21"/>
      <c r="AC12" s="21"/>
      <c r="AD12" s="21"/>
      <c r="AE12" s="21"/>
      <c r="AF12" s="24"/>
      <c r="AG12" s="24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</row>
    <row r="13" spans="1:48" s="144" customFormat="1">
      <c r="A13" s="142" t="s">
        <v>416</v>
      </c>
      <c r="B13" s="56" t="s">
        <v>417</v>
      </c>
      <c r="C13" s="21"/>
      <c r="D13" s="21"/>
      <c r="E13" s="21"/>
      <c r="F13" s="21"/>
      <c r="G13" s="21" t="s">
        <v>432</v>
      </c>
      <c r="H13" s="61">
        <v>42229</v>
      </c>
      <c r="I13" s="21" t="s">
        <v>343</v>
      </c>
      <c r="J13" s="23" t="s">
        <v>43</v>
      </c>
      <c r="K13" s="21" t="s">
        <v>430</v>
      </c>
      <c r="L13" s="21" t="s">
        <v>430</v>
      </c>
      <c r="M13" s="21" t="s">
        <v>430</v>
      </c>
      <c r="N13" s="61"/>
      <c r="O13" s="61"/>
      <c r="P13" s="21"/>
      <c r="Q13" s="21"/>
      <c r="R13" s="21" t="s">
        <v>44</v>
      </c>
      <c r="S13" s="21"/>
      <c r="T13" s="21"/>
      <c r="U13" s="21"/>
      <c r="V13" s="21"/>
      <c r="W13" s="21"/>
      <c r="X13" s="21"/>
      <c r="Y13" s="21"/>
      <c r="Z13" s="22"/>
      <c r="AA13" s="21"/>
      <c r="AB13" s="21"/>
      <c r="AC13" s="21"/>
      <c r="AD13" s="21"/>
      <c r="AE13" s="21"/>
      <c r="AF13" s="24"/>
      <c r="AG13" s="24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</row>
    <row r="14" spans="1:48" s="144" customFormat="1">
      <c r="A14" s="142" t="s">
        <v>418</v>
      </c>
      <c r="B14" s="56" t="s">
        <v>419</v>
      </c>
      <c r="C14" s="21"/>
      <c r="D14" s="21"/>
      <c r="E14" s="21"/>
      <c r="F14" s="21"/>
      <c r="G14" s="21" t="s">
        <v>432</v>
      </c>
      <c r="H14" s="61">
        <v>42229</v>
      </c>
      <c r="I14" s="21" t="s">
        <v>343</v>
      </c>
      <c r="J14" s="23" t="s">
        <v>43</v>
      </c>
      <c r="K14" s="21" t="s">
        <v>430</v>
      </c>
      <c r="L14" s="21" t="s">
        <v>430</v>
      </c>
      <c r="M14" s="21" t="s">
        <v>430</v>
      </c>
      <c r="N14" s="61"/>
      <c r="O14" s="61"/>
      <c r="P14" s="21"/>
      <c r="Q14" s="21"/>
      <c r="R14" s="21" t="s">
        <v>49</v>
      </c>
      <c r="S14" s="21"/>
      <c r="T14" s="21"/>
      <c r="U14" s="21"/>
      <c r="V14" s="21"/>
      <c r="W14" s="21"/>
      <c r="X14" s="21"/>
      <c r="Y14" s="21"/>
      <c r="Z14" s="22"/>
      <c r="AA14" s="21"/>
      <c r="AB14" s="21"/>
      <c r="AC14" s="21"/>
      <c r="AD14" s="21"/>
      <c r="AE14" s="21"/>
      <c r="AF14" s="24"/>
      <c r="AG14" s="24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</row>
    <row r="15" spans="1:48" s="144" customFormat="1">
      <c r="A15" s="142" t="s">
        <v>420</v>
      </c>
      <c r="B15" s="56" t="s">
        <v>421</v>
      </c>
      <c r="C15" s="21"/>
      <c r="D15" s="21"/>
      <c r="E15" s="21"/>
      <c r="F15" s="21"/>
      <c r="G15" s="21" t="s">
        <v>432</v>
      </c>
      <c r="H15" s="61">
        <v>42235</v>
      </c>
      <c r="I15" s="21" t="s">
        <v>343</v>
      </c>
      <c r="J15" s="23" t="s">
        <v>43</v>
      </c>
      <c r="K15" s="21" t="s">
        <v>430</v>
      </c>
      <c r="L15" s="21" t="s">
        <v>430</v>
      </c>
      <c r="M15" s="21" t="s">
        <v>430</v>
      </c>
      <c r="N15" s="61"/>
      <c r="O15" s="61"/>
      <c r="P15" s="21"/>
      <c r="Q15" s="21"/>
      <c r="R15" s="21" t="s">
        <v>44</v>
      </c>
      <c r="S15" s="21"/>
      <c r="T15" s="21"/>
      <c r="U15" s="21"/>
      <c r="V15" s="21"/>
      <c r="W15" s="21"/>
      <c r="X15" s="21"/>
      <c r="Y15" s="21"/>
      <c r="Z15" s="22"/>
      <c r="AA15" s="21"/>
      <c r="AB15" s="21"/>
      <c r="AC15" s="21"/>
      <c r="AD15" s="21"/>
      <c r="AE15" s="21"/>
      <c r="AF15" s="24"/>
      <c r="AG15" s="24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</row>
    <row r="16" spans="1:48" s="144" customFormat="1">
      <c r="A16" s="142" t="s">
        <v>422</v>
      </c>
      <c r="B16" s="56" t="s">
        <v>423</v>
      </c>
      <c r="C16" s="21"/>
      <c r="D16" s="21"/>
      <c r="E16" s="21"/>
      <c r="F16" s="21"/>
      <c r="G16" s="21" t="s">
        <v>432</v>
      </c>
      <c r="H16" s="61">
        <v>42235</v>
      </c>
      <c r="I16" s="21" t="s">
        <v>343</v>
      </c>
      <c r="J16" s="23" t="s">
        <v>48</v>
      </c>
      <c r="K16" s="21" t="s">
        <v>430</v>
      </c>
      <c r="L16" s="21" t="s">
        <v>430</v>
      </c>
      <c r="M16" s="21" t="s">
        <v>430</v>
      </c>
      <c r="N16" s="61"/>
      <c r="O16" s="61"/>
      <c r="P16" s="21"/>
      <c r="Q16" s="21"/>
      <c r="R16" s="21" t="s">
        <v>44</v>
      </c>
      <c r="S16" s="21"/>
      <c r="T16" s="21"/>
      <c r="U16" s="21"/>
      <c r="V16" s="21"/>
      <c r="W16" s="21"/>
      <c r="X16" s="21"/>
      <c r="Y16" s="21"/>
      <c r="Z16" s="22"/>
      <c r="AA16" s="21"/>
      <c r="AB16" s="21"/>
      <c r="AC16" s="21"/>
      <c r="AD16" s="21"/>
      <c r="AE16" s="21"/>
      <c r="AF16" s="24"/>
      <c r="AG16" s="24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</row>
    <row r="17" spans="1:48" s="144" customFormat="1">
      <c r="A17" s="142" t="s">
        <v>424</v>
      </c>
      <c r="B17" s="56" t="s">
        <v>425</v>
      </c>
      <c r="C17" s="21"/>
      <c r="D17" s="21"/>
      <c r="E17" s="21"/>
      <c r="F17" s="21"/>
      <c r="G17" s="21" t="s">
        <v>432</v>
      </c>
      <c r="H17" s="61">
        <v>42234</v>
      </c>
      <c r="I17" s="21" t="s">
        <v>343</v>
      </c>
      <c r="J17" s="23" t="s">
        <v>43</v>
      </c>
      <c r="K17" s="21" t="s">
        <v>430</v>
      </c>
      <c r="L17" s="21" t="s">
        <v>430</v>
      </c>
      <c r="M17" s="21" t="s">
        <v>430</v>
      </c>
      <c r="N17" s="61"/>
      <c r="O17" s="61"/>
      <c r="P17" s="21"/>
      <c r="Q17" s="21"/>
      <c r="R17" s="21" t="s">
        <v>49</v>
      </c>
      <c r="S17" s="21"/>
      <c r="T17" s="21"/>
      <c r="U17" s="21"/>
      <c r="V17" s="21"/>
      <c r="W17" s="21"/>
      <c r="X17" s="21"/>
      <c r="Y17" s="21"/>
      <c r="Z17" s="22"/>
      <c r="AA17" s="21"/>
      <c r="AB17" s="21"/>
      <c r="AC17" s="21"/>
      <c r="AD17" s="21"/>
      <c r="AE17" s="21"/>
      <c r="AF17" s="24"/>
      <c r="AG17" s="24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</row>
    <row r="18" spans="1:48" s="144" customFormat="1">
      <c r="A18" s="142" t="s">
        <v>426</v>
      </c>
      <c r="B18" s="56" t="s">
        <v>427</v>
      </c>
      <c r="C18" s="21"/>
      <c r="D18" s="21"/>
      <c r="E18" s="21"/>
      <c r="F18" s="21"/>
      <c r="G18" s="21" t="s">
        <v>432</v>
      </c>
      <c r="H18" s="61">
        <v>42234</v>
      </c>
      <c r="I18" s="21" t="s">
        <v>343</v>
      </c>
      <c r="J18" s="23" t="s">
        <v>43</v>
      </c>
      <c r="K18" s="21" t="s">
        <v>430</v>
      </c>
      <c r="L18" s="21" t="s">
        <v>430</v>
      </c>
      <c r="M18" s="21" t="s">
        <v>430</v>
      </c>
      <c r="N18" s="61"/>
      <c r="O18" s="61"/>
      <c r="P18" s="21"/>
      <c r="Q18" s="21"/>
      <c r="R18" s="21" t="s">
        <v>44</v>
      </c>
      <c r="S18" s="21"/>
      <c r="T18" s="21"/>
      <c r="U18" s="21"/>
      <c r="V18" s="21"/>
      <c r="W18" s="21"/>
      <c r="X18" s="21"/>
      <c r="Y18" s="21"/>
      <c r="Z18" s="22"/>
      <c r="AA18" s="21"/>
      <c r="AB18" s="21"/>
      <c r="AC18" s="21"/>
      <c r="AD18" s="21"/>
      <c r="AE18" s="21"/>
      <c r="AF18" s="24"/>
      <c r="AG18" s="24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</sheetData>
  <autoFilter ref="A1:AV18">
    <sortState ref="A2:AT61">
      <sortCondition ref="A1:A45"/>
    </sortState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Database!$C$14:$C$15</xm:f>
          </x14:formula1>
          <xm:sqref>W2:W1048576</xm:sqref>
        </x14:dataValidation>
        <x14:dataValidation type="list" allowBlank="1" showInputMessage="1" showErrorMessage="1">
          <x14:formula1>
            <xm:f>Database!$C$10:$C$11</xm:f>
          </x14:formula1>
          <xm:sqref>V2:V1048576</xm:sqref>
        </x14:dataValidation>
        <x14:dataValidation type="list" allowBlank="1" showInputMessage="1" showErrorMessage="1">
          <x14:formula1>
            <xm:f>Database!$C$6:$C$7</xm:f>
          </x14:formula1>
          <xm:sqref>R2:R1048576</xm:sqref>
        </x14:dataValidation>
        <x14:dataValidation type="list" allowBlank="1" showInputMessage="1" showErrorMessage="1">
          <x14:formula1>
            <xm:f>Database!$A$2:$A$9</xm:f>
          </x14:formula1>
          <xm:sqref>J2:J1048576</xm:sqref>
        </x14:dataValidation>
        <x14:dataValidation type="list" allowBlank="1" showInputMessage="1" showErrorMessage="1">
          <x14:formula1>
            <xm:f>Database!$C$2:$C$3</xm:f>
          </x14:formula1>
          <xm:sqref>K2:M1048576</xm:sqref>
        </x14:dataValidation>
        <x14:dataValidation type="list" allowBlank="1" showInputMessage="1" showErrorMessage="1">
          <x14:formula1>
            <xm:f>Database!$L$2:$L$6</xm:f>
          </x14:formula1>
          <xm:sqref>O2:O1048576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8.42578125" bestFit="1" customWidth="1"/>
    <col min="3" max="3" width="14.140625" bestFit="1" customWidth="1"/>
    <col min="4" max="4" width="15.42578125" style="3" bestFit="1" customWidth="1"/>
    <col min="5" max="5" width="11.28515625" bestFit="1" customWidth="1"/>
    <col min="6" max="6" width="9.7109375" bestFit="1" customWidth="1"/>
    <col min="7" max="7" width="6.85546875" bestFit="1" customWidth="1"/>
  </cols>
  <sheetData>
    <row r="1" spans="1:7">
      <c r="A1" s="5" t="s">
        <v>0</v>
      </c>
      <c r="B1" s="7" t="s">
        <v>68</v>
      </c>
      <c r="C1" s="7" t="s">
        <v>69</v>
      </c>
      <c r="D1" s="9" t="s">
        <v>70</v>
      </c>
      <c r="E1" s="7" t="s">
        <v>7</v>
      </c>
      <c r="F1" s="7" t="s">
        <v>71</v>
      </c>
      <c r="G1" s="7" t="s">
        <v>72</v>
      </c>
    </row>
    <row r="2" spans="1:7">
      <c r="A2" s="1" t="s">
        <v>41</v>
      </c>
      <c r="B2" s="1" t="s">
        <v>82</v>
      </c>
      <c r="C2" s="1" t="s">
        <v>87</v>
      </c>
      <c r="D2" s="2">
        <v>30794</v>
      </c>
      <c r="E2" s="4" t="s">
        <v>49</v>
      </c>
      <c r="F2" s="4" t="s">
        <v>88</v>
      </c>
      <c r="G2" s="4" t="s">
        <v>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Database!$C$6:$C$7</xm:f>
          </x14:formula1>
          <xm:sqref>E2:E1048576</xm:sqref>
        </x14:dataValidation>
        <x14:dataValidation type="list" allowBlank="1" showInputMessage="1" showErrorMessage="1">
          <x14:formula1>
            <xm:f>Database!$A$16:$A$30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"/>
    </sheetView>
  </sheetViews>
  <sheetFormatPr defaultColWidth="12.7109375" defaultRowHeight="15"/>
  <cols>
    <col min="1" max="1" width="4.42578125" bestFit="1" customWidth="1"/>
    <col min="2" max="2" width="15" style="3" bestFit="1" customWidth="1"/>
    <col min="3" max="3" width="11.5703125" bestFit="1" customWidth="1"/>
    <col min="4" max="4" width="16.28515625" style="3" bestFit="1" customWidth="1"/>
    <col min="5" max="5" width="11.140625" bestFit="1" customWidth="1"/>
  </cols>
  <sheetData>
    <row r="1" spans="1:5">
      <c r="A1" s="5" t="s">
        <v>0</v>
      </c>
      <c r="B1" s="8" t="s">
        <v>90</v>
      </c>
      <c r="C1" s="5" t="s">
        <v>91</v>
      </c>
      <c r="D1" s="8" t="s">
        <v>92</v>
      </c>
      <c r="E1" s="5" t="s">
        <v>93</v>
      </c>
    </row>
    <row r="2" spans="1:5">
      <c r="A2" s="1" t="s">
        <v>47</v>
      </c>
      <c r="B2" s="2">
        <v>42146</v>
      </c>
      <c r="C2" s="1" t="s">
        <v>94</v>
      </c>
      <c r="D2" s="2">
        <v>42512</v>
      </c>
      <c r="E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4.42578125" bestFit="1" customWidth="1"/>
    <col min="2" max="2" width="16.42578125" style="3" bestFit="1" customWidth="1"/>
    <col min="3" max="3" width="19.140625" style="3" bestFit="1" customWidth="1"/>
    <col min="4" max="4" width="15.140625" bestFit="1" customWidth="1"/>
    <col min="5" max="5" width="14.140625" bestFit="1" customWidth="1"/>
    <col min="6" max="6" width="10.140625" bestFit="1" customWidth="1"/>
    <col min="7" max="7" width="11.140625" bestFit="1" customWidth="1"/>
  </cols>
  <sheetData>
    <row r="1" spans="1:7">
      <c r="A1" s="5" t="s">
        <v>0</v>
      </c>
      <c r="B1" s="8" t="s">
        <v>112</v>
      </c>
      <c r="C1" s="8" t="s">
        <v>113</v>
      </c>
      <c r="D1" s="5" t="s">
        <v>95</v>
      </c>
      <c r="E1" s="5" t="s">
        <v>96</v>
      </c>
      <c r="F1" s="5" t="s">
        <v>97</v>
      </c>
      <c r="G1" s="5" t="s">
        <v>93</v>
      </c>
    </row>
    <row r="2" spans="1:7">
      <c r="A2" s="1" t="s">
        <v>51</v>
      </c>
      <c r="B2" s="2">
        <v>41781</v>
      </c>
      <c r="C2" s="2">
        <v>42146</v>
      </c>
      <c r="D2" s="1" t="s">
        <v>98</v>
      </c>
      <c r="E2" s="1" t="s">
        <v>99</v>
      </c>
      <c r="F2" s="1">
        <v>3000000</v>
      </c>
      <c r="G2" s="1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/>
  <cols>
    <col min="1" max="1" width="4.42578125" bestFit="1" customWidth="1"/>
    <col min="2" max="2" width="16.85546875" style="3" bestFit="1" customWidth="1"/>
    <col min="3" max="3" width="16.42578125" style="3" bestFit="1" customWidth="1"/>
    <col min="4" max="4" width="14" bestFit="1" customWidth="1"/>
    <col min="5" max="5" width="11.140625" bestFit="1" customWidth="1"/>
    <col min="6" max="6" width="5.85546875" bestFit="1" customWidth="1"/>
  </cols>
  <sheetData>
    <row r="1" spans="1:6">
      <c r="A1" s="5" t="s">
        <v>0</v>
      </c>
      <c r="B1" s="8" t="s">
        <v>112</v>
      </c>
      <c r="C1" s="8" t="s">
        <v>113</v>
      </c>
      <c r="D1" s="5" t="s">
        <v>101</v>
      </c>
      <c r="E1" s="5" t="s">
        <v>93</v>
      </c>
      <c r="F1" s="5" t="s">
        <v>102</v>
      </c>
    </row>
    <row r="2" spans="1:6">
      <c r="A2" s="1" t="s">
        <v>61</v>
      </c>
      <c r="B2" s="2">
        <v>41781</v>
      </c>
      <c r="C2" s="2">
        <v>42146</v>
      </c>
      <c r="D2" s="1" t="s">
        <v>98</v>
      </c>
      <c r="E2" s="1" t="s">
        <v>100</v>
      </c>
      <c r="F2" s="1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defaultRowHeight="15"/>
  <cols>
    <col min="1" max="1" width="4.42578125" bestFit="1" customWidth="1"/>
    <col min="2" max="2" width="16" style="3" bestFit="1" customWidth="1"/>
    <col min="3" max="3" width="15" style="3" bestFit="1" customWidth="1"/>
    <col min="4" max="4" width="16.140625" bestFit="1" customWidth="1"/>
    <col min="5" max="5" width="4.42578125" bestFit="1" customWidth="1"/>
    <col min="6" max="6" width="8" bestFit="1" customWidth="1"/>
    <col min="7" max="7" width="7.7109375" bestFit="1" customWidth="1"/>
    <col min="8" max="8" width="3.85546875" bestFit="1" customWidth="1"/>
    <col min="9" max="9" width="11.140625" bestFit="1" customWidth="1"/>
  </cols>
  <sheetData>
    <row r="1" spans="1:9">
      <c r="A1" s="5" t="s">
        <v>0</v>
      </c>
      <c r="B1" s="8" t="s">
        <v>112</v>
      </c>
      <c r="C1" s="8" t="s">
        <v>113</v>
      </c>
      <c r="D1" s="5" t="s">
        <v>103</v>
      </c>
      <c r="E1" s="5" t="s">
        <v>29</v>
      </c>
      <c r="F1" s="5" t="s">
        <v>104</v>
      </c>
      <c r="G1" s="10" t="s">
        <v>105</v>
      </c>
      <c r="H1" s="10" t="s">
        <v>106</v>
      </c>
      <c r="I1" s="10" t="s">
        <v>93</v>
      </c>
    </row>
    <row r="2" spans="1:9">
      <c r="A2" s="1" t="s">
        <v>47</v>
      </c>
      <c r="B2" s="2">
        <v>41781</v>
      </c>
      <c r="C2" s="2">
        <v>42146</v>
      </c>
      <c r="D2" s="1" t="s">
        <v>107</v>
      </c>
      <c r="E2" s="1" t="s">
        <v>100</v>
      </c>
      <c r="F2" s="1">
        <v>80</v>
      </c>
      <c r="G2" s="1"/>
      <c r="H2" s="1"/>
      <c r="I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defaultRowHeight="15"/>
  <cols>
    <col min="1" max="1" width="9" bestFit="1" customWidth="1"/>
    <col min="2" max="2" width="16" style="3" bestFit="1" customWidth="1"/>
    <col min="3" max="3" width="8.140625" style="16" bestFit="1" customWidth="1"/>
    <col min="4" max="4" width="11.7109375" style="16" bestFit="1" customWidth="1"/>
    <col min="5" max="5" width="4.85546875" style="16" bestFit="1" customWidth="1"/>
    <col min="6" max="6" width="9.7109375" style="16" bestFit="1" customWidth="1"/>
    <col min="7" max="7" width="8.28515625" style="16" bestFit="1" customWidth="1"/>
    <col min="8" max="8" width="6.42578125" style="16" bestFit="1" customWidth="1"/>
    <col min="9" max="9" width="15.85546875" style="16" bestFit="1" customWidth="1"/>
  </cols>
  <sheetData>
    <row r="1" spans="1:9">
      <c r="A1" s="13" t="s">
        <v>0</v>
      </c>
      <c r="B1" s="9" t="s">
        <v>114</v>
      </c>
      <c r="C1" s="14" t="s">
        <v>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15</v>
      </c>
    </row>
    <row r="2" spans="1:9">
      <c r="A2" s="18" t="s">
        <v>126</v>
      </c>
      <c r="B2" s="2">
        <v>42146</v>
      </c>
      <c r="C2" s="15" t="s">
        <v>42</v>
      </c>
      <c r="D2" s="15"/>
      <c r="E2" s="15"/>
      <c r="F2" s="15"/>
      <c r="G2" s="15"/>
      <c r="H2" s="15"/>
      <c r="I2" s="15"/>
    </row>
    <row r="3" spans="1:9">
      <c r="A3" s="18" t="s">
        <v>126</v>
      </c>
      <c r="B3" s="2">
        <v>42177</v>
      </c>
      <c r="C3" s="15" t="s">
        <v>62</v>
      </c>
      <c r="D3" s="15"/>
      <c r="E3" s="15"/>
      <c r="F3" s="15"/>
      <c r="G3" s="15"/>
      <c r="H3" s="15"/>
      <c r="I3" s="1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/>
  <sheetData>
    <row r="1" spans="1:2">
      <c r="A1" s="139" t="s">
        <v>259</v>
      </c>
      <c r="B1" s="139" t="s">
        <v>384</v>
      </c>
    </row>
    <row r="2" spans="1:2">
      <c r="A2" s="144" t="s">
        <v>172</v>
      </c>
      <c r="B2" s="143">
        <v>7500000</v>
      </c>
    </row>
    <row r="3" spans="1:2">
      <c r="A3" s="144" t="s">
        <v>341</v>
      </c>
      <c r="B3" s="143">
        <v>4000000</v>
      </c>
    </row>
    <row r="4" spans="1:2">
      <c r="A4" s="144" t="s">
        <v>342</v>
      </c>
      <c r="B4" s="143">
        <v>3750000</v>
      </c>
    </row>
    <row r="5" spans="1:2">
      <c r="A5" s="144" t="s">
        <v>175</v>
      </c>
      <c r="B5" s="143">
        <v>2000000</v>
      </c>
    </row>
    <row r="6" spans="1:2">
      <c r="A6" s="144" t="s">
        <v>185</v>
      </c>
      <c r="B6" s="143">
        <v>1979167</v>
      </c>
    </row>
    <row r="7" spans="1:2">
      <c r="A7" s="144" t="s">
        <v>347</v>
      </c>
      <c r="B7" s="143">
        <v>1979167</v>
      </c>
    </row>
    <row r="8" spans="1:2">
      <c r="A8" s="144" t="s">
        <v>176</v>
      </c>
      <c r="B8" s="143">
        <v>2850000</v>
      </c>
    </row>
    <row r="9" spans="1:2">
      <c r="A9" s="144" t="s">
        <v>177</v>
      </c>
      <c r="B9" s="143">
        <v>2041667</v>
      </c>
    </row>
    <row r="10" spans="1:2">
      <c r="A10" s="144" t="s">
        <v>187</v>
      </c>
      <c r="B10" s="143">
        <v>1866667</v>
      </c>
    </row>
    <row r="11" spans="1:2">
      <c r="A11" s="144" t="s">
        <v>179</v>
      </c>
      <c r="B11" s="143">
        <v>2750000</v>
      </c>
    </row>
    <row r="12" spans="1:2">
      <c r="A12" s="144" t="s">
        <v>190</v>
      </c>
      <c r="B12" s="143">
        <v>1137500</v>
      </c>
    </row>
    <row r="13" spans="1:2">
      <c r="A13" s="144" t="s">
        <v>191</v>
      </c>
      <c r="B13" s="143">
        <v>1137500</v>
      </c>
    </row>
    <row r="14" spans="1:2">
      <c r="A14" s="144" t="s">
        <v>366</v>
      </c>
      <c r="B14" s="143">
        <v>1600000</v>
      </c>
    </row>
    <row r="15" spans="1:2">
      <c r="A15" s="144" t="s">
        <v>192</v>
      </c>
      <c r="B15" s="143">
        <v>1137500</v>
      </c>
    </row>
    <row r="16" spans="1:2">
      <c r="A16" s="144" t="s">
        <v>193</v>
      </c>
      <c r="B16" s="143">
        <v>1041667</v>
      </c>
    </row>
    <row r="17" spans="1:2">
      <c r="A17" s="144" t="s">
        <v>194</v>
      </c>
      <c r="B17" s="143">
        <v>1250000</v>
      </c>
    </row>
    <row r="18" spans="1:2">
      <c r="A18" s="144" t="s">
        <v>195</v>
      </c>
      <c r="B18" s="143">
        <v>947917</v>
      </c>
    </row>
    <row r="19" spans="1:2">
      <c r="A19" s="144" t="s">
        <v>196</v>
      </c>
      <c r="B19" s="143">
        <v>947917</v>
      </c>
    </row>
    <row r="20" spans="1:2">
      <c r="A20" s="144" t="s">
        <v>197</v>
      </c>
      <c r="B20" s="143">
        <v>947917</v>
      </c>
    </row>
    <row r="21" spans="1:2">
      <c r="A21" s="144" t="s">
        <v>198</v>
      </c>
      <c r="B21" s="143">
        <v>947917</v>
      </c>
    </row>
    <row r="22" spans="1:2">
      <c r="A22" s="144" t="s">
        <v>199</v>
      </c>
      <c r="B22" s="143">
        <v>947917</v>
      </c>
    </row>
    <row r="23" spans="1:2">
      <c r="A23" s="144" t="s">
        <v>200</v>
      </c>
      <c r="B23" s="143">
        <v>947917</v>
      </c>
    </row>
    <row r="24" spans="1:2">
      <c r="A24" s="144" t="s">
        <v>201</v>
      </c>
      <c r="B24" s="143">
        <v>947917</v>
      </c>
    </row>
    <row r="25" spans="1:2">
      <c r="A25" s="144" t="s">
        <v>202</v>
      </c>
      <c r="B25" s="143">
        <v>947917</v>
      </c>
    </row>
    <row r="26" spans="1:2">
      <c r="A26" s="144" t="s">
        <v>203</v>
      </c>
      <c r="B26" s="143">
        <v>947917</v>
      </c>
    </row>
    <row r="27" spans="1:2">
      <c r="A27" s="144" t="s">
        <v>204</v>
      </c>
      <c r="B27" s="143">
        <v>1041667</v>
      </c>
    </row>
    <row r="28" spans="1:2">
      <c r="A28" s="144" t="s">
        <v>205</v>
      </c>
      <c r="B28" s="143">
        <v>1000000</v>
      </c>
    </row>
    <row r="29" spans="1:2">
      <c r="A29" s="144" t="s">
        <v>182</v>
      </c>
      <c r="B29" s="143">
        <v>833333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E12" sqref="E12"/>
    </sheetView>
  </sheetViews>
  <sheetFormatPr defaultRowHeight="15"/>
  <cols>
    <col min="1" max="1" width="10.7109375" bestFit="1" customWidth="1"/>
    <col min="2" max="2" width="2.28515625" customWidth="1"/>
    <col min="3" max="3" width="13.42578125" bestFit="1" customWidth="1"/>
    <col min="4" max="4" width="2.7109375" customWidth="1"/>
    <col min="5" max="5" width="12" bestFit="1" customWidth="1"/>
    <col min="7" max="7" width="12" bestFit="1" customWidth="1"/>
    <col min="9" max="9" width="10.85546875" bestFit="1" customWidth="1"/>
    <col min="10" max="10" width="6" bestFit="1" customWidth="1"/>
    <col min="12" max="12" width="18.140625" bestFit="1" customWidth="1"/>
  </cols>
  <sheetData>
    <row r="1" spans="1:12">
      <c r="A1" s="5" t="s">
        <v>5</v>
      </c>
      <c r="C1" s="5" t="s">
        <v>6</v>
      </c>
      <c r="E1" s="5" t="s">
        <v>108</v>
      </c>
      <c r="G1" s="5" t="s">
        <v>108</v>
      </c>
      <c r="I1" s="6" t="s">
        <v>153</v>
      </c>
      <c r="J1" s="17" t="s">
        <v>154</v>
      </c>
      <c r="L1" s="157" t="s">
        <v>433</v>
      </c>
    </row>
    <row r="2" spans="1:12">
      <c r="A2" s="1" t="s">
        <v>43</v>
      </c>
      <c r="C2" s="1" t="s">
        <v>430</v>
      </c>
      <c r="E2" s="1" t="s">
        <v>122</v>
      </c>
      <c r="G2" s="1" t="s">
        <v>111</v>
      </c>
      <c r="I2" s="1" t="s">
        <v>133</v>
      </c>
      <c r="L2" t="s">
        <v>435</v>
      </c>
    </row>
    <row r="3" spans="1:12">
      <c r="A3" s="1" t="s">
        <v>55</v>
      </c>
      <c r="C3" s="1" t="s">
        <v>431</v>
      </c>
      <c r="E3" s="1" t="s">
        <v>123</v>
      </c>
      <c r="G3" s="1" t="s">
        <v>280</v>
      </c>
      <c r="I3" s="1"/>
      <c r="L3" t="s">
        <v>436</v>
      </c>
    </row>
    <row r="4" spans="1:12">
      <c r="A4" s="1" t="s">
        <v>56</v>
      </c>
      <c r="E4" s="1" t="s">
        <v>111</v>
      </c>
      <c r="G4" s="1" t="s">
        <v>125</v>
      </c>
      <c r="I4" s="1"/>
      <c r="L4" t="s">
        <v>437</v>
      </c>
    </row>
    <row r="5" spans="1:12">
      <c r="A5" s="1" t="s">
        <v>57</v>
      </c>
      <c r="C5" s="5" t="s">
        <v>7</v>
      </c>
      <c r="E5" s="1" t="s">
        <v>280</v>
      </c>
      <c r="G5" s="1" t="s">
        <v>124</v>
      </c>
      <c r="I5" s="1" t="s">
        <v>134</v>
      </c>
      <c r="L5" t="s">
        <v>438</v>
      </c>
    </row>
    <row r="6" spans="1:12">
      <c r="A6" s="1" t="s">
        <v>58</v>
      </c>
      <c r="C6" s="1" t="s">
        <v>44</v>
      </c>
      <c r="E6" s="1" t="s">
        <v>125</v>
      </c>
      <c r="I6" s="1" t="s">
        <v>135</v>
      </c>
      <c r="L6" t="s">
        <v>434</v>
      </c>
    </row>
    <row r="7" spans="1:12">
      <c r="A7" s="1" t="s">
        <v>52</v>
      </c>
      <c r="C7" s="1" t="s">
        <v>49</v>
      </c>
      <c r="E7" s="1" t="s">
        <v>124</v>
      </c>
      <c r="I7" s="1" t="s">
        <v>136</v>
      </c>
    </row>
    <row r="8" spans="1:12">
      <c r="A8" s="1" t="s">
        <v>48</v>
      </c>
      <c r="E8" s="1" t="s">
        <v>379</v>
      </c>
      <c r="I8" s="1" t="s">
        <v>133</v>
      </c>
    </row>
    <row r="9" spans="1:12">
      <c r="A9" s="1" t="s">
        <v>54</v>
      </c>
      <c r="C9" s="5" t="s">
        <v>11</v>
      </c>
      <c r="E9" s="1" t="s">
        <v>380</v>
      </c>
      <c r="I9" s="1" t="s">
        <v>137</v>
      </c>
    </row>
    <row r="10" spans="1:12">
      <c r="C10" s="4" t="s">
        <v>50</v>
      </c>
      <c r="E10" s="1" t="s">
        <v>381</v>
      </c>
      <c r="I10" s="1"/>
    </row>
    <row r="11" spans="1:12">
      <c r="A11" s="5" t="s">
        <v>23</v>
      </c>
      <c r="C11" s="4" t="s">
        <v>59</v>
      </c>
      <c r="E11" s="145" t="s">
        <v>385</v>
      </c>
      <c r="I11" s="1"/>
    </row>
    <row r="12" spans="1:12">
      <c r="A12" s="1" t="s">
        <v>46</v>
      </c>
      <c r="E12" s="145" t="s">
        <v>440</v>
      </c>
      <c r="I12" s="1" t="s">
        <v>138</v>
      </c>
    </row>
    <row r="13" spans="1:12">
      <c r="A13" s="1" t="s">
        <v>53</v>
      </c>
      <c r="C13" s="5" t="s">
        <v>12</v>
      </c>
      <c r="E13" s="145" t="s">
        <v>386</v>
      </c>
      <c r="I13" s="1" t="s">
        <v>139</v>
      </c>
    </row>
    <row r="14" spans="1:12">
      <c r="C14" s="1" t="s">
        <v>45</v>
      </c>
      <c r="I14" s="1" t="s">
        <v>140</v>
      </c>
    </row>
    <row r="15" spans="1:12">
      <c r="A15" s="5" t="s">
        <v>68</v>
      </c>
      <c r="C15" s="1" t="s">
        <v>60</v>
      </c>
      <c r="I15" s="1" t="s">
        <v>141</v>
      </c>
    </row>
    <row r="16" spans="1:12">
      <c r="A16" s="1" t="s">
        <v>73</v>
      </c>
      <c r="I16" s="1" t="s">
        <v>142</v>
      </c>
    </row>
    <row r="17" spans="1:9">
      <c r="A17" s="4" t="s">
        <v>74</v>
      </c>
      <c r="C17" s="5" t="s">
        <v>46</v>
      </c>
      <c r="I17" s="1" t="s">
        <v>141</v>
      </c>
    </row>
    <row r="18" spans="1:9">
      <c r="A18" s="4" t="s">
        <v>75</v>
      </c>
      <c r="C18" s="1" t="s">
        <v>46</v>
      </c>
      <c r="I18" s="1" t="s">
        <v>143</v>
      </c>
    </row>
    <row r="19" spans="1:9">
      <c r="A19" s="4" t="s">
        <v>76</v>
      </c>
      <c r="C19" s="4" t="s">
        <v>110</v>
      </c>
      <c r="I19" s="1" t="s">
        <v>133</v>
      </c>
    </row>
    <row r="20" spans="1:9">
      <c r="A20" s="4" t="s">
        <v>77</v>
      </c>
      <c r="I20" s="1" t="s">
        <v>141</v>
      </c>
    </row>
    <row r="21" spans="1:9">
      <c r="A21" s="4" t="s">
        <v>78</v>
      </c>
      <c r="I21" s="1" t="s">
        <v>135</v>
      </c>
    </row>
    <row r="22" spans="1:9">
      <c r="A22" s="4" t="s">
        <v>79</v>
      </c>
      <c r="I22" s="1" t="s">
        <v>135</v>
      </c>
    </row>
    <row r="23" spans="1:9">
      <c r="A23" s="4" t="s">
        <v>80</v>
      </c>
      <c r="I23" s="1" t="s">
        <v>144</v>
      </c>
    </row>
    <row r="24" spans="1:9">
      <c r="A24" s="4" t="s">
        <v>81</v>
      </c>
      <c r="I24" s="1" t="s">
        <v>145</v>
      </c>
    </row>
    <row r="25" spans="1:9">
      <c r="A25" s="4" t="s">
        <v>82</v>
      </c>
      <c r="I25" s="1" t="s">
        <v>146</v>
      </c>
    </row>
    <row r="26" spans="1:9">
      <c r="A26" s="4" t="s">
        <v>83</v>
      </c>
      <c r="I26" s="1" t="s">
        <v>137</v>
      </c>
    </row>
    <row r="27" spans="1:9">
      <c r="A27" s="4" t="s">
        <v>84</v>
      </c>
      <c r="I27" s="1" t="s">
        <v>147</v>
      </c>
    </row>
    <row r="28" spans="1:9">
      <c r="A28" s="4" t="s">
        <v>85</v>
      </c>
      <c r="I28" s="1" t="s">
        <v>140</v>
      </c>
    </row>
    <row r="29" spans="1:9">
      <c r="A29" s="4" t="s">
        <v>86</v>
      </c>
      <c r="I29" s="1" t="s">
        <v>148</v>
      </c>
    </row>
    <row r="30" spans="1:9">
      <c r="I30" s="1" t="s">
        <v>140</v>
      </c>
    </row>
    <row r="31" spans="1:9">
      <c r="I31" s="1" t="s">
        <v>141</v>
      </c>
    </row>
    <row r="32" spans="1:9">
      <c r="I32" s="1" t="s">
        <v>141</v>
      </c>
    </row>
    <row r="33" spans="9:9">
      <c r="I33" s="1" t="s">
        <v>149</v>
      </c>
    </row>
    <row r="34" spans="9:9">
      <c r="I34" s="1" t="s">
        <v>140</v>
      </c>
    </row>
    <row r="35" spans="9:9">
      <c r="I35" s="1" t="s">
        <v>136</v>
      </c>
    </row>
    <row r="36" spans="9:9">
      <c r="I36" s="1" t="s">
        <v>150</v>
      </c>
    </row>
    <row r="37" spans="9:9">
      <c r="I37" s="1" t="s">
        <v>151</v>
      </c>
    </row>
    <row r="38" spans="9:9">
      <c r="I38" s="1" t="s">
        <v>150</v>
      </c>
    </row>
    <row r="39" spans="9:9">
      <c r="I39" s="1" t="s">
        <v>150</v>
      </c>
    </row>
    <row r="40" spans="9:9">
      <c r="I40" s="1" t="s">
        <v>152</v>
      </c>
    </row>
    <row r="41" spans="9:9">
      <c r="I41" s="1" t="s">
        <v>141</v>
      </c>
    </row>
    <row r="42" spans="9:9">
      <c r="I42" s="1" t="s">
        <v>140</v>
      </c>
    </row>
    <row r="43" spans="9:9">
      <c r="I43" s="1" t="s">
        <v>135</v>
      </c>
    </row>
    <row r="44" spans="9:9">
      <c r="I44" s="1" t="s">
        <v>135</v>
      </c>
    </row>
  </sheetData>
  <dataValidations count="1">
    <dataValidation type="list" allowBlank="1" showInputMessage="1" showErrorMessage="1" sqref="G2:G5 E4:E10">
      <formula1>$E$2:$E$3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4"/>
  <sheetViews>
    <sheetView workbookViewId="0">
      <pane ySplit="1" topLeftCell="A235" activePane="bottomLeft" state="frozen"/>
      <selection pane="bottomLeft" activeCell="M236" sqref="M236:Q349"/>
    </sheetView>
  </sheetViews>
  <sheetFormatPr defaultRowHeight="15"/>
  <cols>
    <col min="1" max="1" width="10.140625" bestFit="1" customWidth="1"/>
    <col min="2" max="2" width="4.7109375" style="82" bestFit="1" customWidth="1"/>
    <col min="3" max="3" width="25.85546875" bestFit="1" customWidth="1"/>
    <col min="4" max="4" width="14" style="82" bestFit="1" customWidth="1"/>
    <col min="5" max="5" width="10.140625" bestFit="1" customWidth="1"/>
    <col min="6" max="6" width="10" bestFit="1" customWidth="1"/>
    <col min="7" max="7" width="9" bestFit="1" customWidth="1"/>
    <col min="8" max="8" width="11.42578125" bestFit="1" customWidth="1"/>
    <col min="9" max="9" width="10" bestFit="1" customWidth="1"/>
    <col min="10" max="10" width="8.5703125" bestFit="1" customWidth="1"/>
    <col min="11" max="11" width="10.7109375" bestFit="1" customWidth="1"/>
  </cols>
  <sheetData>
    <row r="1" spans="1:11">
      <c r="A1" s="55" t="s">
        <v>259</v>
      </c>
      <c r="B1" s="55"/>
      <c r="C1" s="55" t="s">
        <v>260</v>
      </c>
      <c r="D1" s="55"/>
      <c r="E1" s="85" t="s">
        <v>111</v>
      </c>
      <c r="F1" s="85" t="s">
        <v>280</v>
      </c>
      <c r="G1" s="85" t="s">
        <v>125</v>
      </c>
      <c r="H1" s="85" t="s">
        <v>124</v>
      </c>
      <c r="I1" s="86" t="s">
        <v>379</v>
      </c>
      <c r="J1" s="85" t="s">
        <v>380</v>
      </c>
      <c r="K1" s="85" t="s">
        <v>381</v>
      </c>
    </row>
    <row r="2" spans="1:11">
      <c r="A2" s="87" t="s">
        <v>172</v>
      </c>
      <c r="B2" s="87" t="e">
        <f t="shared" ref="B2:B65" si="0">IF(VLOOKUP(A2,datakaryawan,2,0)&lt;&gt;C2,1,0)</f>
        <v>#N/A</v>
      </c>
      <c r="C2" s="83" t="s">
        <v>214</v>
      </c>
      <c r="D2" s="83" t="str">
        <f>A2</f>
        <v>14070001</v>
      </c>
      <c r="E2" s="84">
        <v>5000000</v>
      </c>
      <c r="F2" s="84">
        <v>2500000</v>
      </c>
      <c r="G2" s="84">
        <v>0</v>
      </c>
      <c r="H2" s="84">
        <v>0</v>
      </c>
      <c r="I2" s="84">
        <v>0</v>
      </c>
      <c r="J2" s="84">
        <v>0</v>
      </c>
      <c r="K2" s="84"/>
    </row>
    <row r="3" spans="1:11">
      <c r="A3" s="87" t="s">
        <v>341</v>
      </c>
      <c r="B3" s="87" t="e">
        <f t="shared" si="0"/>
        <v>#N/A</v>
      </c>
      <c r="C3" s="83" t="s">
        <v>215</v>
      </c>
      <c r="D3" s="83" t="str">
        <f t="shared" ref="D3:D66" si="1">A3</f>
        <v>14080001</v>
      </c>
      <c r="E3" s="84">
        <v>4000000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/>
    </row>
    <row r="4" spans="1:11">
      <c r="A4" s="87" t="s">
        <v>342</v>
      </c>
      <c r="B4" s="87" t="e">
        <f t="shared" si="0"/>
        <v>#N/A</v>
      </c>
      <c r="C4" s="21" t="s">
        <v>216</v>
      </c>
      <c r="D4" s="83" t="str">
        <f t="shared" si="1"/>
        <v>14100001</v>
      </c>
      <c r="E4" s="84">
        <v>3000000</v>
      </c>
      <c r="F4" s="84">
        <v>1500000</v>
      </c>
      <c r="G4" s="84">
        <v>0</v>
      </c>
      <c r="H4" s="84">
        <v>0</v>
      </c>
      <c r="I4" s="84">
        <v>0</v>
      </c>
      <c r="J4" s="84">
        <v>0</v>
      </c>
      <c r="K4" s="84"/>
    </row>
    <row r="5" spans="1:11">
      <c r="A5" s="87" t="s">
        <v>344</v>
      </c>
      <c r="B5" s="87" t="e">
        <f t="shared" si="0"/>
        <v>#N/A</v>
      </c>
      <c r="C5" s="83" t="s">
        <v>345</v>
      </c>
      <c r="D5" s="83" t="str">
        <f t="shared" si="1"/>
        <v>14100003</v>
      </c>
      <c r="E5" s="84">
        <v>4000000</v>
      </c>
      <c r="F5" s="84">
        <v>1500000</v>
      </c>
      <c r="G5" s="84">
        <v>0</v>
      </c>
      <c r="H5" s="84">
        <v>0</v>
      </c>
      <c r="I5" s="84">
        <v>0</v>
      </c>
      <c r="J5" s="84">
        <v>0</v>
      </c>
      <c r="K5" s="84"/>
    </row>
    <row r="6" spans="1:11">
      <c r="A6" s="87" t="s">
        <v>175</v>
      </c>
      <c r="B6" s="87" t="e">
        <f t="shared" si="0"/>
        <v>#N/A</v>
      </c>
      <c r="C6" s="83" t="s">
        <v>346</v>
      </c>
      <c r="D6" s="83" t="str">
        <f t="shared" si="1"/>
        <v>14100004</v>
      </c>
      <c r="E6" s="84">
        <v>1400000</v>
      </c>
      <c r="F6" s="84">
        <v>300000</v>
      </c>
      <c r="G6" s="84">
        <v>300000</v>
      </c>
      <c r="H6" s="84">
        <v>100000</v>
      </c>
      <c r="I6" s="84">
        <v>0</v>
      </c>
      <c r="J6" s="84">
        <v>0</v>
      </c>
      <c r="K6" s="84"/>
    </row>
    <row r="7" spans="1:11">
      <c r="A7" s="87" t="s">
        <v>185</v>
      </c>
      <c r="B7" s="87" t="e">
        <f t="shared" si="0"/>
        <v>#N/A</v>
      </c>
      <c r="C7" s="83" t="s">
        <v>227</v>
      </c>
      <c r="D7" s="83" t="str">
        <f t="shared" si="1"/>
        <v>14100005</v>
      </c>
      <c r="E7" s="84">
        <v>1500000</v>
      </c>
      <c r="F7" s="84">
        <v>100000</v>
      </c>
      <c r="G7" s="84">
        <v>0</v>
      </c>
      <c r="H7" s="84">
        <v>200000</v>
      </c>
      <c r="I7" s="84">
        <v>375000</v>
      </c>
      <c r="J7" s="84">
        <v>100000</v>
      </c>
      <c r="K7" s="84"/>
    </row>
    <row r="8" spans="1:11">
      <c r="A8" s="87" t="s">
        <v>347</v>
      </c>
      <c r="B8" s="87" t="e">
        <f t="shared" si="0"/>
        <v>#N/A</v>
      </c>
      <c r="C8" s="83" t="s">
        <v>228</v>
      </c>
      <c r="D8" s="83" t="str">
        <f t="shared" si="1"/>
        <v>14100006</v>
      </c>
      <c r="E8" s="84">
        <v>1500000</v>
      </c>
      <c r="F8" s="84">
        <v>100000</v>
      </c>
      <c r="G8" s="84">
        <v>0</v>
      </c>
      <c r="H8" s="84">
        <v>200000</v>
      </c>
      <c r="I8" s="84">
        <v>375000</v>
      </c>
      <c r="J8" s="84">
        <v>100000</v>
      </c>
      <c r="K8" s="84"/>
    </row>
    <row r="9" spans="1:11">
      <c r="A9" s="87" t="s">
        <v>176</v>
      </c>
      <c r="B9" s="87" t="e">
        <f t="shared" si="0"/>
        <v>#N/A</v>
      </c>
      <c r="C9" s="83" t="s">
        <v>218</v>
      </c>
      <c r="D9" s="83" t="str">
        <f t="shared" si="1"/>
        <v>14110001</v>
      </c>
      <c r="E9" s="84">
        <v>2800000</v>
      </c>
      <c r="F9" s="84">
        <v>1000000</v>
      </c>
      <c r="G9" s="84">
        <v>0</v>
      </c>
      <c r="H9" s="84">
        <v>0</v>
      </c>
      <c r="I9" s="84">
        <v>0</v>
      </c>
      <c r="J9" s="84">
        <v>0</v>
      </c>
      <c r="K9" s="84"/>
    </row>
    <row r="10" spans="1:11">
      <c r="A10" s="87" t="s">
        <v>348</v>
      </c>
      <c r="B10" s="87" t="e">
        <f t="shared" si="0"/>
        <v>#N/A</v>
      </c>
      <c r="C10" s="83" t="s">
        <v>349</v>
      </c>
      <c r="D10" s="83" t="str">
        <f t="shared" si="1"/>
        <v>14120001</v>
      </c>
      <c r="E10" s="84">
        <v>823333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/>
    </row>
    <row r="11" spans="1:11">
      <c r="A11" s="87" t="s">
        <v>350</v>
      </c>
      <c r="B11" s="87" t="e">
        <f t="shared" si="0"/>
        <v>#N/A</v>
      </c>
      <c r="C11" s="83" t="s">
        <v>351</v>
      </c>
      <c r="D11" s="83" t="str">
        <f t="shared" si="1"/>
        <v>14120002</v>
      </c>
      <c r="E11" s="84">
        <v>1166667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/>
    </row>
    <row r="12" spans="1:11">
      <c r="A12" s="87" t="s">
        <v>352</v>
      </c>
      <c r="B12" s="87" t="e">
        <f t="shared" si="0"/>
        <v>#N/A</v>
      </c>
      <c r="C12" s="83" t="s">
        <v>353</v>
      </c>
      <c r="D12" s="83" t="str">
        <f t="shared" si="1"/>
        <v>14120003</v>
      </c>
      <c r="E12" s="84">
        <v>2554667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/>
    </row>
    <row r="13" spans="1:11">
      <c r="A13" s="87" t="s">
        <v>177</v>
      </c>
      <c r="B13" s="87" t="e">
        <f t="shared" si="0"/>
        <v>#N/A</v>
      </c>
      <c r="C13" s="83" t="s">
        <v>219</v>
      </c>
      <c r="D13" s="83" t="str">
        <f t="shared" si="1"/>
        <v>15010001</v>
      </c>
      <c r="E13" s="84">
        <v>2500000</v>
      </c>
      <c r="F13" s="84">
        <v>500000</v>
      </c>
      <c r="G13" s="84">
        <v>0</v>
      </c>
      <c r="H13" s="84">
        <v>0</v>
      </c>
      <c r="I13" s="84">
        <v>0</v>
      </c>
      <c r="J13" s="84">
        <v>0</v>
      </c>
      <c r="K13" s="84"/>
    </row>
    <row r="14" spans="1:11">
      <c r="A14" s="87" t="s">
        <v>354</v>
      </c>
      <c r="B14" s="87" t="e">
        <f t="shared" si="0"/>
        <v>#N/A</v>
      </c>
      <c r="C14" s="83" t="s">
        <v>355</v>
      </c>
      <c r="D14" s="83" t="str">
        <f t="shared" si="1"/>
        <v>15010002</v>
      </c>
      <c r="E14" s="84">
        <v>1971667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/>
    </row>
    <row r="15" spans="1:11">
      <c r="A15" s="87" t="s">
        <v>356</v>
      </c>
      <c r="B15" s="87" t="e">
        <f t="shared" si="0"/>
        <v>#N/A</v>
      </c>
      <c r="C15" s="83" t="s">
        <v>357</v>
      </c>
      <c r="D15" s="83" t="str">
        <f t="shared" si="1"/>
        <v>15010003</v>
      </c>
      <c r="E15" s="84">
        <v>1008333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/>
    </row>
    <row r="16" spans="1:11">
      <c r="A16" s="87" t="s">
        <v>358</v>
      </c>
      <c r="B16" s="87" t="e">
        <f t="shared" si="0"/>
        <v>#N/A</v>
      </c>
      <c r="C16" s="83" t="s">
        <v>359</v>
      </c>
      <c r="D16" s="83" t="str">
        <f t="shared" si="1"/>
        <v>15010004</v>
      </c>
      <c r="E16" s="84">
        <v>990000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/>
    </row>
    <row r="18" spans="1:10">
      <c r="A18" s="89" t="s">
        <v>172</v>
      </c>
      <c r="B18" s="87" t="e">
        <f t="shared" si="0"/>
        <v>#N/A</v>
      </c>
      <c r="C18" s="92" t="s">
        <v>214</v>
      </c>
      <c r="D18" s="95" t="str">
        <f t="shared" si="1"/>
        <v>14070001</v>
      </c>
      <c r="E18" s="96">
        <v>5000000</v>
      </c>
      <c r="F18" s="97">
        <v>2500000</v>
      </c>
      <c r="G18" s="97"/>
      <c r="H18" s="97"/>
      <c r="I18" s="97"/>
      <c r="J18" s="97"/>
    </row>
    <row r="19" spans="1:10">
      <c r="A19" s="89" t="s">
        <v>341</v>
      </c>
      <c r="B19" s="87" t="e">
        <f t="shared" ref="B19" si="2">IF(VLOOKUP(A19,datakaryawan,2,0)&lt;&gt;C19,1,0)</f>
        <v>#N/A</v>
      </c>
      <c r="C19" s="92" t="s">
        <v>215</v>
      </c>
      <c r="D19" s="95" t="str">
        <f t="shared" si="1"/>
        <v>14080001</v>
      </c>
      <c r="E19" s="96">
        <v>4000000</v>
      </c>
      <c r="F19" s="97"/>
      <c r="G19" s="97"/>
      <c r="H19" s="97"/>
      <c r="I19" s="97"/>
      <c r="J19" s="97"/>
    </row>
    <row r="20" spans="1:10">
      <c r="A20" s="89" t="s">
        <v>342</v>
      </c>
      <c r="B20" s="87" t="e">
        <f t="shared" si="0"/>
        <v>#N/A</v>
      </c>
      <c r="C20" s="21" t="s">
        <v>216</v>
      </c>
      <c r="D20" s="95" t="str">
        <f t="shared" si="1"/>
        <v>14100001</v>
      </c>
      <c r="E20" s="96">
        <v>3000000</v>
      </c>
      <c r="F20" s="97">
        <v>1500000</v>
      </c>
      <c r="G20" s="97">
        <v>0</v>
      </c>
      <c r="H20" s="97">
        <v>0</v>
      </c>
      <c r="I20" s="97">
        <v>50000</v>
      </c>
      <c r="J20" s="97">
        <v>0</v>
      </c>
    </row>
    <row r="21" spans="1:10">
      <c r="A21" s="89" t="s">
        <v>344</v>
      </c>
      <c r="B21" s="87" t="e">
        <f t="shared" si="0"/>
        <v>#N/A</v>
      </c>
      <c r="C21" s="92" t="s">
        <v>345</v>
      </c>
      <c r="D21" s="95" t="str">
        <f t="shared" si="1"/>
        <v>14100003</v>
      </c>
      <c r="E21" s="96">
        <v>4000000</v>
      </c>
      <c r="F21" s="97">
        <v>1500000</v>
      </c>
      <c r="G21" s="97">
        <v>0</v>
      </c>
      <c r="H21" s="97">
        <v>0</v>
      </c>
      <c r="I21" s="97">
        <v>0</v>
      </c>
      <c r="J21" s="97">
        <v>0</v>
      </c>
    </row>
    <row r="22" spans="1:10">
      <c r="A22" s="89" t="s">
        <v>175</v>
      </c>
      <c r="B22" s="87" t="e">
        <f t="shared" si="0"/>
        <v>#N/A</v>
      </c>
      <c r="C22" s="92" t="s">
        <v>346</v>
      </c>
      <c r="D22" s="95" t="str">
        <f t="shared" si="1"/>
        <v>14100004</v>
      </c>
      <c r="E22" s="96">
        <v>1400000</v>
      </c>
      <c r="F22" s="97">
        <v>300000</v>
      </c>
      <c r="G22" s="97">
        <v>300000</v>
      </c>
      <c r="H22" s="97">
        <v>150000</v>
      </c>
      <c r="I22" s="97">
        <v>150000</v>
      </c>
      <c r="J22" s="97">
        <v>0</v>
      </c>
    </row>
    <row r="23" spans="1:10">
      <c r="A23" s="89" t="s">
        <v>185</v>
      </c>
      <c r="B23" s="87" t="e">
        <f t="shared" si="0"/>
        <v>#N/A</v>
      </c>
      <c r="C23" s="92" t="s">
        <v>227</v>
      </c>
      <c r="D23" s="95" t="str">
        <f t="shared" si="1"/>
        <v>14100005</v>
      </c>
      <c r="E23" s="96">
        <v>1500000</v>
      </c>
      <c r="F23" s="97">
        <v>100000</v>
      </c>
      <c r="G23" s="97">
        <v>0</v>
      </c>
      <c r="H23" s="97">
        <v>200000</v>
      </c>
      <c r="I23" s="97">
        <v>375000</v>
      </c>
      <c r="J23" s="97">
        <v>100000</v>
      </c>
    </row>
    <row r="24" spans="1:10">
      <c r="A24" s="89" t="s">
        <v>347</v>
      </c>
      <c r="B24" s="87" t="e">
        <f t="shared" si="0"/>
        <v>#N/A</v>
      </c>
      <c r="C24" s="92" t="s">
        <v>228</v>
      </c>
      <c r="D24" s="95" t="str">
        <f t="shared" si="1"/>
        <v>14100006</v>
      </c>
      <c r="E24" s="96">
        <v>1500000</v>
      </c>
      <c r="F24" s="97">
        <v>100000</v>
      </c>
      <c r="G24" s="97">
        <v>0</v>
      </c>
      <c r="H24" s="97">
        <v>200000</v>
      </c>
      <c r="I24" s="97">
        <v>375000</v>
      </c>
      <c r="J24" s="97">
        <v>100000</v>
      </c>
    </row>
    <row r="25" spans="1:10">
      <c r="A25" s="89" t="s">
        <v>176</v>
      </c>
      <c r="B25" s="87" t="e">
        <f t="shared" si="0"/>
        <v>#N/A</v>
      </c>
      <c r="C25" s="92" t="s">
        <v>218</v>
      </c>
      <c r="D25" s="95" t="str">
        <f t="shared" si="1"/>
        <v>14110001</v>
      </c>
      <c r="E25" s="96">
        <v>2800000</v>
      </c>
      <c r="F25" s="97">
        <v>1000000</v>
      </c>
      <c r="G25" s="97">
        <v>0</v>
      </c>
      <c r="H25" s="97">
        <v>0</v>
      </c>
      <c r="I25" s="97">
        <v>0</v>
      </c>
      <c r="J25" s="97">
        <v>0</v>
      </c>
    </row>
    <row r="26" spans="1:10">
      <c r="A26" s="90" t="s">
        <v>348</v>
      </c>
      <c r="B26" s="87" t="e">
        <f t="shared" si="0"/>
        <v>#N/A</v>
      </c>
      <c r="C26" s="93" t="s">
        <v>349</v>
      </c>
      <c r="D26" s="95" t="str">
        <f t="shared" si="1"/>
        <v>14120001</v>
      </c>
      <c r="E26" s="96">
        <v>0</v>
      </c>
      <c r="F26" s="97">
        <v>0</v>
      </c>
      <c r="G26" s="97">
        <v>0</v>
      </c>
      <c r="H26" s="97">
        <v>0</v>
      </c>
      <c r="I26" s="97"/>
      <c r="J26" s="97">
        <v>0</v>
      </c>
    </row>
    <row r="27" spans="1:10">
      <c r="A27" s="90" t="s">
        <v>350</v>
      </c>
      <c r="B27" s="87" t="e">
        <f t="shared" si="0"/>
        <v>#N/A</v>
      </c>
      <c r="C27" s="93" t="s">
        <v>351</v>
      </c>
      <c r="D27" s="95" t="str">
        <f t="shared" si="1"/>
        <v>14120002</v>
      </c>
      <c r="E27" s="96">
        <v>0</v>
      </c>
      <c r="F27" s="97">
        <v>0</v>
      </c>
      <c r="G27" s="97">
        <v>0</v>
      </c>
      <c r="H27" s="97">
        <v>0</v>
      </c>
      <c r="I27" s="97"/>
      <c r="J27" s="97">
        <v>0</v>
      </c>
    </row>
    <row r="28" spans="1:10">
      <c r="A28" s="89" t="s">
        <v>352</v>
      </c>
      <c r="B28" s="87" t="e">
        <f t="shared" si="0"/>
        <v>#N/A</v>
      </c>
      <c r="C28" s="92" t="s">
        <v>353</v>
      </c>
      <c r="D28" s="95" t="str">
        <f t="shared" si="1"/>
        <v>14120003</v>
      </c>
      <c r="E28" s="96">
        <v>1500000</v>
      </c>
      <c r="F28" s="97">
        <v>100000</v>
      </c>
      <c r="G28" s="97">
        <v>0</v>
      </c>
      <c r="H28" s="97">
        <v>200000</v>
      </c>
      <c r="I28" s="97">
        <v>425000</v>
      </c>
      <c r="J28" s="97">
        <v>100000</v>
      </c>
    </row>
    <row r="29" spans="1:10">
      <c r="A29" s="89" t="s">
        <v>177</v>
      </c>
      <c r="B29" s="87" t="e">
        <f t="shared" si="0"/>
        <v>#N/A</v>
      </c>
      <c r="C29" s="92" t="s">
        <v>219</v>
      </c>
      <c r="D29" s="95" t="str">
        <f t="shared" si="1"/>
        <v>15010001</v>
      </c>
      <c r="E29" s="96">
        <v>2500000</v>
      </c>
      <c r="F29" s="97">
        <v>500000</v>
      </c>
      <c r="G29" s="97">
        <v>0</v>
      </c>
      <c r="H29" s="97">
        <v>0</v>
      </c>
      <c r="I29" s="97">
        <v>0</v>
      </c>
      <c r="J29" s="97">
        <v>0</v>
      </c>
    </row>
    <row r="30" spans="1:10">
      <c r="A30" s="89" t="s">
        <v>354</v>
      </c>
      <c r="B30" s="87" t="e">
        <f t="shared" si="0"/>
        <v>#N/A</v>
      </c>
      <c r="C30" s="92" t="s">
        <v>355</v>
      </c>
      <c r="D30" s="95" t="str">
        <f t="shared" si="1"/>
        <v>15010002</v>
      </c>
      <c r="E30" s="96">
        <v>1500000</v>
      </c>
      <c r="F30" s="97">
        <v>100000</v>
      </c>
      <c r="G30" s="97">
        <v>0</v>
      </c>
      <c r="H30" s="97">
        <v>200000</v>
      </c>
      <c r="I30" s="97">
        <v>375000</v>
      </c>
      <c r="J30" s="97">
        <v>100000</v>
      </c>
    </row>
    <row r="31" spans="1:10">
      <c r="A31" s="91" t="s">
        <v>356</v>
      </c>
      <c r="B31" s="87" t="e">
        <f t="shared" si="0"/>
        <v>#N/A</v>
      </c>
      <c r="C31" s="94" t="s">
        <v>357</v>
      </c>
      <c r="D31" s="95" t="str">
        <f t="shared" si="1"/>
        <v>15010003</v>
      </c>
      <c r="E31" s="96">
        <v>2000000</v>
      </c>
      <c r="F31" s="97">
        <v>250000</v>
      </c>
      <c r="G31" s="97">
        <v>0</v>
      </c>
      <c r="H31" s="97">
        <v>500000</v>
      </c>
      <c r="I31" s="97">
        <v>0</v>
      </c>
      <c r="J31" s="97">
        <v>0</v>
      </c>
    </row>
    <row r="32" spans="1:10">
      <c r="A32" s="90" t="s">
        <v>358</v>
      </c>
      <c r="B32" s="87" t="e">
        <f t="shared" si="0"/>
        <v>#N/A</v>
      </c>
      <c r="C32" s="93" t="s">
        <v>359</v>
      </c>
      <c r="D32" s="95" t="str">
        <f t="shared" si="1"/>
        <v>15010004</v>
      </c>
      <c r="E32" s="96">
        <v>0</v>
      </c>
      <c r="F32" s="97">
        <v>0</v>
      </c>
      <c r="G32" s="97">
        <v>0</v>
      </c>
      <c r="H32" s="97">
        <v>0</v>
      </c>
      <c r="I32" s="97"/>
      <c r="J32" s="97">
        <v>0</v>
      </c>
    </row>
    <row r="33" spans="1:11">
      <c r="A33" s="89" t="s">
        <v>187</v>
      </c>
      <c r="B33" s="87" t="e">
        <f t="shared" si="0"/>
        <v>#N/A</v>
      </c>
      <c r="C33" s="21" t="s">
        <v>229</v>
      </c>
      <c r="D33" s="95" t="str">
        <f t="shared" si="1"/>
        <v>15010006</v>
      </c>
      <c r="E33" s="96">
        <v>1500000</v>
      </c>
      <c r="F33" s="97">
        <v>500000</v>
      </c>
      <c r="G33" s="97">
        <v>0</v>
      </c>
      <c r="H33" s="97">
        <v>300000</v>
      </c>
      <c r="I33" s="97">
        <v>0</v>
      </c>
      <c r="J33" s="97">
        <v>200000</v>
      </c>
    </row>
    <row r="34" spans="1:11">
      <c r="A34" s="89" t="s">
        <v>179</v>
      </c>
      <c r="B34" s="87" t="e">
        <f t="shared" si="0"/>
        <v>#N/A</v>
      </c>
      <c r="C34" s="92" t="s">
        <v>221</v>
      </c>
      <c r="D34" s="95" t="str">
        <f t="shared" si="1"/>
        <v>15020001</v>
      </c>
      <c r="E34" s="96">
        <v>3500000</v>
      </c>
      <c r="F34" s="97">
        <v>1500000</v>
      </c>
      <c r="G34" s="97">
        <v>0</v>
      </c>
      <c r="H34" s="97">
        <v>0</v>
      </c>
      <c r="I34" s="97">
        <v>0</v>
      </c>
      <c r="J34" s="97">
        <v>0</v>
      </c>
    </row>
    <row r="35" spans="1:11">
      <c r="A35" s="89" t="s">
        <v>190</v>
      </c>
      <c r="B35" s="87" t="e">
        <f t="shared" si="0"/>
        <v>#N/A</v>
      </c>
      <c r="C35" s="92" t="s">
        <v>232</v>
      </c>
      <c r="D35" s="95" t="str">
        <f t="shared" si="1"/>
        <v>15020002</v>
      </c>
      <c r="E35" s="96">
        <v>1500000</v>
      </c>
      <c r="F35" s="97">
        <v>400000</v>
      </c>
      <c r="G35" s="97">
        <v>0</v>
      </c>
      <c r="H35" s="97">
        <v>0</v>
      </c>
      <c r="I35" s="97">
        <v>0</v>
      </c>
      <c r="J35" s="97">
        <v>0</v>
      </c>
    </row>
    <row r="36" spans="1:11">
      <c r="A36" s="91" t="s">
        <v>364</v>
      </c>
      <c r="B36" s="87" t="e">
        <f t="shared" si="0"/>
        <v>#N/A</v>
      </c>
      <c r="C36" s="94" t="s">
        <v>365</v>
      </c>
      <c r="D36" s="95" t="str">
        <f t="shared" si="1"/>
        <v>15020003</v>
      </c>
      <c r="E36" s="96">
        <v>2200000</v>
      </c>
      <c r="F36" s="97">
        <v>500000</v>
      </c>
      <c r="G36" s="97">
        <v>0</v>
      </c>
      <c r="H36" s="97">
        <v>0</v>
      </c>
      <c r="I36" s="97">
        <v>0</v>
      </c>
      <c r="J36" s="97">
        <v>0</v>
      </c>
    </row>
    <row r="37" spans="1:11">
      <c r="A37" s="89" t="s">
        <v>191</v>
      </c>
      <c r="B37" s="87" t="e">
        <f t="shared" si="0"/>
        <v>#N/A</v>
      </c>
      <c r="C37" s="92" t="s">
        <v>252</v>
      </c>
      <c r="D37" s="95" t="str">
        <f t="shared" si="1"/>
        <v>15020004</v>
      </c>
      <c r="E37" s="96">
        <v>1500000</v>
      </c>
      <c r="F37" s="97">
        <v>100000</v>
      </c>
      <c r="G37" s="97">
        <v>0</v>
      </c>
      <c r="H37" s="97">
        <v>200000</v>
      </c>
      <c r="I37" s="97">
        <v>375000</v>
      </c>
      <c r="J37" s="97">
        <v>100000</v>
      </c>
    </row>
    <row r="38" spans="1:11">
      <c r="A38" s="89" t="s">
        <v>366</v>
      </c>
      <c r="B38" s="87" t="e">
        <f t="shared" si="0"/>
        <v>#N/A</v>
      </c>
      <c r="C38" s="92" t="s">
        <v>233</v>
      </c>
      <c r="D38" s="95" t="str">
        <f t="shared" si="1"/>
        <v>15020005</v>
      </c>
      <c r="E38" s="96">
        <v>1500000</v>
      </c>
      <c r="F38" s="97">
        <v>500000</v>
      </c>
      <c r="G38" s="97">
        <v>0</v>
      </c>
      <c r="H38" s="97">
        <v>300000</v>
      </c>
      <c r="I38" s="97">
        <v>0</v>
      </c>
      <c r="J38" s="97">
        <v>200000</v>
      </c>
    </row>
    <row r="40" spans="1:11">
      <c r="A40" s="98" t="s">
        <v>172</v>
      </c>
      <c r="B40" s="87" t="e">
        <f t="shared" si="0"/>
        <v>#N/A</v>
      </c>
      <c r="C40" s="102" t="s">
        <v>214</v>
      </c>
      <c r="D40" s="101" t="str">
        <f t="shared" si="1"/>
        <v>14070001</v>
      </c>
      <c r="E40" s="105">
        <v>5000000</v>
      </c>
      <c r="F40" s="106">
        <v>2500000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</row>
    <row r="41" spans="1:11">
      <c r="A41" s="98" t="s">
        <v>341</v>
      </c>
      <c r="B41" s="87" t="e">
        <f t="shared" si="0"/>
        <v>#N/A</v>
      </c>
      <c r="C41" s="102" t="s">
        <v>215</v>
      </c>
      <c r="D41" s="101" t="str">
        <f t="shared" si="1"/>
        <v>14080001</v>
      </c>
      <c r="E41" s="105">
        <v>4000000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</row>
    <row r="42" spans="1:11">
      <c r="A42" s="98" t="s">
        <v>342</v>
      </c>
      <c r="B42" s="87" t="e">
        <f t="shared" si="0"/>
        <v>#N/A</v>
      </c>
      <c r="C42" s="21" t="s">
        <v>216</v>
      </c>
      <c r="D42" s="101" t="str">
        <f t="shared" si="1"/>
        <v>14100001</v>
      </c>
      <c r="E42" s="105">
        <v>3000000</v>
      </c>
      <c r="F42" s="106">
        <v>1500000</v>
      </c>
      <c r="G42" s="106">
        <v>0</v>
      </c>
      <c r="H42" s="106">
        <v>0</v>
      </c>
      <c r="I42" s="106">
        <v>50000</v>
      </c>
      <c r="J42" s="106">
        <v>0</v>
      </c>
      <c r="K42" s="106">
        <v>0</v>
      </c>
    </row>
    <row r="43" spans="1:11">
      <c r="A43" s="100" t="s">
        <v>344</v>
      </c>
      <c r="B43" s="87" t="e">
        <f t="shared" si="0"/>
        <v>#N/A</v>
      </c>
      <c r="C43" s="104" t="s">
        <v>345</v>
      </c>
      <c r="D43" s="101" t="str">
        <f t="shared" si="1"/>
        <v>14100003</v>
      </c>
      <c r="E43" s="105">
        <v>4000000</v>
      </c>
      <c r="F43" s="106">
        <v>1500000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</row>
    <row r="44" spans="1:11">
      <c r="A44" s="98" t="s">
        <v>175</v>
      </c>
      <c r="B44" s="87" t="e">
        <f t="shared" si="0"/>
        <v>#N/A</v>
      </c>
      <c r="C44" s="102" t="s">
        <v>346</v>
      </c>
      <c r="D44" s="101" t="str">
        <f t="shared" si="1"/>
        <v>14100004</v>
      </c>
      <c r="E44" s="105">
        <v>1400000</v>
      </c>
      <c r="F44" s="106">
        <v>300000</v>
      </c>
      <c r="G44" s="106">
        <v>300000</v>
      </c>
      <c r="H44" s="106">
        <v>150000</v>
      </c>
      <c r="I44" s="106">
        <v>150000</v>
      </c>
      <c r="J44" s="106">
        <v>0</v>
      </c>
      <c r="K44" s="106">
        <v>0</v>
      </c>
    </row>
    <row r="45" spans="1:11">
      <c r="A45" s="98" t="s">
        <v>185</v>
      </c>
      <c r="B45" s="87" t="e">
        <f t="shared" si="0"/>
        <v>#N/A</v>
      </c>
      <c r="C45" s="102" t="s">
        <v>227</v>
      </c>
      <c r="D45" s="101" t="str">
        <f t="shared" si="1"/>
        <v>14100005</v>
      </c>
      <c r="E45" s="105">
        <v>1500000</v>
      </c>
      <c r="F45" s="106">
        <v>100000</v>
      </c>
      <c r="G45" s="106">
        <v>0</v>
      </c>
      <c r="H45" s="106">
        <v>200000</v>
      </c>
      <c r="I45" s="106">
        <v>375000</v>
      </c>
      <c r="J45" s="106">
        <v>100000</v>
      </c>
      <c r="K45" s="106">
        <v>0</v>
      </c>
    </row>
    <row r="46" spans="1:11">
      <c r="A46" s="98" t="s">
        <v>347</v>
      </c>
      <c r="B46" s="87" t="e">
        <f t="shared" si="0"/>
        <v>#N/A</v>
      </c>
      <c r="C46" s="102" t="s">
        <v>228</v>
      </c>
      <c r="D46" s="101" t="str">
        <f t="shared" si="1"/>
        <v>14100006</v>
      </c>
      <c r="E46" s="105">
        <v>1500000</v>
      </c>
      <c r="F46" s="106">
        <v>100000</v>
      </c>
      <c r="G46" s="106">
        <v>0</v>
      </c>
      <c r="H46" s="106">
        <v>200000</v>
      </c>
      <c r="I46" s="106">
        <v>375000</v>
      </c>
      <c r="J46" s="106">
        <v>100000</v>
      </c>
      <c r="K46" s="106">
        <v>0</v>
      </c>
    </row>
    <row r="47" spans="1:11">
      <c r="A47" s="98" t="s">
        <v>176</v>
      </c>
      <c r="B47" s="87" t="e">
        <f t="shared" si="0"/>
        <v>#N/A</v>
      </c>
      <c r="C47" s="102" t="s">
        <v>218</v>
      </c>
      <c r="D47" s="101" t="str">
        <f t="shared" si="1"/>
        <v>14110001</v>
      </c>
      <c r="E47" s="105">
        <v>2800000</v>
      </c>
      <c r="F47" s="106">
        <v>1000000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</row>
    <row r="48" spans="1:11">
      <c r="A48" s="99" t="s">
        <v>348</v>
      </c>
      <c r="B48" s="87" t="e">
        <f t="shared" si="0"/>
        <v>#N/A</v>
      </c>
      <c r="C48" s="103" t="s">
        <v>349</v>
      </c>
      <c r="D48" s="101" t="str">
        <f t="shared" si="1"/>
        <v>14120001</v>
      </c>
      <c r="E48" s="105">
        <v>0</v>
      </c>
      <c r="F48" s="106">
        <v>0</v>
      </c>
      <c r="G48" s="106">
        <v>0</v>
      </c>
      <c r="H48" s="106">
        <v>0</v>
      </c>
      <c r="I48" s="106">
        <v>0</v>
      </c>
      <c r="J48" s="106">
        <v>0</v>
      </c>
      <c r="K48" s="106">
        <v>0</v>
      </c>
    </row>
    <row r="49" spans="1:14">
      <c r="A49" s="99" t="s">
        <v>350</v>
      </c>
      <c r="B49" s="87" t="e">
        <f t="shared" si="0"/>
        <v>#N/A</v>
      </c>
      <c r="C49" s="103" t="s">
        <v>351</v>
      </c>
      <c r="D49" s="101" t="str">
        <f t="shared" si="1"/>
        <v>14120002</v>
      </c>
      <c r="E49" s="105">
        <v>0</v>
      </c>
      <c r="F49" s="106">
        <v>0</v>
      </c>
      <c r="G49" s="106">
        <v>0</v>
      </c>
      <c r="H49" s="106">
        <v>0</v>
      </c>
      <c r="I49" s="106">
        <v>0</v>
      </c>
      <c r="J49" s="106">
        <v>0</v>
      </c>
      <c r="K49" s="106">
        <v>0</v>
      </c>
    </row>
    <row r="50" spans="1:14">
      <c r="A50" s="100" t="s">
        <v>352</v>
      </c>
      <c r="B50" s="87" t="e">
        <f t="shared" si="0"/>
        <v>#N/A</v>
      </c>
      <c r="C50" s="104" t="s">
        <v>353</v>
      </c>
      <c r="D50" s="101" t="str">
        <f t="shared" si="1"/>
        <v>14120003</v>
      </c>
      <c r="E50" s="105">
        <v>1500000</v>
      </c>
      <c r="F50" s="106">
        <v>100000</v>
      </c>
      <c r="G50" s="106">
        <v>0</v>
      </c>
      <c r="H50" s="106">
        <v>200000</v>
      </c>
      <c r="I50" s="106">
        <v>425000</v>
      </c>
      <c r="J50" s="106">
        <v>100000</v>
      </c>
      <c r="K50" s="106">
        <v>0</v>
      </c>
    </row>
    <row r="51" spans="1:14">
      <c r="A51" s="98" t="s">
        <v>177</v>
      </c>
      <c r="B51" s="87" t="e">
        <f t="shared" si="0"/>
        <v>#N/A</v>
      </c>
      <c r="C51" s="102" t="s">
        <v>219</v>
      </c>
      <c r="D51" s="101" t="str">
        <f t="shared" si="1"/>
        <v>15010001</v>
      </c>
      <c r="E51" s="105">
        <v>2500000</v>
      </c>
      <c r="F51" s="106">
        <v>500000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</row>
    <row r="52" spans="1:14">
      <c r="A52" s="98" t="s">
        <v>354</v>
      </c>
      <c r="B52" s="87" t="e">
        <f t="shared" si="0"/>
        <v>#N/A</v>
      </c>
      <c r="C52" s="102" t="s">
        <v>355</v>
      </c>
      <c r="D52" s="101" t="str">
        <f t="shared" si="1"/>
        <v>15010002</v>
      </c>
      <c r="E52" s="105">
        <v>1500000</v>
      </c>
      <c r="F52" s="106">
        <v>100000</v>
      </c>
      <c r="G52" s="106">
        <v>0</v>
      </c>
      <c r="H52" s="106">
        <v>200000</v>
      </c>
      <c r="I52" s="106">
        <v>375000</v>
      </c>
      <c r="J52" s="106">
        <v>100000</v>
      </c>
      <c r="K52" s="106">
        <v>0</v>
      </c>
    </row>
    <row r="53" spans="1:14">
      <c r="A53" s="99" t="s">
        <v>356</v>
      </c>
      <c r="B53" s="87" t="e">
        <f t="shared" si="0"/>
        <v>#N/A</v>
      </c>
      <c r="C53" s="103" t="s">
        <v>357</v>
      </c>
      <c r="D53" s="101" t="str">
        <f t="shared" si="1"/>
        <v>15010003</v>
      </c>
      <c r="E53" s="105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</row>
    <row r="54" spans="1:14">
      <c r="A54" s="99" t="s">
        <v>358</v>
      </c>
      <c r="B54" s="87" t="e">
        <f t="shared" si="0"/>
        <v>#N/A</v>
      </c>
      <c r="C54" s="103" t="s">
        <v>359</v>
      </c>
      <c r="D54" s="101" t="str">
        <f t="shared" si="1"/>
        <v>15010004</v>
      </c>
      <c r="E54" s="105">
        <v>0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</row>
    <row r="55" spans="1:14">
      <c r="A55" s="98" t="s">
        <v>187</v>
      </c>
      <c r="B55" s="87" t="e">
        <f t="shared" si="0"/>
        <v>#N/A</v>
      </c>
      <c r="C55" s="21" t="s">
        <v>229</v>
      </c>
      <c r="D55" s="101" t="str">
        <f t="shared" si="1"/>
        <v>15010006</v>
      </c>
      <c r="E55" s="105">
        <v>1500000</v>
      </c>
      <c r="F55" s="106">
        <v>500000</v>
      </c>
      <c r="G55" s="106">
        <v>0</v>
      </c>
      <c r="H55" s="106">
        <v>300000</v>
      </c>
      <c r="I55" s="106">
        <v>0</v>
      </c>
      <c r="J55" s="106">
        <v>200000</v>
      </c>
      <c r="K55" s="106">
        <v>-500000</v>
      </c>
    </row>
    <row r="56" spans="1:14">
      <c r="A56" s="98" t="s">
        <v>179</v>
      </c>
      <c r="B56" s="87" t="e">
        <f t="shared" si="0"/>
        <v>#N/A</v>
      </c>
      <c r="C56" s="102" t="s">
        <v>221</v>
      </c>
      <c r="D56" s="101" t="str">
        <f t="shared" si="1"/>
        <v>15020001</v>
      </c>
      <c r="E56" s="105">
        <v>3500000</v>
      </c>
      <c r="F56" s="106">
        <v>1500000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</row>
    <row r="57" spans="1:14">
      <c r="A57" s="98" t="s">
        <v>190</v>
      </c>
      <c r="B57" s="87" t="e">
        <f t="shared" si="0"/>
        <v>#N/A</v>
      </c>
      <c r="C57" s="102" t="s">
        <v>232</v>
      </c>
      <c r="D57" s="101" t="str">
        <f t="shared" si="1"/>
        <v>15020002</v>
      </c>
      <c r="E57" s="105">
        <v>1500000</v>
      </c>
      <c r="F57" s="106">
        <v>400000</v>
      </c>
      <c r="G57" s="106">
        <v>0</v>
      </c>
      <c r="H57" s="106">
        <v>0</v>
      </c>
      <c r="I57" s="106">
        <v>0</v>
      </c>
      <c r="J57" s="106">
        <v>0</v>
      </c>
      <c r="K57" s="106">
        <v>-380000</v>
      </c>
    </row>
    <row r="58" spans="1:14">
      <c r="A58" s="99" t="s">
        <v>364</v>
      </c>
      <c r="B58" s="87" t="e">
        <f t="shared" si="0"/>
        <v>#N/A</v>
      </c>
      <c r="C58" s="103" t="s">
        <v>365</v>
      </c>
      <c r="D58" s="101" t="str">
        <f t="shared" si="1"/>
        <v>15020003</v>
      </c>
      <c r="E58" s="105">
        <v>0</v>
      </c>
      <c r="F58" s="106">
        <v>0</v>
      </c>
      <c r="G58" s="106">
        <v>0</v>
      </c>
      <c r="H58" s="106">
        <v>0</v>
      </c>
      <c r="I58" s="106">
        <v>0</v>
      </c>
      <c r="J58" s="106">
        <v>0</v>
      </c>
      <c r="K58" s="106">
        <v>0</v>
      </c>
    </row>
    <row r="59" spans="1:14">
      <c r="A59" s="98" t="s">
        <v>191</v>
      </c>
      <c r="B59" s="87" t="e">
        <f t="shared" si="0"/>
        <v>#N/A</v>
      </c>
      <c r="C59" s="102" t="s">
        <v>252</v>
      </c>
      <c r="D59" s="101" t="str">
        <f t="shared" si="1"/>
        <v>15020004</v>
      </c>
      <c r="E59" s="105">
        <v>1500000</v>
      </c>
      <c r="F59" s="106">
        <v>100000</v>
      </c>
      <c r="G59" s="106">
        <v>0</v>
      </c>
      <c r="H59" s="106">
        <v>200000</v>
      </c>
      <c r="I59" s="106">
        <v>375000</v>
      </c>
      <c r="J59" s="106">
        <v>100000</v>
      </c>
      <c r="K59" s="106">
        <v>-530500</v>
      </c>
    </row>
    <row r="60" spans="1:14">
      <c r="A60" s="98" t="s">
        <v>366</v>
      </c>
      <c r="B60" s="87" t="e">
        <f t="shared" si="0"/>
        <v>#N/A</v>
      </c>
      <c r="C60" s="102" t="s">
        <v>233</v>
      </c>
      <c r="D60" s="101" t="str">
        <f t="shared" si="1"/>
        <v>15020005</v>
      </c>
      <c r="E60" s="105">
        <v>1500000</v>
      </c>
      <c r="F60" s="106">
        <v>500000</v>
      </c>
      <c r="G60" s="106">
        <v>0</v>
      </c>
      <c r="H60" s="106">
        <v>300000</v>
      </c>
      <c r="I60" s="106">
        <v>0</v>
      </c>
      <c r="J60" s="106">
        <v>200000</v>
      </c>
      <c r="K60" s="106">
        <v>-666500</v>
      </c>
    </row>
    <row r="61" spans="1:14">
      <c r="A61" s="98" t="s">
        <v>192</v>
      </c>
      <c r="B61" s="87" t="e">
        <f t="shared" si="0"/>
        <v>#N/A</v>
      </c>
      <c r="C61" s="102" t="s">
        <v>234</v>
      </c>
      <c r="D61" s="101" t="str">
        <f t="shared" si="1"/>
        <v>15020008</v>
      </c>
      <c r="E61" s="105">
        <v>1500000</v>
      </c>
      <c r="F61" s="106">
        <v>100000</v>
      </c>
      <c r="G61" s="106">
        <v>0</v>
      </c>
      <c r="H61" s="106">
        <v>200000</v>
      </c>
      <c r="I61" s="106">
        <v>375000</v>
      </c>
      <c r="J61" s="106">
        <v>100000</v>
      </c>
      <c r="K61" s="106">
        <v>0</v>
      </c>
    </row>
    <row r="62" spans="1:14">
      <c r="A62" s="98" t="s">
        <v>193</v>
      </c>
      <c r="B62" s="87" t="e">
        <f t="shared" si="0"/>
        <v>#N/A</v>
      </c>
      <c r="C62" s="102" t="s">
        <v>235</v>
      </c>
      <c r="D62" s="101" t="str">
        <f t="shared" si="1"/>
        <v>15030001</v>
      </c>
      <c r="E62" s="105">
        <v>1500000</v>
      </c>
      <c r="F62" s="106">
        <v>100000</v>
      </c>
      <c r="G62" s="106">
        <v>0</v>
      </c>
      <c r="H62" s="106">
        <v>200000</v>
      </c>
      <c r="I62" s="106">
        <v>375000</v>
      </c>
      <c r="J62" s="106">
        <v>100000</v>
      </c>
      <c r="K62" s="106">
        <v>0</v>
      </c>
    </row>
    <row r="64" spans="1:14">
      <c r="A64" s="109" t="s">
        <v>172</v>
      </c>
      <c r="B64" s="87" t="e">
        <f t="shared" si="0"/>
        <v>#N/A</v>
      </c>
      <c r="C64" s="114" t="s">
        <v>214</v>
      </c>
      <c r="D64" s="113" t="str">
        <f t="shared" si="1"/>
        <v>14070001</v>
      </c>
      <c r="E64" s="117">
        <v>5000000</v>
      </c>
      <c r="F64" s="118">
        <v>2500000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M64" s="129" t="s">
        <v>172</v>
      </c>
      <c r="N64" s="128">
        <f t="shared" ref="N64:N109" si="3">IF(M64&lt;&gt;A64,1,0)</f>
        <v>0</v>
      </c>
    </row>
    <row r="65" spans="1:14">
      <c r="A65" s="109" t="s">
        <v>341</v>
      </c>
      <c r="B65" s="87" t="e">
        <f t="shared" si="0"/>
        <v>#N/A</v>
      </c>
      <c r="C65" s="114" t="s">
        <v>215</v>
      </c>
      <c r="D65" s="113" t="str">
        <f t="shared" si="1"/>
        <v>14080001</v>
      </c>
      <c r="E65" s="117">
        <v>4000000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M65" s="129" t="s">
        <v>341</v>
      </c>
      <c r="N65" s="128">
        <f t="shared" si="3"/>
        <v>0</v>
      </c>
    </row>
    <row r="66" spans="1:14">
      <c r="A66" s="109" t="s">
        <v>342</v>
      </c>
      <c r="B66" s="87" t="e">
        <f t="shared" ref="B66:B129" si="4">IF(VLOOKUP(A66,datakaryawan,2,0)&lt;&gt;C66,1,0)</f>
        <v>#N/A</v>
      </c>
      <c r="C66" s="21" t="s">
        <v>216</v>
      </c>
      <c r="D66" s="113" t="str">
        <f t="shared" si="1"/>
        <v>14100001</v>
      </c>
      <c r="E66" s="117">
        <v>3000000</v>
      </c>
      <c r="F66" s="118">
        <v>1500000</v>
      </c>
      <c r="G66" s="118">
        <v>0</v>
      </c>
      <c r="H66" s="118">
        <v>0</v>
      </c>
      <c r="I66" s="118">
        <v>350000</v>
      </c>
      <c r="J66" s="118">
        <v>0</v>
      </c>
      <c r="K66" s="118">
        <v>0</v>
      </c>
      <c r="M66" s="129" t="s">
        <v>342</v>
      </c>
      <c r="N66" s="128">
        <f t="shared" si="3"/>
        <v>0</v>
      </c>
    </row>
    <row r="67" spans="1:14">
      <c r="A67" s="110" t="s">
        <v>344</v>
      </c>
      <c r="B67" s="87" t="e">
        <f t="shared" si="4"/>
        <v>#N/A</v>
      </c>
      <c r="C67" s="115" t="s">
        <v>345</v>
      </c>
      <c r="D67" s="113" t="str">
        <f t="shared" ref="D67:D130" si="5">A67</f>
        <v>14100003</v>
      </c>
      <c r="E67" s="117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M67" s="130" t="s">
        <v>344</v>
      </c>
      <c r="N67" s="128">
        <f t="shared" si="3"/>
        <v>0</v>
      </c>
    </row>
    <row r="68" spans="1:14">
      <c r="A68" s="109" t="s">
        <v>175</v>
      </c>
      <c r="B68" s="87" t="e">
        <f t="shared" si="4"/>
        <v>#N/A</v>
      </c>
      <c r="C68" s="114" t="s">
        <v>346</v>
      </c>
      <c r="D68" s="113" t="str">
        <f t="shared" si="5"/>
        <v>14100004</v>
      </c>
      <c r="E68" s="117">
        <v>1500000</v>
      </c>
      <c r="F68" s="118">
        <v>0</v>
      </c>
      <c r="G68" s="118">
        <v>300000</v>
      </c>
      <c r="H68" s="118">
        <v>450000</v>
      </c>
      <c r="I68" s="118">
        <v>250000</v>
      </c>
      <c r="J68" s="118">
        <v>0</v>
      </c>
      <c r="K68" s="118">
        <v>0</v>
      </c>
      <c r="M68" s="129" t="s">
        <v>175</v>
      </c>
      <c r="N68" s="128">
        <f t="shared" si="3"/>
        <v>0</v>
      </c>
    </row>
    <row r="69" spans="1:14">
      <c r="A69" s="109" t="s">
        <v>185</v>
      </c>
      <c r="B69" s="87" t="e">
        <f t="shared" si="4"/>
        <v>#N/A</v>
      </c>
      <c r="C69" s="114" t="s">
        <v>227</v>
      </c>
      <c r="D69" s="113" t="str">
        <f t="shared" si="5"/>
        <v>14100005</v>
      </c>
      <c r="E69" s="117">
        <v>1500000</v>
      </c>
      <c r="F69" s="118">
        <v>200000</v>
      </c>
      <c r="G69" s="118">
        <v>0</v>
      </c>
      <c r="H69" s="118">
        <v>200000</v>
      </c>
      <c r="I69" s="118">
        <v>375000</v>
      </c>
      <c r="J69" s="118">
        <v>100000</v>
      </c>
      <c r="K69" s="118">
        <v>0</v>
      </c>
      <c r="M69" s="129" t="s">
        <v>185</v>
      </c>
      <c r="N69" s="128">
        <f t="shared" si="3"/>
        <v>0</v>
      </c>
    </row>
    <row r="70" spans="1:14">
      <c r="A70" s="109" t="s">
        <v>347</v>
      </c>
      <c r="B70" s="87" t="e">
        <f t="shared" si="4"/>
        <v>#N/A</v>
      </c>
      <c r="C70" s="114" t="s">
        <v>228</v>
      </c>
      <c r="D70" s="113" t="str">
        <f t="shared" si="5"/>
        <v>14100006</v>
      </c>
      <c r="E70" s="117">
        <v>1500000</v>
      </c>
      <c r="F70" s="118">
        <v>200000</v>
      </c>
      <c r="G70" s="118">
        <v>0</v>
      </c>
      <c r="H70" s="118">
        <v>200000</v>
      </c>
      <c r="I70" s="118">
        <v>375000</v>
      </c>
      <c r="J70" s="118">
        <v>100000</v>
      </c>
      <c r="K70" s="118">
        <v>0</v>
      </c>
      <c r="M70" s="129" t="s">
        <v>347</v>
      </c>
      <c r="N70" s="128">
        <f t="shared" si="3"/>
        <v>0</v>
      </c>
    </row>
    <row r="71" spans="1:14">
      <c r="A71" s="109" t="s">
        <v>176</v>
      </c>
      <c r="B71" s="87" t="e">
        <f t="shared" si="4"/>
        <v>#N/A</v>
      </c>
      <c r="C71" s="114" t="s">
        <v>218</v>
      </c>
      <c r="D71" s="113" t="str">
        <f t="shared" si="5"/>
        <v>14110001</v>
      </c>
      <c r="E71" s="117">
        <v>2800000</v>
      </c>
      <c r="F71" s="118">
        <v>1000000</v>
      </c>
      <c r="G71" s="118">
        <v>0</v>
      </c>
      <c r="H71" s="118">
        <v>0</v>
      </c>
      <c r="I71" s="118">
        <v>0</v>
      </c>
      <c r="J71" s="118">
        <v>0</v>
      </c>
      <c r="K71" s="118">
        <v>0</v>
      </c>
      <c r="M71" s="129" t="s">
        <v>176</v>
      </c>
      <c r="N71" s="128">
        <f t="shared" si="3"/>
        <v>0</v>
      </c>
    </row>
    <row r="72" spans="1:14">
      <c r="A72" s="110" t="s">
        <v>348</v>
      </c>
      <c r="B72" s="87" t="e">
        <f t="shared" si="4"/>
        <v>#N/A</v>
      </c>
      <c r="C72" s="115" t="s">
        <v>349</v>
      </c>
      <c r="D72" s="113" t="str">
        <f t="shared" si="5"/>
        <v>14120001</v>
      </c>
      <c r="E72" s="117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M72" s="130" t="s">
        <v>348</v>
      </c>
      <c r="N72" s="128">
        <f t="shared" si="3"/>
        <v>0</v>
      </c>
    </row>
    <row r="73" spans="1:14">
      <c r="A73" s="110" t="s">
        <v>350</v>
      </c>
      <c r="B73" s="87" t="e">
        <f t="shared" si="4"/>
        <v>#N/A</v>
      </c>
      <c r="C73" s="115" t="s">
        <v>351</v>
      </c>
      <c r="D73" s="113" t="str">
        <f t="shared" si="5"/>
        <v>14120002</v>
      </c>
      <c r="E73" s="117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M73" s="130" t="s">
        <v>350</v>
      </c>
      <c r="N73" s="128">
        <f t="shared" si="3"/>
        <v>0</v>
      </c>
    </row>
    <row r="74" spans="1:14">
      <c r="A74" s="110" t="s">
        <v>352</v>
      </c>
      <c r="B74" s="87" t="e">
        <f t="shared" si="4"/>
        <v>#N/A</v>
      </c>
      <c r="C74" s="115" t="s">
        <v>353</v>
      </c>
      <c r="D74" s="113" t="str">
        <f t="shared" si="5"/>
        <v>14120003</v>
      </c>
      <c r="E74" s="117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M74" s="130" t="s">
        <v>352</v>
      </c>
      <c r="N74" s="128">
        <f t="shared" si="3"/>
        <v>0</v>
      </c>
    </row>
    <row r="75" spans="1:14">
      <c r="A75" s="109" t="s">
        <v>177</v>
      </c>
      <c r="B75" s="87" t="e">
        <f t="shared" si="4"/>
        <v>#N/A</v>
      </c>
      <c r="C75" s="114" t="s">
        <v>219</v>
      </c>
      <c r="D75" s="113" t="str">
        <f t="shared" si="5"/>
        <v>15010001</v>
      </c>
      <c r="E75" s="117">
        <v>2500000</v>
      </c>
      <c r="F75" s="118">
        <v>500000</v>
      </c>
      <c r="G75" s="118">
        <v>0</v>
      </c>
      <c r="H75" s="118">
        <v>0</v>
      </c>
      <c r="I75" s="118">
        <v>0</v>
      </c>
      <c r="J75" s="118">
        <v>0</v>
      </c>
      <c r="K75" s="118">
        <v>0</v>
      </c>
      <c r="M75" s="129" t="s">
        <v>177</v>
      </c>
      <c r="N75" s="128">
        <f t="shared" si="3"/>
        <v>0</v>
      </c>
    </row>
    <row r="76" spans="1:14">
      <c r="A76" s="111" t="s">
        <v>354</v>
      </c>
      <c r="B76" s="87" t="e">
        <f t="shared" si="4"/>
        <v>#N/A</v>
      </c>
      <c r="C76" s="116" t="s">
        <v>355</v>
      </c>
      <c r="D76" s="113" t="str">
        <f t="shared" si="5"/>
        <v>15010002</v>
      </c>
      <c r="E76" s="117">
        <v>1500000</v>
      </c>
      <c r="F76" s="118">
        <v>100000</v>
      </c>
      <c r="G76" s="118">
        <v>0</v>
      </c>
      <c r="H76" s="118">
        <v>200000</v>
      </c>
      <c r="I76" s="118">
        <v>0</v>
      </c>
      <c r="J76" s="118">
        <v>100000</v>
      </c>
      <c r="K76" s="118">
        <v>97667</v>
      </c>
      <c r="M76" s="130" t="s">
        <v>354</v>
      </c>
      <c r="N76" s="128">
        <f t="shared" si="3"/>
        <v>0</v>
      </c>
    </row>
    <row r="77" spans="1:14">
      <c r="A77" s="110" t="s">
        <v>356</v>
      </c>
      <c r="B77" s="87" t="e">
        <f t="shared" si="4"/>
        <v>#N/A</v>
      </c>
      <c r="C77" s="115" t="s">
        <v>357</v>
      </c>
      <c r="D77" s="113" t="str">
        <f t="shared" si="5"/>
        <v>15010003</v>
      </c>
      <c r="E77" s="117">
        <v>0</v>
      </c>
      <c r="F77" s="118">
        <v>0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M77" s="130" t="s">
        <v>356</v>
      </c>
      <c r="N77" s="128">
        <f t="shared" si="3"/>
        <v>0</v>
      </c>
    </row>
    <row r="78" spans="1:14">
      <c r="A78" s="110" t="s">
        <v>358</v>
      </c>
      <c r="B78" s="87" t="e">
        <f t="shared" si="4"/>
        <v>#N/A</v>
      </c>
      <c r="C78" s="115" t="s">
        <v>359</v>
      </c>
      <c r="D78" s="113" t="str">
        <f t="shared" si="5"/>
        <v>15010004</v>
      </c>
      <c r="E78" s="117">
        <v>0</v>
      </c>
      <c r="F78" s="118">
        <v>0</v>
      </c>
      <c r="G78" s="118">
        <v>0</v>
      </c>
      <c r="H78" s="118">
        <v>0</v>
      </c>
      <c r="I78" s="118">
        <v>0</v>
      </c>
      <c r="J78" s="118">
        <v>0</v>
      </c>
      <c r="K78" s="118">
        <v>0</v>
      </c>
      <c r="M78" s="130" t="s">
        <v>358</v>
      </c>
      <c r="N78" s="128">
        <f t="shared" si="3"/>
        <v>0</v>
      </c>
    </row>
    <row r="79" spans="1:14">
      <c r="A79" s="109" t="s">
        <v>187</v>
      </c>
      <c r="B79" s="87" t="e">
        <f t="shared" si="4"/>
        <v>#N/A</v>
      </c>
      <c r="C79" s="21" t="s">
        <v>229</v>
      </c>
      <c r="D79" s="113" t="str">
        <f t="shared" si="5"/>
        <v>15010006</v>
      </c>
      <c r="E79" s="117">
        <v>1500000</v>
      </c>
      <c r="F79" s="118">
        <v>500000</v>
      </c>
      <c r="G79" s="118">
        <v>0</v>
      </c>
      <c r="H79" s="118">
        <v>300000</v>
      </c>
      <c r="I79" s="118">
        <v>350000</v>
      </c>
      <c r="J79" s="118">
        <v>200000</v>
      </c>
      <c r="K79" s="118">
        <v>0</v>
      </c>
      <c r="M79" s="129" t="s">
        <v>187</v>
      </c>
      <c r="N79" s="128">
        <f t="shared" si="3"/>
        <v>0</v>
      </c>
    </row>
    <row r="80" spans="1:14">
      <c r="A80" s="109" t="s">
        <v>179</v>
      </c>
      <c r="B80" s="87" t="e">
        <f t="shared" si="4"/>
        <v>#N/A</v>
      </c>
      <c r="C80" s="114" t="s">
        <v>221</v>
      </c>
      <c r="D80" s="113" t="str">
        <f t="shared" si="5"/>
        <v>15020001</v>
      </c>
      <c r="E80" s="117">
        <v>3500000</v>
      </c>
      <c r="F80" s="118">
        <v>1500000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M80" s="129" t="s">
        <v>179</v>
      </c>
      <c r="N80" s="128">
        <f t="shared" si="3"/>
        <v>0</v>
      </c>
    </row>
    <row r="81" spans="1:14">
      <c r="A81" s="109" t="s">
        <v>190</v>
      </c>
      <c r="B81" s="87" t="e">
        <f t="shared" si="4"/>
        <v>#N/A</v>
      </c>
      <c r="C81" s="114" t="s">
        <v>232</v>
      </c>
      <c r="D81" s="113" t="str">
        <f t="shared" si="5"/>
        <v>15020002</v>
      </c>
      <c r="E81" s="117">
        <v>1500000</v>
      </c>
      <c r="F81" s="118">
        <v>500000</v>
      </c>
      <c r="G81" s="118">
        <v>0</v>
      </c>
      <c r="H81" s="118">
        <v>300000</v>
      </c>
      <c r="I81" s="118">
        <v>350000</v>
      </c>
      <c r="J81" s="118">
        <v>200000</v>
      </c>
      <c r="K81" s="118">
        <v>-955000</v>
      </c>
      <c r="M81" s="129" t="s">
        <v>190</v>
      </c>
      <c r="N81" s="128">
        <f t="shared" si="3"/>
        <v>0</v>
      </c>
    </row>
    <row r="82" spans="1:14">
      <c r="A82" s="110" t="s">
        <v>364</v>
      </c>
      <c r="B82" s="87" t="e">
        <f t="shared" si="4"/>
        <v>#N/A</v>
      </c>
      <c r="C82" s="115" t="s">
        <v>365</v>
      </c>
      <c r="D82" s="113" t="str">
        <f t="shared" si="5"/>
        <v>15020003</v>
      </c>
      <c r="E82" s="117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M82" s="130" t="s">
        <v>364</v>
      </c>
      <c r="N82" s="128">
        <f t="shared" si="3"/>
        <v>0</v>
      </c>
    </row>
    <row r="83" spans="1:14">
      <c r="A83" s="109" t="s">
        <v>191</v>
      </c>
      <c r="B83" s="87" t="e">
        <f t="shared" si="4"/>
        <v>#N/A</v>
      </c>
      <c r="C83" s="114" t="s">
        <v>252</v>
      </c>
      <c r="D83" s="113" t="str">
        <f t="shared" si="5"/>
        <v>15020004</v>
      </c>
      <c r="E83" s="117">
        <v>1500000</v>
      </c>
      <c r="F83" s="118">
        <v>100000</v>
      </c>
      <c r="G83" s="118">
        <v>0</v>
      </c>
      <c r="H83" s="118">
        <v>200000</v>
      </c>
      <c r="I83" s="118">
        <v>475000</v>
      </c>
      <c r="J83" s="118">
        <v>100000</v>
      </c>
      <c r="K83" s="118">
        <v>-530500</v>
      </c>
      <c r="M83" s="129" t="s">
        <v>191</v>
      </c>
      <c r="N83" s="128">
        <f t="shared" si="3"/>
        <v>0</v>
      </c>
    </row>
    <row r="84" spans="1:14">
      <c r="A84" s="109" t="s">
        <v>366</v>
      </c>
      <c r="B84" s="87" t="e">
        <f t="shared" si="4"/>
        <v>#N/A</v>
      </c>
      <c r="C84" s="114" t="s">
        <v>233</v>
      </c>
      <c r="D84" s="113" t="str">
        <f t="shared" si="5"/>
        <v>15020005</v>
      </c>
      <c r="E84" s="117">
        <v>1500000</v>
      </c>
      <c r="F84" s="118">
        <v>500000</v>
      </c>
      <c r="G84" s="118">
        <v>0</v>
      </c>
      <c r="H84" s="118">
        <v>300000</v>
      </c>
      <c r="I84" s="118">
        <v>350000</v>
      </c>
      <c r="J84" s="118">
        <v>200000</v>
      </c>
      <c r="K84" s="118">
        <v>-666500</v>
      </c>
      <c r="M84" s="129" t="s">
        <v>366</v>
      </c>
      <c r="N84" s="128">
        <f t="shared" si="3"/>
        <v>0</v>
      </c>
    </row>
    <row r="85" spans="1:14">
      <c r="A85" s="109" t="s">
        <v>192</v>
      </c>
      <c r="B85" s="87" t="e">
        <f t="shared" si="4"/>
        <v>#N/A</v>
      </c>
      <c r="C85" s="114" t="s">
        <v>234</v>
      </c>
      <c r="D85" s="113" t="str">
        <f t="shared" si="5"/>
        <v>15020008</v>
      </c>
      <c r="E85" s="117">
        <v>1500000</v>
      </c>
      <c r="F85" s="118">
        <v>100000</v>
      </c>
      <c r="G85" s="118">
        <v>0</v>
      </c>
      <c r="H85" s="118">
        <v>200000</v>
      </c>
      <c r="I85" s="118">
        <v>375000</v>
      </c>
      <c r="J85" s="118">
        <v>100000</v>
      </c>
      <c r="K85" s="118">
        <v>0</v>
      </c>
      <c r="M85" s="129" t="s">
        <v>192</v>
      </c>
      <c r="N85" s="128">
        <f t="shared" si="3"/>
        <v>0</v>
      </c>
    </row>
    <row r="86" spans="1:14">
      <c r="A86" s="109" t="s">
        <v>193</v>
      </c>
      <c r="B86" s="87" t="e">
        <f t="shared" si="4"/>
        <v>#N/A</v>
      </c>
      <c r="C86" s="114" t="s">
        <v>235</v>
      </c>
      <c r="D86" s="113" t="str">
        <f t="shared" si="5"/>
        <v>15030001</v>
      </c>
      <c r="E86" s="117">
        <v>1500000</v>
      </c>
      <c r="F86" s="118">
        <v>100000</v>
      </c>
      <c r="G86" s="118">
        <v>0</v>
      </c>
      <c r="H86" s="118">
        <v>200000</v>
      </c>
      <c r="I86" s="118">
        <v>375000</v>
      </c>
      <c r="J86" s="118">
        <v>100000</v>
      </c>
      <c r="K86" s="118">
        <v>0</v>
      </c>
      <c r="M86" s="129" t="s">
        <v>193</v>
      </c>
      <c r="N86" s="128">
        <f t="shared" si="3"/>
        <v>0</v>
      </c>
    </row>
    <row r="87" spans="1:14">
      <c r="A87" s="109" t="s">
        <v>180</v>
      </c>
      <c r="B87" s="87" t="e">
        <f t="shared" si="4"/>
        <v>#N/A</v>
      </c>
      <c r="C87" s="114" t="s">
        <v>222</v>
      </c>
      <c r="D87" s="113" t="str">
        <f t="shared" si="5"/>
        <v>15040005</v>
      </c>
      <c r="E87" s="117">
        <v>2250000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M87" s="129" t="s">
        <v>180</v>
      </c>
      <c r="N87" s="128">
        <f t="shared" si="3"/>
        <v>0</v>
      </c>
    </row>
    <row r="88" spans="1:14">
      <c r="A88" s="109" t="s">
        <v>181</v>
      </c>
      <c r="B88" s="87" t="e">
        <f t="shared" si="4"/>
        <v>#N/A</v>
      </c>
      <c r="C88" s="114" t="s">
        <v>223</v>
      </c>
      <c r="D88" s="113" t="str">
        <f t="shared" si="5"/>
        <v>15040003</v>
      </c>
      <c r="E88" s="117">
        <v>2000000</v>
      </c>
      <c r="F88" s="118">
        <v>250000</v>
      </c>
      <c r="G88" s="118">
        <v>0</v>
      </c>
      <c r="H88" s="118">
        <v>500000</v>
      </c>
      <c r="I88" s="118">
        <v>150000</v>
      </c>
      <c r="J88" s="118">
        <v>0</v>
      </c>
      <c r="K88" s="118">
        <v>0</v>
      </c>
      <c r="M88" s="129" t="s">
        <v>181</v>
      </c>
      <c r="N88" s="128">
        <f t="shared" si="3"/>
        <v>0</v>
      </c>
    </row>
    <row r="89" spans="1:14">
      <c r="A89" s="109" t="s">
        <v>178</v>
      </c>
      <c r="B89" s="87" t="e">
        <f t="shared" si="4"/>
        <v>#N/A</v>
      </c>
      <c r="C89" s="114" t="s">
        <v>220</v>
      </c>
      <c r="D89" s="113" t="str">
        <f t="shared" si="5"/>
        <v>15030022</v>
      </c>
      <c r="E89" s="117">
        <v>2000000</v>
      </c>
      <c r="F89" s="118">
        <v>150000</v>
      </c>
      <c r="G89" s="118">
        <v>0</v>
      </c>
      <c r="H89" s="118">
        <v>500000</v>
      </c>
      <c r="I89" s="118">
        <v>0</v>
      </c>
      <c r="J89" s="118">
        <v>0</v>
      </c>
      <c r="K89" s="118">
        <v>0</v>
      </c>
      <c r="M89" s="129" t="s">
        <v>178</v>
      </c>
      <c r="N89" s="128">
        <f t="shared" si="3"/>
        <v>0</v>
      </c>
    </row>
    <row r="90" spans="1:14">
      <c r="A90" s="109" t="s">
        <v>272</v>
      </c>
      <c r="B90" s="87" t="e">
        <f t="shared" si="4"/>
        <v>#N/A</v>
      </c>
      <c r="C90" s="114" t="s">
        <v>369</v>
      </c>
      <c r="D90" s="113" t="str">
        <f t="shared" si="5"/>
        <v>15030018</v>
      </c>
      <c r="E90" s="117">
        <v>1500000</v>
      </c>
      <c r="F90" s="118">
        <v>400000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M90" s="131" t="s">
        <v>272</v>
      </c>
      <c r="N90" s="128">
        <f t="shared" si="3"/>
        <v>0</v>
      </c>
    </row>
    <row r="91" spans="1:14">
      <c r="A91" s="109" t="s">
        <v>194</v>
      </c>
      <c r="B91" s="87" t="e">
        <f t="shared" si="4"/>
        <v>#N/A</v>
      </c>
      <c r="C91" s="114" t="s">
        <v>236</v>
      </c>
      <c r="D91" s="113" t="str">
        <f t="shared" si="5"/>
        <v>15030002</v>
      </c>
      <c r="E91" s="117">
        <v>1500000</v>
      </c>
      <c r="F91" s="118">
        <v>500000</v>
      </c>
      <c r="G91" s="118">
        <v>0</v>
      </c>
      <c r="H91" s="118">
        <v>300000</v>
      </c>
      <c r="I91" s="118">
        <v>150000</v>
      </c>
      <c r="J91" s="118">
        <v>200000</v>
      </c>
      <c r="K91" s="118">
        <v>-1000000</v>
      </c>
      <c r="M91" s="129" t="s">
        <v>194</v>
      </c>
      <c r="N91" s="128">
        <f t="shared" si="3"/>
        <v>0</v>
      </c>
    </row>
    <row r="92" spans="1:14">
      <c r="A92" s="109" t="s">
        <v>195</v>
      </c>
      <c r="B92" s="87" t="e">
        <f t="shared" si="4"/>
        <v>#N/A</v>
      </c>
      <c r="C92" s="114" t="s">
        <v>237</v>
      </c>
      <c r="D92" s="113" t="str">
        <f t="shared" si="5"/>
        <v>15030005</v>
      </c>
      <c r="E92" s="117">
        <v>1500000</v>
      </c>
      <c r="F92" s="118">
        <v>100000</v>
      </c>
      <c r="G92" s="118">
        <v>0</v>
      </c>
      <c r="H92" s="118">
        <v>200000</v>
      </c>
      <c r="I92" s="118">
        <v>375000</v>
      </c>
      <c r="J92" s="118">
        <v>100000</v>
      </c>
      <c r="K92" s="118">
        <v>-1061667</v>
      </c>
      <c r="M92" s="129" t="s">
        <v>195</v>
      </c>
      <c r="N92" s="128">
        <f t="shared" si="3"/>
        <v>0</v>
      </c>
    </row>
    <row r="93" spans="1:14">
      <c r="A93" s="109" t="s">
        <v>196</v>
      </c>
      <c r="B93" s="87" t="e">
        <f t="shared" si="4"/>
        <v>#N/A</v>
      </c>
      <c r="C93" s="114" t="s">
        <v>238</v>
      </c>
      <c r="D93" s="113" t="str">
        <f t="shared" si="5"/>
        <v>15030006</v>
      </c>
      <c r="E93" s="117">
        <v>1500000</v>
      </c>
      <c r="F93" s="118">
        <v>100000</v>
      </c>
      <c r="G93" s="118">
        <v>0</v>
      </c>
      <c r="H93" s="118">
        <v>200000</v>
      </c>
      <c r="I93" s="118">
        <v>375000</v>
      </c>
      <c r="J93" s="118">
        <v>100000</v>
      </c>
      <c r="K93" s="118">
        <v>-1061667</v>
      </c>
      <c r="M93" s="129" t="s">
        <v>196</v>
      </c>
      <c r="N93" s="128">
        <f t="shared" si="3"/>
        <v>0</v>
      </c>
    </row>
    <row r="94" spans="1:14">
      <c r="A94" s="109" t="s">
        <v>197</v>
      </c>
      <c r="B94" s="87" t="e">
        <f t="shared" si="4"/>
        <v>#N/A</v>
      </c>
      <c r="C94" s="114" t="s">
        <v>239</v>
      </c>
      <c r="D94" s="113" t="str">
        <f t="shared" si="5"/>
        <v>15030008</v>
      </c>
      <c r="E94" s="117">
        <v>1500000</v>
      </c>
      <c r="F94" s="118">
        <v>100000</v>
      </c>
      <c r="G94" s="118">
        <v>0</v>
      </c>
      <c r="H94" s="118">
        <v>200000</v>
      </c>
      <c r="I94" s="118">
        <v>375000</v>
      </c>
      <c r="J94" s="118">
        <v>100000</v>
      </c>
      <c r="K94" s="118">
        <v>-1137500</v>
      </c>
      <c r="M94" s="129" t="s">
        <v>197</v>
      </c>
      <c r="N94" s="128">
        <f t="shared" si="3"/>
        <v>0</v>
      </c>
    </row>
    <row r="95" spans="1:14">
      <c r="A95" s="109" t="s">
        <v>273</v>
      </c>
      <c r="B95" s="87" t="e">
        <f t="shared" si="4"/>
        <v>#N/A</v>
      </c>
      <c r="C95" s="114" t="s">
        <v>266</v>
      </c>
      <c r="D95" s="113" t="str">
        <f t="shared" si="5"/>
        <v>15030009</v>
      </c>
      <c r="E95" s="117">
        <v>1500000</v>
      </c>
      <c r="F95" s="118">
        <v>100000</v>
      </c>
      <c r="G95" s="118">
        <v>0</v>
      </c>
      <c r="H95" s="118">
        <v>200000</v>
      </c>
      <c r="I95" s="118">
        <v>375000</v>
      </c>
      <c r="J95" s="118">
        <v>100000</v>
      </c>
      <c r="K95" s="118">
        <v>-1337500</v>
      </c>
      <c r="M95" s="131" t="s">
        <v>273</v>
      </c>
      <c r="N95" s="128">
        <f t="shared" si="3"/>
        <v>0</v>
      </c>
    </row>
    <row r="96" spans="1:14">
      <c r="A96" s="109" t="s">
        <v>198</v>
      </c>
      <c r="B96" s="87" t="e">
        <f t="shared" si="4"/>
        <v>#N/A</v>
      </c>
      <c r="C96" s="114" t="s">
        <v>240</v>
      </c>
      <c r="D96" s="113" t="str">
        <f t="shared" si="5"/>
        <v>15030010</v>
      </c>
      <c r="E96" s="117">
        <v>1500000</v>
      </c>
      <c r="F96" s="118">
        <v>400000</v>
      </c>
      <c r="G96" s="118">
        <v>0</v>
      </c>
      <c r="H96" s="118">
        <v>0</v>
      </c>
      <c r="I96" s="118">
        <v>0</v>
      </c>
      <c r="J96" s="118">
        <v>0</v>
      </c>
      <c r="K96" s="118">
        <v>-1086666.66666667</v>
      </c>
      <c r="M96" s="129" t="s">
        <v>198</v>
      </c>
      <c r="N96" s="128">
        <f t="shared" si="3"/>
        <v>0</v>
      </c>
    </row>
    <row r="97" spans="1:14">
      <c r="A97" s="109" t="s">
        <v>199</v>
      </c>
      <c r="B97" s="87" t="e">
        <f t="shared" si="4"/>
        <v>#N/A</v>
      </c>
      <c r="C97" s="114" t="s">
        <v>255</v>
      </c>
      <c r="D97" s="113" t="str">
        <f t="shared" si="5"/>
        <v>15030011</v>
      </c>
      <c r="E97" s="117">
        <v>1500000</v>
      </c>
      <c r="F97" s="118">
        <v>400000</v>
      </c>
      <c r="G97" s="118">
        <v>0</v>
      </c>
      <c r="H97" s="118">
        <v>0</v>
      </c>
      <c r="I97" s="118">
        <v>0</v>
      </c>
      <c r="J97" s="118">
        <v>0</v>
      </c>
      <c r="K97" s="118">
        <v>-1150000</v>
      </c>
      <c r="M97" s="129" t="s">
        <v>199</v>
      </c>
      <c r="N97" s="128">
        <f t="shared" si="3"/>
        <v>0</v>
      </c>
    </row>
    <row r="98" spans="1:14">
      <c r="A98" s="112" t="s">
        <v>274</v>
      </c>
      <c r="B98" s="87" t="e">
        <f t="shared" si="4"/>
        <v>#N/A</v>
      </c>
      <c r="C98" s="114" t="s">
        <v>267</v>
      </c>
      <c r="D98" s="113" t="str">
        <f t="shared" si="5"/>
        <v>15030012</v>
      </c>
      <c r="E98" s="117">
        <v>1500000</v>
      </c>
      <c r="F98" s="118">
        <v>500000</v>
      </c>
      <c r="G98" s="118">
        <v>0</v>
      </c>
      <c r="H98" s="118">
        <v>300000</v>
      </c>
      <c r="I98" s="118">
        <v>0</v>
      </c>
      <c r="J98" s="118">
        <v>200000</v>
      </c>
      <c r="K98" s="118">
        <v>-1283333.33333333</v>
      </c>
      <c r="M98" s="131" t="s">
        <v>274</v>
      </c>
      <c r="N98" s="128">
        <f t="shared" si="3"/>
        <v>0</v>
      </c>
    </row>
    <row r="99" spans="1:14">
      <c r="A99" s="112" t="s">
        <v>275</v>
      </c>
      <c r="B99" s="87" t="e">
        <f t="shared" si="4"/>
        <v>#N/A</v>
      </c>
      <c r="C99" s="114" t="s">
        <v>370</v>
      </c>
      <c r="D99" s="113" t="str">
        <f t="shared" si="5"/>
        <v>15030013</v>
      </c>
      <c r="E99" s="117">
        <v>1500000</v>
      </c>
      <c r="F99" s="118">
        <v>100000</v>
      </c>
      <c r="G99" s="118">
        <v>0</v>
      </c>
      <c r="H99" s="118">
        <v>200000</v>
      </c>
      <c r="I99" s="118">
        <v>375000</v>
      </c>
      <c r="J99" s="118">
        <v>100000</v>
      </c>
      <c r="K99" s="118">
        <v>-1640833.33333333</v>
      </c>
      <c r="M99" s="131" t="s">
        <v>275</v>
      </c>
      <c r="N99" s="128">
        <f t="shared" si="3"/>
        <v>0</v>
      </c>
    </row>
    <row r="100" spans="1:14">
      <c r="A100" s="112" t="s">
        <v>276</v>
      </c>
      <c r="B100" s="87" t="e">
        <f t="shared" si="4"/>
        <v>#N/A</v>
      </c>
      <c r="C100" s="114" t="s">
        <v>269</v>
      </c>
      <c r="D100" s="113" t="str">
        <f t="shared" si="5"/>
        <v>15030014</v>
      </c>
      <c r="E100" s="117">
        <v>1500000</v>
      </c>
      <c r="F100" s="118">
        <v>100000</v>
      </c>
      <c r="G100" s="118">
        <v>0</v>
      </c>
      <c r="H100" s="118">
        <v>200000</v>
      </c>
      <c r="I100" s="118">
        <v>375000</v>
      </c>
      <c r="J100" s="118">
        <v>100000</v>
      </c>
      <c r="K100" s="118">
        <v>-1465000</v>
      </c>
      <c r="M100" s="131" t="s">
        <v>276</v>
      </c>
      <c r="N100" s="128">
        <f t="shared" si="3"/>
        <v>0</v>
      </c>
    </row>
    <row r="101" spans="1:14">
      <c r="A101" s="112" t="s">
        <v>200</v>
      </c>
      <c r="B101" s="87" t="e">
        <f t="shared" si="4"/>
        <v>#N/A</v>
      </c>
      <c r="C101" s="114" t="s">
        <v>242</v>
      </c>
      <c r="D101" s="113" t="str">
        <f t="shared" si="5"/>
        <v>15030015</v>
      </c>
      <c r="E101" s="117">
        <v>1500000</v>
      </c>
      <c r="F101" s="118">
        <v>400000</v>
      </c>
      <c r="G101" s="118">
        <v>0</v>
      </c>
      <c r="H101" s="118">
        <v>0</v>
      </c>
      <c r="I101" s="118">
        <v>0</v>
      </c>
      <c r="J101" s="118">
        <v>0</v>
      </c>
      <c r="K101" s="118">
        <v>-1050000</v>
      </c>
      <c r="M101" s="129" t="s">
        <v>200</v>
      </c>
      <c r="N101" s="128">
        <f t="shared" si="3"/>
        <v>0</v>
      </c>
    </row>
    <row r="102" spans="1:14">
      <c r="A102" s="112" t="s">
        <v>201</v>
      </c>
      <c r="B102" s="87" t="e">
        <f t="shared" si="4"/>
        <v>#N/A</v>
      </c>
      <c r="C102" s="114" t="s">
        <v>243</v>
      </c>
      <c r="D102" s="113" t="str">
        <f t="shared" si="5"/>
        <v>15030016</v>
      </c>
      <c r="E102" s="117">
        <v>1500000</v>
      </c>
      <c r="F102" s="118">
        <v>100000</v>
      </c>
      <c r="G102" s="118">
        <v>0</v>
      </c>
      <c r="H102" s="118">
        <v>200000</v>
      </c>
      <c r="I102" s="118">
        <v>375000</v>
      </c>
      <c r="J102" s="118">
        <v>100000</v>
      </c>
      <c r="K102" s="118">
        <v>-1616666.66666667</v>
      </c>
      <c r="M102" s="129" t="s">
        <v>201</v>
      </c>
      <c r="N102" s="128">
        <f t="shared" si="3"/>
        <v>0</v>
      </c>
    </row>
    <row r="103" spans="1:14">
      <c r="A103" s="112" t="s">
        <v>204</v>
      </c>
      <c r="B103" s="87" t="e">
        <f t="shared" si="4"/>
        <v>#N/A</v>
      </c>
      <c r="C103" s="114" t="s">
        <v>246</v>
      </c>
      <c r="D103" s="113" t="str">
        <f t="shared" si="5"/>
        <v>15030023</v>
      </c>
      <c r="E103" s="117">
        <v>1500000</v>
      </c>
      <c r="F103" s="118">
        <v>500000</v>
      </c>
      <c r="G103" s="118">
        <v>0</v>
      </c>
      <c r="H103" s="118">
        <v>975000</v>
      </c>
      <c r="I103" s="118">
        <v>200000</v>
      </c>
      <c r="J103" s="118">
        <v>100000</v>
      </c>
      <c r="K103" s="118">
        <v>-327500</v>
      </c>
      <c r="M103" s="129" t="s">
        <v>204</v>
      </c>
      <c r="N103" s="128">
        <f t="shared" si="3"/>
        <v>0</v>
      </c>
    </row>
    <row r="104" spans="1:14">
      <c r="A104" s="112" t="s">
        <v>202</v>
      </c>
      <c r="B104" s="87" t="e">
        <f t="shared" si="4"/>
        <v>#N/A</v>
      </c>
      <c r="C104" s="114" t="s">
        <v>244</v>
      </c>
      <c r="D104" s="113" t="str">
        <f t="shared" si="5"/>
        <v>15030019</v>
      </c>
      <c r="E104" s="117">
        <v>1500000</v>
      </c>
      <c r="F104" s="118">
        <v>100000</v>
      </c>
      <c r="G104" s="118">
        <v>0</v>
      </c>
      <c r="H104" s="118">
        <v>200000</v>
      </c>
      <c r="I104" s="118">
        <v>375000</v>
      </c>
      <c r="J104" s="118">
        <v>100000</v>
      </c>
      <c r="K104" s="118">
        <v>-1213333.33333333</v>
      </c>
      <c r="M104" s="129" t="s">
        <v>202</v>
      </c>
      <c r="N104" s="128">
        <f t="shared" si="3"/>
        <v>0</v>
      </c>
    </row>
    <row r="105" spans="1:14">
      <c r="A105" s="112" t="s">
        <v>203</v>
      </c>
      <c r="B105" s="87" t="e">
        <f t="shared" si="4"/>
        <v>#N/A</v>
      </c>
      <c r="C105" s="114" t="s">
        <v>245</v>
      </c>
      <c r="D105" s="113" t="str">
        <f t="shared" si="5"/>
        <v>15030021</v>
      </c>
      <c r="E105" s="117">
        <v>1500000</v>
      </c>
      <c r="F105" s="118">
        <v>500000</v>
      </c>
      <c r="G105" s="118">
        <v>0</v>
      </c>
      <c r="H105" s="118">
        <v>300000</v>
      </c>
      <c r="I105" s="118">
        <v>0</v>
      </c>
      <c r="J105" s="118">
        <v>200000</v>
      </c>
      <c r="K105" s="118">
        <v>-250000</v>
      </c>
      <c r="M105" s="129" t="s">
        <v>203</v>
      </c>
      <c r="N105" s="128">
        <f t="shared" si="3"/>
        <v>0</v>
      </c>
    </row>
    <row r="106" spans="1:14">
      <c r="A106" s="112" t="s">
        <v>205</v>
      </c>
      <c r="B106" s="87" t="e">
        <f t="shared" si="4"/>
        <v>#N/A</v>
      </c>
      <c r="C106" s="114" t="s">
        <v>247</v>
      </c>
      <c r="D106" s="113" t="str">
        <f t="shared" si="5"/>
        <v>15040001</v>
      </c>
      <c r="E106" s="117">
        <v>1500000</v>
      </c>
      <c r="F106" s="118">
        <v>500000</v>
      </c>
      <c r="G106" s="118">
        <v>0</v>
      </c>
      <c r="H106" s="118">
        <v>300000</v>
      </c>
      <c r="I106" s="118">
        <v>0</v>
      </c>
      <c r="J106" s="118">
        <v>200000</v>
      </c>
      <c r="K106" s="118">
        <v>-833333.33333333302</v>
      </c>
      <c r="M106" s="129" t="s">
        <v>205</v>
      </c>
      <c r="N106" s="128">
        <f t="shared" si="3"/>
        <v>0</v>
      </c>
    </row>
    <row r="107" spans="1:14">
      <c r="A107" s="112" t="s">
        <v>182</v>
      </c>
      <c r="B107" s="87" t="e">
        <f t="shared" si="4"/>
        <v>#N/A</v>
      </c>
      <c r="C107" s="114" t="s">
        <v>375</v>
      </c>
      <c r="D107" s="113" t="str">
        <f t="shared" si="5"/>
        <v>15040004</v>
      </c>
      <c r="E107" s="117">
        <v>1500000</v>
      </c>
      <c r="F107" s="118">
        <v>500000</v>
      </c>
      <c r="G107" s="118">
        <v>0</v>
      </c>
      <c r="H107" s="118">
        <v>300000</v>
      </c>
      <c r="I107" s="118">
        <v>170000</v>
      </c>
      <c r="J107" s="118">
        <v>200000</v>
      </c>
      <c r="K107" s="118">
        <v>-1335000</v>
      </c>
      <c r="M107" s="129" t="s">
        <v>182</v>
      </c>
      <c r="N107" s="128">
        <f t="shared" si="3"/>
        <v>0</v>
      </c>
    </row>
    <row r="108" spans="1:14">
      <c r="A108" s="112" t="s">
        <v>277</v>
      </c>
      <c r="B108" s="87" t="e">
        <f t="shared" si="4"/>
        <v>#N/A</v>
      </c>
      <c r="C108" s="114" t="s">
        <v>270</v>
      </c>
      <c r="D108" s="113" t="str">
        <f t="shared" si="5"/>
        <v>15040002</v>
      </c>
      <c r="E108" s="117">
        <v>1500000</v>
      </c>
      <c r="F108" s="118">
        <v>500000</v>
      </c>
      <c r="G108" s="118">
        <v>0</v>
      </c>
      <c r="H108" s="118">
        <v>300000</v>
      </c>
      <c r="I108" s="118">
        <v>100000</v>
      </c>
      <c r="J108" s="118">
        <v>200000</v>
      </c>
      <c r="K108" s="118">
        <v>-866666.66666666698</v>
      </c>
      <c r="M108" s="131" t="s">
        <v>277</v>
      </c>
      <c r="N108" s="128">
        <f t="shared" si="3"/>
        <v>0</v>
      </c>
    </row>
    <row r="109" spans="1:14">
      <c r="A109" s="111" t="s">
        <v>371</v>
      </c>
      <c r="B109" s="87" t="e">
        <f t="shared" si="4"/>
        <v>#N/A</v>
      </c>
      <c r="C109" s="116" t="s">
        <v>372</v>
      </c>
      <c r="D109" s="113" t="str">
        <f t="shared" si="5"/>
        <v>15040007</v>
      </c>
      <c r="E109" s="117">
        <v>1500000</v>
      </c>
      <c r="F109" s="118">
        <v>100000</v>
      </c>
      <c r="G109" s="118">
        <v>0</v>
      </c>
      <c r="H109" s="118">
        <v>200000</v>
      </c>
      <c r="I109" s="118">
        <v>375000</v>
      </c>
      <c r="J109" s="118">
        <v>100000</v>
      </c>
      <c r="K109" s="118">
        <v>-1820000</v>
      </c>
      <c r="M109" s="130" t="s">
        <v>371</v>
      </c>
      <c r="N109" s="128">
        <f t="shared" si="3"/>
        <v>0</v>
      </c>
    </row>
    <row r="110" spans="1:14">
      <c r="M110" s="131" t="s">
        <v>278</v>
      </c>
    </row>
    <row r="111" spans="1:14">
      <c r="A111" s="119" t="s">
        <v>172</v>
      </c>
      <c r="B111" s="87" t="e">
        <f t="shared" si="4"/>
        <v>#N/A</v>
      </c>
      <c r="C111" s="123" t="s">
        <v>214</v>
      </c>
      <c r="D111" s="122" t="str">
        <f t="shared" si="5"/>
        <v>14070001</v>
      </c>
      <c r="E111" s="126">
        <v>5000000</v>
      </c>
      <c r="F111" s="127">
        <v>2500000</v>
      </c>
      <c r="G111" s="127"/>
      <c r="H111" s="127"/>
      <c r="I111" s="127"/>
      <c r="J111" s="127"/>
      <c r="K111" s="127"/>
      <c r="M111" s="129" t="s">
        <v>188</v>
      </c>
      <c r="N111">
        <f>IF(M111&lt;&gt;A111,1,0)</f>
        <v>1</v>
      </c>
    </row>
    <row r="112" spans="1:14">
      <c r="A112" s="119" t="s">
        <v>341</v>
      </c>
      <c r="B112" s="87" t="e">
        <f t="shared" si="4"/>
        <v>#N/A</v>
      </c>
      <c r="C112" s="123" t="s">
        <v>215</v>
      </c>
      <c r="D112" s="122" t="str">
        <f t="shared" si="5"/>
        <v>14080001</v>
      </c>
      <c r="E112" s="126">
        <v>4000000</v>
      </c>
      <c r="F112" s="127"/>
      <c r="G112" s="127"/>
      <c r="H112" s="127"/>
      <c r="I112" s="127"/>
      <c r="J112" s="127"/>
      <c r="K112" s="127"/>
      <c r="M112" s="129" t="s">
        <v>207</v>
      </c>
      <c r="N112" s="128">
        <f t="shared" ref="N112:N168" si="6">IF(M112&lt;&gt;A112,1,0)</f>
        <v>1</v>
      </c>
    </row>
    <row r="113" spans="1:14">
      <c r="A113" s="119" t="s">
        <v>342</v>
      </c>
      <c r="B113" s="87" t="e">
        <f t="shared" si="4"/>
        <v>#N/A</v>
      </c>
      <c r="C113" s="114" t="s">
        <v>216</v>
      </c>
      <c r="D113" s="122" t="str">
        <f t="shared" si="5"/>
        <v>14100001</v>
      </c>
      <c r="E113" s="126">
        <v>3000000</v>
      </c>
      <c r="F113" s="127">
        <v>1500000</v>
      </c>
      <c r="G113" s="127">
        <v>0</v>
      </c>
      <c r="H113" s="127">
        <v>0</v>
      </c>
      <c r="I113" s="127">
        <v>150000</v>
      </c>
      <c r="J113" s="127">
        <v>0</v>
      </c>
      <c r="K113" s="127"/>
      <c r="M113" s="129" t="s">
        <v>189</v>
      </c>
      <c r="N113" s="128">
        <f t="shared" si="6"/>
        <v>1</v>
      </c>
    </row>
    <row r="114" spans="1:14">
      <c r="A114" s="120" t="s">
        <v>344</v>
      </c>
      <c r="B114" s="87" t="e">
        <f t="shared" si="4"/>
        <v>#N/A</v>
      </c>
      <c r="C114" s="124" t="s">
        <v>345</v>
      </c>
      <c r="D114" s="122" t="str">
        <f t="shared" si="5"/>
        <v>14100003</v>
      </c>
      <c r="E114" s="126">
        <v>0</v>
      </c>
      <c r="F114" s="127">
        <v>0</v>
      </c>
      <c r="G114" s="127">
        <v>0</v>
      </c>
      <c r="H114" s="127">
        <v>0</v>
      </c>
      <c r="I114" s="127"/>
      <c r="J114" s="127">
        <v>0</v>
      </c>
      <c r="K114" s="127"/>
      <c r="M114" s="129" t="s">
        <v>206</v>
      </c>
      <c r="N114" s="128">
        <f t="shared" si="6"/>
        <v>1</v>
      </c>
    </row>
    <row r="115" spans="1:14">
      <c r="A115" s="119" t="s">
        <v>175</v>
      </c>
      <c r="B115" s="87" t="e">
        <f t="shared" si="4"/>
        <v>#N/A</v>
      </c>
      <c r="C115" s="123" t="s">
        <v>346</v>
      </c>
      <c r="D115" s="122" t="str">
        <f t="shared" si="5"/>
        <v>14100004</v>
      </c>
      <c r="E115" s="126">
        <v>1500000</v>
      </c>
      <c r="F115" s="127">
        <v>0</v>
      </c>
      <c r="G115" s="127">
        <v>400000</v>
      </c>
      <c r="H115" s="127">
        <v>450000</v>
      </c>
      <c r="I115" s="127">
        <v>562000</v>
      </c>
      <c r="J115" s="127">
        <v>0</v>
      </c>
      <c r="K115" s="127"/>
      <c r="M115" s="129"/>
      <c r="N115" s="128">
        <f t="shared" si="6"/>
        <v>1</v>
      </c>
    </row>
    <row r="116" spans="1:14">
      <c r="A116" s="119" t="s">
        <v>185</v>
      </c>
      <c r="B116" s="87" t="e">
        <f t="shared" si="4"/>
        <v>#N/A</v>
      </c>
      <c r="C116" s="123" t="s">
        <v>227</v>
      </c>
      <c r="D116" s="122" t="str">
        <f t="shared" si="5"/>
        <v>14100005</v>
      </c>
      <c r="E116" s="126">
        <v>2800000</v>
      </c>
      <c r="F116" s="127">
        <v>1000000</v>
      </c>
      <c r="G116" s="127">
        <v>0</v>
      </c>
      <c r="H116" s="127">
        <v>0</v>
      </c>
      <c r="I116" s="127">
        <v>200000</v>
      </c>
      <c r="J116" s="127">
        <v>0</v>
      </c>
      <c r="K116" s="127"/>
      <c r="M116" s="129"/>
      <c r="N116" s="128">
        <f t="shared" si="6"/>
        <v>1</v>
      </c>
    </row>
    <row r="117" spans="1:14">
      <c r="A117" s="119" t="s">
        <v>347</v>
      </c>
      <c r="B117" s="87" t="e">
        <f t="shared" si="4"/>
        <v>#N/A</v>
      </c>
      <c r="C117" s="123" t="s">
        <v>228</v>
      </c>
      <c r="D117" s="122" t="str">
        <f t="shared" si="5"/>
        <v>14100006</v>
      </c>
      <c r="E117" s="126">
        <v>1500000</v>
      </c>
      <c r="F117" s="127">
        <v>225000</v>
      </c>
      <c r="G117" s="127">
        <v>0</v>
      </c>
      <c r="H117" s="127">
        <v>200000</v>
      </c>
      <c r="I117" s="127">
        <v>650000</v>
      </c>
      <c r="J117" s="127">
        <v>120000</v>
      </c>
      <c r="K117" s="127"/>
      <c r="M117" s="129"/>
      <c r="N117" s="128">
        <f t="shared" si="6"/>
        <v>1</v>
      </c>
    </row>
    <row r="118" spans="1:14">
      <c r="A118" s="119" t="s">
        <v>176</v>
      </c>
      <c r="B118" s="87" t="e">
        <f t="shared" si="4"/>
        <v>#N/A</v>
      </c>
      <c r="C118" s="123" t="s">
        <v>218</v>
      </c>
      <c r="D118" s="122" t="str">
        <f t="shared" si="5"/>
        <v>14110001</v>
      </c>
      <c r="E118" s="126">
        <v>2800000</v>
      </c>
      <c r="F118" s="127">
        <v>1000000</v>
      </c>
      <c r="G118" s="127">
        <v>0</v>
      </c>
      <c r="H118" s="127">
        <v>0</v>
      </c>
      <c r="I118" s="127">
        <v>200000</v>
      </c>
      <c r="J118" s="127">
        <v>0</v>
      </c>
      <c r="K118" s="127"/>
      <c r="M118" s="129"/>
      <c r="N118" s="128">
        <f t="shared" si="6"/>
        <v>1</v>
      </c>
    </row>
    <row r="119" spans="1:14">
      <c r="A119" s="120" t="s">
        <v>348</v>
      </c>
      <c r="B119" s="87" t="e">
        <f t="shared" si="4"/>
        <v>#N/A</v>
      </c>
      <c r="C119" s="124" t="s">
        <v>349</v>
      </c>
      <c r="D119" s="122" t="str">
        <f t="shared" si="5"/>
        <v>14120001</v>
      </c>
      <c r="E119" s="126">
        <v>0</v>
      </c>
      <c r="F119" s="127">
        <v>0</v>
      </c>
      <c r="G119" s="127">
        <v>0</v>
      </c>
      <c r="H119" s="127">
        <v>0</v>
      </c>
      <c r="I119" s="127"/>
      <c r="J119" s="127">
        <v>0</v>
      </c>
      <c r="K119" s="127"/>
      <c r="M119" s="130"/>
      <c r="N119" s="128">
        <f t="shared" si="6"/>
        <v>1</v>
      </c>
    </row>
    <row r="120" spans="1:14">
      <c r="A120" s="120" t="s">
        <v>350</v>
      </c>
      <c r="B120" s="87" t="e">
        <f t="shared" si="4"/>
        <v>#N/A</v>
      </c>
      <c r="C120" s="124" t="s">
        <v>351</v>
      </c>
      <c r="D120" s="122" t="str">
        <f t="shared" si="5"/>
        <v>14120002</v>
      </c>
      <c r="E120" s="126">
        <v>0</v>
      </c>
      <c r="F120" s="127">
        <v>0</v>
      </c>
      <c r="G120" s="127">
        <v>0</v>
      </c>
      <c r="H120" s="127">
        <v>0</v>
      </c>
      <c r="I120" s="127"/>
      <c r="J120" s="127">
        <v>0</v>
      </c>
      <c r="K120" s="127"/>
      <c r="M120" s="130"/>
      <c r="N120" s="128">
        <f t="shared" si="6"/>
        <v>1</v>
      </c>
    </row>
    <row r="121" spans="1:14">
      <c r="A121" s="120" t="s">
        <v>352</v>
      </c>
      <c r="B121" s="87" t="e">
        <f t="shared" si="4"/>
        <v>#N/A</v>
      </c>
      <c r="C121" s="124" t="s">
        <v>353</v>
      </c>
      <c r="D121" s="122" t="str">
        <f t="shared" si="5"/>
        <v>14120003</v>
      </c>
      <c r="E121" s="126">
        <v>0</v>
      </c>
      <c r="F121" s="127">
        <v>0</v>
      </c>
      <c r="G121" s="127">
        <v>0</v>
      </c>
      <c r="H121" s="127">
        <v>0</v>
      </c>
      <c r="I121" s="127"/>
      <c r="J121" s="127">
        <v>0</v>
      </c>
      <c r="K121" s="127"/>
      <c r="M121" s="130"/>
      <c r="N121" s="128">
        <f t="shared" si="6"/>
        <v>1</v>
      </c>
    </row>
    <row r="122" spans="1:14">
      <c r="A122" s="119" t="s">
        <v>177</v>
      </c>
      <c r="B122" s="87" t="e">
        <f t="shared" si="4"/>
        <v>#N/A</v>
      </c>
      <c r="C122" s="123" t="s">
        <v>219</v>
      </c>
      <c r="D122" s="122" t="str">
        <f t="shared" si="5"/>
        <v>15010001</v>
      </c>
      <c r="E122" s="126">
        <v>2500000</v>
      </c>
      <c r="F122" s="127">
        <v>1000000</v>
      </c>
      <c r="G122" s="127">
        <v>0</v>
      </c>
      <c r="H122" s="127">
        <v>0</v>
      </c>
      <c r="I122" s="127">
        <v>0</v>
      </c>
      <c r="J122" s="127">
        <v>0</v>
      </c>
      <c r="K122" s="127"/>
      <c r="M122" s="129"/>
      <c r="N122" s="128">
        <f t="shared" si="6"/>
        <v>1</v>
      </c>
    </row>
    <row r="123" spans="1:14">
      <c r="A123" s="120" t="s">
        <v>354</v>
      </c>
      <c r="B123" s="87" t="e">
        <f t="shared" si="4"/>
        <v>#N/A</v>
      </c>
      <c r="C123" s="124" t="s">
        <v>355</v>
      </c>
      <c r="D123" s="122" t="str">
        <f t="shared" si="5"/>
        <v>15010002</v>
      </c>
      <c r="E123" s="126">
        <v>0</v>
      </c>
      <c r="F123" s="127">
        <v>0</v>
      </c>
      <c r="G123" s="127">
        <v>0</v>
      </c>
      <c r="H123" s="127">
        <v>0</v>
      </c>
      <c r="I123" s="127"/>
      <c r="J123" s="127">
        <v>0</v>
      </c>
      <c r="K123" s="127"/>
      <c r="M123" s="130"/>
      <c r="N123" s="128">
        <f t="shared" si="6"/>
        <v>1</v>
      </c>
    </row>
    <row r="124" spans="1:14">
      <c r="A124" s="120" t="s">
        <v>356</v>
      </c>
      <c r="B124" s="87" t="e">
        <f t="shared" si="4"/>
        <v>#N/A</v>
      </c>
      <c r="C124" s="124" t="s">
        <v>357</v>
      </c>
      <c r="D124" s="122" t="str">
        <f t="shared" si="5"/>
        <v>15010003</v>
      </c>
      <c r="E124" s="126">
        <v>0</v>
      </c>
      <c r="F124" s="127">
        <v>0</v>
      </c>
      <c r="G124" s="127">
        <v>0</v>
      </c>
      <c r="H124" s="127">
        <v>0</v>
      </c>
      <c r="I124" s="127"/>
      <c r="J124" s="127">
        <v>0</v>
      </c>
      <c r="K124" s="127"/>
      <c r="M124" s="130"/>
      <c r="N124" s="128">
        <f t="shared" si="6"/>
        <v>1</v>
      </c>
    </row>
    <row r="125" spans="1:14">
      <c r="A125" s="120" t="s">
        <v>358</v>
      </c>
      <c r="B125" s="87" t="e">
        <f t="shared" si="4"/>
        <v>#N/A</v>
      </c>
      <c r="C125" s="124" t="s">
        <v>359</v>
      </c>
      <c r="D125" s="122" t="str">
        <f t="shared" si="5"/>
        <v>15010004</v>
      </c>
      <c r="E125" s="126">
        <v>0</v>
      </c>
      <c r="F125" s="127">
        <v>0</v>
      </c>
      <c r="G125" s="127">
        <v>0</v>
      </c>
      <c r="H125" s="127">
        <v>0</v>
      </c>
      <c r="I125" s="127"/>
      <c r="J125" s="127">
        <v>0</v>
      </c>
      <c r="K125" s="127"/>
      <c r="M125" s="130"/>
      <c r="N125" s="128">
        <f t="shared" si="6"/>
        <v>1</v>
      </c>
    </row>
    <row r="126" spans="1:14">
      <c r="A126" s="119" t="s">
        <v>187</v>
      </c>
      <c r="B126" s="87" t="e">
        <f t="shared" si="4"/>
        <v>#N/A</v>
      </c>
      <c r="C126" s="114" t="s">
        <v>229</v>
      </c>
      <c r="D126" s="122" t="str">
        <f t="shared" si="5"/>
        <v>15010006</v>
      </c>
      <c r="E126" s="126">
        <v>1500000</v>
      </c>
      <c r="F126" s="127">
        <v>800000</v>
      </c>
      <c r="G126" s="127">
        <v>0</v>
      </c>
      <c r="H126" s="127">
        <v>300000</v>
      </c>
      <c r="I126" s="127">
        <v>350000</v>
      </c>
      <c r="J126" s="127">
        <v>300000</v>
      </c>
      <c r="K126" s="127"/>
      <c r="M126" s="129"/>
      <c r="N126" s="128">
        <f t="shared" si="6"/>
        <v>1</v>
      </c>
    </row>
    <row r="127" spans="1:14">
      <c r="A127" s="119" t="s">
        <v>179</v>
      </c>
      <c r="B127" s="87" t="e">
        <f t="shared" si="4"/>
        <v>#N/A</v>
      </c>
      <c r="C127" s="123" t="s">
        <v>221</v>
      </c>
      <c r="D127" s="122" t="str">
        <f t="shared" si="5"/>
        <v>15020001</v>
      </c>
      <c r="E127" s="126">
        <v>4000000</v>
      </c>
      <c r="F127" s="127">
        <v>1515000</v>
      </c>
      <c r="G127" s="127">
        <v>0</v>
      </c>
      <c r="H127" s="127">
        <v>0</v>
      </c>
      <c r="I127" s="127">
        <v>0</v>
      </c>
      <c r="J127" s="127">
        <v>0</v>
      </c>
      <c r="K127" s="127"/>
      <c r="M127" s="129"/>
      <c r="N127" s="128">
        <f t="shared" si="6"/>
        <v>1</v>
      </c>
    </row>
    <row r="128" spans="1:14">
      <c r="A128" s="119" t="s">
        <v>190</v>
      </c>
      <c r="B128" s="87" t="e">
        <f t="shared" si="4"/>
        <v>#N/A</v>
      </c>
      <c r="C128" s="123" t="s">
        <v>232</v>
      </c>
      <c r="D128" s="122" t="str">
        <f t="shared" si="5"/>
        <v>15020002</v>
      </c>
      <c r="E128" s="126">
        <v>1500000</v>
      </c>
      <c r="F128" s="127">
        <v>500000</v>
      </c>
      <c r="G128" s="127">
        <v>0</v>
      </c>
      <c r="H128" s="127">
        <v>300000</v>
      </c>
      <c r="I128" s="127">
        <v>0</v>
      </c>
      <c r="J128" s="127">
        <v>125000</v>
      </c>
      <c r="K128" s="127"/>
      <c r="M128" s="129"/>
      <c r="N128" s="128">
        <f t="shared" si="6"/>
        <v>1</v>
      </c>
    </row>
    <row r="129" spans="1:14">
      <c r="A129" s="120" t="s">
        <v>364</v>
      </c>
      <c r="B129" s="87" t="e">
        <f t="shared" si="4"/>
        <v>#N/A</v>
      </c>
      <c r="C129" s="124" t="s">
        <v>365</v>
      </c>
      <c r="D129" s="122" t="str">
        <f t="shared" si="5"/>
        <v>15020003</v>
      </c>
      <c r="E129" s="126">
        <v>0</v>
      </c>
      <c r="F129" s="127">
        <v>0</v>
      </c>
      <c r="G129" s="127">
        <v>0</v>
      </c>
      <c r="H129" s="127">
        <v>0</v>
      </c>
      <c r="I129" s="127"/>
      <c r="J129" s="127">
        <v>0</v>
      </c>
      <c r="K129" s="127"/>
      <c r="M129" s="130"/>
      <c r="N129" s="128">
        <f t="shared" si="6"/>
        <v>1</v>
      </c>
    </row>
    <row r="130" spans="1:14">
      <c r="A130" s="119" t="s">
        <v>191</v>
      </c>
      <c r="B130" s="87" t="e">
        <f t="shared" ref="B130:B193" si="7">IF(VLOOKUP(A130,datakaryawan,2,0)&lt;&gt;C130,1,0)</f>
        <v>#N/A</v>
      </c>
      <c r="C130" s="123" t="s">
        <v>252</v>
      </c>
      <c r="D130" s="122" t="str">
        <f t="shared" si="5"/>
        <v>15020004</v>
      </c>
      <c r="E130" s="126">
        <v>1500000</v>
      </c>
      <c r="F130" s="127">
        <v>100000</v>
      </c>
      <c r="G130" s="127">
        <v>0</v>
      </c>
      <c r="H130" s="127">
        <v>200000</v>
      </c>
      <c r="I130" s="127">
        <v>475000</v>
      </c>
      <c r="J130" s="127">
        <v>100000</v>
      </c>
      <c r="K130" s="127"/>
      <c r="M130" s="129"/>
      <c r="N130" s="128">
        <f t="shared" si="6"/>
        <v>1</v>
      </c>
    </row>
    <row r="131" spans="1:14">
      <c r="A131" s="119" t="s">
        <v>366</v>
      </c>
      <c r="B131" s="87" t="e">
        <f t="shared" si="7"/>
        <v>#N/A</v>
      </c>
      <c r="C131" s="123" t="s">
        <v>233</v>
      </c>
      <c r="D131" s="122" t="str">
        <f t="shared" ref="D131:D194" si="8">A131</f>
        <v>15020005</v>
      </c>
      <c r="E131" s="126">
        <v>1500000</v>
      </c>
      <c r="F131" s="127">
        <v>500000</v>
      </c>
      <c r="G131" s="127">
        <v>0</v>
      </c>
      <c r="H131" s="127">
        <v>300000</v>
      </c>
      <c r="I131" s="127">
        <v>375000</v>
      </c>
      <c r="J131" s="127">
        <v>300000</v>
      </c>
      <c r="K131" s="127"/>
      <c r="M131" s="129"/>
      <c r="N131" s="128">
        <f t="shared" si="6"/>
        <v>1</v>
      </c>
    </row>
    <row r="132" spans="1:14">
      <c r="A132" s="119" t="s">
        <v>192</v>
      </c>
      <c r="B132" s="87" t="e">
        <f t="shared" si="7"/>
        <v>#N/A</v>
      </c>
      <c r="C132" s="123" t="s">
        <v>234</v>
      </c>
      <c r="D132" s="122" t="str">
        <f t="shared" si="8"/>
        <v>15020008</v>
      </c>
      <c r="E132" s="126">
        <v>1500000</v>
      </c>
      <c r="F132" s="127">
        <v>100000</v>
      </c>
      <c r="G132" s="127">
        <v>0</v>
      </c>
      <c r="H132" s="127">
        <v>200000</v>
      </c>
      <c r="I132" s="127">
        <v>375000</v>
      </c>
      <c r="J132" s="127">
        <v>125000</v>
      </c>
      <c r="K132" s="127"/>
      <c r="M132" s="129"/>
      <c r="N132" s="128">
        <f t="shared" si="6"/>
        <v>1</v>
      </c>
    </row>
    <row r="133" spans="1:14">
      <c r="A133" s="119" t="s">
        <v>193</v>
      </c>
      <c r="B133" s="87" t="e">
        <f t="shared" si="7"/>
        <v>#N/A</v>
      </c>
      <c r="C133" s="123" t="s">
        <v>235</v>
      </c>
      <c r="D133" s="122" t="str">
        <f t="shared" si="8"/>
        <v>15030001</v>
      </c>
      <c r="E133" s="126">
        <v>1500000</v>
      </c>
      <c r="F133" s="127">
        <v>100000</v>
      </c>
      <c r="G133" s="127">
        <v>0</v>
      </c>
      <c r="H133" s="127">
        <v>200000</v>
      </c>
      <c r="I133" s="127">
        <v>675000</v>
      </c>
      <c r="J133" s="127">
        <v>150000</v>
      </c>
      <c r="K133" s="127"/>
      <c r="M133" s="129"/>
      <c r="N133" s="128">
        <f t="shared" si="6"/>
        <v>1</v>
      </c>
    </row>
    <row r="134" spans="1:14">
      <c r="A134" s="119" t="s">
        <v>180</v>
      </c>
      <c r="B134" s="87" t="e">
        <f t="shared" si="7"/>
        <v>#N/A</v>
      </c>
      <c r="C134" s="123" t="s">
        <v>222</v>
      </c>
      <c r="D134" s="122" t="str">
        <f t="shared" si="8"/>
        <v>15040005</v>
      </c>
      <c r="E134" s="126">
        <v>2666666.6666666698</v>
      </c>
      <c r="F134" s="127">
        <v>0</v>
      </c>
      <c r="G134" s="127">
        <v>0</v>
      </c>
      <c r="H134" s="127">
        <v>0</v>
      </c>
      <c r="I134" s="127">
        <v>0</v>
      </c>
      <c r="J134" s="127">
        <v>0</v>
      </c>
      <c r="K134" s="127"/>
      <c r="M134" s="129"/>
      <c r="N134" s="128">
        <f t="shared" si="6"/>
        <v>1</v>
      </c>
    </row>
    <row r="135" spans="1:14">
      <c r="A135" s="119" t="s">
        <v>181</v>
      </c>
      <c r="B135" s="87" t="e">
        <f t="shared" si="7"/>
        <v>#N/A</v>
      </c>
      <c r="C135" s="123" t="s">
        <v>223</v>
      </c>
      <c r="D135" s="122" t="str">
        <f t="shared" si="8"/>
        <v>15040003</v>
      </c>
      <c r="E135" s="126">
        <v>2000000</v>
      </c>
      <c r="F135" s="127">
        <v>250000</v>
      </c>
      <c r="G135" s="127">
        <v>0</v>
      </c>
      <c r="H135" s="127">
        <v>500000</v>
      </c>
      <c r="I135" s="127">
        <v>187000</v>
      </c>
      <c r="J135" s="127">
        <v>0</v>
      </c>
      <c r="K135" s="127"/>
      <c r="M135" s="129"/>
      <c r="N135" s="128">
        <f t="shared" si="6"/>
        <v>1</v>
      </c>
    </row>
    <row r="136" spans="1:14">
      <c r="A136" s="119" t="s">
        <v>178</v>
      </c>
      <c r="B136" s="87" t="e">
        <f t="shared" si="7"/>
        <v>#N/A</v>
      </c>
      <c r="C136" s="123" t="s">
        <v>220</v>
      </c>
      <c r="D136" s="122" t="str">
        <f t="shared" si="8"/>
        <v>15030022</v>
      </c>
      <c r="E136" s="126">
        <v>2250000</v>
      </c>
      <c r="F136" s="127">
        <v>500000</v>
      </c>
      <c r="G136" s="127">
        <v>0</v>
      </c>
      <c r="H136" s="127">
        <v>225000</v>
      </c>
      <c r="I136" s="127">
        <v>535000</v>
      </c>
      <c r="J136" s="127">
        <v>0</v>
      </c>
      <c r="K136" s="127"/>
      <c r="M136" s="129"/>
      <c r="N136" s="128">
        <f t="shared" si="6"/>
        <v>1</v>
      </c>
    </row>
    <row r="137" spans="1:14">
      <c r="A137" s="121" t="s">
        <v>272</v>
      </c>
      <c r="B137" s="87" t="e">
        <f t="shared" si="7"/>
        <v>#N/A</v>
      </c>
      <c r="C137" s="125" t="s">
        <v>369</v>
      </c>
      <c r="D137" s="122" t="str">
        <f t="shared" si="8"/>
        <v>15030018</v>
      </c>
      <c r="E137" s="126">
        <v>1500000</v>
      </c>
      <c r="F137" s="127">
        <v>400000</v>
      </c>
      <c r="G137" s="127">
        <v>0</v>
      </c>
      <c r="H137" s="127">
        <v>275000</v>
      </c>
      <c r="I137" s="127">
        <v>0</v>
      </c>
      <c r="J137" s="127">
        <v>0</v>
      </c>
      <c r="K137" s="127"/>
      <c r="M137" s="130"/>
      <c r="N137" s="128">
        <f t="shared" si="6"/>
        <v>1</v>
      </c>
    </row>
    <row r="138" spans="1:14">
      <c r="A138" s="119" t="s">
        <v>194</v>
      </c>
      <c r="B138" s="87" t="e">
        <f t="shared" si="7"/>
        <v>#N/A</v>
      </c>
      <c r="C138" s="123" t="s">
        <v>236</v>
      </c>
      <c r="D138" s="122" t="str">
        <f t="shared" si="8"/>
        <v>15030002</v>
      </c>
      <c r="E138" s="126">
        <v>2000000</v>
      </c>
      <c r="F138" s="127">
        <v>500000</v>
      </c>
      <c r="G138" s="127">
        <v>0</v>
      </c>
      <c r="H138" s="127">
        <v>300000</v>
      </c>
      <c r="I138" s="127">
        <v>935000</v>
      </c>
      <c r="J138" s="127">
        <v>200000</v>
      </c>
      <c r="K138" s="127"/>
      <c r="M138" s="129"/>
      <c r="N138" s="128">
        <f t="shared" si="6"/>
        <v>1</v>
      </c>
    </row>
    <row r="139" spans="1:14">
      <c r="A139" s="119" t="s">
        <v>195</v>
      </c>
      <c r="B139" s="87" t="e">
        <f t="shared" si="7"/>
        <v>#N/A</v>
      </c>
      <c r="C139" s="123" t="s">
        <v>237</v>
      </c>
      <c r="D139" s="122" t="str">
        <f t="shared" si="8"/>
        <v>15030005</v>
      </c>
      <c r="E139" s="126">
        <v>1500000</v>
      </c>
      <c r="F139" s="127">
        <v>100000</v>
      </c>
      <c r="G139" s="127">
        <v>0</v>
      </c>
      <c r="H139" s="127">
        <v>200000</v>
      </c>
      <c r="I139" s="127">
        <v>675000</v>
      </c>
      <c r="J139" s="127">
        <v>375000</v>
      </c>
      <c r="K139" s="127"/>
      <c r="M139" s="129"/>
      <c r="N139" s="128">
        <f t="shared" si="6"/>
        <v>1</v>
      </c>
    </row>
    <row r="140" spans="1:14">
      <c r="A140" s="119" t="s">
        <v>196</v>
      </c>
      <c r="B140" s="87" t="e">
        <f t="shared" si="7"/>
        <v>#N/A</v>
      </c>
      <c r="C140" s="123" t="s">
        <v>238</v>
      </c>
      <c r="D140" s="122" t="str">
        <f t="shared" si="8"/>
        <v>15030006</v>
      </c>
      <c r="E140" s="126">
        <v>1500000</v>
      </c>
      <c r="F140" s="127">
        <v>100000</v>
      </c>
      <c r="G140" s="127">
        <v>0</v>
      </c>
      <c r="H140" s="127">
        <v>200000</v>
      </c>
      <c r="I140" s="127">
        <v>675000</v>
      </c>
      <c r="J140" s="127">
        <v>280000</v>
      </c>
      <c r="K140" s="127"/>
      <c r="M140" s="129"/>
      <c r="N140" s="128">
        <f t="shared" si="6"/>
        <v>1</v>
      </c>
    </row>
    <row r="141" spans="1:14">
      <c r="A141" s="119" t="s">
        <v>197</v>
      </c>
      <c r="B141" s="87" t="e">
        <f t="shared" si="7"/>
        <v>#N/A</v>
      </c>
      <c r="C141" s="123" t="s">
        <v>239</v>
      </c>
      <c r="D141" s="122" t="str">
        <f t="shared" si="8"/>
        <v>15030008</v>
      </c>
      <c r="E141" s="126">
        <v>1500000</v>
      </c>
      <c r="F141" s="127">
        <v>100000</v>
      </c>
      <c r="G141" s="127">
        <v>0</v>
      </c>
      <c r="H141" s="127">
        <v>200000</v>
      </c>
      <c r="I141" s="127">
        <v>550000</v>
      </c>
      <c r="J141" s="127">
        <v>175000</v>
      </c>
      <c r="K141" s="127"/>
      <c r="M141" s="129"/>
      <c r="N141" s="128">
        <f t="shared" si="6"/>
        <v>1</v>
      </c>
    </row>
    <row r="142" spans="1:14">
      <c r="A142" s="121" t="s">
        <v>273</v>
      </c>
      <c r="B142" s="87" t="e">
        <f t="shared" si="7"/>
        <v>#N/A</v>
      </c>
      <c r="C142" s="125" t="s">
        <v>266</v>
      </c>
      <c r="D142" s="122" t="str">
        <f t="shared" si="8"/>
        <v>15030009</v>
      </c>
      <c r="E142" s="126">
        <v>950000</v>
      </c>
      <c r="F142" s="127">
        <v>25000</v>
      </c>
      <c r="G142" s="127">
        <v>0</v>
      </c>
      <c r="H142" s="127">
        <v>0</v>
      </c>
      <c r="I142" s="127">
        <v>0</v>
      </c>
      <c r="J142" s="127">
        <v>0</v>
      </c>
      <c r="K142" s="127"/>
      <c r="M142" s="130"/>
      <c r="N142" s="128">
        <f t="shared" si="6"/>
        <v>1</v>
      </c>
    </row>
    <row r="143" spans="1:14">
      <c r="A143" s="119" t="s">
        <v>198</v>
      </c>
      <c r="B143" s="87" t="e">
        <f t="shared" si="7"/>
        <v>#N/A</v>
      </c>
      <c r="C143" s="123" t="s">
        <v>240</v>
      </c>
      <c r="D143" s="122" t="str">
        <f t="shared" si="8"/>
        <v>15030010</v>
      </c>
      <c r="E143" s="126">
        <v>1500000</v>
      </c>
      <c r="F143" s="127">
        <v>400000</v>
      </c>
      <c r="G143" s="127">
        <v>0</v>
      </c>
      <c r="H143" s="127">
        <v>200000</v>
      </c>
      <c r="I143" s="127">
        <v>100000</v>
      </c>
      <c r="J143" s="127">
        <v>50000</v>
      </c>
      <c r="K143" s="127"/>
      <c r="M143" s="129"/>
      <c r="N143" s="128">
        <f t="shared" si="6"/>
        <v>1</v>
      </c>
    </row>
    <row r="144" spans="1:14">
      <c r="A144" s="119" t="s">
        <v>199</v>
      </c>
      <c r="B144" s="87" t="e">
        <f t="shared" si="7"/>
        <v>#N/A</v>
      </c>
      <c r="C144" s="114" t="s">
        <v>255</v>
      </c>
      <c r="D144" s="122" t="str">
        <f t="shared" si="8"/>
        <v>15030011</v>
      </c>
      <c r="E144" s="126">
        <v>1500000</v>
      </c>
      <c r="F144" s="127">
        <v>400000</v>
      </c>
      <c r="G144" s="127">
        <v>0</v>
      </c>
      <c r="H144" s="127">
        <v>200000</v>
      </c>
      <c r="I144" s="127">
        <v>100000</v>
      </c>
      <c r="J144" s="127">
        <v>50000</v>
      </c>
      <c r="K144" s="127"/>
      <c r="M144" s="129"/>
      <c r="N144" s="128">
        <f t="shared" si="6"/>
        <v>1</v>
      </c>
    </row>
    <row r="145" spans="1:14">
      <c r="A145" s="121" t="s">
        <v>274</v>
      </c>
      <c r="B145" s="87" t="e">
        <f t="shared" si="7"/>
        <v>#N/A</v>
      </c>
      <c r="C145" s="125" t="s">
        <v>267</v>
      </c>
      <c r="D145" s="122" t="str">
        <f t="shared" si="8"/>
        <v>15030012</v>
      </c>
      <c r="E145" s="126">
        <v>1000000</v>
      </c>
      <c r="F145" s="127">
        <v>0</v>
      </c>
      <c r="G145" s="127">
        <v>0</v>
      </c>
      <c r="H145" s="127">
        <v>350000</v>
      </c>
      <c r="I145" s="127">
        <v>0</v>
      </c>
      <c r="J145" s="127">
        <v>0</v>
      </c>
      <c r="K145" s="127"/>
      <c r="M145" s="130"/>
      <c r="N145" s="128">
        <f t="shared" si="6"/>
        <v>1</v>
      </c>
    </row>
    <row r="146" spans="1:14">
      <c r="A146" s="121" t="s">
        <v>275</v>
      </c>
      <c r="B146" s="87" t="e">
        <f t="shared" si="7"/>
        <v>#N/A</v>
      </c>
      <c r="C146" s="125" t="s">
        <v>370</v>
      </c>
      <c r="D146" s="122" t="str">
        <f t="shared" si="8"/>
        <v>15030013</v>
      </c>
      <c r="E146" s="126">
        <v>900000</v>
      </c>
      <c r="F146" s="127">
        <v>0</v>
      </c>
      <c r="G146" s="127">
        <v>0</v>
      </c>
      <c r="H146" s="127">
        <v>245000</v>
      </c>
      <c r="I146" s="127">
        <v>0</v>
      </c>
      <c r="J146" s="127">
        <v>0</v>
      </c>
      <c r="K146" s="127"/>
      <c r="M146" s="130"/>
      <c r="N146" s="128">
        <f t="shared" si="6"/>
        <v>1</v>
      </c>
    </row>
    <row r="147" spans="1:14">
      <c r="A147" s="121" t="s">
        <v>276</v>
      </c>
      <c r="B147" s="87" t="e">
        <f t="shared" si="7"/>
        <v>#N/A</v>
      </c>
      <c r="C147" s="125" t="s">
        <v>269</v>
      </c>
      <c r="D147" s="122" t="str">
        <f t="shared" si="8"/>
        <v>15030014</v>
      </c>
      <c r="E147" s="126">
        <v>900000</v>
      </c>
      <c r="F147" s="127">
        <v>0</v>
      </c>
      <c r="G147" s="127">
        <v>0</v>
      </c>
      <c r="H147" s="127">
        <v>235000</v>
      </c>
      <c r="I147" s="127">
        <v>0</v>
      </c>
      <c r="J147" s="127">
        <v>0</v>
      </c>
      <c r="K147" s="127"/>
      <c r="M147" s="130"/>
      <c r="N147" s="128">
        <f t="shared" si="6"/>
        <v>1</v>
      </c>
    </row>
    <row r="148" spans="1:14">
      <c r="A148" s="119" t="s">
        <v>200</v>
      </c>
      <c r="B148" s="87" t="e">
        <f t="shared" si="7"/>
        <v>#N/A</v>
      </c>
      <c r="C148" s="123" t="s">
        <v>242</v>
      </c>
      <c r="D148" s="122" t="str">
        <f t="shared" si="8"/>
        <v>15030015</v>
      </c>
      <c r="E148" s="126">
        <v>1500000</v>
      </c>
      <c r="F148" s="127">
        <v>400000</v>
      </c>
      <c r="G148" s="127">
        <v>0</v>
      </c>
      <c r="H148" s="127">
        <v>200000</v>
      </c>
      <c r="I148" s="127">
        <v>585000</v>
      </c>
      <c r="J148" s="127">
        <v>125000</v>
      </c>
      <c r="K148" s="127"/>
      <c r="M148" s="129"/>
      <c r="N148" s="128">
        <f t="shared" si="6"/>
        <v>1</v>
      </c>
    </row>
    <row r="149" spans="1:14">
      <c r="A149" s="119" t="s">
        <v>201</v>
      </c>
      <c r="B149" s="87" t="e">
        <f t="shared" si="7"/>
        <v>#N/A</v>
      </c>
      <c r="C149" s="123" t="s">
        <v>243</v>
      </c>
      <c r="D149" s="122" t="str">
        <f t="shared" si="8"/>
        <v>15030016</v>
      </c>
      <c r="E149" s="126">
        <v>1500000</v>
      </c>
      <c r="F149" s="127">
        <v>400000</v>
      </c>
      <c r="G149" s="127">
        <v>0</v>
      </c>
      <c r="H149" s="127">
        <v>200000</v>
      </c>
      <c r="I149" s="127">
        <v>540000</v>
      </c>
      <c r="J149" s="127">
        <v>100000</v>
      </c>
      <c r="K149" s="127"/>
      <c r="M149" s="129"/>
      <c r="N149" s="128">
        <f t="shared" si="6"/>
        <v>1</v>
      </c>
    </row>
    <row r="150" spans="1:14">
      <c r="A150" s="119" t="s">
        <v>204</v>
      </c>
      <c r="B150" s="87" t="e">
        <f t="shared" si="7"/>
        <v>#N/A</v>
      </c>
      <c r="C150" s="123" t="s">
        <v>246</v>
      </c>
      <c r="D150" s="122" t="str">
        <f t="shared" si="8"/>
        <v>15030023</v>
      </c>
      <c r="E150" s="126">
        <v>1500000</v>
      </c>
      <c r="F150" s="127">
        <v>500000</v>
      </c>
      <c r="G150" s="127">
        <v>0</v>
      </c>
      <c r="H150" s="127">
        <v>200000</v>
      </c>
      <c r="I150" s="127">
        <v>175000</v>
      </c>
      <c r="J150" s="127">
        <v>100000</v>
      </c>
      <c r="K150" s="127"/>
      <c r="M150" s="129"/>
      <c r="N150" s="128">
        <f t="shared" si="6"/>
        <v>1</v>
      </c>
    </row>
    <row r="151" spans="1:14">
      <c r="A151" s="119" t="s">
        <v>202</v>
      </c>
      <c r="B151" s="87" t="e">
        <f t="shared" si="7"/>
        <v>#N/A</v>
      </c>
      <c r="C151" s="123" t="s">
        <v>244</v>
      </c>
      <c r="D151" s="122" t="str">
        <f t="shared" si="8"/>
        <v>15030019</v>
      </c>
      <c r="E151" s="126">
        <v>1500000</v>
      </c>
      <c r="F151" s="127">
        <v>200000</v>
      </c>
      <c r="G151" s="127">
        <v>0</v>
      </c>
      <c r="H151" s="127">
        <v>200000</v>
      </c>
      <c r="I151" s="127">
        <v>380000</v>
      </c>
      <c r="J151" s="127">
        <v>100000</v>
      </c>
      <c r="K151" s="127"/>
      <c r="M151" s="129"/>
      <c r="N151" s="128">
        <f t="shared" si="6"/>
        <v>1</v>
      </c>
    </row>
    <row r="152" spans="1:14">
      <c r="A152" s="119" t="s">
        <v>203</v>
      </c>
      <c r="B152" s="87" t="e">
        <f t="shared" si="7"/>
        <v>#N/A</v>
      </c>
      <c r="C152" s="123" t="s">
        <v>245</v>
      </c>
      <c r="D152" s="122" t="str">
        <f t="shared" si="8"/>
        <v>15030021</v>
      </c>
      <c r="E152" s="126">
        <v>1500000</v>
      </c>
      <c r="F152" s="127">
        <v>500000</v>
      </c>
      <c r="G152" s="127">
        <v>0</v>
      </c>
      <c r="H152" s="127">
        <v>290000</v>
      </c>
      <c r="I152" s="127">
        <v>0</v>
      </c>
      <c r="J152" s="127">
        <v>0</v>
      </c>
      <c r="K152" s="127"/>
      <c r="M152" s="129"/>
      <c r="N152" s="128">
        <f t="shared" si="6"/>
        <v>1</v>
      </c>
    </row>
    <row r="153" spans="1:14">
      <c r="A153" s="119" t="s">
        <v>205</v>
      </c>
      <c r="B153" s="87" t="e">
        <f t="shared" si="7"/>
        <v>#N/A</v>
      </c>
      <c r="C153" s="123" t="s">
        <v>247</v>
      </c>
      <c r="D153" s="122" t="str">
        <f t="shared" si="8"/>
        <v>15040001</v>
      </c>
      <c r="E153" s="126">
        <v>1500000</v>
      </c>
      <c r="F153" s="127">
        <v>900000</v>
      </c>
      <c r="G153" s="127">
        <v>0</v>
      </c>
      <c r="H153" s="127">
        <v>300000</v>
      </c>
      <c r="I153" s="127">
        <v>0</v>
      </c>
      <c r="J153" s="127">
        <v>200000</v>
      </c>
      <c r="K153" s="127"/>
      <c r="M153" s="129"/>
      <c r="N153" s="128">
        <f t="shared" si="6"/>
        <v>1</v>
      </c>
    </row>
    <row r="154" spans="1:14">
      <c r="A154" s="119" t="s">
        <v>182</v>
      </c>
      <c r="B154" s="87" t="e">
        <f t="shared" si="7"/>
        <v>#N/A</v>
      </c>
      <c r="C154" s="114" t="s">
        <v>375</v>
      </c>
      <c r="D154" s="122" t="str">
        <f t="shared" si="8"/>
        <v>15040004</v>
      </c>
      <c r="E154" s="126">
        <v>1500000</v>
      </c>
      <c r="F154" s="127">
        <v>500000</v>
      </c>
      <c r="G154" s="127">
        <v>0</v>
      </c>
      <c r="H154" s="127">
        <v>300000</v>
      </c>
      <c r="I154" s="127">
        <v>1070000</v>
      </c>
      <c r="J154" s="127">
        <v>200000</v>
      </c>
      <c r="K154" s="127"/>
      <c r="M154" s="129"/>
      <c r="N154" s="128">
        <f t="shared" si="6"/>
        <v>1</v>
      </c>
    </row>
    <row r="155" spans="1:14">
      <c r="A155" s="121" t="s">
        <v>277</v>
      </c>
      <c r="B155" s="87" t="e">
        <f t="shared" si="7"/>
        <v>#N/A</v>
      </c>
      <c r="C155" s="125" t="s">
        <v>270</v>
      </c>
      <c r="D155" s="122" t="str">
        <f t="shared" si="8"/>
        <v>15040002</v>
      </c>
      <c r="E155" s="126">
        <v>1500000</v>
      </c>
      <c r="F155" s="127">
        <v>500000</v>
      </c>
      <c r="G155" s="127">
        <v>0</v>
      </c>
      <c r="H155" s="127">
        <v>300000</v>
      </c>
      <c r="I155" s="127">
        <v>100000</v>
      </c>
      <c r="J155" s="127">
        <v>120000</v>
      </c>
      <c r="K155" s="127"/>
      <c r="M155" s="130"/>
      <c r="N155" s="128">
        <f t="shared" si="6"/>
        <v>1</v>
      </c>
    </row>
    <row r="156" spans="1:14">
      <c r="A156" s="120" t="s">
        <v>371</v>
      </c>
      <c r="B156" s="87" t="e">
        <f t="shared" si="7"/>
        <v>#N/A</v>
      </c>
      <c r="C156" s="124" t="s">
        <v>372</v>
      </c>
      <c r="D156" s="122" t="str">
        <f t="shared" si="8"/>
        <v>15040007</v>
      </c>
      <c r="E156" s="126">
        <v>0</v>
      </c>
      <c r="F156" s="127">
        <v>0</v>
      </c>
      <c r="G156" s="127">
        <v>0</v>
      </c>
      <c r="H156" s="127">
        <v>0</v>
      </c>
      <c r="I156" s="127">
        <v>0</v>
      </c>
      <c r="J156" s="127">
        <v>0</v>
      </c>
      <c r="K156" s="127"/>
      <c r="M156" s="130"/>
      <c r="N156" s="128">
        <f t="shared" si="6"/>
        <v>1</v>
      </c>
    </row>
    <row r="157" spans="1:14">
      <c r="A157" s="121" t="s">
        <v>278</v>
      </c>
      <c r="B157" s="87" t="e">
        <f t="shared" si="7"/>
        <v>#N/A</v>
      </c>
      <c r="C157" s="125" t="s">
        <v>271</v>
      </c>
      <c r="D157" s="122" t="str">
        <f t="shared" si="8"/>
        <v>15040010</v>
      </c>
      <c r="E157" s="126">
        <v>1500000</v>
      </c>
      <c r="F157" s="127">
        <v>150000</v>
      </c>
      <c r="G157" s="127"/>
      <c r="H157" s="127">
        <v>100000</v>
      </c>
      <c r="I157" s="127"/>
      <c r="J157" s="127">
        <v>0</v>
      </c>
      <c r="K157" s="127"/>
      <c r="L157" s="128" t="s">
        <v>382</v>
      </c>
      <c r="M157" s="130"/>
      <c r="N157" s="128">
        <f t="shared" si="6"/>
        <v>1</v>
      </c>
    </row>
    <row r="158" spans="1:14">
      <c r="A158" s="119" t="s">
        <v>188</v>
      </c>
      <c r="B158" s="87" t="e">
        <f t="shared" si="7"/>
        <v>#N/A</v>
      </c>
      <c r="C158" s="123" t="s">
        <v>230</v>
      </c>
      <c r="D158" s="122" t="str">
        <f t="shared" si="8"/>
        <v>15050002</v>
      </c>
      <c r="E158" s="126">
        <v>5000000</v>
      </c>
      <c r="F158" s="127">
        <v>2500000</v>
      </c>
      <c r="G158" s="127">
        <v>0</v>
      </c>
      <c r="H158" s="127">
        <v>0</v>
      </c>
      <c r="I158" s="127">
        <v>0</v>
      </c>
      <c r="J158" s="127">
        <v>0</v>
      </c>
      <c r="K158" s="127"/>
      <c r="M158" s="131"/>
      <c r="N158" s="128">
        <f t="shared" si="6"/>
        <v>1</v>
      </c>
    </row>
    <row r="159" spans="1:14">
      <c r="A159" s="119" t="s">
        <v>207</v>
      </c>
      <c r="B159" s="87" t="e">
        <f t="shared" si="7"/>
        <v>#N/A</v>
      </c>
      <c r="C159" s="123" t="s">
        <v>249</v>
      </c>
      <c r="D159" s="122" t="str">
        <f t="shared" si="8"/>
        <v>15050003</v>
      </c>
      <c r="E159" s="126">
        <v>4000000</v>
      </c>
      <c r="F159" s="127">
        <v>0</v>
      </c>
      <c r="G159" s="127">
        <v>0</v>
      </c>
      <c r="H159" s="127">
        <v>0</v>
      </c>
      <c r="I159" s="127">
        <v>0</v>
      </c>
      <c r="J159" s="127">
        <v>0</v>
      </c>
      <c r="K159" s="127"/>
      <c r="M159" s="129"/>
      <c r="N159" s="128">
        <f t="shared" si="6"/>
        <v>1</v>
      </c>
    </row>
    <row r="160" spans="1:14">
      <c r="A160" s="119" t="s">
        <v>189</v>
      </c>
      <c r="B160" s="87" t="e">
        <f t="shared" si="7"/>
        <v>#N/A</v>
      </c>
      <c r="C160" s="123" t="s">
        <v>231</v>
      </c>
      <c r="D160" s="122" t="str">
        <f t="shared" si="8"/>
        <v>15050001</v>
      </c>
      <c r="E160" s="126">
        <v>0</v>
      </c>
      <c r="F160" s="127">
        <v>0</v>
      </c>
      <c r="G160" s="127">
        <v>0</v>
      </c>
      <c r="H160" s="127">
        <v>0</v>
      </c>
      <c r="I160" s="127">
        <v>0</v>
      </c>
      <c r="J160" s="127">
        <v>0</v>
      </c>
      <c r="K160" s="127"/>
      <c r="M160" s="129"/>
      <c r="N160" s="128">
        <f t="shared" si="6"/>
        <v>1</v>
      </c>
    </row>
    <row r="161" spans="1:14">
      <c r="A161" s="119" t="s">
        <v>206</v>
      </c>
      <c r="B161" s="87" t="e">
        <f t="shared" si="7"/>
        <v>#N/A</v>
      </c>
      <c r="C161" s="123" t="s">
        <v>248</v>
      </c>
      <c r="D161" s="122" t="str">
        <f t="shared" si="8"/>
        <v>15040008</v>
      </c>
      <c r="E161" s="126">
        <v>0</v>
      </c>
      <c r="F161" s="127">
        <v>0</v>
      </c>
      <c r="G161" s="127">
        <v>0</v>
      </c>
      <c r="H161" s="127">
        <v>0</v>
      </c>
      <c r="I161" s="127">
        <v>0</v>
      </c>
      <c r="J161" s="127">
        <v>0</v>
      </c>
      <c r="K161" s="127"/>
      <c r="M161" s="129"/>
      <c r="N161" s="128">
        <f t="shared" si="6"/>
        <v>1</v>
      </c>
    </row>
    <row r="162" spans="1:14">
      <c r="M162" s="129"/>
      <c r="N162" s="128">
        <f t="shared" si="6"/>
        <v>0</v>
      </c>
    </row>
    <row r="163" spans="1:14">
      <c r="A163" s="132" t="s">
        <v>172</v>
      </c>
      <c r="B163" s="87" t="e">
        <f t="shared" si="7"/>
        <v>#N/A</v>
      </c>
      <c r="C163" s="136" t="s">
        <v>214</v>
      </c>
      <c r="D163" s="135" t="str">
        <f t="shared" si="8"/>
        <v>14070001</v>
      </c>
      <c r="E163" s="140">
        <v>5000000</v>
      </c>
      <c r="F163" s="141">
        <v>2500000</v>
      </c>
      <c r="G163" s="141"/>
      <c r="H163" s="141"/>
      <c r="I163" s="141"/>
      <c r="J163" s="141"/>
      <c r="K163" s="141"/>
      <c r="M163" s="129"/>
      <c r="N163" s="128">
        <f t="shared" si="6"/>
        <v>1</v>
      </c>
    </row>
    <row r="164" spans="1:14">
      <c r="A164" s="132" t="s">
        <v>341</v>
      </c>
      <c r="B164" s="87" t="e">
        <f t="shared" si="7"/>
        <v>#N/A</v>
      </c>
      <c r="C164" s="136" t="s">
        <v>215</v>
      </c>
      <c r="D164" s="135" t="str">
        <f t="shared" si="8"/>
        <v>14080001</v>
      </c>
      <c r="E164" s="140">
        <v>4000000</v>
      </c>
      <c r="F164" s="141"/>
      <c r="G164" s="141"/>
      <c r="H164" s="141"/>
      <c r="I164" s="141"/>
      <c r="J164" s="141"/>
      <c r="K164" s="141"/>
      <c r="M164" s="129"/>
      <c r="N164" s="128">
        <f t="shared" si="6"/>
        <v>1</v>
      </c>
    </row>
    <row r="165" spans="1:14">
      <c r="A165" s="132" t="s">
        <v>342</v>
      </c>
      <c r="B165" s="87" t="e">
        <f t="shared" si="7"/>
        <v>#N/A</v>
      </c>
      <c r="C165" s="136" t="s">
        <v>216</v>
      </c>
      <c r="D165" s="135" t="str">
        <f t="shared" si="8"/>
        <v>14100001</v>
      </c>
      <c r="E165" s="140">
        <v>3000000</v>
      </c>
      <c r="F165" s="141">
        <v>1500000</v>
      </c>
      <c r="G165" s="141">
        <v>0</v>
      </c>
      <c r="H165" s="141">
        <v>0</v>
      </c>
      <c r="I165" s="141">
        <v>150000</v>
      </c>
      <c r="J165" s="141">
        <v>0</v>
      </c>
      <c r="K165" s="141"/>
      <c r="M165" s="129"/>
      <c r="N165" s="128">
        <f t="shared" si="6"/>
        <v>1</v>
      </c>
    </row>
    <row r="166" spans="1:14">
      <c r="A166" s="133" t="s">
        <v>344</v>
      </c>
      <c r="B166" s="87" t="e">
        <f t="shared" si="7"/>
        <v>#N/A</v>
      </c>
      <c r="C166" s="137" t="s">
        <v>345</v>
      </c>
      <c r="D166" s="135" t="str">
        <f t="shared" si="8"/>
        <v>14100003</v>
      </c>
      <c r="E166" s="140">
        <v>0</v>
      </c>
      <c r="F166" s="141">
        <v>0</v>
      </c>
      <c r="G166" s="141">
        <v>0</v>
      </c>
      <c r="H166" s="141">
        <v>0</v>
      </c>
      <c r="I166" s="141"/>
      <c r="J166" s="141">
        <v>0</v>
      </c>
      <c r="K166" s="141"/>
      <c r="M166" s="129"/>
      <c r="N166" s="128">
        <f t="shared" si="6"/>
        <v>1</v>
      </c>
    </row>
    <row r="167" spans="1:14">
      <c r="A167" s="132" t="s">
        <v>175</v>
      </c>
      <c r="B167" s="87" t="e">
        <f t="shared" si="7"/>
        <v>#N/A</v>
      </c>
      <c r="C167" s="136" t="s">
        <v>346</v>
      </c>
      <c r="D167" s="135" t="str">
        <f t="shared" si="8"/>
        <v>14100004</v>
      </c>
      <c r="E167" s="140">
        <v>1500000</v>
      </c>
      <c r="F167" s="141">
        <v>750000</v>
      </c>
      <c r="G167" s="141">
        <v>0</v>
      </c>
      <c r="H167" s="141">
        <v>0</v>
      </c>
      <c r="I167" s="141">
        <v>0</v>
      </c>
      <c r="J167" s="141">
        <v>0</v>
      </c>
      <c r="K167" s="141"/>
      <c r="M167" s="129"/>
      <c r="N167" s="128">
        <f t="shared" si="6"/>
        <v>1</v>
      </c>
    </row>
    <row r="168" spans="1:14">
      <c r="A168" s="132" t="s">
        <v>185</v>
      </c>
      <c r="B168" s="87" t="e">
        <f t="shared" si="7"/>
        <v>#N/A</v>
      </c>
      <c r="C168" s="136" t="s">
        <v>227</v>
      </c>
      <c r="D168" s="135" t="str">
        <f t="shared" si="8"/>
        <v>14100005</v>
      </c>
      <c r="E168" s="140">
        <v>1500000</v>
      </c>
      <c r="F168" s="141">
        <v>225000</v>
      </c>
      <c r="G168" s="141">
        <v>0</v>
      </c>
      <c r="H168" s="141">
        <v>250000</v>
      </c>
      <c r="I168" s="141">
        <v>350000</v>
      </c>
      <c r="J168" s="141">
        <v>115000</v>
      </c>
      <c r="K168" s="141"/>
      <c r="M168" s="129"/>
      <c r="N168" s="128">
        <f t="shared" si="6"/>
        <v>1</v>
      </c>
    </row>
    <row r="169" spans="1:14">
      <c r="A169" s="132" t="s">
        <v>347</v>
      </c>
      <c r="B169" s="87" t="e">
        <f t="shared" si="7"/>
        <v>#N/A</v>
      </c>
      <c r="C169" s="136" t="s">
        <v>228</v>
      </c>
      <c r="D169" s="135" t="str">
        <f t="shared" si="8"/>
        <v>14100006</v>
      </c>
      <c r="E169" s="140">
        <v>1500000</v>
      </c>
      <c r="F169" s="141">
        <v>225000</v>
      </c>
      <c r="G169" s="141">
        <v>0</v>
      </c>
      <c r="H169" s="141">
        <v>250000</v>
      </c>
      <c r="I169" s="141">
        <v>500000</v>
      </c>
      <c r="J169" s="141">
        <v>75000</v>
      </c>
      <c r="K169" s="141"/>
    </row>
    <row r="170" spans="1:14">
      <c r="A170" s="132" t="s">
        <v>176</v>
      </c>
      <c r="B170" s="87" t="e">
        <f t="shared" si="7"/>
        <v>#N/A</v>
      </c>
      <c r="C170" s="136" t="s">
        <v>218</v>
      </c>
      <c r="D170" s="135" t="str">
        <f t="shared" si="8"/>
        <v>14110001</v>
      </c>
      <c r="E170" s="140">
        <v>2800000</v>
      </c>
      <c r="F170" s="141">
        <v>1000000</v>
      </c>
      <c r="G170" s="141">
        <v>0</v>
      </c>
      <c r="H170" s="141">
        <v>350000</v>
      </c>
      <c r="I170" s="141">
        <v>0</v>
      </c>
      <c r="J170" s="141">
        <v>0</v>
      </c>
      <c r="K170" s="141"/>
    </row>
    <row r="171" spans="1:14">
      <c r="A171" s="133" t="s">
        <v>348</v>
      </c>
      <c r="B171" s="87" t="e">
        <f t="shared" si="7"/>
        <v>#N/A</v>
      </c>
      <c r="C171" s="137" t="s">
        <v>349</v>
      </c>
      <c r="D171" s="135" t="str">
        <f t="shared" si="8"/>
        <v>14120001</v>
      </c>
      <c r="E171" s="140">
        <v>0</v>
      </c>
      <c r="F171" s="141">
        <v>0</v>
      </c>
      <c r="G171" s="141">
        <v>0</v>
      </c>
      <c r="H171" s="141">
        <v>0</v>
      </c>
      <c r="I171" s="141"/>
      <c r="J171" s="141">
        <v>0</v>
      </c>
      <c r="K171" s="141"/>
    </row>
    <row r="172" spans="1:14">
      <c r="A172" s="133" t="s">
        <v>350</v>
      </c>
      <c r="B172" s="87" t="e">
        <f t="shared" si="7"/>
        <v>#N/A</v>
      </c>
      <c r="C172" s="137" t="s">
        <v>351</v>
      </c>
      <c r="D172" s="135" t="str">
        <f t="shared" si="8"/>
        <v>14120002</v>
      </c>
      <c r="E172" s="140">
        <v>0</v>
      </c>
      <c r="F172" s="141">
        <v>0</v>
      </c>
      <c r="G172" s="141">
        <v>0</v>
      </c>
      <c r="H172" s="141">
        <v>0</v>
      </c>
      <c r="I172" s="141"/>
      <c r="J172" s="141">
        <v>0</v>
      </c>
      <c r="K172" s="141"/>
    </row>
    <row r="173" spans="1:14">
      <c r="A173" s="133" t="s">
        <v>352</v>
      </c>
      <c r="B173" s="87" t="e">
        <f t="shared" si="7"/>
        <v>#N/A</v>
      </c>
      <c r="C173" s="137" t="s">
        <v>353</v>
      </c>
      <c r="D173" s="135" t="str">
        <f t="shared" si="8"/>
        <v>14120003</v>
      </c>
      <c r="E173" s="140">
        <v>0</v>
      </c>
      <c r="F173" s="141">
        <v>0</v>
      </c>
      <c r="G173" s="141">
        <v>0</v>
      </c>
      <c r="H173" s="141">
        <v>0</v>
      </c>
      <c r="I173" s="141"/>
      <c r="J173" s="141">
        <v>0</v>
      </c>
      <c r="K173" s="141"/>
    </row>
    <row r="174" spans="1:14">
      <c r="A174" s="132" t="s">
        <v>177</v>
      </c>
      <c r="B174" s="87" t="e">
        <f t="shared" si="7"/>
        <v>#N/A</v>
      </c>
      <c r="C174" s="136" t="s">
        <v>219</v>
      </c>
      <c r="D174" s="135" t="str">
        <f t="shared" si="8"/>
        <v>15010001</v>
      </c>
      <c r="E174" s="140">
        <v>2500000</v>
      </c>
      <c r="F174" s="141">
        <v>1000000</v>
      </c>
      <c r="G174" s="141">
        <v>0</v>
      </c>
      <c r="H174" s="141">
        <v>0</v>
      </c>
      <c r="I174" s="141">
        <v>0</v>
      </c>
      <c r="J174" s="141">
        <v>0</v>
      </c>
      <c r="K174" s="141"/>
    </row>
    <row r="175" spans="1:14">
      <c r="A175" s="133" t="s">
        <v>354</v>
      </c>
      <c r="B175" s="87" t="e">
        <f t="shared" si="7"/>
        <v>#N/A</v>
      </c>
      <c r="C175" s="137" t="s">
        <v>355</v>
      </c>
      <c r="D175" s="135" t="str">
        <f t="shared" si="8"/>
        <v>15010002</v>
      </c>
      <c r="E175" s="140">
        <v>0</v>
      </c>
      <c r="F175" s="141">
        <v>0</v>
      </c>
      <c r="G175" s="141">
        <v>0</v>
      </c>
      <c r="H175" s="141">
        <v>0</v>
      </c>
      <c r="I175" s="141"/>
      <c r="J175" s="141">
        <v>0</v>
      </c>
      <c r="K175" s="141"/>
    </row>
    <row r="176" spans="1:14">
      <c r="A176" s="133" t="s">
        <v>356</v>
      </c>
      <c r="B176" s="87" t="e">
        <f t="shared" si="7"/>
        <v>#N/A</v>
      </c>
      <c r="C176" s="137" t="s">
        <v>357</v>
      </c>
      <c r="D176" s="135" t="str">
        <f t="shared" si="8"/>
        <v>15010003</v>
      </c>
      <c r="E176" s="140">
        <v>0</v>
      </c>
      <c r="F176" s="141">
        <v>0</v>
      </c>
      <c r="G176" s="141">
        <v>0</v>
      </c>
      <c r="H176" s="141">
        <v>0</v>
      </c>
      <c r="I176" s="141"/>
      <c r="J176" s="141">
        <v>0</v>
      </c>
      <c r="K176" s="141"/>
    </row>
    <row r="177" spans="1:11">
      <c r="A177" s="133" t="s">
        <v>358</v>
      </c>
      <c r="B177" s="87" t="e">
        <f t="shared" si="7"/>
        <v>#N/A</v>
      </c>
      <c r="C177" s="137" t="s">
        <v>359</v>
      </c>
      <c r="D177" s="135" t="str">
        <f t="shared" si="8"/>
        <v>15010004</v>
      </c>
      <c r="E177" s="140">
        <v>0</v>
      </c>
      <c r="F177" s="141">
        <v>0</v>
      </c>
      <c r="G177" s="141">
        <v>0</v>
      </c>
      <c r="H177" s="141">
        <v>0</v>
      </c>
      <c r="I177" s="141"/>
      <c r="J177" s="141">
        <v>0</v>
      </c>
      <c r="K177" s="141"/>
    </row>
    <row r="178" spans="1:11">
      <c r="A178" s="132" t="s">
        <v>187</v>
      </c>
      <c r="B178" s="87" t="e">
        <f t="shared" si="7"/>
        <v>#N/A</v>
      </c>
      <c r="C178" s="136" t="s">
        <v>229</v>
      </c>
      <c r="D178" s="135" t="str">
        <f t="shared" si="8"/>
        <v>15010006</v>
      </c>
      <c r="E178" s="140">
        <v>2000000</v>
      </c>
      <c r="F178" s="141">
        <v>800000</v>
      </c>
      <c r="G178" s="141">
        <v>0</v>
      </c>
      <c r="H178" s="141">
        <v>300000</v>
      </c>
      <c r="I178" s="141">
        <v>200000</v>
      </c>
      <c r="J178" s="141">
        <v>0</v>
      </c>
      <c r="K178" s="141"/>
    </row>
    <row r="179" spans="1:11">
      <c r="A179" s="132" t="s">
        <v>179</v>
      </c>
      <c r="B179" s="87" t="e">
        <f t="shared" si="7"/>
        <v>#N/A</v>
      </c>
      <c r="C179" s="136" t="s">
        <v>221</v>
      </c>
      <c r="D179" s="135" t="str">
        <f t="shared" si="8"/>
        <v>15020001</v>
      </c>
      <c r="E179" s="140">
        <v>4000000</v>
      </c>
      <c r="F179" s="141">
        <v>1515000</v>
      </c>
      <c r="G179" s="141">
        <v>0</v>
      </c>
      <c r="H179" s="141">
        <v>0</v>
      </c>
      <c r="I179" s="141">
        <v>0</v>
      </c>
      <c r="J179" s="141">
        <v>0</v>
      </c>
      <c r="K179" s="141"/>
    </row>
    <row r="180" spans="1:11">
      <c r="A180" s="132" t="s">
        <v>190</v>
      </c>
      <c r="B180" s="87" t="e">
        <f t="shared" si="7"/>
        <v>#N/A</v>
      </c>
      <c r="C180" s="136" t="s">
        <v>232</v>
      </c>
      <c r="D180" s="135" t="str">
        <f t="shared" si="8"/>
        <v>15020002</v>
      </c>
      <c r="E180" s="140">
        <v>1500000</v>
      </c>
      <c r="F180" s="141">
        <v>500000</v>
      </c>
      <c r="G180" s="141">
        <v>0</v>
      </c>
      <c r="H180" s="141">
        <v>300000</v>
      </c>
      <c r="I180" s="141">
        <v>10000</v>
      </c>
      <c r="J180" s="141">
        <v>0</v>
      </c>
      <c r="K180" s="141"/>
    </row>
    <row r="181" spans="1:11">
      <c r="A181" s="133" t="s">
        <v>364</v>
      </c>
      <c r="B181" s="87" t="e">
        <f t="shared" si="7"/>
        <v>#N/A</v>
      </c>
      <c r="C181" s="137" t="s">
        <v>365</v>
      </c>
      <c r="D181" s="135" t="str">
        <f t="shared" si="8"/>
        <v>15020003</v>
      </c>
      <c r="E181" s="140">
        <v>0</v>
      </c>
      <c r="F181" s="141">
        <v>0</v>
      </c>
      <c r="G181" s="141">
        <v>0</v>
      </c>
      <c r="H181" s="141">
        <v>0</v>
      </c>
      <c r="I181" s="141"/>
      <c r="J181" s="141">
        <v>0</v>
      </c>
      <c r="K181" s="141"/>
    </row>
    <row r="182" spans="1:11">
      <c r="A182" s="132" t="s">
        <v>191</v>
      </c>
      <c r="B182" s="87" t="e">
        <f t="shared" si="7"/>
        <v>#N/A</v>
      </c>
      <c r="C182" s="136" t="s">
        <v>252</v>
      </c>
      <c r="D182" s="135" t="str">
        <f t="shared" si="8"/>
        <v>15020004</v>
      </c>
      <c r="E182" s="140">
        <v>1500000</v>
      </c>
      <c r="F182" s="141">
        <v>100000</v>
      </c>
      <c r="G182" s="141">
        <v>0</v>
      </c>
      <c r="H182" s="141">
        <v>200000</v>
      </c>
      <c r="I182" s="141">
        <v>375000</v>
      </c>
      <c r="J182" s="141">
        <v>0</v>
      </c>
      <c r="K182" s="141"/>
    </row>
    <row r="183" spans="1:11">
      <c r="A183" s="132" t="s">
        <v>366</v>
      </c>
      <c r="B183" s="87" t="e">
        <f t="shared" si="7"/>
        <v>#N/A</v>
      </c>
      <c r="C183" s="136" t="s">
        <v>233</v>
      </c>
      <c r="D183" s="135" t="str">
        <f t="shared" si="8"/>
        <v>15020005</v>
      </c>
      <c r="E183" s="140">
        <v>1500000</v>
      </c>
      <c r="F183" s="141">
        <v>525000</v>
      </c>
      <c r="G183" s="141">
        <v>0</v>
      </c>
      <c r="H183" s="141">
        <v>300000</v>
      </c>
      <c r="I183" s="141">
        <v>400000</v>
      </c>
      <c r="J183" s="141">
        <v>300000</v>
      </c>
      <c r="K183" s="141"/>
    </row>
    <row r="184" spans="1:11">
      <c r="A184" s="132" t="s">
        <v>192</v>
      </c>
      <c r="B184" s="87" t="e">
        <f t="shared" si="7"/>
        <v>#N/A</v>
      </c>
      <c r="C184" s="136" t="s">
        <v>234</v>
      </c>
      <c r="D184" s="135" t="str">
        <f t="shared" si="8"/>
        <v>15020008</v>
      </c>
      <c r="E184" s="140">
        <v>1500000</v>
      </c>
      <c r="F184" s="141">
        <v>100000</v>
      </c>
      <c r="G184" s="141">
        <v>0</v>
      </c>
      <c r="H184" s="141">
        <v>200000</v>
      </c>
      <c r="I184" s="141">
        <v>375000</v>
      </c>
      <c r="J184" s="141">
        <v>175000</v>
      </c>
      <c r="K184" s="141"/>
    </row>
    <row r="185" spans="1:11">
      <c r="A185" s="132" t="s">
        <v>193</v>
      </c>
      <c r="B185" s="87" t="e">
        <f t="shared" si="7"/>
        <v>#N/A</v>
      </c>
      <c r="C185" s="136" t="s">
        <v>235</v>
      </c>
      <c r="D185" s="135" t="str">
        <f t="shared" si="8"/>
        <v>15030001</v>
      </c>
      <c r="E185" s="140">
        <v>1500000</v>
      </c>
      <c r="F185" s="141">
        <v>100000</v>
      </c>
      <c r="G185" s="141">
        <v>0</v>
      </c>
      <c r="H185" s="141">
        <v>200000</v>
      </c>
      <c r="I185" s="141">
        <v>475000</v>
      </c>
      <c r="J185" s="141">
        <v>75000</v>
      </c>
      <c r="K185" s="141"/>
    </row>
    <row r="186" spans="1:11">
      <c r="A186" s="132" t="s">
        <v>180</v>
      </c>
      <c r="B186" s="87" t="e">
        <f t="shared" si="7"/>
        <v>#N/A</v>
      </c>
      <c r="C186" s="136" t="s">
        <v>222</v>
      </c>
      <c r="D186" s="135" t="str">
        <f t="shared" si="8"/>
        <v>15040005</v>
      </c>
      <c r="E186" s="140">
        <v>4000000</v>
      </c>
      <c r="F186" s="141">
        <v>1100000</v>
      </c>
      <c r="G186" s="141">
        <v>0</v>
      </c>
      <c r="H186" s="141">
        <v>0</v>
      </c>
      <c r="I186" s="141">
        <v>0</v>
      </c>
      <c r="J186" s="141">
        <v>0</v>
      </c>
      <c r="K186" s="141"/>
    </row>
    <row r="187" spans="1:11">
      <c r="A187" s="132" t="s">
        <v>181</v>
      </c>
      <c r="B187" s="87" t="e">
        <f t="shared" si="7"/>
        <v>#N/A</v>
      </c>
      <c r="C187" s="136" t="s">
        <v>223</v>
      </c>
      <c r="D187" s="135" t="str">
        <f t="shared" si="8"/>
        <v>15040003</v>
      </c>
      <c r="E187" s="140">
        <v>2100000</v>
      </c>
      <c r="F187" s="141">
        <v>500000</v>
      </c>
      <c r="G187" s="141">
        <v>0</v>
      </c>
      <c r="H187" s="141">
        <v>500000</v>
      </c>
      <c r="I187" s="141">
        <v>187000</v>
      </c>
      <c r="J187" s="141">
        <v>0</v>
      </c>
      <c r="K187" s="141"/>
    </row>
    <row r="188" spans="1:11">
      <c r="A188" s="132" t="s">
        <v>178</v>
      </c>
      <c r="B188" s="87" t="e">
        <f t="shared" si="7"/>
        <v>#N/A</v>
      </c>
      <c r="C188" s="136" t="s">
        <v>220</v>
      </c>
      <c r="D188" s="135" t="str">
        <f t="shared" si="8"/>
        <v>15030022</v>
      </c>
      <c r="E188" s="140">
        <v>2250000</v>
      </c>
      <c r="F188" s="141">
        <v>500000</v>
      </c>
      <c r="G188" s="141">
        <v>0</v>
      </c>
      <c r="H188" s="141">
        <v>325000</v>
      </c>
      <c r="I188" s="141">
        <v>0</v>
      </c>
      <c r="J188" s="141">
        <v>0</v>
      </c>
      <c r="K188" s="141"/>
    </row>
    <row r="189" spans="1:11">
      <c r="A189" s="133" t="s">
        <v>272</v>
      </c>
      <c r="B189" s="87" t="e">
        <f t="shared" si="7"/>
        <v>#N/A</v>
      </c>
      <c r="C189" s="137" t="s">
        <v>369</v>
      </c>
      <c r="D189" s="135" t="str">
        <f t="shared" si="8"/>
        <v>15030018</v>
      </c>
      <c r="E189" s="140">
        <v>0</v>
      </c>
      <c r="F189" s="141">
        <v>0</v>
      </c>
      <c r="G189" s="141">
        <v>0</v>
      </c>
      <c r="H189" s="141">
        <v>0</v>
      </c>
      <c r="I189" s="141"/>
      <c r="J189" s="141">
        <v>0</v>
      </c>
      <c r="K189" s="141"/>
    </row>
    <row r="190" spans="1:11">
      <c r="A190" s="132" t="s">
        <v>194</v>
      </c>
      <c r="B190" s="87" t="e">
        <f t="shared" si="7"/>
        <v>#N/A</v>
      </c>
      <c r="C190" s="136" t="s">
        <v>236</v>
      </c>
      <c r="D190" s="135" t="str">
        <f t="shared" si="8"/>
        <v>15030002</v>
      </c>
      <c r="E190" s="140">
        <v>2000000</v>
      </c>
      <c r="F190" s="141">
        <v>500000</v>
      </c>
      <c r="G190" s="141">
        <v>0</v>
      </c>
      <c r="H190" s="141">
        <v>300000</v>
      </c>
      <c r="I190" s="141">
        <v>275000</v>
      </c>
      <c r="J190" s="141">
        <v>0</v>
      </c>
      <c r="K190" s="141"/>
    </row>
    <row r="191" spans="1:11">
      <c r="A191" s="132" t="s">
        <v>195</v>
      </c>
      <c r="B191" s="87" t="e">
        <f t="shared" si="7"/>
        <v>#N/A</v>
      </c>
      <c r="C191" s="136" t="s">
        <v>237</v>
      </c>
      <c r="D191" s="135" t="str">
        <f t="shared" si="8"/>
        <v>15030005</v>
      </c>
      <c r="E191" s="140">
        <v>1500000</v>
      </c>
      <c r="F191" s="141">
        <v>100000</v>
      </c>
      <c r="G191" s="141">
        <v>0</v>
      </c>
      <c r="H191" s="141">
        <v>200000</v>
      </c>
      <c r="I191" s="141">
        <v>275000</v>
      </c>
      <c r="J191" s="141">
        <v>250000</v>
      </c>
      <c r="K191" s="141"/>
    </row>
    <row r="192" spans="1:11">
      <c r="A192" s="132" t="s">
        <v>196</v>
      </c>
      <c r="B192" s="87" t="e">
        <f t="shared" si="7"/>
        <v>#N/A</v>
      </c>
      <c r="C192" s="136" t="s">
        <v>238</v>
      </c>
      <c r="D192" s="135" t="str">
        <f t="shared" si="8"/>
        <v>15030006</v>
      </c>
      <c r="E192" s="140">
        <v>1500000</v>
      </c>
      <c r="F192" s="141">
        <v>100000</v>
      </c>
      <c r="G192" s="141">
        <v>0</v>
      </c>
      <c r="H192" s="141">
        <v>200000</v>
      </c>
      <c r="I192" s="141">
        <v>275000</v>
      </c>
      <c r="J192" s="141">
        <v>250000</v>
      </c>
      <c r="K192" s="141"/>
    </row>
    <row r="193" spans="1:11">
      <c r="A193" s="132" t="s">
        <v>197</v>
      </c>
      <c r="B193" s="87" t="e">
        <f t="shared" si="7"/>
        <v>#N/A</v>
      </c>
      <c r="C193" s="136" t="s">
        <v>239</v>
      </c>
      <c r="D193" s="135" t="str">
        <f t="shared" si="8"/>
        <v>15030008</v>
      </c>
      <c r="E193" s="140">
        <v>1500000</v>
      </c>
      <c r="F193" s="141">
        <v>100000</v>
      </c>
      <c r="G193" s="141">
        <v>0</v>
      </c>
      <c r="H193" s="141">
        <v>200000</v>
      </c>
      <c r="I193" s="141">
        <v>275000</v>
      </c>
      <c r="J193" s="141">
        <v>250000</v>
      </c>
      <c r="K193" s="141"/>
    </row>
    <row r="194" spans="1:11">
      <c r="A194" s="133" t="s">
        <v>273</v>
      </c>
      <c r="B194" s="87" t="e">
        <f t="shared" ref="B194:B220" si="9">IF(VLOOKUP(A194,datakaryawan,2,0)&lt;&gt;C194,1,0)</f>
        <v>#N/A</v>
      </c>
      <c r="C194" s="137" t="s">
        <v>266</v>
      </c>
      <c r="D194" s="135" t="str">
        <f t="shared" si="8"/>
        <v>15030009</v>
      </c>
      <c r="E194" s="140">
        <v>0</v>
      </c>
      <c r="F194" s="141">
        <v>0</v>
      </c>
      <c r="G194" s="141">
        <v>0</v>
      </c>
      <c r="H194" s="141">
        <v>0</v>
      </c>
      <c r="I194" s="141"/>
      <c r="J194" s="141">
        <v>0</v>
      </c>
      <c r="K194" s="141"/>
    </row>
    <row r="195" spans="1:11">
      <c r="A195" s="132" t="s">
        <v>198</v>
      </c>
      <c r="B195" s="87" t="e">
        <f t="shared" si="9"/>
        <v>#N/A</v>
      </c>
      <c r="C195" s="136" t="s">
        <v>240</v>
      </c>
      <c r="D195" s="135" t="str">
        <f t="shared" ref="D195:D220" si="10">A195</f>
        <v>15030010</v>
      </c>
      <c r="E195" s="140">
        <v>1500000</v>
      </c>
      <c r="F195" s="141">
        <v>400000</v>
      </c>
      <c r="G195" s="141">
        <v>0</v>
      </c>
      <c r="H195" s="141">
        <v>50000</v>
      </c>
      <c r="I195" s="141">
        <v>0</v>
      </c>
      <c r="J195" s="141">
        <v>0</v>
      </c>
      <c r="K195" s="141"/>
    </row>
    <row r="196" spans="1:11">
      <c r="A196" s="132" t="s">
        <v>199</v>
      </c>
      <c r="B196" s="87" t="e">
        <f t="shared" si="9"/>
        <v>#N/A</v>
      </c>
      <c r="C196" s="136" t="s">
        <v>255</v>
      </c>
      <c r="D196" s="135" t="str">
        <f t="shared" si="10"/>
        <v>15030011</v>
      </c>
      <c r="E196" s="140">
        <v>1500000</v>
      </c>
      <c r="F196" s="141">
        <v>400000</v>
      </c>
      <c r="G196" s="141">
        <v>0</v>
      </c>
      <c r="H196" s="141">
        <v>200000</v>
      </c>
      <c r="I196" s="141">
        <v>225000</v>
      </c>
      <c r="J196" s="141">
        <v>0</v>
      </c>
      <c r="K196" s="141"/>
    </row>
    <row r="197" spans="1:11">
      <c r="A197" s="133" t="s">
        <v>274</v>
      </c>
      <c r="B197" s="87" t="e">
        <f t="shared" si="9"/>
        <v>#N/A</v>
      </c>
      <c r="C197" s="137" t="s">
        <v>267</v>
      </c>
      <c r="D197" s="135" t="str">
        <f t="shared" si="10"/>
        <v>15030012</v>
      </c>
      <c r="E197" s="140">
        <v>0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/>
    </row>
    <row r="198" spans="1:11">
      <c r="A198" s="133" t="s">
        <v>275</v>
      </c>
      <c r="B198" s="87" t="e">
        <f t="shared" si="9"/>
        <v>#N/A</v>
      </c>
      <c r="C198" s="137" t="s">
        <v>370</v>
      </c>
      <c r="D198" s="135" t="str">
        <f t="shared" si="10"/>
        <v>15030013</v>
      </c>
      <c r="E198" s="140">
        <v>0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/>
    </row>
    <row r="199" spans="1:11">
      <c r="A199" s="133" t="s">
        <v>276</v>
      </c>
      <c r="B199" s="87" t="e">
        <f t="shared" si="9"/>
        <v>#N/A</v>
      </c>
      <c r="C199" s="137" t="s">
        <v>269</v>
      </c>
      <c r="D199" s="135" t="str">
        <f t="shared" si="10"/>
        <v>15030014</v>
      </c>
      <c r="E199" s="140">
        <v>0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/>
    </row>
    <row r="200" spans="1:11">
      <c r="A200" s="132" t="s">
        <v>200</v>
      </c>
      <c r="B200" s="87" t="e">
        <f t="shared" si="9"/>
        <v>#N/A</v>
      </c>
      <c r="C200" s="136" t="s">
        <v>242</v>
      </c>
      <c r="D200" s="135" t="str">
        <f t="shared" si="10"/>
        <v>15030015</v>
      </c>
      <c r="E200" s="140">
        <v>1500000</v>
      </c>
      <c r="F200" s="141">
        <v>400000</v>
      </c>
      <c r="G200" s="141">
        <v>0</v>
      </c>
      <c r="H200" s="141">
        <v>200000</v>
      </c>
      <c r="I200" s="141">
        <v>210000</v>
      </c>
      <c r="J200" s="141">
        <v>0</v>
      </c>
      <c r="K200" s="141"/>
    </row>
    <row r="201" spans="1:11">
      <c r="A201" s="132" t="s">
        <v>201</v>
      </c>
      <c r="B201" s="87" t="e">
        <f t="shared" si="9"/>
        <v>#N/A</v>
      </c>
      <c r="C201" s="136" t="s">
        <v>243</v>
      </c>
      <c r="D201" s="135" t="str">
        <f t="shared" si="10"/>
        <v>15030016</v>
      </c>
      <c r="E201" s="140">
        <v>1500000</v>
      </c>
      <c r="F201" s="141">
        <v>400000</v>
      </c>
      <c r="G201" s="141">
        <v>0</v>
      </c>
      <c r="H201" s="141">
        <v>200000</v>
      </c>
      <c r="I201" s="141">
        <v>210000</v>
      </c>
      <c r="J201" s="141">
        <v>0</v>
      </c>
      <c r="K201" s="141"/>
    </row>
    <row r="202" spans="1:11">
      <c r="A202" s="132" t="s">
        <v>204</v>
      </c>
      <c r="B202" s="87" t="e">
        <f t="shared" si="9"/>
        <v>#N/A</v>
      </c>
      <c r="C202" s="136" t="s">
        <v>246</v>
      </c>
      <c r="D202" s="135" t="str">
        <f t="shared" si="10"/>
        <v>15030023</v>
      </c>
      <c r="E202" s="140">
        <v>1500000</v>
      </c>
      <c r="F202" s="141">
        <v>500000</v>
      </c>
      <c r="G202" s="141">
        <v>0</v>
      </c>
      <c r="H202" s="141">
        <v>200000</v>
      </c>
      <c r="I202" s="141">
        <v>175000</v>
      </c>
      <c r="J202" s="141">
        <v>0</v>
      </c>
      <c r="K202" s="141"/>
    </row>
    <row r="203" spans="1:11">
      <c r="A203" s="132" t="s">
        <v>202</v>
      </c>
      <c r="B203" s="87" t="e">
        <f t="shared" si="9"/>
        <v>#N/A</v>
      </c>
      <c r="C203" s="136" t="s">
        <v>244</v>
      </c>
      <c r="D203" s="135" t="str">
        <f t="shared" si="10"/>
        <v>15030019</v>
      </c>
      <c r="E203" s="140">
        <v>1500000</v>
      </c>
      <c r="F203" s="141">
        <v>200000</v>
      </c>
      <c r="G203" s="141">
        <v>0</v>
      </c>
      <c r="H203" s="141">
        <v>200000</v>
      </c>
      <c r="I203" s="141">
        <v>380000</v>
      </c>
      <c r="J203" s="141">
        <v>50000</v>
      </c>
      <c r="K203" s="141"/>
    </row>
    <row r="204" spans="1:11">
      <c r="A204" s="132" t="s">
        <v>203</v>
      </c>
      <c r="B204" s="87" t="e">
        <f t="shared" si="9"/>
        <v>#N/A</v>
      </c>
      <c r="C204" s="136" t="s">
        <v>245</v>
      </c>
      <c r="D204" s="135" t="str">
        <f t="shared" si="10"/>
        <v>15030021</v>
      </c>
      <c r="E204" s="140">
        <v>1500000</v>
      </c>
      <c r="F204" s="141">
        <v>500000</v>
      </c>
      <c r="G204" s="141">
        <v>0</v>
      </c>
      <c r="H204" s="141">
        <v>290000</v>
      </c>
      <c r="I204" s="141">
        <v>0</v>
      </c>
      <c r="J204" s="141">
        <v>50000</v>
      </c>
      <c r="K204" s="141"/>
    </row>
    <row r="205" spans="1:11">
      <c r="A205" s="132" t="s">
        <v>205</v>
      </c>
      <c r="B205" s="87" t="e">
        <f t="shared" si="9"/>
        <v>#N/A</v>
      </c>
      <c r="C205" s="136" t="s">
        <v>247</v>
      </c>
      <c r="D205" s="135" t="str">
        <f t="shared" si="10"/>
        <v>15040001</v>
      </c>
      <c r="E205" s="140">
        <v>1500000</v>
      </c>
      <c r="F205" s="141">
        <v>900000</v>
      </c>
      <c r="G205" s="141">
        <v>0</v>
      </c>
      <c r="H205" s="141">
        <v>300000</v>
      </c>
      <c r="I205" s="141">
        <v>0</v>
      </c>
      <c r="J205" s="141">
        <v>0</v>
      </c>
      <c r="K205" s="141"/>
    </row>
    <row r="206" spans="1:11">
      <c r="A206" s="132" t="s">
        <v>182</v>
      </c>
      <c r="B206" s="87" t="e">
        <f t="shared" si="9"/>
        <v>#N/A</v>
      </c>
      <c r="C206" s="136" t="s">
        <v>375</v>
      </c>
      <c r="D206" s="135" t="str">
        <f t="shared" si="10"/>
        <v>15040004</v>
      </c>
      <c r="E206" s="140">
        <v>1500000</v>
      </c>
      <c r="F206" s="141">
        <v>500000</v>
      </c>
      <c r="G206" s="141">
        <v>0</v>
      </c>
      <c r="H206" s="141">
        <v>300000</v>
      </c>
      <c r="I206" s="141">
        <v>1070000</v>
      </c>
      <c r="J206" s="141">
        <v>220000</v>
      </c>
      <c r="K206" s="141"/>
    </row>
    <row r="207" spans="1:11">
      <c r="A207" s="133" t="s">
        <v>277</v>
      </c>
      <c r="B207" s="87" t="e">
        <f t="shared" si="9"/>
        <v>#N/A</v>
      </c>
      <c r="C207" s="137" t="s">
        <v>270</v>
      </c>
      <c r="D207" s="135" t="str">
        <f t="shared" si="10"/>
        <v>15040002</v>
      </c>
      <c r="E207" s="140">
        <v>0</v>
      </c>
      <c r="F207" s="141">
        <v>0</v>
      </c>
      <c r="G207" s="141">
        <v>0</v>
      </c>
      <c r="H207" s="141">
        <v>0</v>
      </c>
      <c r="I207" s="141"/>
      <c r="J207" s="141">
        <v>0</v>
      </c>
      <c r="K207" s="141"/>
    </row>
    <row r="208" spans="1:11">
      <c r="A208" s="133" t="s">
        <v>371</v>
      </c>
      <c r="B208" s="87" t="e">
        <f t="shared" si="9"/>
        <v>#N/A</v>
      </c>
      <c r="C208" s="137" t="s">
        <v>372</v>
      </c>
      <c r="D208" s="135" t="str">
        <f t="shared" si="10"/>
        <v>15040007</v>
      </c>
      <c r="E208" s="140">
        <v>0</v>
      </c>
      <c r="F208" s="141">
        <v>0</v>
      </c>
      <c r="G208" s="141">
        <v>0</v>
      </c>
      <c r="H208" s="141">
        <v>0</v>
      </c>
      <c r="I208" s="141"/>
      <c r="J208" s="141">
        <v>0</v>
      </c>
      <c r="K208" s="141"/>
    </row>
    <row r="209" spans="1:13">
      <c r="A209" s="133" t="s">
        <v>278</v>
      </c>
      <c r="B209" s="87" t="e">
        <f t="shared" si="9"/>
        <v>#N/A</v>
      </c>
      <c r="C209" s="137" t="s">
        <v>271</v>
      </c>
      <c r="D209" s="135" t="str">
        <f t="shared" si="10"/>
        <v>15040010</v>
      </c>
      <c r="E209" s="140">
        <v>0</v>
      </c>
      <c r="F209" s="141">
        <v>0</v>
      </c>
      <c r="G209" s="141"/>
      <c r="H209" s="141">
        <v>0</v>
      </c>
      <c r="I209" s="141"/>
      <c r="J209" s="141">
        <v>0</v>
      </c>
      <c r="K209" s="141"/>
    </row>
    <row r="210" spans="1:13">
      <c r="A210" s="134" t="s">
        <v>188</v>
      </c>
      <c r="B210" s="87" t="e">
        <f t="shared" si="9"/>
        <v>#N/A</v>
      </c>
      <c r="C210" s="138" t="s">
        <v>230</v>
      </c>
      <c r="D210" s="135" t="str">
        <f t="shared" si="10"/>
        <v>15050002</v>
      </c>
      <c r="E210" s="140">
        <v>1500000</v>
      </c>
      <c r="F210" s="141">
        <v>400000</v>
      </c>
      <c r="G210" s="141"/>
      <c r="H210" s="141">
        <v>300000</v>
      </c>
      <c r="I210" s="141">
        <v>0</v>
      </c>
      <c r="J210" s="141">
        <v>0</v>
      </c>
      <c r="K210" s="141"/>
    </row>
    <row r="211" spans="1:13">
      <c r="A211" s="132" t="s">
        <v>207</v>
      </c>
      <c r="B211" s="87" t="e">
        <f t="shared" si="9"/>
        <v>#N/A</v>
      </c>
      <c r="C211" s="136" t="s">
        <v>249</v>
      </c>
      <c r="D211" s="135" t="str">
        <f t="shared" si="10"/>
        <v>15050003</v>
      </c>
      <c r="E211" s="140">
        <v>1500000</v>
      </c>
      <c r="F211" s="141">
        <v>300000</v>
      </c>
      <c r="G211" s="141"/>
      <c r="H211" s="141">
        <v>200000</v>
      </c>
      <c r="I211" s="141"/>
      <c r="J211" s="141"/>
      <c r="K211" s="141"/>
    </row>
    <row r="212" spans="1:13">
      <c r="A212" s="132" t="s">
        <v>189</v>
      </c>
      <c r="B212" s="87" t="e">
        <f t="shared" si="9"/>
        <v>#N/A</v>
      </c>
      <c r="C212" s="136" t="s">
        <v>231</v>
      </c>
      <c r="D212" s="135" t="str">
        <f t="shared" si="10"/>
        <v>15050001</v>
      </c>
      <c r="E212" s="140">
        <v>2000000</v>
      </c>
      <c r="F212" s="141">
        <v>500000</v>
      </c>
      <c r="G212" s="141"/>
      <c r="H212" s="141">
        <v>500000</v>
      </c>
      <c r="I212" s="141">
        <v>100000</v>
      </c>
      <c r="J212" s="141">
        <v>0</v>
      </c>
      <c r="K212" s="141"/>
    </row>
    <row r="213" spans="1:13">
      <c r="A213" s="132" t="s">
        <v>206</v>
      </c>
      <c r="B213" s="87" t="e">
        <f t="shared" si="9"/>
        <v>#N/A</v>
      </c>
      <c r="C213" s="136" t="s">
        <v>248</v>
      </c>
      <c r="D213" s="135" t="str">
        <f t="shared" si="10"/>
        <v>15040008</v>
      </c>
      <c r="E213" s="140">
        <v>1500000</v>
      </c>
      <c r="F213" s="141">
        <v>400000</v>
      </c>
      <c r="G213" s="141"/>
      <c r="H213" s="141">
        <v>300000</v>
      </c>
      <c r="I213" s="141">
        <v>90000</v>
      </c>
      <c r="J213" s="141">
        <v>0</v>
      </c>
      <c r="K213" s="141"/>
    </row>
    <row r="214" spans="1:13">
      <c r="A214" s="132" t="s">
        <v>208</v>
      </c>
      <c r="B214" s="87" t="e">
        <f t="shared" si="9"/>
        <v>#N/A</v>
      </c>
      <c r="C214" s="136" t="s">
        <v>250</v>
      </c>
      <c r="D214" s="135" t="str">
        <f t="shared" si="10"/>
        <v>15050005</v>
      </c>
      <c r="E214" s="140">
        <v>1500000</v>
      </c>
      <c r="F214" s="141">
        <v>400000</v>
      </c>
      <c r="G214" s="141"/>
      <c r="H214" s="141">
        <v>300000</v>
      </c>
      <c r="I214" s="141">
        <v>90000</v>
      </c>
      <c r="J214" s="141">
        <v>0</v>
      </c>
      <c r="K214" s="141"/>
      <c r="M214" s="139" t="s">
        <v>383</v>
      </c>
    </row>
    <row r="215" spans="1:13">
      <c r="A215" s="132" t="s">
        <v>209</v>
      </c>
      <c r="B215" s="87" t="e">
        <f t="shared" si="9"/>
        <v>#N/A</v>
      </c>
      <c r="C215" s="136" t="s">
        <v>251</v>
      </c>
      <c r="D215" s="135" t="str">
        <f t="shared" si="10"/>
        <v>15050007</v>
      </c>
      <c r="E215" s="140">
        <v>1500000</v>
      </c>
      <c r="F215" s="141">
        <v>400000</v>
      </c>
      <c r="G215" s="141"/>
      <c r="H215" s="141">
        <v>300000</v>
      </c>
      <c r="I215" s="141">
        <v>90000</v>
      </c>
      <c r="J215" s="141">
        <v>0</v>
      </c>
      <c r="K215" s="141"/>
    </row>
    <row r="216" spans="1:13">
      <c r="A216" s="132" t="s">
        <v>211</v>
      </c>
      <c r="B216" s="87" t="e">
        <f t="shared" si="9"/>
        <v>#N/A</v>
      </c>
      <c r="C216" s="136" t="s">
        <v>253</v>
      </c>
      <c r="D216" s="135" t="str">
        <f t="shared" si="10"/>
        <v>15050008</v>
      </c>
      <c r="E216" s="140">
        <v>1500000</v>
      </c>
      <c r="F216" s="141">
        <v>280000</v>
      </c>
      <c r="G216" s="141"/>
      <c r="H216" s="141">
        <v>135000</v>
      </c>
      <c r="I216" s="141">
        <v>0</v>
      </c>
      <c r="J216" s="141">
        <v>0</v>
      </c>
      <c r="K216" s="141"/>
    </row>
    <row r="217" spans="1:13">
      <c r="A217" s="132" t="s">
        <v>374</v>
      </c>
      <c r="B217" s="87" t="e">
        <f t="shared" si="9"/>
        <v>#N/A</v>
      </c>
      <c r="C217" s="136" t="s">
        <v>131</v>
      </c>
      <c r="D217" s="135" t="str">
        <f t="shared" si="10"/>
        <v>15050009</v>
      </c>
      <c r="E217" s="140">
        <v>1500000</v>
      </c>
      <c r="F217" s="141">
        <v>280000</v>
      </c>
      <c r="G217" s="141"/>
      <c r="H217" s="141">
        <v>135000</v>
      </c>
      <c r="I217" s="141">
        <v>0</v>
      </c>
      <c r="J217" s="141">
        <v>0</v>
      </c>
      <c r="K217" s="141"/>
    </row>
    <row r="218" spans="1:13">
      <c r="A218" s="132" t="s">
        <v>256</v>
      </c>
      <c r="B218" s="87" t="e">
        <f t="shared" si="9"/>
        <v>#N/A</v>
      </c>
      <c r="C218" s="136" t="s">
        <v>257</v>
      </c>
      <c r="D218" s="135" t="str">
        <f t="shared" si="10"/>
        <v>15050010</v>
      </c>
      <c r="E218" s="140">
        <v>1500000</v>
      </c>
      <c r="F218" s="141">
        <v>280000</v>
      </c>
      <c r="G218" s="141"/>
      <c r="H218" s="141">
        <v>135000</v>
      </c>
      <c r="I218" s="141">
        <v>0</v>
      </c>
      <c r="J218" s="141">
        <v>0</v>
      </c>
      <c r="K218" s="141"/>
    </row>
    <row r="219" spans="1:13">
      <c r="A219" s="132" t="s">
        <v>183</v>
      </c>
      <c r="B219" s="87" t="e">
        <f t="shared" si="9"/>
        <v>#N/A</v>
      </c>
      <c r="C219" s="136" t="s">
        <v>225</v>
      </c>
      <c r="D219" s="135" t="str">
        <f t="shared" si="10"/>
        <v>15050006</v>
      </c>
      <c r="E219" s="140">
        <v>1500000</v>
      </c>
      <c r="F219" s="141">
        <v>500000</v>
      </c>
      <c r="G219" s="141">
        <v>0</v>
      </c>
      <c r="H219" s="141">
        <v>515000</v>
      </c>
      <c r="I219" s="141">
        <v>50000</v>
      </c>
      <c r="J219" s="141">
        <v>0</v>
      </c>
      <c r="K219" s="141"/>
    </row>
    <row r="220" spans="1:13">
      <c r="A220" s="132" t="s">
        <v>184</v>
      </c>
      <c r="B220" s="87" t="e">
        <f t="shared" si="9"/>
        <v>#N/A</v>
      </c>
      <c r="C220" s="136" t="s">
        <v>226</v>
      </c>
      <c r="D220" s="135" t="str">
        <f t="shared" si="10"/>
        <v>15060001</v>
      </c>
      <c r="E220" s="140">
        <v>1500000</v>
      </c>
      <c r="F220" s="141">
        <v>750000</v>
      </c>
      <c r="G220" s="141">
        <v>0</v>
      </c>
      <c r="H220" s="141">
        <v>515000</v>
      </c>
      <c r="I220" s="141">
        <v>0</v>
      </c>
      <c r="J220" s="141">
        <v>0</v>
      </c>
      <c r="K220" s="141"/>
    </row>
    <row r="236" spans="1:17">
      <c r="A236" s="8" t="s">
        <v>114</v>
      </c>
      <c r="B236" s="5" t="s">
        <v>0</v>
      </c>
      <c r="C236" s="5" t="s">
        <v>108</v>
      </c>
      <c r="D236" s="147" t="s">
        <v>109</v>
      </c>
      <c r="E236" s="10" t="s">
        <v>93</v>
      </c>
      <c r="G236" s="8" t="s">
        <v>114</v>
      </c>
      <c r="H236" s="5" t="s">
        <v>0</v>
      </c>
      <c r="I236" s="5" t="s">
        <v>108</v>
      </c>
      <c r="J236" s="147" t="s">
        <v>109</v>
      </c>
      <c r="K236" s="10" t="s">
        <v>93</v>
      </c>
      <c r="M236" s="5" t="s">
        <v>0</v>
      </c>
      <c r="N236" s="8" t="s">
        <v>114</v>
      </c>
      <c r="O236" s="5" t="s">
        <v>108</v>
      </c>
      <c r="P236" s="11" t="s">
        <v>109</v>
      </c>
      <c r="Q236" s="5" t="s">
        <v>46</v>
      </c>
    </row>
    <row r="237" spans="1:17">
      <c r="A237" s="2">
        <v>42029</v>
      </c>
      <c r="B237" s="39" t="s">
        <v>172</v>
      </c>
      <c r="C237" s="1" t="s">
        <v>111</v>
      </c>
      <c r="D237" s="148">
        <v>5000000</v>
      </c>
      <c r="E237" s="1"/>
      <c r="G237" s="2">
        <v>42205</v>
      </c>
      <c r="H237" s="1">
        <v>14070001</v>
      </c>
      <c r="I237" s="1" t="s">
        <v>385</v>
      </c>
      <c r="J237" s="149">
        <v>285234</v>
      </c>
      <c r="K237" s="1"/>
      <c r="M237" s="1" t="s">
        <v>193</v>
      </c>
      <c r="N237" s="2">
        <v>42186</v>
      </c>
      <c r="O237" s="1" t="s">
        <v>280</v>
      </c>
      <c r="P237" s="154">
        <v>100000</v>
      </c>
      <c r="Q237" s="1" t="s">
        <v>46</v>
      </c>
    </row>
    <row r="238" spans="1:17">
      <c r="A238" s="2">
        <v>42029</v>
      </c>
      <c r="B238" s="39" t="s">
        <v>172</v>
      </c>
      <c r="C238" s="1" t="s">
        <v>280</v>
      </c>
      <c r="D238" s="148">
        <v>2500000</v>
      </c>
      <c r="E238" s="1"/>
      <c r="G238" s="2">
        <v>42205</v>
      </c>
      <c r="H238" s="1">
        <v>14080001</v>
      </c>
      <c r="I238" s="1" t="s">
        <v>385</v>
      </c>
      <c r="J238" s="149">
        <v>100025</v>
      </c>
      <c r="K238" s="1"/>
      <c r="M238" s="1" t="s">
        <v>207</v>
      </c>
      <c r="N238" s="2">
        <v>42186</v>
      </c>
      <c r="O238" s="1" t="s">
        <v>124</v>
      </c>
      <c r="P238" s="154">
        <v>100000</v>
      </c>
      <c r="Q238" s="1" t="s">
        <v>46</v>
      </c>
    </row>
    <row r="239" spans="1:17">
      <c r="A239" s="2">
        <v>42029</v>
      </c>
      <c r="B239" s="39" t="s">
        <v>172</v>
      </c>
      <c r="C239" s="1" t="s">
        <v>125</v>
      </c>
      <c r="D239" s="148">
        <v>0</v>
      </c>
      <c r="E239" s="1"/>
      <c r="G239" s="2">
        <v>42205</v>
      </c>
      <c r="H239" s="1">
        <v>14100001</v>
      </c>
      <c r="I239" s="1" t="s">
        <v>385</v>
      </c>
      <c r="J239" s="149">
        <v>0</v>
      </c>
      <c r="K239" s="1"/>
      <c r="M239" s="1" t="s">
        <v>211</v>
      </c>
      <c r="N239" s="2">
        <v>42186</v>
      </c>
      <c r="O239" s="1" t="s">
        <v>124</v>
      </c>
      <c r="P239" s="154">
        <v>100000</v>
      </c>
      <c r="Q239" s="1" t="s">
        <v>46</v>
      </c>
    </row>
    <row r="240" spans="1:17">
      <c r="A240" s="2">
        <v>42029</v>
      </c>
      <c r="B240" s="39" t="s">
        <v>172</v>
      </c>
      <c r="C240" s="1" t="s">
        <v>124</v>
      </c>
      <c r="D240" s="148">
        <v>0</v>
      </c>
      <c r="E240" s="1"/>
      <c r="G240" s="2">
        <v>42205</v>
      </c>
      <c r="H240" s="1">
        <v>14100004</v>
      </c>
      <c r="I240" s="1" t="s">
        <v>385</v>
      </c>
      <c r="J240" s="149">
        <v>0</v>
      </c>
      <c r="K240" s="1"/>
      <c r="M240" s="1" t="s">
        <v>193</v>
      </c>
      <c r="N240" s="2">
        <v>42186</v>
      </c>
      <c r="O240" s="1" t="s">
        <v>124</v>
      </c>
      <c r="P240" s="154">
        <v>125000</v>
      </c>
      <c r="Q240" s="1" t="s">
        <v>46</v>
      </c>
    </row>
    <row r="241" spans="1:17">
      <c r="A241" s="2">
        <v>42029</v>
      </c>
      <c r="B241" s="39" t="s">
        <v>172</v>
      </c>
      <c r="C241" s="1" t="s">
        <v>379</v>
      </c>
      <c r="D241" s="148">
        <v>0</v>
      </c>
      <c r="E241" s="1"/>
      <c r="G241" s="2">
        <v>42205</v>
      </c>
      <c r="H241" s="1">
        <v>14100005</v>
      </c>
      <c r="I241" s="1" t="s">
        <v>385</v>
      </c>
      <c r="J241" s="149">
        <v>0</v>
      </c>
      <c r="K241" s="1"/>
      <c r="M241" s="1" t="s">
        <v>190</v>
      </c>
      <c r="N241" s="2">
        <v>42186</v>
      </c>
      <c r="O241" s="1" t="s">
        <v>124</v>
      </c>
      <c r="P241" s="154">
        <v>200000</v>
      </c>
      <c r="Q241" s="1" t="s">
        <v>46</v>
      </c>
    </row>
    <row r="242" spans="1:17">
      <c r="A242" s="2">
        <v>42029</v>
      </c>
      <c r="B242" s="39" t="s">
        <v>172</v>
      </c>
      <c r="C242" s="1" t="s">
        <v>380</v>
      </c>
      <c r="D242" s="148">
        <v>0</v>
      </c>
      <c r="E242" s="1"/>
      <c r="G242" s="2">
        <v>42205</v>
      </c>
      <c r="H242" s="1">
        <v>14100006</v>
      </c>
      <c r="I242" s="1" t="s">
        <v>385</v>
      </c>
      <c r="J242" s="149">
        <v>0</v>
      </c>
      <c r="K242" s="1"/>
      <c r="M242" s="1" t="s">
        <v>191</v>
      </c>
      <c r="N242" s="2">
        <v>42186</v>
      </c>
      <c r="O242" s="1" t="s">
        <v>124</v>
      </c>
      <c r="P242" s="154">
        <v>200000</v>
      </c>
      <c r="Q242" s="1" t="s">
        <v>46</v>
      </c>
    </row>
    <row r="243" spans="1:17">
      <c r="A243" s="2">
        <v>42029</v>
      </c>
      <c r="B243" s="39" t="s">
        <v>172</v>
      </c>
      <c r="C243" s="1" t="s">
        <v>381</v>
      </c>
      <c r="D243" s="148">
        <v>0</v>
      </c>
      <c r="E243" s="1"/>
      <c r="G243" s="2">
        <v>42205</v>
      </c>
      <c r="H243" s="1">
        <v>14110001</v>
      </c>
      <c r="I243" s="1" t="s">
        <v>385</v>
      </c>
      <c r="J243" s="149">
        <v>0</v>
      </c>
      <c r="K243" s="1"/>
      <c r="M243" s="1" t="s">
        <v>195</v>
      </c>
      <c r="N243" s="2">
        <v>42186</v>
      </c>
      <c r="O243" s="1" t="s">
        <v>124</v>
      </c>
      <c r="P243" s="154">
        <v>200000</v>
      </c>
      <c r="Q243" s="1" t="s">
        <v>46</v>
      </c>
    </row>
    <row r="244" spans="1:17">
      <c r="A244" s="2">
        <v>42029</v>
      </c>
      <c r="B244" s="39" t="s">
        <v>341</v>
      </c>
      <c r="C244" s="1" t="s">
        <v>111</v>
      </c>
      <c r="D244" s="148">
        <v>4000000</v>
      </c>
      <c r="E244" s="1"/>
      <c r="G244" s="2">
        <v>42205</v>
      </c>
      <c r="H244" s="1">
        <v>15010001</v>
      </c>
      <c r="I244" s="1" t="s">
        <v>385</v>
      </c>
      <c r="J244" s="149">
        <v>-375390</v>
      </c>
      <c r="K244" s="1"/>
      <c r="M244" s="1" t="s">
        <v>196</v>
      </c>
      <c r="N244" s="2">
        <v>42186</v>
      </c>
      <c r="O244" s="1" t="s">
        <v>124</v>
      </c>
      <c r="P244" s="154">
        <v>200000</v>
      </c>
      <c r="Q244" s="1" t="s">
        <v>46</v>
      </c>
    </row>
    <row r="245" spans="1:17">
      <c r="A245" s="2">
        <v>42029</v>
      </c>
      <c r="B245" s="39" t="s">
        <v>341</v>
      </c>
      <c r="C245" s="1" t="s">
        <v>280</v>
      </c>
      <c r="D245" s="148">
        <v>0</v>
      </c>
      <c r="E245" s="1"/>
      <c r="G245" s="2">
        <v>42205</v>
      </c>
      <c r="H245" s="1">
        <v>15010006</v>
      </c>
      <c r="I245" s="1" t="s">
        <v>385</v>
      </c>
      <c r="J245" s="149">
        <v>-57571</v>
      </c>
      <c r="K245" s="1"/>
      <c r="M245" s="1" t="s">
        <v>197</v>
      </c>
      <c r="N245" s="2">
        <v>42186</v>
      </c>
      <c r="O245" s="1" t="s">
        <v>124</v>
      </c>
      <c r="P245" s="154">
        <v>200000</v>
      </c>
      <c r="Q245" s="1" t="s">
        <v>46</v>
      </c>
    </row>
    <row r="246" spans="1:17">
      <c r="A246" s="2">
        <v>42029</v>
      </c>
      <c r="B246" s="39" t="s">
        <v>341</v>
      </c>
      <c r="C246" s="1" t="s">
        <v>125</v>
      </c>
      <c r="D246" s="148">
        <v>0</v>
      </c>
      <c r="E246" s="1"/>
      <c r="G246" s="2">
        <v>42205</v>
      </c>
      <c r="H246" s="1">
        <v>15020001</v>
      </c>
      <c r="I246" s="1" t="s">
        <v>385</v>
      </c>
      <c r="J246" s="149">
        <v>-753465</v>
      </c>
      <c r="K246" s="1"/>
      <c r="M246" s="1" t="s">
        <v>199</v>
      </c>
      <c r="N246" s="2">
        <v>42186</v>
      </c>
      <c r="O246" s="1" t="s">
        <v>124</v>
      </c>
      <c r="P246" s="154">
        <v>200000</v>
      </c>
      <c r="Q246" s="1" t="s">
        <v>46</v>
      </c>
    </row>
    <row r="247" spans="1:17">
      <c r="A247" s="2">
        <v>42029</v>
      </c>
      <c r="B247" s="39" t="s">
        <v>341</v>
      </c>
      <c r="C247" s="1" t="s">
        <v>124</v>
      </c>
      <c r="D247" s="148">
        <v>0</v>
      </c>
      <c r="E247" s="1"/>
      <c r="G247" s="2">
        <v>42205</v>
      </c>
      <c r="H247" s="1">
        <v>15020002</v>
      </c>
      <c r="I247" s="1" t="s">
        <v>385</v>
      </c>
      <c r="J247" s="149">
        <v>0</v>
      </c>
      <c r="K247" s="1"/>
      <c r="M247" s="1" t="s">
        <v>200</v>
      </c>
      <c r="N247" s="2">
        <v>42186</v>
      </c>
      <c r="O247" s="1" t="s">
        <v>124</v>
      </c>
      <c r="P247" s="154">
        <v>200000</v>
      </c>
      <c r="Q247" s="1" t="s">
        <v>46</v>
      </c>
    </row>
    <row r="248" spans="1:17">
      <c r="A248" s="2">
        <v>42029</v>
      </c>
      <c r="B248" s="39" t="s">
        <v>341</v>
      </c>
      <c r="C248" s="1" t="s">
        <v>379</v>
      </c>
      <c r="D248" s="148">
        <v>0</v>
      </c>
      <c r="E248" s="1"/>
      <c r="G248" s="2">
        <v>42205</v>
      </c>
      <c r="H248" s="1">
        <v>15020004</v>
      </c>
      <c r="I248" s="1" t="s">
        <v>385</v>
      </c>
      <c r="J248" s="149">
        <v>0</v>
      </c>
      <c r="K248" s="1"/>
      <c r="M248" s="1" t="s">
        <v>201</v>
      </c>
      <c r="N248" s="2">
        <v>42186</v>
      </c>
      <c r="O248" s="1" t="s">
        <v>124</v>
      </c>
      <c r="P248" s="154">
        <v>200000</v>
      </c>
      <c r="Q248" s="1" t="s">
        <v>46</v>
      </c>
    </row>
    <row r="249" spans="1:17">
      <c r="A249" s="2">
        <v>42029</v>
      </c>
      <c r="B249" s="39" t="s">
        <v>341</v>
      </c>
      <c r="C249" s="1" t="s">
        <v>380</v>
      </c>
      <c r="D249" s="148">
        <v>0</v>
      </c>
      <c r="E249" s="1"/>
      <c r="G249" s="2">
        <v>42205</v>
      </c>
      <c r="H249" s="1">
        <v>15020005</v>
      </c>
      <c r="I249" s="1" t="s">
        <v>385</v>
      </c>
      <c r="J249" s="155">
        <v>0</v>
      </c>
      <c r="K249" s="1"/>
      <c r="M249" s="1" t="s">
        <v>202</v>
      </c>
      <c r="N249" s="2">
        <v>42186</v>
      </c>
      <c r="O249" s="1" t="s">
        <v>124</v>
      </c>
      <c r="P249" s="154">
        <v>200000</v>
      </c>
      <c r="Q249" s="1" t="s">
        <v>46</v>
      </c>
    </row>
    <row r="250" spans="1:17">
      <c r="A250" s="2">
        <v>42029</v>
      </c>
      <c r="B250" s="39" t="s">
        <v>342</v>
      </c>
      <c r="C250" s="1" t="s">
        <v>111</v>
      </c>
      <c r="D250" s="148">
        <v>3000000</v>
      </c>
      <c r="E250" s="1"/>
      <c r="G250" s="2">
        <v>42205</v>
      </c>
      <c r="H250" s="1">
        <v>15020008</v>
      </c>
      <c r="I250" s="1" t="s">
        <v>385</v>
      </c>
      <c r="J250" s="155">
        <v>0</v>
      </c>
      <c r="K250" s="1"/>
      <c r="M250" s="1" t="s">
        <v>203</v>
      </c>
      <c r="N250" s="2">
        <v>42186</v>
      </c>
      <c r="O250" s="1" t="s">
        <v>124</v>
      </c>
      <c r="P250" s="154">
        <v>200000</v>
      </c>
      <c r="Q250" s="1" t="s">
        <v>46</v>
      </c>
    </row>
    <row r="251" spans="1:17">
      <c r="A251" s="2">
        <v>42029</v>
      </c>
      <c r="B251" s="39" t="s">
        <v>342</v>
      </c>
      <c r="C251" s="1" t="s">
        <v>280</v>
      </c>
      <c r="D251" s="148">
        <v>1500000</v>
      </c>
      <c r="E251" s="1"/>
      <c r="G251" s="2">
        <v>42205</v>
      </c>
      <c r="H251" s="1">
        <v>15030001</v>
      </c>
      <c r="I251" s="1" t="s">
        <v>385</v>
      </c>
      <c r="J251" s="155">
        <v>0</v>
      </c>
      <c r="K251" s="1"/>
      <c r="M251" s="1" t="s">
        <v>172</v>
      </c>
      <c r="N251" s="2">
        <v>42186</v>
      </c>
      <c r="O251" s="1" t="s">
        <v>125</v>
      </c>
      <c r="P251" s="154">
        <v>250000</v>
      </c>
      <c r="Q251" s="1" t="s">
        <v>46</v>
      </c>
    </row>
    <row r="252" spans="1:17">
      <c r="A252" s="2">
        <v>42029</v>
      </c>
      <c r="B252" s="39" t="s">
        <v>342</v>
      </c>
      <c r="C252" s="1" t="s">
        <v>125</v>
      </c>
      <c r="D252" s="148">
        <v>0</v>
      </c>
      <c r="E252" s="1"/>
      <c r="G252" s="2">
        <v>42205</v>
      </c>
      <c r="H252" s="1">
        <v>15030002</v>
      </c>
      <c r="I252" s="1" t="s">
        <v>385</v>
      </c>
      <c r="J252" s="149">
        <v>-62119</v>
      </c>
      <c r="K252" s="1"/>
      <c r="M252" s="1" t="s">
        <v>341</v>
      </c>
      <c r="N252" s="2">
        <v>42186</v>
      </c>
      <c r="O252" s="1" t="s">
        <v>125</v>
      </c>
      <c r="P252" s="154">
        <v>250000</v>
      </c>
      <c r="Q252" s="1" t="s">
        <v>46</v>
      </c>
    </row>
    <row r="253" spans="1:17">
      <c r="A253" s="2">
        <v>42029</v>
      </c>
      <c r="B253" s="39" t="s">
        <v>342</v>
      </c>
      <c r="C253" s="1" t="s">
        <v>124</v>
      </c>
      <c r="D253" s="148">
        <v>0</v>
      </c>
      <c r="E253" s="1"/>
      <c r="G253" s="2">
        <v>42205</v>
      </c>
      <c r="H253" s="1">
        <v>15030005</v>
      </c>
      <c r="I253" s="1" t="s">
        <v>385</v>
      </c>
      <c r="J253" s="149">
        <v>0</v>
      </c>
      <c r="K253" s="1"/>
      <c r="M253" s="1" t="s">
        <v>342</v>
      </c>
      <c r="N253" s="2">
        <v>42186</v>
      </c>
      <c r="O253" s="1" t="s">
        <v>125</v>
      </c>
      <c r="P253" s="154">
        <v>250000</v>
      </c>
      <c r="Q253" s="1" t="s">
        <v>46</v>
      </c>
    </row>
    <row r="254" spans="1:17">
      <c r="A254" s="2">
        <v>42029</v>
      </c>
      <c r="B254" s="39" t="s">
        <v>342</v>
      </c>
      <c r="C254" s="1" t="s">
        <v>379</v>
      </c>
      <c r="D254" s="148">
        <v>0</v>
      </c>
      <c r="E254" s="1"/>
      <c r="G254" s="2">
        <v>42205</v>
      </c>
      <c r="H254" s="1">
        <v>15030006</v>
      </c>
      <c r="I254" s="1" t="s">
        <v>385</v>
      </c>
      <c r="J254" s="149">
        <v>0</v>
      </c>
      <c r="K254" s="1"/>
      <c r="M254" s="1" t="s">
        <v>175</v>
      </c>
      <c r="N254" s="2">
        <v>42186</v>
      </c>
      <c r="O254" s="1" t="s">
        <v>125</v>
      </c>
      <c r="P254" s="154">
        <v>250000</v>
      </c>
      <c r="Q254" s="1" t="s">
        <v>46</v>
      </c>
    </row>
    <row r="255" spans="1:17">
      <c r="A255" s="2">
        <v>42029</v>
      </c>
      <c r="B255" s="39" t="s">
        <v>342</v>
      </c>
      <c r="C255" s="1" t="s">
        <v>380</v>
      </c>
      <c r="D255" s="148">
        <v>0</v>
      </c>
      <c r="E255" s="1"/>
      <c r="G255" s="2">
        <v>42205</v>
      </c>
      <c r="H255" s="1">
        <v>15030008</v>
      </c>
      <c r="I255" s="1" t="s">
        <v>385</v>
      </c>
      <c r="J255" s="149">
        <v>0</v>
      </c>
      <c r="K255" s="1"/>
      <c r="M255" s="1" t="s">
        <v>176</v>
      </c>
      <c r="N255" s="2">
        <v>42186</v>
      </c>
      <c r="O255" s="1" t="s">
        <v>125</v>
      </c>
      <c r="P255" s="154">
        <v>250000</v>
      </c>
      <c r="Q255" s="1" t="s">
        <v>46</v>
      </c>
    </row>
    <row r="256" spans="1:17">
      <c r="A256" s="2">
        <v>42029</v>
      </c>
      <c r="B256" s="39" t="s">
        <v>344</v>
      </c>
      <c r="C256" s="1" t="s">
        <v>111</v>
      </c>
      <c r="D256" s="148">
        <v>4000000</v>
      </c>
      <c r="E256" s="1"/>
      <c r="G256" s="2">
        <v>42205</v>
      </c>
      <c r="H256" s="1">
        <v>15030010</v>
      </c>
      <c r="I256" s="1" t="s">
        <v>385</v>
      </c>
      <c r="J256" s="149">
        <v>0</v>
      </c>
      <c r="K256" s="1"/>
      <c r="M256" s="1" t="s">
        <v>177</v>
      </c>
      <c r="N256" s="2">
        <v>42186</v>
      </c>
      <c r="O256" s="1" t="s">
        <v>125</v>
      </c>
      <c r="P256" s="154">
        <v>250000</v>
      </c>
      <c r="Q256" s="1" t="s">
        <v>46</v>
      </c>
    </row>
    <row r="257" spans="1:17">
      <c r="A257" s="2">
        <v>42029</v>
      </c>
      <c r="B257" s="39" t="s">
        <v>344</v>
      </c>
      <c r="C257" s="1" t="s">
        <v>280</v>
      </c>
      <c r="D257" s="148">
        <v>1500000</v>
      </c>
      <c r="E257" s="1"/>
      <c r="G257" s="2">
        <v>42205</v>
      </c>
      <c r="H257" s="1">
        <v>15030011</v>
      </c>
      <c r="I257" s="1" t="s">
        <v>385</v>
      </c>
      <c r="J257" s="149">
        <v>0</v>
      </c>
      <c r="K257" s="1"/>
      <c r="M257" s="1" t="s">
        <v>179</v>
      </c>
      <c r="N257" s="2">
        <v>42186</v>
      </c>
      <c r="O257" s="1" t="s">
        <v>125</v>
      </c>
      <c r="P257" s="154">
        <v>250000</v>
      </c>
      <c r="Q257" s="1" t="s">
        <v>46</v>
      </c>
    </row>
    <row r="258" spans="1:17">
      <c r="A258" s="2">
        <v>42029</v>
      </c>
      <c r="B258" s="39" t="s">
        <v>344</v>
      </c>
      <c r="C258" s="1" t="s">
        <v>125</v>
      </c>
      <c r="D258" s="148">
        <v>0</v>
      </c>
      <c r="E258" s="1"/>
      <c r="G258" s="2">
        <v>42205</v>
      </c>
      <c r="H258" s="1">
        <v>15030015</v>
      </c>
      <c r="I258" s="1" t="s">
        <v>385</v>
      </c>
      <c r="J258" s="149">
        <v>0</v>
      </c>
      <c r="K258" s="1"/>
      <c r="M258" s="1" t="s">
        <v>181</v>
      </c>
      <c r="N258" s="2">
        <v>42186</v>
      </c>
      <c r="O258" s="1" t="s">
        <v>125</v>
      </c>
      <c r="P258" s="154">
        <v>250000</v>
      </c>
      <c r="Q258" s="1" t="s">
        <v>46</v>
      </c>
    </row>
    <row r="259" spans="1:17">
      <c r="A259" s="2">
        <v>42029</v>
      </c>
      <c r="B259" s="39" t="s">
        <v>344</v>
      </c>
      <c r="C259" s="1" t="s">
        <v>124</v>
      </c>
      <c r="D259" s="148">
        <v>0</v>
      </c>
      <c r="E259" s="1"/>
      <c r="G259" s="2">
        <v>42205</v>
      </c>
      <c r="H259" s="1">
        <v>15030016</v>
      </c>
      <c r="I259" s="1" t="s">
        <v>385</v>
      </c>
      <c r="J259" s="149">
        <v>0</v>
      </c>
      <c r="K259" s="1"/>
      <c r="M259" s="1" t="s">
        <v>181</v>
      </c>
      <c r="N259" s="2">
        <v>42186</v>
      </c>
      <c r="O259" s="1" t="s">
        <v>124</v>
      </c>
      <c r="P259" s="154">
        <v>250000</v>
      </c>
      <c r="Q259" s="1" t="s">
        <v>46</v>
      </c>
    </row>
    <row r="260" spans="1:17">
      <c r="A260" s="2">
        <v>42029</v>
      </c>
      <c r="B260" s="39" t="s">
        <v>344</v>
      </c>
      <c r="C260" s="1" t="s">
        <v>379</v>
      </c>
      <c r="D260" s="148">
        <v>0</v>
      </c>
      <c r="E260" s="1"/>
      <c r="G260" s="2">
        <v>42205</v>
      </c>
      <c r="H260" s="1">
        <v>15030019</v>
      </c>
      <c r="I260" s="1" t="s">
        <v>385</v>
      </c>
      <c r="J260" s="149">
        <v>0</v>
      </c>
      <c r="K260" s="1"/>
      <c r="M260" s="1" t="s">
        <v>211</v>
      </c>
      <c r="N260" s="2">
        <v>42186</v>
      </c>
      <c r="O260" s="1" t="s">
        <v>280</v>
      </c>
      <c r="P260" s="154">
        <v>280000</v>
      </c>
      <c r="Q260" s="1" t="s">
        <v>46</v>
      </c>
    </row>
    <row r="261" spans="1:17">
      <c r="A261" s="2">
        <v>42029</v>
      </c>
      <c r="B261" s="39" t="s">
        <v>344</v>
      </c>
      <c r="C261" s="1" t="s">
        <v>380</v>
      </c>
      <c r="D261" s="148">
        <v>0</v>
      </c>
      <c r="E261" s="1"/>
      <c r="G261" s="2">
        <v>42205</v>
      </c>
      <c r="H261" s="1">
        <v>15030021</v>
      </c>
      <c r="I261" s="1" t="s">
        <v>385</v>
      </c>
      <c r="J261" s="149">
        <v>0</v>
      </c>
      <c r="K261" s="1"/>
      <c r="M261" s="1" t="s">
        <v>175</v>
      </c>
      <c r="N261" s="2">
        <v>42186</v>
      </c>
      <c r="O261" s="1" t="s">
        <v>124</v>
      </c>
      <c r="P261" s="154">
        <v>300000</v>
      </c>
      <c r="Q261" s="1" t="s">
        <v>46</v>
      </c>
    </row>
    <row r="262" spans="1:17">
      <c r="A262" s="2">
        <v>42029</v>
      </c>
      <c r="B262" s="39" t="s">
        <v>175</v>
      </c>
      <c r="C262" s="1" t="s">
        <v>111</v>
      </c>
      <c r="D262" s="148">
        <v>1400000</v>
      </c>
      <c r="E262" s="1"/>
      <c r="G262" s="2">
        <v>42205</v>
      </c>
      <c r="H262" s="1">
        <v>15030023</v>
      </c>
      <c r="I262" s="1" t="s">
        <v>385</v>
      </c>
      <c r="J262" s="149">
        <v>0</v>
      </c>
      <c r="K262" s="1"/>
      <c r="M262" s="1" t="s">
        <v>185</v>
      </c>
      <c r="N262" s="2">
        <v>42186</v>
      </c>
      <c r="O262" s="1" t="s">
        <v>124</v>
      </c>
      <c r="P262" s="154">
        <v>300000</v>
      </c>
      <c r="Q262" s="1" t="s">
        <v>46</v>
      </c>
    </row>
    <row r="263" spans="1:17">
      <c r="A263" s="2">
        <v>42029</v>
      </c>
      <c r="B263" s="39" t="s">
        <v>175</v>
      </c>
      <c r="C263" s="1" t="s">
        <v>280</v>
      </c>
      <c r="D263" s="148">
        <v>300000</v>
      </c>
      <c r="E263" s="1"/>
      <c r="G263" s="2">
        <v>42205</v>
      </c>
      <c r="H263" s="1">
        <v>15040001</v>
      </c>
      <c r="I263" s="1" t="s">
        <v>385</v>
      </c>
      <c r="J263" s="149">
        <v>0</v>
      </c>
      <c r="K263" s="1"/>
      <c r="M263" s="1" t="s">
        <v>347</v>
      </c>
      <c r="N263" s="2">
        <v>42186</v>
      </c>
      <c r="O263" s="1" t="s">
        <v>124</v>
      </c>
      <c r="P263" s="154">
        <v>300000</v>
      </c>
      <c r="Q263" s="1" t="s">
        <v>46</v>
      </c>
    </row>
    <row r="264" spans="1:17">
      <c r="A264" s="2">
        <v>42029</v>
      </c>
      <c r="B264" s="39" t="s">
        <v>175</v>
      </c>
      <c r="C264" s="1" t="s">
        <v>125</v>
      </c>
      <c r="D264" s="148">
        <v>300000</v>
      </c>
      <c r="E264" s="1"/>
      <c r="G264" s="2">
        <v>42205</v>
      </c>
      <c r="H264" s="1">
        <v>15040003</v>
      </c>
      <c r="I264" s="1" t="s">
        <v>385</v>
      </c>
      <c r="J264" s="149">
        <v>-36119</v>
      </c>
      <c r="K264" s="1"/>
      <c r="M264" s="1" t="s">
        <v>192</v>
      </c>
      <c r="N264" s="2">
        <v>42186</v>
      </c>
      <c r="O264" s="1" t="s">
        <v>124</v>
      </c>
      <c r="P264" s="154">
        <v>300000</v>
      </c>
      <c r="Q264" s="1" t="s">
        <v>46</v>
      </c>
    </row>
    <row r="265" spans="1:17">
      <c r="A265" s="2">
        <v>42029</v>
      </c>
      <c r="B265" s="39" t="s">
        <v>175</v>
      </c>
      <c r="C265" s="1" t="s">
        <v>124</v>
      </c>
      <c r="D265" s="148">
        <v>100000</v>
      </c>
      <c r="E265" s="1"/>
      <c r="G265" s="2">
        <v>42205</v>
      </c>
      <c r="H265" s="1">
        <v>15040004</v>
      </c>
      <c r="I265" s="1" t="s">
        <v>385</v>
      </c>
      <c r="J265" s="149">
        <v>-66429</v>
      </c>
      <c r="K265" s="1"/>
      <c r="M265" s="1" t="s">
        <v>194</v>
      </c>
      <c r="N265" s="2">
        <v>42186</v>
      </c>
      <c r="O265" s="1" t="s">
        <v>124</v>
      </c>
      <c r="P265" s="154">
        <v>300000</v>
      </c>
      <c r="Q265" s="1" t="s">
        <v>46</v>
      </c>
    </row>
    <row r="266" spans="1:17">
      <c r="A266" s="2">
        <v>42029</v>
      </c>
      <c r="B266" s="39" t="s">
        <v>175</v>
      </c>
      <c r="C266" s="1" t="s">
        <v>379</v>
      </c>
      <c r="D266" s="148">
        <v>0</v>
      </c>
      <c r="E266" s="1"/>
      <c r="G266" s="2">
        <v>42205</v>
      </c>
      <c r="H266" s="1">
        <v>15040005</v>
      </c>
      <c r="I266" s="1" t="s">
        <v>385</v>
      </c>
      <c r="J266" s="149">
        <v>0</v>
      </c>
      <c r="K266" s="1"/>
      <c r="M266" s="1" t="s">
        <v>256</v>
      </c>
      <c r="N266" s="2">
        <v>42186</v>
      </c>
      <c r="O266" s="1" t="s">
        <v>280</v>
      </c>
      <c r="P266" s="154">
        <v>325000</v>
      </c>
      <c r="Q266" s="1" t="s">
        <v>46</v>
      </c>
    </row>
    <row r="267" spans="1:17">
      <c r="A267" s="2">
        <v>42029</v>
      </c>
      <c r="B267" s="39" t="s">
        <v>175</v>
      </c>
      <c r="C267" s="1" t="s">
        <v>380</v>
      </c>
      <c r="D267" s="148">
        <v>0</v>
      </c>
      <c r="E267" s="1"/>
      <c r="G267" s="2">
        <v>42205</v>
      </c>
      <c r="H267" s="1">
        <v>15040008</v>
      </c>
      <c r="I267" s="1" t="s">
        <v>385</v>
      </c>
      <c r="J267" s="149">
        <v>0</v>
      </c>
      <c r="K267" s="1"/>
      <c r="M267" s="1" t="s">
        <v>207</v>
      </c>
      <c r="N267" s="2">
        <v>42186</v>
      </c>
      <c r="O267" s="1" t="s">
        <v>280</v>
      </c>
      <c r="P267" s="154">
        <v>350000</v>
      </c>
      <c r="Q267" s="1" t="s">
        <v>46</v>
      </c>
    </row>
    <row r="268" spans="1:17">
      <c r="A268" s="2">
        <v>42029</v>
      </c>
      <c r="B268" s="39" t="s">
        <v>185</v>
      </c>
      <c r="C268" s="1" t="s">
        <v>111</v>
      </c>
      <c r="D268" s="148">
        <v>1500000</v>
      </c>
      <c r="E268" s="1"/>
      <c r="G268" s="2">
        <v>42205</v>
      </c>
      <c r="H268" s="1">
        <v>15050001</v>
      </c>
      <c r="I268" s="1" t="s">
        <v>385</v>
      </c>
      <c r="J268" s="149">
        <v>0</v>
      </c>
      <c r="K268" s="1"/>
      <c r="M268" s="1" t="s">
        <v>209</v>
      </c>
      <c r="N268" s="2">
        <v>42186</v>
      </c>
      <c r="O268" s="1" t="s">
        <v>124</v>
      </c>
      <c r="P268" s="154">
        <v>375000</v>
      </c>
      <c r="Q268" s="1" t="s">
        <v>46</v>
      </c>
    </row>
    <row r="269" spans="1:17">
      <c r="A269" s="2">
        <v>42029</v>
      </c>
      <c r="B269" s="39" t="s">
        <v>185</v>
      </c>
      <c r="C269" s="1" t="s">
        <v>280</v>
      </c>
      <c r="D269" s="148">
        <v>100000</v>
      </c>
      <c r="E269" s="1"/>
      <c r="G269" s="2">
        <v>42205</v>
      </c>
      <c r="H269" s="1">
        <v>15050003</v>
      </c>
      <c r="I269" s="1" t="s">
        <v>385</v>
      </c>
      <c r="J269" s="149">
        <v>-41580</v>
      </c>
      <c r="K269" s="1"/>
      <c r="M269" s="1" t="s">
        <v>192</v>
      </c>
      <c r="N269" s="2">
        <v>42186</v>
      </c>
      <c r="O269" s="1" t="s">
        <v>280</v>
      </c>
      <c r="P269" s="154">
        <v>400000</v>
      </c>
      <c r="Q269" s="1" t="s">
        <v>46</v>
      </c>
    </row>
    <row r="270" spans="1:17">
      <c r="A270" s="2">
        <v>42029</v>
      </c>
      <c r="B270" s="39" t="s">
        <v>185</v>
      </c>
      <c r="C270" s="1" t="s">
        <v>125</v>
      </c>
      <c r="D270" s="148">
        <v>0</v>
      </c>
      <c r="E270" s="1"/>
      <c r="G270" s="2">
        <v>42205</v>
      </c>
      <c r="H270" s="1">
        <v>15050005</v>
      </c>
      <c r="I270" s="1" t="s">
        <v>385</v>
      </c>
      <c r="J270" s="149">
        <v>0</v>
      </c>
      <c r="K270" s="1"/>
      <c r="M270" s="1" t="s">
        <v>198</v>
      </c>
      <c r="N270" s="2">
        <v>42186</v>
      </c>
      <c r="O270" s="1" t="s">
        <v>124</v>
      </c>
      <c r="P270" s="154">
        <v>400000</v>
      </c>
      <c r="Q270" s="1" t="s">
        <v>46</v>
      </c>
    </row>
    <row r="271" spans="1:17">
      <c r="A271" s="2">
        <v>42029</v>
      </c>
      <c r="B271" s="39" t="s">
        <v>185</v>
      </c>
      <c r="C271" s="1" t="s">
        <v>124</v>
      </c>
      <c r="D271" s="148">
        <v>200000</v>
      </c>
      <c r="E271" s="1"/>
      <c r="G271" s="2">
        <v>42205</v>
      </c>
      <c r="H271" s="1">
        <v>15050006</v>
      </c>
      <c r="I271" s="1" t="s">
        <v>385</v>
      </c>
      <c r="J271" s="149">
        <v>0</v>
      </c>
      <c r="K271" s="1"/>
      <c r="M271" s="1" t="s">
        <v>205</v>
      </c>
      <c r="N271" s="2">
        <v>42186</v>
      </c>
      <c r="O271" s="1" t="s">
        <v>124</v>
      </c>
      <c r="P271" s="154">
        <v>400000</v>
      </c>
      <c r="Q271" s="1" t="s">
        <v>46</v>
      </c>
    </row>
    <row r="272" spans="1:17">
      <c r="A272" s="2">
        <v>42029</v>
      </c>
      <c r="B272" s="39" t="s">
        <v>185</v>
      </c>
      <c r="C272" s="1" t="s">
        <v>379</v>
      </c>
      <c r="D272" s="148">
        <v>375000</v>
      </c>
      <c r="E272" s="1"/>
      <c r="G272" s="2">
        <v>42205</v>
      </c>
      <c r="H272" s="1">
        <v>15050007</v>
      </c>
      <c r="I272" s="1" t="s">
        <v>385</v>
      </c>
      <c r="J272" s="149">
        <v>0</v>
      </c>
      <c r="K272" s="1"/>
      <c r="M272" s="1" t="s">
        <v>208</v>
      </c>
      <c r="N272" s="2">
        <v>42186</v>
      </c>
      <c r="O272" s="1" t="s">
        <v>280</v>
      </c>
      <c r="P272" s="154">
        <v>400000</v>
      </c>
      <c r="Q272" s="1" t="s">
        <v>46</v>
      </c>
    </row>
    <row r="273" spans="1:17">
      <c r="A273" s="2">
        <v>42029</v>
      </c>
      <c r="B273" s="39" t="s">
        <v>185</v>
      </c>
      <c r="C273" s="1" t="s">
        <v>380</v>
      </c>
      <c r="D273" s="148">
        <v>100000</v>
      </c>
      <c r="E273" s="1"/>
      <c r="G273" s="2">
        <v>42205</v>
      </c>
      <c r="H273" s="1">
        <v>15050008</v>
      </c>
      <c r="I273" s="1" t="s">
        <v>385</v>
      </c>
      <c r="J273" s="149">
        <v>0</v>
      </c>
      <c r="K273" s="1"/>
      <c r="M273" s="1" t="s">
        <v>209</v>
      </c>
      <c r="N273" s="2">
        <v>42186</v>
      </c>
      <c r="O273" s="1" t="s">
        <v>280</v>
      </c>
      <c r="P273" s="154">
        <v>400000</v>
      </c>
      <c r="Q273" s="1" t="s">
        <v>46</v>
      </c>
    </row>
    <row r="274" spans="1:17">
      <c r="A274" s="2">
        <v>42029</v>
      </c>
      <c r="B274" s="39" t="s">
        <v>347</v>
      </c>
      <c r="C274" s="1" t="s">
        <v>111</v>
      </c>
      <c r="D274" s="148">
        <v>1500000</v>
      </c>
      <c r="E274" s="1"/>
      <c r="G274" s="2">
        <v>42205</v>
      </c>
      <c r="H274" s="1">
        <v>15050010</v>
      </c>
      <c r="I274" s="1" t="s">
        <v>385</v>
      </c>
      <c r="J274" s="149">
        <v>0</v>
      </c>
      <c r="K274" s="1"/>
      <c r="M274" s="1" t="s">
        <v>183</v>
      </c>
      <c r="N274" s="2">
        <v>42186</v>
      </c>
      <c r="O274" s="1" t="s">
        <v>124</v>
      </c>
      <c r="P274" s="154">
        <v>400000</v>
      </c>
      <c r="Q274" s="1" t="s">
        <v>46</v>
      </c>
    </row>
    <row r="275" spans="1:17">
      <c r="A275" s="2">
        <v>42029</v>
      </c>
      <c r="B275" s="39" t="s">
        <v>347</v>
      </c>
      <c r="C275" s="1" t="s">
        <v>280</v>
      </c>
      <c r="D275" s="148">
        <v>100000</v>
      </c>
      <c r="E275" s="1"/>
      <c r="G275" s="2">
        <v>42205</v>
      </c>
      <c r="H275" s="1">
        <v>15060001</v>
      </c>
      <c r="I275" s="1" t="s">
        <v>385</v>
      </c>
      <c r="J275" s="156">
        <v>0</v>
      </c>
      <c r="K275" s="1"/>
      <c r="M275" s="1" t="s">
        <v>208</v>
      </c>
      <c r="N275" s="2">
        <v>42186</v>
      </c>
      <c r="O275" s="1" t="s">
        <v>124</v>
      </c>
      <c r="P275" s="154">
        <v>425000</v>
      </c>
      <c r="Q275" s="1" t="s">
        <v>46</v>
      </c>
    </row>
    <row r="276" spans="1:17">
      <c r="A276" s="2">
        <v>42029</v>
      </c>
      <c r="B276" s="39" t="s">
        <v>347</v>
      </c>
      <c r="C276" s="1" t="s">
        <v>125</v>
      </c>
      <c r="D276" s="148">
        <v>0</v>
      </c>
      <c r="E276" s="1"/>
      <c r="G276" s="2">
        <v>42205</v>
      </c>
      <c r="H276" s="1">
        <v>15070001</v>
      </c>
      <c r="I276" s="1" t="s">
        <v>385</v>
      </c>
      <c r="J276" s="149">
        <v>0</v>
      </c>
      <c r="K276" s="1"/>
      <c r="M276" s="1" t="s">
        <v>374</v>
      </c>
      <c r="N276" s="2">
        <v>42186</v>
      </c>
      <c r="O276" s="1" t="s">
        <v>111</v>
      </c>
      <c r="P276" s="154">
        <v>431667</v>
      </c>
      <c r="Q276" s="1" t="s">
        <v>46</v>
      </c>
    </row>
    <row r="277" spans="1:17">
      <c r="A277" s="2">
        <v>42029</v>
      </c>
      <c r="B277" s="39" t="s">
        <v>347</v>
      </c>
      <c r="C277" s="1" t="s">
        <v>124</v>
      </c>
      <c r="D277" s="148">
        <v>200000</v>
      </c>
      <c r="E277" s="1"/>
      <c r="G277" s="2">
        <v>42205</v>
      </c>
      <c r="H277" s="1">
        <v>14070001</v>
      </c>
      <c r="I277" s="1" t="s">
        <v>386</v>
      </c>
      <c r="J277" s="149">
        <v>285234</v>
      </c>
      <c r="K277" s="1"/>
      <c r="M277" s="1" t="s">
        <v>175</v>
      </c>
      <c r="N277" s="2">
        <v>42186</v>
      </c>
      <c r="O277" s="1" t="s">
        <v>280</v>
      </c>
      <c r="P277" s="154">
        <v>450000</v>
      </c>
      <c r="Q277" s="1" t="s">
        <v>46</v>
      </c>
    </row>
    <row r="278" spans="1:17">
      <c r="A278" s="2">
        <v>42029</v>
      </c>
      <c r="B278" s="39" t="s">
        <v>347</v>
      </c>
      <c r="C278" s="1" t="s">
        <v>379</v>
      </c>
      <c r="D278" s="148">
        <v>375000</v>
      </c>
      <c r="E278" s="1"/>
      <c r="G278" s="2">
        <v>42205</v>
      </c>
      <c r="H278" s="1">
        <v>14080001</v>
      </c>
      <c r="I278" s="1" t="s">
        <v>386</v>
      </c>
      <c r="J278" s="149">
        <v>100025</v>
      </c>
      <c r="K278" s="1"/>
      <c r="M278" s="1" t="s">
        <v>190</v>
      </c>
      <c r="N278" s="2">
        <v>42186</v>
      </c>
      <c r="O278" s="1" t="s">
        <v>280</v>
      </c>
      <c r="P278" s="154">
        <v>500000</v>
      </c>
      <c r="Q278" s="1" t="s">
        <v>46</v>
      </c>
    </row>
    <row r="279" spans="1:17">
      <c r="A279" s="2">
        <v>42029</v>
      </c>
      <c r="B279" s="39" t="s">
        <v>347</v>
      </c>
      <c r="C279" s="1" t="s">
        <v>380</v>
      </c>
      <c r="D279" s="148">
        <v>100000</v>
      </c>
      <c r="E279" s="1"/>
      <c r="G279" s="2">
        <v>42205</v>
      </c>
      <c r="H279" s="1">
        <v>14100001</v>
      </c>
      <c r="I279" s="1" t="s">
        <v>386</v>
      </c>
      <c r="J279" s="149">
        <v>128998</v>
      </c>
      <c r="K279" s="1"/>
      <c r="M279" s="1" t="s">
        <v>204</v>
      </c>
      <c r="N279" s="2">
        <v>42186</v>
      </c>
      <c r="O279" s="1" t="s">
        <v>124</v>
      </c>
      <c r="P279" s="154">
        <v>500000</v>
      </c>
      <c r="Q279" s="1" t="s">
        <v>46</v>
      </c>
    </row>
    <row r="280" spans="1:17">
      <c r="A280" s="2">
        <v>42029</v>
      </c>
      <c r="B280" s="39" t="s">
        <v>176</v>
      </c>
      <c r="C280" s="1" t="s">
        <v>111</v>
      </c>
      <c r="D280" s="148">
        <v>2800000</v>
      </c>
      <c r="E280" s="1"/>
      <c r="G280" s="2">
        <v>42205</v>
      </c>
      <c r="H280" s="1">
        <v>14100004</v>
      </c>
      <c r="I280" s="1" t="s">
        <v>386</v>
      </c>
      <c r="J280" s="149">
        <v>58449</v>
      </c>
      <c r="K280" s="1"/>
      <c r="M280" s="1" t="s">
        <v>182</v>
      </c>
      <c r="N280" s="2">
        <v>42186</v>
      </c>
      <c r="O280" s="1" t="s">
        <v>280</v>
      </c>
      <c r="P280" s="154">
        <v>500000</v>
      </c>
      <c r="Q280" s="1" t="s">
        <v>46</v>
      </c>
    </row>
    <row r="281" spans="1:17">
      <c r="A281" s="2">
        <v>42029</v>
      </c>
      <c r="B281" s="39" t="s">
        <v>176</v>
      </c>
      <c r="C281" s="1" t="s">
        <v>280</v>
      </c>
      <c r="D281" s="148">
        <v>1000000</v>
      </c>
      <c r="E281" s="1"/>
      <c r="G281" s="2">
        <v>42205</v>
      </c>
      <c r="H281" s="1">
        <v>14100005</v>
      </c>
      <c r="I281" s="1" t="s">
        <v>386</v>
      </c>
      <c r="J281" s="149">
        <v>20710</v>
      </c>
      <c r="K281" s="1"/>
      <c r="M281" s="1" t="s">
        <v>182</v>
      </c>
      <c r="N281" s="2">
        <v>42186</v>
      </c>
      <c r="O281" s="1" t="s">
        <v>124</v>
      </c>
      <c r="P281" s="154">
        <v>500000</v>
      </c>
      <c r="Q281" s="1" t="s">
        <v>46</v>
      </c>
    </row>
    <row r="282" spans="1:17">
      <c r="A282" s="2">
        <v>42029</v>
      </c>
      <c r="B282" s="39" t="s">
        <v>176</v>
      </c>
      <c r="C282" s="1" t="s">
        <v>125</v>
      </c>
      <c r="D282" s="148">
        <v>0</v>
      </c>
      <c r="E282" s="1"/>
      <c r="G282" s="2">
        <v>42205</v>
      </c>
      <c r="H282" s="1">
        <v>14100006</v>
      </c>
      <c r="I282" s="1" t="s">
        <v>386</v>
      </c>
      <c r="J282" s="149">
        <v>-94359</v>
      </c>
      <c r="K282" s="1"/>
      <c r="M282" s="1" t="s">
        <v>189</v>
      </c>
      <c r="N282" s="2">
        <v>42186</v>
      </c>
      <c r="O282" s="1" t="s">
        <v>124</v>
      </c>
      <c r="P282" s="154">
        <v>500000</v>
      </c>
      <c r="Q282" s="1" t="s">
        <v>46</v>
      </c>
    </row>
    <row r="283" spans="1:17">
      <c r="A283" s="2">
        <v>42029</v>
      </c>
      <c r="B283" s="39" t="s">
        <v>176</v>
      </c>
      <c r="C283" s="1" t="s">
        <v>124</v>
      </c>
      <c r="D283" s="148">
        <v>0</v>
      </c>
      <c r="E283" s="1"/>
      <c r="G283" s="2">
        <v>42205</v>
      </c>
      <c r="H283" s="1">
        <v>14110001</v>
      </c>
      <c r="I283" s="1" t="s">
        <v>386</v>
      </c>
      <c r="J283" s="149">
        <v>74246</v>
      </c>
      <c r="K283" s="1"/>
      <c r="M283" s="1" t="s">
        <v>204</v>
      </c>
      <c r="N283" s="2">
        <v>42186</v>
      </c>
      <c r="O283" s="1" t="s">
        <v>280</v>
      </c>
      <c r="P283" s="154">
        <v>550000</v>
      </c>
      <c r="Q283" s="1" t="s">
        <v>46</v>
      </c>
    </row>
    <row r="284" spans="1:17">
      <c r="A284" s="2">
        <v>42029</v>
      </c>
      <c r="B284" s="39" t="s">
        <v>176</v>
      </c>
      <c r="C284" s="1" t="s">
        <v>379</v>
      </c>
      <c r="D284" s="148">
        <v>0</v>
      </c>
      <c r="E284" s="1"/>
      <c r="G284" s="2">
        <v>42205</v>
      </c>
      <c r="H284" s="1">
        <v>15010001</v>
      </c>
      <c r="I284" s="1" t="s">
        <v>386</v>
      </c>
      <c r="J284" s="149">
        <v>74435</v>
      </c>
      <c r="K284" s="1"/>
      <c r="M284" s="1" t="s">
        <v>185</v>
      </c>
      <c r="N284" s="2">
        <v>42186</v>
      </c>
      <c r="O284" s="1" t="s">
        <v>280</v>
      </c>
      <c r="P284" s="154">
        <v>575000</v>
      </c>
      <c r="Q284" s="1" t="s">
        <v>46</v>
      </c>
    </row>
    <row r="285" spans="1:17">
      <c r="A285" s="2">
        <v>42029</v>
      </c>
      <c r="B285" s="39" t="s">
        <v>176</v>
      </c>
      <c r="C285" s="1" t="s">
        <v>380</v>
      </c>
      <c r="D285" s="148">
        <v>0</v>
      </c>
      <c r="E285" s="1"/>
      <c r="G285" s="2">
        <v>42205</v>
      </c>
      <c r="H285" s="1">
        <v>15010006</v>
      </c>
      <c r="I285" s="1" t="s">
        <v>386</v>
      </c>
      <c r="J285" s="149">
        <v>38455</v>
      </c>
      <c r="K285" s="1"/>
      <c r="M285" s="1" t="s">
        <v>347</v>
      </c>
      <c r="N285" s="2">
        <v>42186</v>
      </c>
      <c r="O285" s="1" t="s">
        <v>280</v>
      </c>
      <c r="P285" s="154">
        <v>575000</v>
      </c>
      <c r="Q285" s="1" t="s">
        <v>46</v>
      </c>
    </row>
    <row r="286" spans="1:17">
      <c r="A286" s="2">
        <v>42029</v>
      </c>
      <c r="B286" s="39" t="s">
        <v>348</v>
      </c>
      <c r="C286" s="1" t="s">
        <v>111</v>
      </c>
      <c r="D286" s="148">
        <v>823333</v>
      </c>
      <c r="E286" s="1"/>
      <c r="G286" s="2">
        <v>42205</v>
      </c>
      <c r="H286" s="1">
        <v>15020001</v>
      </c>
      <c r="I286" s="1" t="s">
        <v>386</v>
      </c>
      <c r="J286" s="149">
        <v>151702</v>
      </c>
      <c r="K286" s="1"/>
      <c r="M286" s="1" t="s">
        <v>191</v>
      </c>
      <c r="N286" s="2">
        <v>42186</v>
      </c>
      <c r="O286" s="1" t="s">
        <v>280</v>
      </c>
      <c r="P286" s="154">
        <v>575000</v>
      </c>
      <c r="Q286" s="1" t="s">
        <v>46</v>
      </c>
    </row>
    <row r="287" spans="1:17">
      <c r="A287" s="2">
        <v>42029</v>
      </c>
      <c r="B287" s="39" t="s">
        <v>348</v>
      </c>
      <c r="C287" s="1" t="s">
        <v>280</v>
      </c>
      <c r="D287" s="148">
        <v>0</v>
      </c>
      <c r="E287" s="1"/>
      <c r="G287" s="2">
        <v>42205</v>
      </c>
      <c r="H287" s="1">
        <v>15020002</v>
      </c>
      <c r="I287" s="1" t="s">
        <v>386</v>
      </c>
      <c r="J287" s="149">
        <v>0</v>
      </c>
      <c r="K287" s="1"/>
      <c r="M287" s="1" t="s">
        <v>195</v>
      </c>
      <c r="N287" s="2">
        <v>42186</v>
      </c>
      <c r="O287" s="1" t="s">
        <v>280</v>
      </c>
      <c r="P287" s="154">
        <v>575000</v>
      </c>
      <c r="Q287" s="1" t="s">
        <v>46</v>
      </c>
    </row>
    <row r="288" spans="1:17">
      <c r="A288" s="2">
        <v>42029</v>
      </c>
      <c r="B288" s="39" t="s">
        <v>348</v>
      </c>
      <c r="C288" s="1" t="s">
        <v>125</v>
      </c>
      <c r="D288" s="148">
        <v>0</v>
      </c>
      <c r="E288" s="1"/>
      <c r="G288" s="2">
        <v>42205</v>
      </c>
      <c r="H288" s="1">
        <v>15020004</v>
      </c>
      <c r="I288" s="1" t="s">
        <v>386</v>
      </c>
      <c r="J288" s="149">
        <v>0</v>
      </c>
      <c r="K288" s="1"/>
      <c r="M288" s="1" t="s">
        <v>196</v>
      </c>
      <c r="N288" s="2">
        <v>42186</v>
      </c>
      <c r="O288" s="1" t="s">
        <v>280</v>
      </c>
      <c r="P288" s="154">
        <v>575000</v>
      </c>
      <c r="Q288" s="1" t="s">
        <v>46</v>
      </c>
    </row>
    <row r="289" spans="1:17">
      <c r="A289" s="2">
        <v>42029</v>
      </c>
      <c r="B289" s="39" t="s">
        <v>348</v>
      </c>
      <c r="C289" s="1" t="s">
        <v>124</v>
      </c>
      <c r="D289" s="148">
        <v>0</v>
      </c>
      <c r="E289" s="1"/>
      <c r="G289" s="2">
        <v>42205</v>
      </c>
      <c r="H289" s="1">
        <v>15020005</v>
      </c>
      <c r="I289" s="1" t="s">
        <v>386</v>
      </c>
      <c r="J289" s="155">
        <v>0</v>
      </c>
      <c r="K289" s="1"/>
      <c r="M289" s="1" t="s">
        <v>197</v>
      </c>
      <c r="N289" s="2">
        <v>42186</v>
      </c>
      <c r="O289" s="1" t="s">
        <v>280</v>
      </c>
      <c r="P289" s="154">
        <v>575000</v>
      </c>
      <c r="Q289" s="1" t="s">
        <v>46</v>
      </c>
    </row>
    <row r="290" spans="1:17">
      <c r="A290" s="2">
        <v>42029</v>
      </c>
      <c r="B290" s="39" t="s">
        <v>348</v>
      </c>
      <c r="C290" s="1" t="s">
        <v>379</v>
      </c>
      <c r="D290" s="148">
        <v>0</v>
      </c>
      <c r="E290" s="1"/>
      <c r="G290" s="2">
        <v>42205</v>
      </c>
      <c r="H290" s="1">
        <v>15020008</v>
      </c>
      <c r="I290" s="1" t="s">
        <v>386</v>
      </c>
      <c r="J290" s="155">
        <v>0</v>
      </c>
      <c r="K290" s="1"/>
      <c r="M290" s="1" t="s">
        <v>199</v>
      </c>
      <c r="N290" s="2">
        <v>42186</v>
      </c>
      <c r="O290" s="1" t="s">
        <v>280</v>
      </c>
      <c r="P290" s="154">
        <v>575000</v>
      </c>
      <c r="Q290" s="1" t="s">
        <v>46</v>
      </c>
    </row>
    <row r="291" spans="1:17">
      <c r="A291" s="2">
        <v>42029</v>
      </c>
      <c r="B291" s="39" t="s">
        <v>348</v>
      </c>
      <c r="C291" s="1" t="s">
        <v>380</v>
      </c>
      <c r="D291" s="148">
        <v>0</v>
      </c>
      <c r="E291" s="1"/>
      <c r="G291" s="2">
        <v>42205</v>
      </c>
      <c r="H291" s="1">
        <v>15030001</v>
      </c>
      <c r="I291" s="1" t="s">
        <v>386</v>
      </c>
      <c r="J291" s="155">
        <v>0</v>
      </c>
      <c r="K291" s="1"/>
      <c r="M291" s="1" t="s">
        <v>200</v>
      </c>
      <c r="N291" s="2">
        <v>42186</v>
      </c>
      <c r="O291" s="1" t="s">
        <v>280</v>
      </c>
      <c r="P291" s="154">
        <v>575000</v>
      </c>
      <c r="Q291" s="1" t="s">
        <v>46</v>
      </c>
    </row>
    <row r="292" spans="1:17">
      <c r="A292" s="2">
        <v>42029</v>
      </c>
      <c r="B292" s="39" t="s">
        <v>350</v>
      </c>
      <c r="C292" s="1" t="s">
        <v>111</v>
      </c>
      <c r="D292" s="148">
        <v>1166667</v>
      </c>
      <c r="E292" s="1"/>
      <c r="G292" s="2">
        <v>42205</v>
      </c>
      <c r="H292" s="1">
        <v>15030002</v>
      </c>
      <c r="I292" s="1" t="s">
        <v>386</v>
      </c>
      <c r="J292" s="149">
        <v>5617</v>
      </c>
      <c r="K292" s="1"/>
      <c r="M292" s="1" t="s">
        <v>201</v>
      </c>
      <c r="N292" s="2">
        <v>42186</v>
      </c>
      <c r="O292" s="1" t="s">
        <v>280</v>
      </c>
      <c r="P292" s="154">
        <v>575000</v>
      </c>
      <c r="Q292" s="1" t="s">
        <v>46</v>
      </c>
    </row>
    <row r="293" spans="1:17">
      <c r="A293" s="2">
        <v>42029</v>
      </c>
      <c r="B293" s="39" t="s">
        <v>350</v>
      </c>
      <c r="C293" s="1" t="s">
        <v>280</v>
      </c>
      <c r="D293" s="148">
        <v>0</v>
      </c>
      <c r="E293" s="1"/>
      <c r="G293" s="2">
        <v>42205</v>
      </c>
      <c r="H293" s="1">
        <v>15030005</v>
      </c>
      <c r="I293" s="1" t="s">
        <v>386</v>
      </c>
      <c r="J293" s="149">
        <v>0</v>
      </c>
      <c r="K293" s="1"/>
      <c r="M293" s="1" t="s">
        <v>202</v>
      </c>
      <c r="N293" s="2">
        <v>42186</v>
      </c>
      <c r="O293" s="1" t="s">
        <v>280</v>
      </c>
      <c r="P293" s="154">
        <v>575000</v>
      </c>
      <c r="Q293" s="1" t="s">
        <v>46</v>
      </c>
    </row>
    <row r="294" spans="1:17">
      <c r="A294" s="2">
        <v>42029</v>
      </c>
      <c r="B294" s="39" t="s">
        <v>350</v>
      </c>
      <c r="C294" s="1" t="s">
        <v>125</v>
      </c>
      <c r="D294" s="148">
        <v>0</v>
      </c>
      <c r="E294" s="1"/>
      <c r="G294" s="2">
        <v>42205</v>
      </c>
      <c r="H294" s="1">
        <v>15030006</v>
      </c>
      <c r="I294" s="1" t="s">
        <v>386</v>
      </c>
      <c r="J294" s="149">
        <v>0</v>
      </c>
      <c r="K294" s="1"/>
      <c r="M294" s="1" t="s">
        <v>203</v>
      </c>
      <c r="N294" s="2">
        <v>42186</v>
      </c>
      <c r="O294" s="1" t="s">
        <v>280</v>
      </c>
      <c r="P294" s="154">
        <v>575000</v>
      </c>
      <c r="Q294" s="1" t="s">
        <v>46</v>
      </c>
    </row>
    <row r="295" spans="1:17">
      <c r="A295" s="2">
        <v>42029</v>
      </c>
      <c r="B295" s="39" t="s">
        <v>350</v>
      </c>
      <c r="C295" s="1" t="s">
        <v>124</v>
      </c>
      <c r="D295" s="148">
        <v>0</v>
      </c>
      <c r="E295" s="1"/>
      <c r="G295" s="2">
        <v>42205</v>
      </c>
      <c r="H295" s="1">
        <v>15030008</v>
      </c>
      <c r="I295" s="1" t="s">
        <v>386</v>
      </c>
      <c r="J295" s="149">
        <v>0</v>
      </c>
      <c r="K295" s="1"/>
      <c r="M295" s="1" t="s">
        <v>189</v>
      </c>
      <c r="N295" s="2">
        <v>42186</v>
      </c>
      <c r="O295" s="1" t="s">
        <v>280</v>
      </c>
      <c r="P295" s="154">
        <v>600000</v>
      </c>
      <c r="Q295" s="1" t="s">
        <v>46</v>
      </c>
    </row>
    <row r="296" spans="1:17">
      <c r="A296" s="2">
        <v>42029</v>
      </c>
      <c r="B296" s="39" t="s">
        <v>350</v>
      </c>
      <c r="C296" s="1" t="s">
        <v>379</v>
      </c>
      <c r="D296" s="148">
        <v>0</v>
      </c>
      <c r="E296" s="1"/>
      <c r="G296" s="2">
        <v>42205</v>
      </c>
      <c r="H296" s="1">
        <v>15030010</v>
      </c>
      <c r="I296" s="1" t="s">
        <v>386</v>
      </c>
      <c r="J296" s="149">
        <v>0</v>
      </c>
      <c r="K296" s="1"/>
      <c r="M296" s="1" t="s">
        <v>183</v>
      </c>
      <c r="N296" s="2">
        <v>42186</v>
      </c>
      <c r="O296" s="1" t="s">
        <v>280</v>
      </c>
      <c r="P296" s="154">
        <v>600000</v>
      </c>
      <c r="Q296" s="1" t="s">
        <v>46</v>
      </c>
    </row>
    <row r="297" spans="1:17">
      <c r="A297" s="2">
        <v>42029</v>
      </c>
      <c r="B297" s="39" t="s">
        <v>350</v>
      </c>
      <c r="C297" s="1" t="s">
        <v>380</v>
      </c>
      <c r="D297" s="148">
        <v>0</v>
      </c>
      <c r="E297" s="1"/>
      <c r="G297" s="2">
        <v>42205</v>
      </c>
      <c r="H297" s="1">
        <v>15030011</v>
      </c>
      <c r="I297" s="1" t="s">
        <v>386</v>
      </c>
      <c r="J297" s="149">
        <v>0</v>
      </c>
      <c r="K297" s="1"/>
      <c r="M297" s="1" t="s">
        <v>366</v>
      </c>
      <c r="N297" s="2">
        <v>42186</v>
      </c>
      <c r="O297" s="1" t="s">
        <v>124</v>
      </c>
      <c r="P297" s="154">
        <v>700000</v>
      </c>
      <c r="Q297" s="1" t="s">
        <v>46</v>
      </c>
    </row>
    <row r="298" spans="1:17">
      <c r="A298" s="2">
        <v>42029</v>
      </c>
      <c r="B298" s="39" t="s">
        <v>352</v>
      </c>
      <c r="C298" s="1" t="s">
        <v>111</v>
      </c>
      <c r="D298" s="148">
        <v>2554667</v>
      </c>
      <c r="E298" s="1"/>
      <c r="G298" s="2">
        <v>42205</v>
      </c>
      <c r="H298" s="1">
        <v>15030015</v>
      </c>
      <c r="I298" s="1" t="s">
        <v>386</v>
      </c>
      <c r="J298" s="149">
        <v>0</v>
      </c>
      <c r="K298" s="1"/>
      <c r="M298" s="1" t="s">
        <v>341</v>
      </c>
      <c r="N298" s="2">
        <v>42186</v>
      </c>
      <c r="O298" s="1" t="s">
        <v>280</v>
      </c>
      <c r="P298" s="154">
        <v>750000</v>
      </c>
      <c r="Q298" s="1" t="s">
        <v>46</v>
      </c>
    </row>
    <row r="299" spans="1:17">
      <c r="A299" s="2">
        <v>42029</v>
      </c>
      <c r="B299" s="39" t="s">
        <v>352</v>
      </c>
      <c r="C299" s="1" t="s">
        <v>280</v>
      </c>
      <c r="D299" s="148">
        <v>0</v>
      </c>
      <c r="E299" s="1"/>
      <c r="G299" s="2">
        <v>42205</v>
      </c>
      <c r="H299" s="1">
        <v>15030016</v>
      </c>
      <c r="I299" s="1" t="s">
        <v>386</v>
      </c>
      <c r="J299" s="149">
        <v>0</v>
      </c>
      <c r="K299" s="1"/>
      <c r="M299" s="1" t="s">
        <v>177</v>
      </c>
      <c r="N299" s="2">
        <v>42186</v>
      </c>
      <c r="O299" s="1" t="s">
        <v>280</v>
      </c>
      <c r="P299" s="154">
        <v>750000</v>
      </c>
      <c r="Q299" s="1" t="s">
        <v>46</v>
      </c>
    </row>
    <row r="300" spans="1:17">
      <c r="A300" s="2">
        <v>42029</v>
      </c>
      <c r="B300" s="39" t="s">
        <v>352</v>
      </c>
      <c r="C300" s="1" t="s">
        <v>125</v>
      </c>
      <c r="D300" s="148">
        <v>0</v>
      </c>
      <c r="E300" s="1"/>
      <c r="G300" s="2">
        <v>42205</v>
      </c>
      <c r="H300" s="1">
        <v>15030019</v>
      </c>
      <c r="I300" s="1" t="s">
        <v>386</v>
      </c>
      <c r="J300" s="149">
        <v>0</v>
      </c>
      <c r="K300" s="1"/>
      <c r="M300" s="1" t="s">
        <v>181</v>
      </c>
      <c r="N300" s="2">
        <v>42186</v>
      </c>
      <c r="O300" s="1" t="s">
        <v>280</v>
      </c>
      <c r="P300" s="154">
        <v>750000</v>
      </c>
      <c r="Q300" s="1" t="s">
        <v>46</v>
      </c>
    </row>
    <row r="301" spans="1:17">
      <c r="A301" s="2">
        <v>42029</v>
      </c>
      <c r="B301" s="39" t="s">
        <v>352</v>
      </c>
      <c r="C301" s="1" t="s">
        <v>124</v>
      </c>
      <c r="D301" s="148">
        <v>0</v>
      </c>
      <c r="E301" s="1"/>
      <c r="G301" s="2">
        <v>42205</v>
      </c>
      <c r="H301" s="1">
        <v>15030021</v>
      </c>
      <c r="I301" s="1" t="s">
        <v>386</v>
      </c>
      <c r="J301" s="149">
        <v>0</v>
      </c>
      <c r="K301" s="1"/>
      <c r="M301" s="1" t="s">
        <v>187</v>
      </c>
      <c r="N301" s="2">
        <v>42186</v>
      </c>
      <c r="O301" s="1" t="s">
        <v>124</v>
      </c>
      <c r="P301" s="154">
        <v>800000</v>
      </c>
      <c r="Q301" s="1" t="s">
        <v>46</v>
      </c>
    </row>
    <row r="302" spans="1:17">
      <c r="A302" s="2">
        <v>42029</v>
      </c>
      <c r="B302" s="39" t="s">
        <v>352</v>
      </c>
      <c r="C302" s="1" t="s">
        <v>379</v>
      </c>
      <c r="D302" s="148">
        <v>0</v>
      </c>
      <c r="E302" s="1"/>
      <c r="G302" s="2">
        <v>42205</v>
      </c>
      <c r="H302" s="1">
        <v>15030023</v>
      </c>
      <c r="I302" s="1" t="s">
        <v>386</v>
      </c>
      <c r="J302" s="149">
        <v>0</v>
      </c>
      <c r="K302" s="1"/>
      <c r="M302" s="1" t="s">
        <v>194</v>
      </c>
      <c r="N302" s="2">
        <v>42186</v>
      </c>
      <c r="O302" s="1" t="s">
        <v>280</v>
      </c>
      <c r="P302" s="154">
        <v>800000</v>
      </c>
      <c r="Q302" s="1" t="s">
        <v>46</v>
      </c>
    </row>
    <row r="303" spans="1:17">
      <c r="A303" s="2">
        <v>42029</v>
      </c>
      <c r="B303" s="39" t="s">
        <v>352</v>
      </c>
      <c r="C303" s="1" t="s">
        <v>380</v>
      </c>
      <c r="D303" s="148">
        <v>0</v>
      </c>
      <c r="E303" s="1"/>
      <c r="G303" s="2">
        <v>42205</v>
      </c>
      <c r="H303" s="1">
        <v>15040001</v>
      </c>
      <c r="I303" s="1" t="s">
        <v>386</v>
      </c>
      <c r="J303" s="149">
        <v>0</v>
      </c>
      <c r="K303" s="1"/>
      <c r="M303" s="1" t="s">
        <v>205</v>
      </c>
      <c r="N303" s="2">
        <v>42186</v>
      </c>
      <c r="O303" s="1" t="s">
        <v>280</v>
      </c>
      <c r="P303" s="154">
        <v>900000</v>
      </c>
      <c r="Q303" s="1" t="s">
        <v>46</v>
      </c>
    </row>
    <row r="304" spans="1:17">
      <c r="A304" s="2">
        <v>42029</v>
      </c>
      <c r="B304" s="39" t="s">
        <v>177</v>
      </c>
      <c r="C304" s="1" t="s">
        <v>111</v>
      </c>
      <c r="D304" s="148">
        <v>2500000</v>
      </c>
      <c r="E304" s="1"/>
      <c r="G304" s="2">
        <v>42205</v>
      </c>
      <c r="H304" s="1">
        <v>15040003</v>
      </c>
      <c r="I304" s="1" t="s">
        <v>386</v>
      </c>
      <c r="J304" s="149">
        <v>17200</v>
      </c>
      <c r="K304" s="1"/>
      <c r="M304" s="1" t="s">
        <v>206</v>
      </c>
      <c r="N304" s="2">
        <v>42186</v>
      </c>
      <c r="O304" s="1" t="s">
        <v>111</v>
      </c>
      <c r="P304" s="154">
        <v>937500</v>
      </c>
      <c r="Q304" s="1" t="s">
        <v>46</v>
      </c>
    </row>
    <row r="305" spans="1:17">
      <c r="A305" s="2">
        <v>42029</v>
      </c>
      <c r="B305" s="39" t="s">
        <v>177</v>
      </c>
      <c r="C305" s="1" t="s">
        <v>280</v>
      </c>
      <c r="D305" s="148">
        <v>500000</v>
      </c>
      <c r="E305" s="1"/>
      <c r="G305" s="2">
        <v>42205</v>
      </c>
      <c r="H305" s="1">
        <v>15040004</v>
      </c>
      <c r="I305" s="1" t="s">
        <v>386</v>
      </c>
      <c r="J305" s="149">
        <v>27838</v>
      </c>
      <c r="K305" s="1"/>
      <c r="M305" s="1" t="s">
        <v>176</v>
      </c>
      <c r="N305" s="2">
        <v>42186</v>
      </c>
      <c r="O305" s="1" t="s">
        <v>280</v>
      </c>
      <c r="P305" s="154">
        <v>1000000</v>
      </c>
      <c r="Q305" s="1" t="s">
        <v>46</v>
      </c>
    </row>
    <row r="306" spans="1:17">
      <c r="A306" s="2">
        <v>42029</v>
      </c>
      <c r="B306" s="39" t="s">
        <v>177</v>
      </c>
      <c r="C306" s="1" t="s">
        <v>125</v>
      </c>
      <c r="D306" s="148">
        <v>0</v>
      </c>
      <c r="E306" s="1"/>
      <c r="G306" s="2">
        <v>42205</v>
      </c>
      <c r="H306" s="1">
        <v>15040005</v>
      </c>
      <c r="I306" s="1" t="s">
        <v>386</v>
      </c>
      <c r="J306" s="149">
        <v>68357</v>
      </c>
      <c r="K306" s="1"/>
      <c r="M306" s="1" t="s">
        <v>187</v>
      </c>
      <c r="N306" s="2">
        <v>42186</v>
      </c>
      <c r="O306" s="1" t="s">
        <v>280</v>
      </c>
      <c r="P306" s="154">
        <v>1000000</v>
      </c>
      <c r="Q306" s="1" t="s">
        <v>46</v>
      </c>
    </row>
    <row r="307" spans="1:17">
      <c r="A307" s="2">
        <v>42029</v>
      </c>
      <c r="B307" s="39" t="s">
        <v>177</v>
      </c>
      <c r="C307" s="1" t="s">
        <v>124</v>
      </c>
      <c r="D307" s="148">
        <v>0</v>
      </c>
      <c r="E307" s="1"/>
      <c r="G307" s="2">
        <v>42205</v>
      </c>
      <c r="H307" s="1">
        <v>15040008</v>
      </c>
      <c r="I307" s="1" t="s">
        <v>386</v>
      </c>
      <c r="J307" s="149">
        <v>0</v>
      </c>
      <c r="K307" s="1"/>
      <c r="M307" s="1" t="s">
        <v>180</v>
      </c>
      <c r="N307" s="2">
        <v>42186</v>
      </c>
      <c r="O307" s="1" t="s">
        <v>280</v>
      </c>
      <c r="P307" s="154">
        <v>1000000</v>
      </c>
      <c r="Q307" s="1" t="s">
        <v>46</v>
      </c>
    </row>
    <row r="308" spans="1:17">
      <c r="A308" s="2">
        <v>42029</v>
      </c>
      <c r="B308" s="39" t="s">
        <v>177</v>
      </c>
      <c r="C308" s="1" t="s">
        <v>379</v>
      </c>
      <c r="D308" s="148">
        <v>0</v>
      </c>
      <c r="E308" s="1"/>
      <c r="G308" s="2">
        <v>42205</v>
      </c>
      <c r="H308" s="1">
        <v>15050001</v>
      </c>
      <c r="I308" s="1" t="s">
        <v>386</v>
      </c>
      <c r="J308" s="149">
        <v>0</v>
      </c>
      <c r="K308" s="1"/>
      <c r="M308" s="1">
        <v>15070001</v>
      </c>
      <c r="N308" s="2">
        <v>42186</v>
      </c>
      <c r="O308" s="1" t="s">
        <v>111</v>
      </c>
      <c r="P308" s="154">
        <v>1045000</v>
      </c>
      <c r="Q308" s="1" t="s">
        <v>46</v>
      </c>
    </row>
    <row r="309" spans="1:17">
      <c r="A309" s="2">
        <v>42029</v>
      </c>
      <c r="B309" s="39" t="s">
        <v>177</v>
      </c>
      <c r="C309" s="1" t="s">
        <v>380</v>
      </c>
      <c r="D309" s="148">
        <v>0</v>
      </c>
      <c r="E309" s="1"/>
      <c r="G309" s="2">
        <v>42205</v>
      </c>
      <c r="H309" s="1">
        <v>15050003</v>
      </c>
      <c r="I309" s="1" t="s">
        <v>386</v>
      </c>
      <c r="J309" s="149">
        <v>-6930</v>
      </c>
      <c r="K309" s="1"/>
      <c r="M309" s="1" t="s">
        <v>193</v>
      </c>
      <c r="N309" s="2">
        <v>42186</v>
      </c>
      <c r="O309" s="1" t="s">
        <v>111</v>
      </c>
      <c r="P309" s="154">
        <v>1215833</v>
      </c>
      <c r="Q309" s="1" t="s">
        <v>46</v>
      </c>
    </row>
    <row r="310" spans="1:17">
      <c r="A310" s="2">
        <v>42029</v>
      </c>
      <c r="B310" s="39" t="s">
        <v>354</v>
      </c>
      <c r="C310" s="1" t="s">
        <v>111</v>
      </c>
      <c r="D310" s="148">
        <v>1971667</v>
      </c>
      <c r="E310" s="1"/>
      <c r="G310" s="2">
        <v>42205</v>
      </c>
      <c r="H310" s="1">
        <v>15050005</v>
      </c>
      <c r="I310" s="1" t="s">
        <v>386</v>
      </c>
      <c r="J310" s="149">
        <v>0</v>
      </c>
      <c r="K310" s="1"/>
      <c r="M310" s="1" t="s">
        <v>179</v>
      </c>
      <c r="N310" s="2">
        <v>42186</v>
      </c>
      <c r="O310" s="1" t="s">
        <v>280</v>
      </c>
      <c r="P310" s="154">
        <v>1250000</v>
      </c>
      <c r="Q310" s="1" t="s">
        <v>46</v>
      </c>
    </row>
    <row r="311" spans="1:17">
      <c r="A311" s="2">
        <v>42029</v>
      </c>
      <c r="B311" s="39" t="s">
        <v>354</v>
      </c>
      <c r="C311" s="1" t="s">
        <v>280</v>
      </c>
      <c r="D311" s="148">
        <v>0</v>
      </c>
      <c r="E311" s="1"/>
      <c r="G311" s="2">
        <v>42205</v>
      </c>
      <c r="H311" s="1">
        <v>15050006</v>
      </c>
      <c r="I311" s="1" t="s">
        <v>386</v>
      </c>
      <c r="J311" s="149">
        <v>0</v>
      </c>
      <c r="K311" s="1"/>
      <c r="M311" s="1" t="s">
        <v>342</v>
      </c>
      <c r="N311" s="2">
        <v>42186</v>
      </c>
      <c r="O311" s="1" t="s">
        <v>280</v>
      </c>
      <c r="P311" s="154">
        <v>1400000</v>
      </c>
      <c r="Q311" s="1" t="s">
        <v>46</v>
      </c>
    </row>
    <row r="312" spans="1:17">
      <c r="A312" s="2">
        <v>42029</v>
      </c>
      <c r="B312" s="39" t="s">
        <v>354</v>
      </c>
      <c r="C312" s="1" t="s">
        <v>125</v>
      </c>
      <c r="D312" s="148">
        <v>0</v>
      </c>
      <c r="E312" s="1"/>
      <c r="G312" s="2">
        <v>42205</v>
      </c>
      <c r="H312" s="1">
        <v>15050007</v>
      </c>
      <c r="I312" s="1" t="s">
        <v>386</v>
      </c>
      <c r="J312" s="149">
        <v>0</v>
      </c>
      <c r="K312" s="1"/>
      <c r="M312" s="1" t="s">
        <v>366</v>
      </c>
      <c r="N312" s="2">
        <v>42186</v>
      </c>
      <c r="O312" s="1" t="s">
        <v>280</v>
      </c>
      <c r="P312" s="154">
        <v>1400000</v>
      </c>
      <c r="Q312" s="1" t="s">
        <v>46</v>
      </c>
    </row>
    <row r="313" spans="1:17">
      <c r="A313" s="2">
        <v>42029</v>
      </c>
      <c r="B313" s="39" t="s">
        <v>354</v>
      </c>
      <c r="C313" s="1" t="s">
        <v>124</v>
      </c>
      <c r="D313" s="148">
        <v>0</v>
      </c>
      <c r="E313" s="1"/>
      <c r="G313" s="2">
        <v>42205</v>
      </c>
      <c r="H313" s="1">
        <v>15050008</v>
      </c>
      <c r="I313" s="1" t="s">
        <v>386</v>
      </c>
      <c r="J313" s="149">
        <v>0</v>
      </c>
      <c r="K313" s="1"/>
      <c r="M313" s="1" t="s">
        <v>175</v>
      </c>
      <c r="N313" s="2">
        <v>42186</v>
      </c>
      <c r="O313" s="1" t="s">
        <v>111</v>
      </c>
      <c r="P313" s="154">
        <v>1500000</v>
      </c>
      <c r="Q313" s="1" t="s">
        <v>46</v>
      </c>
    </row>
    <row r="314" spans="1:17">
      <c r="A314" s="2">
        <v>42029</v>
      </c>
      <c r="B314" s="39" t="s">
        <v>354</v>
      </c>
      <c r="C314" s="1" t="s">
        <v>379</v>
      </c>
      <c r="D314" s="148">
        <v>0</v>
      </c>
      <c r="E314" s="1"/>
      <c r="G314" s="2">
        <v>42205</v>
      </c>
      <c r="H314" s="1">
        <v>15050010</v>
      </c>
      <c r="I314" s="1" t="s">
        <v>386</v>
      </c>
      <c r="J314" s="149">
        <v>0</v>
      </c>
      <c r="K314" s="1"/>
      <c r="M314" s="1" t="s">
        <v>185</v>
      </c>
      <c r="N314" s="2">
        <v>42186</v>
      </c>
      <c r="O314" s="1" t="s">
        <v>111</v>
      </c>
      <c r="P314" s="154">
        <v>1500000</v>
      </c>
      <c r="Q314" s="1" t="s">
        <v>46</v>
      </c>
    </row>
    <row r="315" spans="1:17">
      <c r="A315" s="2">
        <v>42029</v>
      </c>
      <c r="B315" s="39" t="s">
        <v>354</v>
      </c>
      <c r="C315" s="1" t="s">
        <v>380</v>
      </c>
      <c r="D315" s="148">
        <v>0</v>
      </c>
      <c r="E315" s="1"/>
      <c r="G315" s="2">
        <v>42205</v>
      </c>
      <c r="H315" s="1">
        <v>15060001</v>
      </c>
      <c r="I315" s="1" t="s">
        <v>386</v>
      </c>
      <c r="J315" s="156">
        <v>0</v>
      </c>
      <c r="K315" s="1"/>
      <c r="M315" s="1" t="s">
        <v>347</v>
      </c>
      <c r="N315" s="2">
        <v>42186</v>
      </c>
      <c r="O315" s="1" t="s">
        <v>111</v>
      </c>
      <c r="P315" s="154">
        <v>1500000</v>
      </c>
      <c r="Q315" s="1" t="s">
        <v>46</v>
      </c>
    </row>
    <row r="316" spans="1:17">
      <c r="A316" s="2">
        <v>42029</v>
      </c>
      <c r="B316" s="39" t="s">
        <v>356</v>
      </c>
      <c r="C316" s="1" t="s">
        <v>111</v>
      </c>
      <c r="D316" s="148">
        <v>1008333</v>
      </c>
      <c r="E316" s="1"/>
      <c r="G316" s="2">
        <v>42205</v>
      </c>
      <c r="H316" s="1">
        <v>15070001</v>
      </c>
      <c r="I316" s="1" t="s">
        <v>386</v>
      </c>
      <c r="J316" s="149">
        <v>0</v>
      </c>
      <c r="K316" s="1"/>
      <c r="M316" s="1" t="s">
        <v>187</v>
      </c>
      <c r="N316" s="2">
        <v>42186</v>
      </c>
      <c r="O316" s="1" t="s">
        <v>111</v>
      </c>
      <c r="P316" s="154">
        <v>1500000</v>
      </c>
      <c r="Q316" s="1" t="s">
        <v>46</v>
      </c>
    </row>
    <row r="317" spans="1:17">
      <c r="A317" s="2">
        <v>42029</v>
      </c>
      <c r="B317" s="39" t="s">
        <v>356</v>
      </c>
      <c r="C317" s="1" t="s">
        <v>280</v>
      </c>
      <c r="D317" s="148">
        <v>0</v>
      </c>
      <c r="E317" s="1"/>
      <c r="M317" s="1" t="s">
        <v>190</v>
      </c>
      <c r="N317" s="2">
        <v>42186</v>
      </c>
      <c r="O317" s="1" t="s">
        <v>111</v>
      </c>
      <c r="P317" s="154">
        <v>1500000</v>
      </c>
      <c r="Q317" s="1" t="s">
        <v>46</v>
      </c>
    </row>
    <row r="318" spans="1:17">
      <c r="A318" s="2">
        <v>42029</v>
      </c>
      <c r="B318" s="39" t="s">
        <v>356</v>
      </c>
      <c r="C318" s="1" t="s">
        <v>125</v>
      </c>
      <c r="D318" s="148">
        <v>0</v>
      </c>
      <c r="E318" s="1"/>
      <c r="M318" s="1" t="s">
        <v>191</v>
      </c>
      <c r="N318" s="2">
        <v>42186</v>
      </c>
      <c r="O318" s="1" t="s">
        <v>111</v>
      </c>
      <c r="P318" s="154">
        <v>1500000</v>
      </c>
      <c r="Q318" s="1" t="s">
        <v>46</v>
      </c>
    </row>
    <row r="319" spans="1:17">
      <c r="A319" s="2">
        <v>42029</v>
      </c>
      <c r="B319" s="39" t="s">
        <v>356</v>
      </c>
      <c r="C319" s="1" t="s">
        <v>124</v>
      </c>
      <c r="D319" s="148">
        <v>0</v>
      </c>
      <c r="E319" s="1"/>
      <c r="M319" s="1" t="s">
        <v>366</v>
      </c>
      <c r="N319" s="2">
        <v>42186</v>
      </c>
      <c r="O319" s="1" t="s">
        <v>111</v>
      </c>
      <c r="P319" s="154">
        <v>1500000</v>
      </c>
      <c r="Q319" s="1" t="s">
        <v>46</v>
      </c>
    </row>
    <row r="320" spans="1:17">
      <c r="A320" s="2">
        <v>42029</v>
      </c>
      <c r="B320" s="39" t="s">
        <v>356</v>
      </c>
      <c r="C320" s="1" t="s">
        <v>379</v>
      </c>
      <c r="D320" s="148">
        <v>0</v>
      </c>
      <c r="E320" s="1"/>
      <c r="M320" s="1" t="s">
        <v>192</v>
      </c>
      <c r="N320" s="2">
        <v>42186</v>
      </c>
      <c r="O320" s="1" t="s">
        <v>111</v>
      </c>
      <c r="P320" s="154">
        <v>1500000</v>
      </c>
      <c r="Q320" s="1" t="s">
        <v>46</v>
      </c>
    </row>
    <row r="321" spans="1:17">
      <c r="A321" s="2">
        <v>42029</v>
      </c>
      <c r="B321" s="39" t="s">
        <v>356</v>
      </c>
      <c r="C321" s="1" t="s">
        <v>380</v>
      </c>
      <c r="D321" s="148">
        <v>0</v>
      </c>
      <c r="E321" s="1"/>
      <c r="M321" s="1" t="s">
        <v>181</v>
      </c>
      <c r="N321" s="2">
        <v>42186</v>
      </c>
      <c r="O321" s="1" t="s">
        <v>111</v>
      </c>
      <c r="P321" s="154">
        <v>1500000</v>
      </c>
      <c r="Q321" s="1" t="s">
        <v>46</v>
      </c>
    </row>
    <row r="322" spans="1:17">
      <c r="A322" s="2">
        <v>42029</v>
      </c>
      <c r="B322" s="39" t="s">
        <v>358</v>
      </c>
      <c r="C322" s="1" t="s">
        <v>111</v>
      </c>
      <c r="D322" s="148">
        <v>990000</v>
      </c>
      <c r="E322" s="1"/>
      <c r="M322" s="1" t="s">
        <v>195</v>
      </c>
      <c r="N322" s="2">
        <v>42186</v>
      </c>
      <c r="O322" s="1" t="s">
        <v>111</v>
      </c>
      <c r="P322" s="154">
        <v>1500000</v>
      </c>
      <c r="Q322" s="1" t="s">
        <v>46</v>
      </c>
    </row>
    <row r="323" spans="1:17">
      <c r="A323" s="2">
        <v>42029</v>
      </c>
      <c r="B323" s="39" t="s">
        <v>358</v>
      </c>
      <c r="C323" s="1" t="s">
        <v>280</v>
      </c>
      <c r="D323" s="148">
        <v>0</v>
      </c>
      <c r="E323" s="1"/>
      <c r="M323" s="1" t="s">
        <v>196</v>
      </c>
      <c r="N323" s="2">
        <v>42186</v>
      </c>
      <c r="O323" s="1" t="s">
        <v>111</v>
      </c>
      <c r="P323" s="154">
        <v>1500000</v>
      </c>
      <c r="Q323" s="1" t="s">
        <v>46</v>
      </c>
    </row>
    <row r="324" spans="1:17">
      <c r="A324" s="2">
        <v>42029</v>
      </c>
      <c r="B324" s="39" t="s">
        <v>358</v>
      </c>
      <c r="C324" s="1" t="s">
        <v>125</v>
      </c>
      <c r="D324" s="148">
        <v>0</v>
      </c>
      <c r="E324" s="1"/>
      <c r="M324" s="1" t="s">
        <v>197</v>
      </c>
      <c r="N324" s="2">
        <v>42186</v>
      </c>
      <c r="O324" s="1" t="s">
        <v>111</v>
      </c>
      <c r="P324" s="154">
        <v>1500000</v>
      </c>
      <c r="Q324" s="1" t="s">
        <v>46</v>
      </c>
    </row>
    <row r="325" spans="1:17">
      <c r="A325" s="2">
        <v>42029</v>
      </c>
      <c r="B325" s="39" t="s">
        <v>358</v>
      </c>
      <c r="C325" s="1" t="s">
        <v>124</v>
      </c>
      <c r="D325" s="148">
        <v>0</v>
      </c>
      <c r="E325" s="1"/>
      <c r="M325" s="1" t="s">
        <v>198</v>
      </c>
      <c r="N325" s="2">
        <v>42186</v>
      </c>
      <c r="O325" s="1" t="s">
        <v>111</v>
      </c>
      <c r="P325" s="154">
        <v>1500000</v>
      </c>
      <c r="Q325" s="1" t="s">
        <v>46</v>
      </c>
    </row>
    <row r="326" spans="1:17">
      <c r="A326" s="2">
        <v>42029</v>
      </c>
      <c r="B326" s="39" t="s">
        <v>358</v>
      </c>
      <c r="C326" s="1" t="s">
        <v>379</v>
      </c>
      <c r="D326" s="148">
        <v>0</v>
      </c>
      <c r="E326" s="1"/>
      <c r="M326" s="1" t="s">
        <v>199</v>
      </c>
      <c r="N326" s="2">
        <v>42186</v>
      </c>
      <c r="O326" s="1" t="s">
        <v>111</v>
      </c>
      <c r="P326" s="154">
        <v>1500000</v>
      </c>
      <c r="Q326" s="1" t="s">
        <v>46</v>
      </c>
    </row>
    <row r="327" spans="1:17">
      <c r="A327" s="2">
        <v>42029</v>
      </c>
      <c r="B327" s="39" t="s">
        <v>358</v>
      </c>
      <c r="C327" s="1" t="s">
        <v>380</v>
      </c>
      <c r="D327" s="148">
        <v>0</v>
      </c>
      <c r="E327" s="1"/>
      <c r="M327" s="1" t="s">
        <v>200</v>
      </c>
      <c r="N327" s="2">
        <v>42186</v>
      </c>
      <c r="O327" s="1" t="s">
        <v>111</v>
      </c>
      <c r="P327" s="154">
        <v>1500000</v>
      </c>
      <c r="Q327" s="1" t="s">
        <v>46</v>
      </c>
    </row>
    <row r="328" spans="1:17">
      <c r="A328" s="2">
        <v>42060</v>
      </c>
      <c r="B328" s="88" t="s">
        <v>172</v>
      </c>
      <c r="C328" s="1" t="s">
        <v>111</v>
      </c>
      <c r="D328" s="149">
        <f>VLOOKUP(B328,gajifeb,5,0)</f>
        <v>5000000</v>
      </c>
      <c r="E328" s="1"/>
      <c r="M328" s="1" t="s">
        <v>201</v>
      </c>
      <c r="N328" s="2">
        <v>42186</v>
      </c>
      <c r="O328" s="1" t="s">
        <v>111</v>
      </c>
      <c r="P328" s="154">
        <v>1500000</v>
      </c>
      <c r="Q328" s="1" t="s">
        <v>46</v>
      </c>
    </row>
    <row r="329" spans="1:17">
      <c r="A329" s="2">
        <v>42060</v>
      </c>
      <c r="B329" s="88" t="s">
        <v>172</v>
      </c>
      <c r="C329" s="1" t="s">
        <v>280</v>
      </c>
      <c r="D329" s="149">
        <f>VLOOKUP(B329,gajifeb,6,0)</f>
        <v>2500000</v>
      </c>
      <c r="E329" s="1"/>
      <c r="M329" s="1" t="s">
        <v>204</v>
      </c>
      <c r="N329" s="2">
        <v>42186</v>
      </c>
      <c r="O329" s="1" t="s">
        <v>111</v>
      </c>
      <c r="P329" s="154">
        <v>1500000</v>
      </c>
      <c r="Q329" s="1" t="s">
        <v>46</v>
      </c>
    </row>
    <row r="330" spans="1:17">
      <c r="A330" s="2">
        <v>42060</v>
      </c>
      <c r="B330" s="88" t="s">
        <v>172</v>
      </c>
      <c r="C330" s="1" t="s">
        <v>125</v>
      </c>
      <c r="D330" s="149">
        <f>VLOOKUP(B330,gajifeb,7,0)</f>
        <v>0</v>
      </c>
      <c r="E330" s="1"/>
      <c r="M330" s="1" t="s">
        <v>202</v>
      </c>
      <c r="N330" s="2">
        <v>42186</v>
      </c>
      <c r="O330" s="1" t="s">
        <v>111</v>
      </c>
      <c r="P330" s="154">
        <v>1500000</v>
      </c>
      <c r="Q330" s="1" t="s">
        <v>46</v>
      </c>
    </row>
    <row r="331" spans="1:17">
      <c r="A331" s="2">
        <v>42060</v>
      </c>
      <c r="B331" s="88" t="s">
        <v>172</v>
      </c>
      <c r="C331" s="1" t="s">
        <v>124</v>
      </c>
      <c r="D331" s="149">
        <f>VLOOKUP(B331,gajifeb,8,0)</f>
        <v>0</v>
      </c>
      <c r="E331" s="1"/>
      <c r="M331" s="1" t="s">
        <v>203</v>
      </c>
      <c r="N331" s="2">
        <v>42186</v>
      </c>
      <c r="O331" s="1" t="s">
        <v>111</v>
      </c>
      <c r="P331" s="154">
        <v>1500000</v>
      </c>
      <c r="Q331" s="1" t="s">
        <v>46</v>
      </c>
    </row>
    <row r="332" spans="1:17">
      <c r="A332" s="2">
        <v>42060</v>
      </c>
      <c r="B332" s="88" t="s">
        <v>172</v>
      </c>
      <c r="C332" s="1" t="s">
        <v>379</v>
      </c>
      <c r="D332" s="149">
        <f>VLOOKUP(B332,gajifeb,9,0)</f>
        <v>0</v>
      </c>
      <c r="E332" s="1"/>
      <c r="M332" s="1" t="s">
        <v>205</v>
      </c>
      <c r="N332" s="2">
        <v>42186</v>
      </c>
      <c r="O332" s="1" t="s">
        <v>111</v>
      </c>
      <c r="P332" s="154">
        <v>1500000</v>
      </c>
      <c r="Q332" s="1" t="s">
        <v>46</v>
      </c>
    </row>
    <row r="333" spans="1:17">
      <c r="A333" s="2">
        <v>42060</v>
      </c>
      <c r="B333" s="88" t="s">
        <v>172</v>
      </c>
      <c r="C333" s="1" t="s">
        <v>380</v>
      </c>
      <c r="D333" s="149">
        <f>VLOOKUP(B333,gajifeb,10,0)</f>
        <v>0</v>
      </c>
      <c r="E333" s="1"/>
      <c r="M333" s="1" t="s">
        <v>182</v>
      </c>
      <c r="N333" s="2">
        <v>42186</v>
      </c>
      <c r="O333" s="1" t="s">
        <v>111</v>
      </c>
      <c r="P333" s="154">
        <v>1500000</v>
      </c>
      <c r="Q333" s="1" t="s">
        <v>46</v>
      </c>
    </row>
    <row r="334" spans="1:17">
      <c r="A334" s="2">
        <v>42060</v>
      </c>
      <c r="B334" s="88" t="s">
        <v>341</v>
      </c>
      <c r="C334" s="1" t="s">
        <v>111</v>
      </c>
      <c r="D334" s="149">
        <f>VLOOKUP(B334,gajifeb,5,0)</f>
        <v>4000000</v>
      </c>
      <c r="E334" s="1"/>
      <c r="M334" s="1" t="s">
        <v>207</v>
      </c>
      <c r="N334" s="2">
        <v>42186</v>
      </c>
      <c r="O334" s="1" t="s">
        <v>111</v>
      </c>
      <c r="P334" s="154">
        <v>1500000</v>
      </c>
      <c r="Q334" s="1" t="s">
        <v>46</v>
      </c>
    </row>
    <row r="335" spans="1:17">
      <c r="A335" s="2">
        <v>42060</v>
      </c>
      <c r="B335" s="88" t="s">
        <v>341</v>
      </c>
      <c r="C335" s="1" t="s">
        <v>280</v>
      </c>
      <c r="D335" s="149">
        <f>VLOOKUP(B335,gajifeb,6,0)</f>
        <v>0</v>
      </c>
      <c r="E335" s="1"/>
      <c r="M335" s="1" t="s">
        <v>208</v>
      </c>
      <c r="N335" s="2">
        <v>42186</v>
      </c>
      <c r="O335" s="1" t="s">
        <v>111</v>
      </c>
      <c r="P335" s="154">
        <v>1500000</v>
      </c>
      <c r="Q335" s="1" t="s">
        <v>46</v>
      </c>
    </row>
    <row r="336" spans="1:17">
      <c r="A336" s="2">
        <v>42060</v>
      </c>
      <c r="B336" s="88" t="s">
        <v>341</v>
      </c>
      <c r="C336" s="1" t="s">
        <v>125</v>
      </c>
      <c r="D336" s="149">
        <f>VLOOKUP(B336,gajifeb,7,0)</f>
        <v>0</v>
      </c>
      <c r="E336" s="1"/>
      <c r="M336" s="1" t="s">
        <v>209</v>
      </c>
      <c r="N336" s="2">
        <v>42186</v>
      </c>
      <c r="O336" s="1" t="s">
        <v>111</v>
      </c>
      <c r="P336" s="154">
        <v>1500000</v>
      </c>
      <c r="Q336" s="1" t="s">
        <v>46</v>
      </c>
    </row>
    <row r="337" spans="1:17">
      <c r="A337" s="2">
        <v>42060</v>
      </c>
      <c r="B337" s="88" t="s">
        <v>341</v>
      </c>
      <c r="C337" s="1" t="s">
        <v>124</v>
      </c>
      <c r="D337" s="149">
        <f>VLOOKUP(B337,gajifeb,8,0)</f>
        <v>0</v>
      </c>
      <c r="E337" s="1"/>
      <c r="M337" s="1" t="s">
        <v>211</v>
      </c>
      <c r="N337" s="2">
        <v>42186</v>
      </c>
      <c r="O337" s="1" t="s">
        <v>111</v>
      </c>
      <c r="P337" s="154">
        <v>1500000</v>
      </c>
      <c r="Q337" s="1" t="s">
        <v>46</v>
      </c>
    </row>
    <row r="338" spans="1:17">
      <c r="A338" s="2">
        <v>42060</v>
      </c>
      <c r="B338" s="88" t="s">
        <v>341</v>
      </c>
      <c r="C338" s="1" t="s">
        <v>379</v>
      </c>
      <c r="D338" s="149">
        <f>VLOOKUP(B338,gajifeb,9,0)</f>
        <v>0</v>
      </c>
      <c r="E338" s="1"/>
      <c r="M338" s="1" t="s">
        <v>256</v>
      </c>
      <c r="N338" s="2">
        <v>42186</v>
      </c>
      <c r="O338" s="1" t="s">
        <v>111</v>
      </c>
      <c r="P338" s="154">
        <v>1500000</v>
      </c>
      <c r="Q338" s="1" t="s">
        <v>46</v>
      </c>
    </row>
    <row r="339" spans="1:17">
      <c r="A339" s="2">
        <v>42060</v>
      </c>
      <c r="B339" s="88" t="s">
        <v>341</v>
      </c>
      <c r="C339" s="1" t="s">
        <v>380</v>
      </c>
      <c r="D339" s="149">
        <f>VLOOKUP(B339,gajifeb,10,0)</f>
        <v>0</v>
      </c>
      <c r="E339" s="1"/>
      <c r="M339" s="1" t="s">
        <v>183</v>
      </c>
      <c r="N339" s="2">
        <v>42186</v>
      </c>
      <c r="O339" s="1" t="s">
        <v>111</v>
      </c>
      <c r="P339" s="154">
        <v>1500000</v>
      </c>
      <c r="Q339" s="1" t="s">
        <v>46</v>
      </c>
    </row>
    <row r="340" spans="1:17">
      <c r="A340" s="2">
        <v>42060</v>
      </c>
      <c r="B340" s="88" t="s">
        <v>342</v>
      </c>
      <c r="C340" s="1" t="s">
        <v>111</v>
      </c>
      <c r="D340" s="149">
        <f>VLOOKUP(B340,gajifeb,5,0)</f>
        <v>3000000</v>
      </c>
      <c r="E340" s="1"/>
      <c r="M340" s="1" t="s">
        <v>194</v>
      </c>
      <c r="N340" s="2">
        <v>42186</v>
      </c>
      <c r="O340" s="1" t="s">
        <v>111</v>
      </c>
      <c r="P340" s="154">
        <v>2000000</v>
      </c>
      <c r="Q340" s="1" t="s">
        <v>46</v>
      </c>
    </row>
    <row r="341" spans="1:17">
      <c r="A341" s="2">
        <v>42060</v>
      </c>
      <c r="B341" s="88" t="s">
        <v>342</v>
      </c>
      <c r="C341" s="1" t="s">
        <v>280</v>
      </c>
      <c r="D341" s="149">
        <f>VLOOKUP(B341,gajifeb,6,0)</f>
        <v>1500000</v>
      </c>
      <c r="E341" s="1"/>
      <c r="M341" s="1" t="s">
        <v>189</v>
      </c>
      <c r="N341" s="2">
        <v>42186</v>
      </c>
      <c r="O341" s="1" t="s">
        <v>111</v>
      </c>
      <c r="P341" s="154">
        <v>2000000</v>
      </c>
      <c r="Q341" s="1" t="s">
        <v>46</v>
      </c>
    </row>
    <row r="342" spans="1:17">
      <c r="A342" s="2">
        <v>42060</v>
      </c>
      <c r="B342" s="88" t="s">
        <v>342</v>
      </c>
      <c r="C342" s="1" t="s">
        <v>125</v>
      </c>
      <c r="D342" s="149">
        <f>VLOOKUP(B342,gajifeb,7,0)</f>
        <v>0</v>
      </c>
      <c r="E342" s="1"/>
      <c r="M342" s="1" t="s">
        <v>172</v>
      </c>
      <c r="N342" s="2">
        <v>42186</v>
      </c>
      <c r="O342" s="1" t="s">
        <v>280</v>
      </c>
      <c r="P342" s="154">
        <v>2250000</v>
      </c>
      <c r="Q342" s="1" t="s">
        <v>46</v>
      </c>
    </row>
    <row r="343" spans="1:17">
      <c r="A343" s="2">
        <v>42060</v>
      </c>
      <c r="B343" s="88" t="s">
        <v>342</v>
      </c>
      <c r="C343" s="1" t="s">
        <v>124</v>
      </c>
      <c r="D343" s="149">
        <f>VLOOKUP(B343,gajifeb,8,0)</f>
        <v>0</v>
      </c>
      <c r="E343" s="1"/>
      <c r="M343" s="1" t="s">
        <v>177</v>
      </c>
      <c r="N343" s="2">
        <v>42186</v>
      </c>
      <c r="O343" s="1" t="s">
        <v>111</v>
      </c>
      <c r="P343" s="154">
        <v>2500000</v>
      </c>
      <c r="Q343" s="1" t="s">
        <v>46</v>
      </c>
    </row>
    <row r="344" spans="1:17">
      <c r="A344" s="2">
        <v>42060</v>
      </c>
      <c r="B344" s="88" t="s">
        <v>342</v>
      </c>
      <c r="C344" s="1" t="s">
        <v>379</v>
      </c>
      <c r="D344" s="149">
        <f>VLOOKUP(B344,gajifeb,9,0)</f>
        <v>50000</v>
      </c>
      <c r="E344" s="1"/>
      <c r="M344" s="1" t="s">
        <v>176</v>
      </c>
      <c r="N344" s="2">
        <v>42186</v>
      </c>
      <c r="O344" s="1" t="s">
        <v>111</v>
      </c>
      <c r="P344" s="154">
        <v>2800000</v>
      </c>
      <c r="Q344" s="1" t="s">
        <v>46</v>
      </c>
    </row>
    <row r="345" spans="1:17">
      <c r="A345" s="2">
        <v>42060</v>
      </c>
      <c r="B345" s="88" t="s">
        <v>342</v>
      </c>
      <c r="C345" s="1" t="s">
        <v>380</v>
      </c>
      <c r="D345" s="149">
        <f>VLOOKUP(B345,gajifeb,10,0)</f>
        <v>0</v>
      </c>
      <c r="E345" s="1"/>
      <c r="M345" s="1" t="s">
        <v>341</v>
      </c>
      <c r="N345" s="2">
        <v>42186</v>
      </c>
      <c r="O345" s="1" t="s">
        <v>111</v>
      </c>
      <c r="P345" s="154">
        <v>3000000</v>
      </c>
      <c r="Q345" s="1" t="s">
        <v>46</v>
      </c>
    </row>
    <row r="346" spans="1:17">
      <c r="A346" s="2">
        <v>42060</v>
      </c>
      <c r="B346" s="88" t="s">
        <v>344</v>
      </c>
      <c r="C346" s="1" t="s">
        <v>111</v>
      </c>
      <c r="D346" s="149">
        <f>VLOOKUP(B346,gajifeb,5,0)</f>
        <v>4000000</v>
      </c>
      <c r="E346" s="1"/>
      <c r="M346" s="1" t="s">
        <v>342</v>
      </c>
      <c r="N346" s="2">
        <v>42186</v>
      </c>
      <c r="O346" s="1" t="s">
        <v>111</v>
      </c>
      <c r="P346" s="154">
        <v>3000000</v>
      </c>
      <c r="Q346" s="1" t="s">
        <v>46</v>
      </c>
    </row>
    <row r="347" spans="1:17">
      <c r="A347" s="2">
        <v>42060</v>
      </c>
      <c r="B347" s="88" t="s">
        <v>344</v>
      </c>
      <c r="C347" s="1" t="s">
        <v>280</v>
      </c>
      <c r="D347" s="149">
        <f>VLOOKUP(B347,gajifeb,6,0)</f>
        <v>1500000</v>
      </c>
      <c r="E347" s="1"/>
      <c r="M347" s="1" t="s">
        <v>179</v>
      </c>
      <c r="N347" s="2">
        <v>42186</v>
      </c>
      <c r="O347" s="1" t="s">
        <v>111</v>
      </c>
      <c r="P347" s="154">
        <v>4000000</v>
      </c>
      <c r="Q347" s="1" t="s">
        <v>46</v>
      </c>
    </row>
    <row r="348" spans="1:17">
      <c r="A348" s="2">
        <v>42060</v>
      </c>
      <c r="B348" s="88" t="s">
        <v>344</v>
      </c>
      <c r="C348" s="1" t="s">
        <v>125</v>
      </c>
      <c r="D348" s="149">
        <f>VLOOKUP(B348,gajifeb,7,0)</f>
        <v>0</v>
      </c>
      <c r="E348" s="1"/>
      <c r="M348" s="1" t="s">
        <v>180</v>
      </c>
      <c r="N348" s="2">
        <v>42186</v>
      </c>
      <c r="O348" s="1" t="s">
        <v>111</v>
      </c>
      <c r="P348" s="154">
        <v>4000000</v>
      </c>
      <c r="Q348" s="1" t="s">
        <v>46</v>
      </c>
    </row>
    <row r="349" spans="1:17">
      <c r="A349" s="2">
        <v>42060</v>
      </c>
      <c r="B349" s="88" t="s">
        <v>344</v>
      </c>
      <c r="C349" s="1" t="s">
        <v>124</v>
      </c>
      <c r="D349" s="149">
        <f>VLOOKUP(B349,gajifeb,8,0)</f>
        <v>0</v>
      </c>
      <c r="E349" s="1"/>
      <c r="M349" s="1" t="s">
        <v>172</v>
      </c>
      <c r="N349" s="2">
        <v>42186</v>
      </c>
      <c r="O349" s="1" t="s">
        <v>111</v>
      </c>
      <c r="P349" s="154">
        <v>5000000</v>
      </c>
      <c r="Q349" s="1" t="s">
        <v>46</v>
      </c>
    </row>
    <row r="350" spans="1:17">
      <c r="A350" s="2">
        <v>42060</v>
      </c>
      <c r="B350" s="88" t="s">
        <v>344</v>
      </c>
      <c r="C350" s="1" t="s">
        <v>379</v>
      </c>
      <c r="D350" s="149">
        <f>VLOOKUP(B350,gajifeb,9,0)</f>
        <v>0</v>
      </c>
      <c r="E350" s="1"/>
    </row>
    <row r="351" spans="1:17">
      <c r="A351" s="2">
        <v>42060</v>
      </c>
      <c r="B351" s="88" t="s">
        <v>344</v>
      </c>
      <c r="C351" s="1" t="s">
        <v>380</v>
      </c>
      <c r="D351" s="149">
        <f>VLOOKUP(B351,gajifeb,10,0)</f>
        <v>0</v>
      </c>
      <c r="E351" s="1"/>
    </row>
    <row r="352" spans="1:17">
      <c r="A352" s="2">
        <v>42060</v>
      </c>
      <c r="B352" s="88" t="s">
        <v>175</v>
      </c>
      <c r="C352" s="1" t="s">
        <v>111</v>
      </c>
      <c r="D352" s="149">
        <f>VLOOKUP(B352,gajifeb,5,0)</f>
        <v>1400000</v>
      </c>
      <c r="E352" s="1"/>
    </row>
    <row r="353" spans="1:5">
      <c r="A353" s="2">
        <v>42060</v>
      </c>
      <c r="B353" s="88" t="s">
        <v>175</v>
      </c>
      <c r="C353" s="1" t="s">
        <v>280</v>
      </c>
      <c r="D353" s="149">
        <f>VLOOKUP(B353,gajifeb,6,0)</f>
        <v>300000</v>
      </c>
      <c r="E353" s="1"/>
    </row>
    <row r="354" spans="1:5">
      <c r="A354" s="2">
        <v>42060</v>
      </c>
      <c r="B354" s="88" t="s">
        <v>175</v>
      </c>
      <c r="C354" s="1" t="s">
        <v>125</v>
      </c>
      <c r="D354" s="149">
        <f>VLOOKUP(B354,gajifeb,7,0)</f>
        <v>300000</v>
      </c>
      <c r="E354" s="1"/>
    </row>
    <row r="355" spans="1:5">
      <c r="A355" s="2">
        <v>42060</v>
      </c>
      <c r="B355" s="88" t="s">
        <v>175</v>
      </c>
      <c r="C355" s="1" t="s">
        <v>124</v>
      </c>
      <c r="D355" s="149">
        <f>VLOOKUP(B355,gajifeb,8,0)</f>
        <v>150000</v>
      </c>
      <c r="E355" s="1"/>
    </row>
    <row r="356" spans="1:5">
      <c r="A356" s="2">
        <v>42060</v>
      </c>
      <c r="B356" s="88" t="s">
        <v>175</v>
      </c>
      <c r="C356" s="1" t="s">
        <v>379</v>
      </c>
      <c r="D356" s="149">
        <f>VLOOKUP(B356,gajifeb,9,0)</f>
        <v>150000</v>
      </c>
      <c r="E356" s="1"/>
    </row>
    <row r="357" spans="1:5">
      <c r="A357" s="2">
        <v>42060</v>
      </c>
      <c r="B357" s="88" t="s">
        <v>175</v>
      </c>
      <c r="C357" s="1" t="s">
        <v>380</v>
      </c>
      <c r="D357" s="149">
        <f>VLOOKUP(B357,gajifeb,10,0)</f>
        <v>0</v>
      </c>
      <c r="E357" s="1"/>
    </row>
    <row r="358" spans="1:5">
      <c r="A358" s="2">
        <v>42060</v>
      </c>
      <c r="B358" s="88" t="s">
        <v>185</v>
      </c>
      <c r="C358" s="1" t="s">
        <v>111</v>
      </c>
      <c r="D358" s="149">
        <f>VLOOKUP(B358,gajifeb,5,0)</f>
        <v>1500000</v>
      </c>
      <c r="E358" s="1"/>
    </row>
    <row r="359" spans="1:5">
      <c r="A359" s="2">
        <v>42060</v>
      </c>
      <c r="B359" s="88" t="s">
        <v>185</v>
      </c>
      <c r="C359" s="1" t="s">
        <v>280</v>
      </c>
      <c r="D359" s="149">
        <f>VLOOKUP(B359,gajifeb,6,0)</f>
        <v>100000</v>
      </c>
      <c r="E359" s="1"/>
    </row>
    <row r="360" spans="1:5">
      <c r="A360" s="2">
        <v>42060</v>
      </c>
      <c r="B360" s="88" t="s">
        <v>185</v>
      </c>
      <c r="C360" s="1" t="s">
        <v>125</v>
      </c>
      <c r="D360" s="149">
        <f>VLOOKUP(B360,gajifeb,7,0)</f>
        <v>0</v>
      </c>
      <c r="E360" s="1"/>
    </row>
    <row r="361" spans="1:5">
      <c r="A361" s="2">
        <v>42060</v>
      </c>
      <c r="B361" s="88" t="s">
        <v>185</v>
      </c>
      <c r="C361" s="1" t="s">
        <v>124</v>
      </c>
      <c r="D361" s="149">
        <f>VLOOKUP(B361,gajifeb,8,0)</f>
        <v>200000</v>
      </c>
      <c r="E361" s="1"/>
    </row>
    <row r="362" spans="1:5">
      <c r="A362" s="2">
        <v>42060</v>
      </c>
      <c r="B362" s="88" t="s">
        <v>185</v>
      </c>
      <c r="C362" s="1" t="s">
        <v>379</v>
      </c>
      <c r="D362" s="149">
        <f>VLOOKUP(B362,gajifeb,9,0)</f>
        <v>375000</v>
      </c>
      <c r="E362" s="1"/>
    </row>
    <row r="363" spans="1:5">
      <c r="A363" s="2">
        <v>42060</v>
      </c>
      <c r="B363" s="88" t="s">
        <v>185</v>
      </c>
      <c r="C363" s="1" t="s">
        <v>380</v>
      </c>
      <c r="D363" s="149">
        <f>VLOOKUP(B363,gajifeb,10,0)</f>
        <v>100000</v>
      </c>
      <c r="E363" s="1"/>
    </row>
    <row r="364" spans="1:5">
      <c r="A364" s="2">
        <v>42060</v>
      </c>
      <c r="B364" s="88" t="s">
        <v>347</v>
      </c>
      <c r="C364" s="1" t="s">
        <v>111</v>
      </c>
      <c r="D364" s="149">
        <f>VLOOKUP(B364,gajifeb,5,0)</f>
        <v>1500000</v>
      </c>
      <c r="E364" s="1"/>
    </row>
    <row r="365" spans="1:5">
      <c r="A365" s="2">
        <v>42060</v>
      </c>
      <c r="B365" s="88" t="s">
        <v>347</v>
      </c>
      <c r="C365" s="1" t="s">
        <v>280</v>
      </c>
      <c r="D365" s="149">
        <f>VLOOKUP(B365,gajifeb,6,0)</f>
        <v>100000</v>
      </c>
      <c r="E365" s="1"/>
    </row>
    <row r="366" spans="1:5">
      <c r="A366" s="2">
        <v>42060</v>
      </c>
      <c r="B366" s="88" t="s">
        <v>347</v>
      </c>
      <c r="C366" s="1" t="s">
        <v>125</v>
      </c>
      <c r="D366" s="149">
        <f>VLOOKUP(B366,gajifeb,7,0)</f>
        <v>0</v>
      </c>
      <c r="E366" s="1"/>
    </row>
    <row r="367" spans="1:5">
      <c r="A367" s="2">
        <v>42060</v>
      </c>
      <c r="B367" s="88" t="s">
        <v>347</v>
      </c>
      <c r="C367" s="1" t="s">
        <v>124</v>
      </c>
      <c r="D367" s="149">
        <f>VLOOKUP(B367,gajifeb,8,0)</f>
        <v>200000</v>
      </c>
      <c r="E367" s="1"/>
    </row>
    <row r="368" spans="1:5">
      <c r="A368" s="2">
        <v>42060</v>
      </c>
      <c r="B368" s="88" t="s">
        <v>347</v>
      </c>
      <c r="C368" s="1" t="s">
        <v>379</v>
      </c>
      <c r="D368" s="149">
        <f>VLOOKUP(B368,gajifeb,9,0)</f>
        <v>375000</v>
      </c>
      <c r="E368" s="1"/>
    </row>
    <row r="369" spans="1:5">
      <c r="A369" s="2">
        <v>42060</v>
      </c>
      <c r="B369" s="88" t="s">
        <v>347</v>
      </c>
      <c r="C369" s="1" t="s">
        <v>380</v>
      </c>
      <c r="D369" s="149">
        <f>VLOOKUP(B369,gajifeb,10,0)</f>
        <v>100000</v>
      </c>
      <c r="E369" s="1"/>
    </row>
    <row r="370" spans="1:5">
      <c r="A370" s="2">
        <v>42060</v>
      </c>
      <c r="B370" s="88" t="s">
        <v>176</v>
      </c>
      <c r="C370" s="1" t="s">
        <v>111</v>
      </c>
      <c r="D370" s="149">
        <f>VLOOKUP(B370,gajifeb,5,0)</f>
        <v>2800000</v>
      </c>
      <c r="E370" s="1"/>
    </row>
    <row r="371" spans="1:5">
      <c r="A371" s="2">
        <v>42060</v>
      </c>
      <c r="B371" s="88" t="s">
        <v>176</v>
      </c>
      <c r="C371" s="1" t="s">
        <v>280</v>
      </c>
      <c r="D371" s="149">
        <f>VLOOKUP(B371,gajifeb,6,0)</f>
        <v>1000000</v>
      </c>
      <c r="E371" s="1"/>
    </row>
    <row r="372" spans="1:5">
      <c r="A372" s="2">
        <v>42060</v>
      </c>
      <c r="B372" s="88" t="s">
        <v>176</v>
      </c>
      <c r="C372" s="1" t="s">
        <v>125</v>
      </c>
      <c r="D372" s="149">
        <f>VLOOKUP(B372,gajifeb,7,0)</f>
        <v>0</v>
      </c>
      <c r="E372" s="1"/>
    </row>
    <row r="373" spans="1:5">
      <c r="A373" s="2">
        <v>42060</v>
      </c>
      <c r="B373" s="88" t="s">
        <v>176</v>
      </c>
      <c r="C373" s="1" t="s">
        <v>124</v>
      </c>
      <c r="D373" s="149">
        <f>VLOOKUP(B373,gajifeb,8,0)</f>
        <v>0</v>
      </c>
      <c r="E373" s="1"/>
    </row>
    <row r="374" spans="1:5">
      <c r="A374" s="2">
        <v>42060</v>
      </c>
      <c r="B374" s="88" t="s">
        <v>176</v>
      </c>
      <c r="C374" s="1" t="s">
        <v>379</v>
      </c>
      <c r="D374" s="149">
        <f>VLOOKUP(B374,gajifeb,9,0)</f>
        <v>0</v>
      </c>
      <c r="E374" s="1"/>
    </row>
    <row r="375" spans="1:5">
      <c r="A375" s="2">
        <v>42060</v>
      </c>
      <c r="B375" s="88" t="s">
        <v>176</v>
      </c>
      <c r="C375" s="1" t="s">
        <v>380</v>
      </c>
      <c r="D375" s="149">
        <f>VLOOKUP(B375,gajifeb,10,0)</f>
        <v>0</v>
      </c>
      <c r="E375" s="1"/>
    </row>
    <row r="376" spans="1:5">
      <c r="A376" s="2">
        <v>42060</v>
      </c>
      <c r="B376" s="88" t="s">
        <v>348</v>
      </c>
      <c r="C376" s="1" t="s">
        <v>111</v>
      </c>
      <c r="D376" s="149">
        <f>VLOOKUP(B376,gajifeb,5,0)</f>
        <v>0</v>
      </c>
      <c r="E376" s="1"/>
    </row>
    <row r="377" spans="1:5">
      <c r="A377" s="2">
        <v>42060</v>
      </c>
      <c r="B377" s="88" t="s">
        <v>348</v>
      </c>
      <c r="C377" s="1" t="s">
        <v>280</v>
      </c>
      <c r="D377" s="149">
        <f>VLOOKUP(B377,gajifeb,6,0)</f>
        <v>0</v>
      </c>
      <c r="E377" s="1"/>
    </row>
    <row r="378" spans="1:5">
      <c r="A378" s="2">
        <v>42060</v>
      </c>
      <c r="B378" s="88" t="s">
        <v>348</v>
      </c>
      <c r="C378" s="1" t="s">
        <v>125</v>
      </c>
      <c r="D378" s="149">
        <f>VLOOKUP(B378,gajifeb,7,0)</f>
        <v>0</v>
      </c>
      <c r="E378" s="1"/>
    </row>
    <row r="379" spans="1:5">
      <c r="A379" s="2">
        <v>42060</v>
      </c>
      <c r="B379" s="88" t="s">
        <v>348</v>
      </c>
      <c r="C379" s="1" t="s">
        <v>124</v>
      </c>
      <c r="D379" s="149">
        <f>VLOOKUP(B379,gajifeb,8,0)</f>
        <v>0</v>
      </c>
      <c r="E379" s="1"/>
    </row>
    <row r="380" spans="1:5">
      <c r="A380" s="2">
        <v>42060</v>
      </c>
      <c r="B380" s="88" t="s">
        <v>348</v>
      </c>
      <c r="C380" s="1" t="s">
        <v>379</v>
      </c>
      <c r="D380" s="149">
        <f>VLOOKUP(B380,gajifeb,9,0)</f>
        <v>0</v>
      </c>
      <c r="E380" s="1"/>
    </row>
    <row r="381" spans="1:5">
      <c r="A381" s="2">
        <v>42060</v>
      </c>
      <c r="B381" s="88" t="s">
        <v>348</v>
      </c>
      <c r="C381" s="1" t="s">
        <v>380</v>
      </c>
      <c r="D381" s="149">
        <f>VLOOKUP(B381,gajifeb,10,0)</f>
        <v>0</v>
      </c>
      <c r="E381" s="1"/>
    </row>
    <row r="382" spans="1:5">
      <c r="A382" s="2">
        <v>42060</v>
      </c>
      <c r="B382" s="88" t="s">
        <v>350</v>
      </c>
      <c r="C382" s="1" t="s">
        <v>111</v>
      </c>
      <c r="D382" s="149">
        <f>VLOOKUP(B382,gajifeb,5,0)</f>
        <v>0</v>
      </c>
      <c r="E382" s="1"/>
    </row>
    <row r="383" spans="1:5">
      <c r="A383" s="2">
        <v>42060</v>
      </c>
      <c r="B383" s="88" t="s">
        <v>350</v>
      </c>
      <c r="C383" s="1" t="s">
        <v>280</v>
      </c>
      <c r="D383" s="149">
        <f>VLOOKUP(B383,gajifeb,6,0)</f>
        <v>0</v>
      </c>
      <c r="E383" s="1"/>
    </row>
    <row r="384" spans="1:5">
      <c r="A384" s="2">
        <v>42060</v>
      </c>
      <c r="B384" s="88" t="s">
        <v>350</v>
      </c>
      <c r="C384" s="1" t="s">
        <v>125</v>
      </c>
      <c r="D384" s="149">
        <f>VLOOKUP(B384,gajifeb,7,0)</f>
        <v>0</v>
      </c>
      <c r="E384" s="1"/>
    </row>
    <row r="385" spans="1:5">
      <c r="A385" s="2">
        <v>42060</v>
      </c>
      <c r="B385" s="88" t="s">
        <v>350</v>
      </c>
      <c r="C385" s="1" t="s">
        <v>124</v>
      </c>
      <c r="D385" s="149">
        <f>VLOOKUP(B385,gajifeb,8,0)</f>
        <v>0</v>
      </c>
      <c r="E385" s="1"/>
    </row>
    <row r="386" spans="1:5">
      <c r="A386" s="2">
        <v>42060</v>
      </c>
      <c r="B386" s="88" t="s">
        <v>350</v>
      </c>
      <c r="C386" s="1" t="s">
        <v>379</v>
      </c>
      <c r="D386" s="149">
        <f>VLOOKUP(B386,gajifeb,9,0)</f>
        <v>0</v>
      </c>
      <c r="E386" s="1"/>
    </row>
    <row r="387" spans="1:5">
      <c r="A387" s="2">
        <v>42060</v>
      </c>
      <c r="B387" s="88" t="s">
        <v>350</v>
      </c>
      <c r="C387" s="1" t="s">
        <v>380</v>
      </c>
      <c r="D387" s="149">
        <f>VLOOKUP(B387,gajifeb,10,0)</f>
        <v>0</v>
      </c>
      <c r="E387" s="1"/>
    </row>
    <row r="388" spans="1:5">
      <c r="A388" s="2">
        <v>42060</v>
      </c>
      <c r="B388" s="88" t="s">
        <v>352</v>
      </c>
      <c r="C388" s="1" t="s">
        <v>111</v>
      </c>
      <c r="D388" s="149">
        <f>VLOOKUP(B388,gajifeb,5,0)</f>
        <v>1500000</v>
      </c>
      <c r="E388" s="1"/>
    </row>
    <row r="389" spans="1:5">
      <c r="A389" s="2">
        <v>42060</v>
      </c>
      <c r="B389" s="88" t="s">
        <v>352</v>
      </c>
      <c r="C389" s="1" t="s">
        <v>280</v>
      </c>
      <c r="D389" s="149">
        <f>VLOOKUP(B389,gajifeb,6,0)</f>
        <v>100000</v>
      </c>
      <c r="E389" s="1"/>
    </row>
    <row r="390" spans="1:5">
      <c r="A390" s="2">
        <v>42060</v>
      </c>
      <c r="B390" s="88" t="s">
        <v>352</v>
      </c>
      <c r="C390" s="1" t="s">
        <v>125</v>
      </c>
      <c r="D390" s="149">
        <f>VLOOKUP(B390,gajifeb,7,0)</f>
        <v>0</v>
      </c>
      <c r="E390" s="1"/>
    </row>
    <row r="391" spans="1:5">
      <c r="A391" s="2">
        <v>42060</v>
      </c>
      <c r="B391" s="88" t="s">
        <v>352</v>
      </c>
      <c r="C391" s="1" t="s">
        <v>124</v>
      </c>
      <c r="D391" s="149">
        <f>VLOOKUP(B391,gajifeb,8,0)</f>
        <v>200000</v>
      </c>
      <c r="E391" s="1"/>
    </row>
    <row r="392" spans="1:5">
      <c r="A392" s="2">
        <v>42060</v>
      </c>
      <c r="B392" s="88" t="s">
        <v>352</v>
      </c>
      <c r="C392" s="1" t="s">
        <v>379</v>
      </c>
      <c r="D392" s="149">
        <f>VLOOKUP(B392,gajifeb,9,0)</f>
        <v>425000</v>
      </c>
      <c r="E392" s="1"/>
    </row>
    <row r="393" spans="1:5">
      <c r="A393" s="2">
        <v>42060</v>
      </c>
      <c r="B393" s="88" t="s">
        <v>352</v>
      </c>
      <c r="C393" s="1" t="s">
        <v>380</v>
      </c>
      <c r="D393" s="149">
        <f>VLOOKUP(B393,gajifeb,10,0)</f>
        <v>100000</v>
      </c>
      <c r="E393" s="1"/>
    </row>
    <row r="394" spans="1:5">
      <c r="A394" s="2">
        <v>42060</v>
      </c>
      <c r="B394" s="88" t="s">
        <v>177</v>
      </c>
      <c r="C394" s="1" t="s">
        <v>111</v>
      </c>
      <c r="D394" s="149">
        <f>VLOOKUP(B394,gajifeb,5,0)</f>
        <v>2500000</v>
      </c>
      <c r="E394" s="1"/>
    </row>
    <row r="395" spans="1:5">
      <c r="A395" s="2">
        <v>42060</v>
      </c>
      <c r="B395" s="88" t="s">
        <v>177</v>
      </c>
      <c r="C395" s="1" t="s">
        <v>280</v>
      </c>
      <c r="D395" s="149">
        <f>VLOOKUP(B395,gajifeb,6,0)</f>
        <v>500000</v>
      </c>
      <c r="E395" s="1"/>
    </row>
    <row r="396" spans="1:5">
      <c r="A396" s="2">
        <v>42060</v>
      </c>
      <c r="B396" s="88" t="s">
        <v>177</v>
      </c>
      <c r="C396" s="1" t="s">
        <v>125</v>
      </c>
      <c r="D396" s="149">
        <f>VLOOKUP(B396,gajifeb,7,0)</f>
        <v>0</v>
      </c>
      <c r="E396" s="1"/>
    </row>
    <row r="397" spans="1:5">
      <c r="A397" s="2">
        <v>42060</v>
      </c>
      <c r="B397" s="88" t="s">
        <v>177</v>
      </c>
      <c r="C397" s="1" t="s">
        <v>124</v>
      </c>
      <c r="D397" s="149">
        <f>VLOOKUP(B397,gajifeb,8,0)</f>
        <v>0</v>
      </c>
      <c r="E397" s="1"/>
    </row>
    <row r="398" spans="1:5">
      <c r="A398" s="2">
        <v>42060</v>
      </c>
      <c r="B398" s="88" t="s">
        <v>177</v>
      </c>
      <c r="C398" s="1" t="s">
        <v>379</v>
      </c>
      <c r="D398" s="149">
        <f>VLOOKUP(B398,gajifeb,9,0)</f>
        <v>0</v>
      </c>
      <c r="E398" s="1"/>
    </row>
    <row r="399" spans="1:5">
      <c r="A399" s="2">
        <v>42060</v>
      </c>
      <c r="B399" s="88" t="s">
        <v>177</v>
      </c>
      <c r="C399" s="1" t="s">
        <v>380</v>
      </c>
      <c r="D399" s="149">
        <f>VLOOKUP(B399,gajifeb,10,0)</f>
        <v>0</v>
      </c>
      <c r="E399" s="1"/>
    </row>
    <row r="400" spans="1:5">
      <c r="A400" s="2">
        <v>42060</v>
      </c>
      <c r="B400" s="88" t="s">
        <v>354</v>
      </c>
      <c r="C400" s="1" t="s">
        <v>111</v>
      </c>
      <c r="D400" s="149">
        <f>VLOOKUP(B400,gajifeb,5,0)</f>
        <v>1500000</v>
      </c>
      <c r="E400" s="1"/>
    </row>
    <row r="401" spans="1:5">
      <c r="A401" s="2">
        <v>42060</v>
      </c>
      <c r="B401" s="88" t="s">
        <v>354</v>
      </c>
      <c r="C401" s="1" t="s">
        <v>280</v>
      </c>
      <c r="D401" s="149">
        <f>VLOOKUP(B401,gajifeb,6,0)</f>
        <v>100000</v>
      </c>
      <c r="E401" s="1"/>
    </row>
    <row r="402" spans="1:5">
      <c r="A402" s="2">
        <v>42060</v>
      </c>
      <c r="B402" s="88" t="s">
        <v>354</v>
      </c>
      <c r="C402" s="1" t="s">
        <v>125</v>
      </c>
      <c r="D402" s="149">
        <f>VLOOKUP(B402,gajifeb,7,0)</f>
        <v>0</v>
      </c>
      <c r="E402" s="1"/>
    </row>
    <row r="403" spans="1:5">
      <c r="A403" s="2">
        <v>42060</v>
      </c>
      <c r="B403" s="88" t="s">
        <v>354</v>
      </c>
      <c r="C403" s="1" t="s">
        <v>124</v>
      </c>
      <c r="D403" s="149">
        <f>VLOOKUP(B403,gajifeb,8,0)</f>
        <v>200000</v>
      </c>
      <c r="E403" s="1"/>
    </row>
    <row r="404" spans="1:5">
      <c r="A404" s="2">
        <v>42060</v>
      </c>
      <c r="B404" s="88" t="s">
        <v>354</v>
      </c>
      <c r="C404" s="1" t="s">
        <v>379</v>
      </c>
      <c r="D404" s="149">
        <f>VLOOKUP(B404,gajifeb,9,0)</f>
        <v>375000</v>
      </c>
      <c r="E404" s="1"/>
    </row>
    <row r="405" spans="1:5">
      <c r="A405" s="2">
        <v>42060</v>
      </c>
      <c r="B405" s="88" t="s">
        <v>354</v>
      </c>
      <c r="C405" s="1" t="s">
        <v>380</v>
      </c>
      <c r="D405" s="149">
        <f>VLOOKUP(B405,gajifeb,10,0)</f>
        <v>100000</v>
      </c>
      <c r="E405" s="1"/>
    </row>
    <row r="406" spans="1:5">
      <c r="A406" s="2">
        <v>42060</v>
      </c>
      <c r="B406" s="88" t="s">
        <v>356</v>
      </c>
      <c r="C406" s="1" t="s">
        <v>111</v>
      </c>
      <c r="D406" s="149">
        <f>VLOOKUP(B406,gajifeb,5,0)</f>
        <v>2000000</v>
      </c>
      <c r="E406" s="1"/>
    </row>
    <row r="407" spans="1:5">
      <c r="A407" s="2">
        <v>42060</v>
      </c>
      <c r="B407" s="88" t="s">
        <v>356</v>
      </c>
      <c r="C407" s="1" t="s">
        <v>280</v>
      </c>
      <c r="D407" s="149">
        <f>VLOOKUP(B407,gajifeb,6,0)</f>
        <v>250000</v>
      </c>
      <c r="E407" s="1"/>
    </row>
    <row r="408" spans="1:5">
      <c r="A408" s="2">
        <v>42060</v>
      </c>
      <c r="B408" s="88" t="s">
        <v>356</v>
      </c>
      <c r="C408" s="1" t="s">
        <v>125</v>
      </c>
      <c r="D408" s="149">
        <f>VLOOKUP(B408,gajifeb,7,0)</f>
        <v>0</v>
      </c>
      <c r="E408" s="1"/>
    </row>
    <row r="409" spans="1:5">
      <c r="A409" s="2">
        <v>42060</v>
      </c>
      <c r="B409" s="88" t="s">
        <v>356</v>
      </c>
      <c r="C409" s="1" t="s">
        <v>124</v>
      </c>
      <c r="D409" s="149">
        <f>VLOOKUP(B409,gajifeb,8,0)</f>
        <v>500000</v>
      </c>
      <c r="E409" s="1"/>
    </row>
    <row r="410" spans="1:5">
      <c r="A410" s="2">
        <v>42060</v>
      </c>
      <c r="B410" s="88" t="s">
        <v>356</v>
      </c>
      <c r="C410" s="1" t="s">
        <v>379</v>
      </c>
      <c r="D410" s="149">
        <f>VLOOKUP(B410,gajifeb,9,0)</f>
        <v>0</v>
      </c>
      <c r="E410" s="1"/>
    </row>
    <row r="411" spans="1:5">
      <c r="A411" s="2">
        <v>42060</v>
      </c>
      <c r="B411" s="88" t="s">
        <v>356</v>
      </c>
      <c r="C411" s="1" t="s">
        <v>380</v>
      </c>
      <c r="D411" s="149">
        <f>VLOOKUP(B411,gajifeb,10,0)</f>
        <v>0</v>
      </c>
      <c r="E411" s="1"/>
    </row>
    <row r="412" spans="1:5">
      <c r="A412" s="2">
        <v>42060</v>
      </c>
      <c r="B412" s="88" t="s">
        <v>358</v>
      </c>
      <c r="C412" s="1" t="s">
        <v>111</v>
      </c>
      <c r="D412" s="149">
        <f>VLOOKUP(B412,gajifeb,5,0)</f>
        <v>0</v>
      </c>
      <c r="E412" s="1"/>
    </row>
    <row r="413" spans="1:5">
      <c r="A413" s="2">
        <v>42060</v>
      </c>
      <c r="B413" s="88" t="s">
        <v>358</v>
      </c>
      <c r="C413" s="1" t="s">
        <v>280</v>
      </c>
      <c r="D413" s="149">
        <f>VLOOKUP(B413,gajifeb,6,0)</f>
        <v>0</v>
      </c>
      <c r="E413" s="1"/>
    </row>
    <row r="414" spans="1:5">
      <c r="A414" s="2">
        <v>42060</v>
      </c>
      <c r="B414" s="88" t="s">
        <v>358</v>
      </c>
      <c r="C414" s="1" t="s">
        <v>125</v>
      </c>
      <c r="D414" s="149">
        <f>VLOOKUP(B414,gajifeb,7,0)</f>
        <v>0</v>
      </c>
      <c r="E414" s="1"/>
    </row>
    <row r="415" spans="1:5">
      <c r="A415" s="2">
        <v>42060</v>
      </c>
      <c r="B415" s="88" t="s">
        <v>358</v>
      </c>
      <c r="C415" s="1" t="s">
        <v>124</v>
      </c>
      <c r="D415" s="149">
        <f>VLOOKUP(B415,gajifeb,8,0)</f>
        <v>0</v>
      </c>
      <c r="E415" s="1"/>
    </row>
    <row r="416" spans="1:5">
      <c r="A416" s="2">
        <v>42060</v>
      </c>
      <c r="B416" s="88" t="s">
        <v>358</v>
      </c>
      <c r="C416" s="1" t="s">
        <v>379</v>
      </c>
      <c r="D416" s="149">
        <f>VLOOKUP(B416,gajifeb,9,0)</f>
        <v>0</v>
      </c>
      <c r="E416" s="1"/>
    </row>
    <row r="417" spans="1:5">
      <c r="A417" s="2">
        <v>42060</v>
      </c>
      <c r="B417" s="88" t="s">
        <v>358</v>
      </c>
      <c r="C417" s="1" t="s">
        <v>380</v>
      </c>
      <c r="D417" s="149">
        <f>VLOOKUP(B417,gajifeb,10,0)</f>
        <v>0</v>
      </c>
      <c r="E417" s="1"/>
    </row>
    <row r="418" spans="1:5">
      <c r="A418" s="2">
        <v>42060</v>
      </c>
      <c r="B418" s="88" t="s">
        <v>187</v>
      </c>
      <c r="C418" s="1" t="s">
        <v>111</v>
      </c>
      <c r="D418" s="149">
        <f>VLOOKUP(B418,gajifeb,5,0)</f>
        <v>1500000</v>
      </c>
      <c r="E418" s="1"/>
    </row>
    <row r="419" spans="1:5">
      <c r="A419" s="2">
        <v>42060</v>
      </c>
      <c r="B419" s="88" t="s">
        <v>187</v>
      </c>
      <c r="C419" s="1" t="s">
        <v>280</v>
      </c>
      <c r="D419" s="149">
        <f>VLOOKUP(B419,gajifeb,6,0)</f>
        <v>500000</v>
      </c>
      <c r="E419" s="1"/>
    </row>
    <row r="420" spans="1:5">
      <c r="A420" s="2">
        <v>42060</v>
      </c>
      <c r="B420" s="88" t="s">
        <v>187</v>
      </c>
      <c r="C420" s="1" t="s">
        <v>125</v>
      </c>
      <c r="D420" s="149">
        <f>VLOOKUP(B420,gajifeb,7,0)</f>
        <v>0</v>
      </c>
      <c r="E420" s="1"/>
    </row>
    <row r="421" spans="1:5">
      <c r="A421" s="2">
        <v>42060</v>
      </c>
      <c r="B421" s="88" t="s">
        <v>187</v>
      </c>
      <c r="C421" s="1" t="s">
        <v>124</v>
      </c>
      <c r="D421" s="149">
        <f>VLOOKUP(B421,gajifeb,8,0)</f>
        <v>300000</v>
      </c>
      <c r="E421" s="1"/>
    </row>
    <row r="422" spans="1:5">
      <c r="A422" s="2">
        <v>42060</v>
      </c>
      <c r="B422" s="88" t="s">
        <v>187</v>
      </c>
      <c r="C422" s="1" t="s">
        <v>379</v>
      </c>
      <c r="D422" s="149">
        <f>VLOOKUP(B422,gajifeb,9,0)</f>
        <v>0</v>
      </c>
      <c r="E422" s="1"/>
    </row>
    <row r="423" spans="1:5">
      <c r="A423" s="2">
        <v>42060</v>
      </c>
      <c r="B423" s="88" t="s">
        <v>187</v>
      </c>
      <c r="C423" s="1" t="s">
        <v>380</v>
      </c>
      <c r="D423" s="149">
        <f>VLOOKUP(B423,gajifeb,10,0)</f>
        <v>200000</v>
      </c>
      <c r="E423" s="1"/>
    </row>
    <row r="424" spans="1:5">
      <c r="A424" s="2">
        <v>42060</v>
      </c>
      <c r="B424" s="88" t="s">
        <v>179</v>
      </c>
      <c r="C424" s="1" t="s">
        <v>111</v>
      </c>
      <c r="D424" s="149">
        <f>VLOOKUP(B424,gajifeb,5,0)</f>
        <v>3500000</v>
      </c>
      <c r="E424" s="1"/>
    </row>
    <row r="425" spans="1:5">
      <c r="A425" s="2">
        <v>42060</v>
      </c>
      <c r="B425" s="88" t="s">
        <v>179</v>
      </c>
      <c r="C425" s="1" t="s">
        <v>280</v>
      </c>
      <c r="D425" s="149">
        <f>VLOOKUP(B425,gajifeb,6,0)</f>
        <v>1500000</v>
      </c>
      <c r="E425" s="1"/>
    </row>
    <row r="426" spans="1:5">
      <c r="A426" s="2">
        <v>42060</v>
      </c>
      <c r="B426" s="88" t="s">
        <v>179</v>
      </c>
      <c r="C426" s="1" t="s">
        <v>125</v>
      </c>
      <c r="D426" s="149">
        <f>VLOOKUP(B426,gajifeb,7,0)</f>
        <v>0</v>
      </c>
      <c r="E426" s="1"/>
    </row>
    <row r="427" spans="1:5">
      <c r="A427" s="2">
        <v>42060</v>
      </c>
      <c r="B427" s="88" t="s">
        <v>179</v>
      </c>
      <c r="C427" s="1" t="s">
        <v>124</v>
      </c>
      <c r="D427" s="149">
        <f>VLOOKUP(B427,gajifeb,8,0)</f>
        <v>0</v>
      </c>
      <c r="E427" s="1"/>
    </row>
    <row r="428" spans="1:5">
      <c r="A428" s="2">
        <v>42060</v>
      </c>
      <c r="B428" s="88" t="s">
        <v>179</v>
      </c>
      <c r="C428" s="1" t="s">
        <v>379</v>
      </c>
      <c r="D428" s="149">
        <f>VLOOKUP(B428,gajifeb,9,0)</f>
        <v>0</v>
      </c>
      <c r="E428" s="1"/>
    </row>
    <row r="429" spans="1:5">
      <c r="A429" s="2">
        <v>42060</v>
      </c>
      <c r="B429" s="88" t="s">
        <v>179</v>
      </c>
      <c r="C429" s="1" t="s">
        <v>380</v>
      </c>
      <c r="D429" s="149">
        <f>VLOOKUP(B429,gajifeb,10,0)</f>
        <v>0</v>
      </c>
      <c r="E429" s="1"/>
    </row>
    <row r="430" spans="1:5">
      <c r="A430" s="2">
        <v>42060</v>
      </c>
      <c r="B430" s="88" t="s">
        <v>190</v>
      </c>
      <c r="C430" s="1" t="s">
        <v>111</v>
      </c>
      <c r="D430" s="149">
        <f>VLOOKUP(B430,gajifeb,5,0)</f>
        <v>1500000</v>
      </c>
      <c r="E430" s="1"/>
    </row>
    <row r="431" spans="1:5">
      <c r="A431" s="2">
        <v>42060</v>
      </c>
      <c r="B431" s="88" t="s">
        <v>190</v>
      </c>
      <c r="C431" s="1" t="s">
        <v>280</v>
      </c>
      <c r="D431" s="149">
        <f>VLOOKUP(B431,gajifeb,6,0)</f>
        <v>400000</v>
      </c>
      <c r="E431" s="1"/>
    </row>
    <row r="432" spans="1:5">
      <c r="A432" s="2">
        <v>42060</v>
      </c>
      <c r="B432" s="88" t="s">
        <v>190</v>
      </c>
      <c r="C432" s="1" t="s">
        <v>125</v>
      </c>
      <c r="D432" s="149">
        <f>VLOOKUP(B432,gajifeb,7,0)</f>
        <v>0</v>
      </c>
      <c r="E432" s="1"/>
    </row>
    <row r="433" spans="1:5">
      <c r="A433" s="2">
        <v>42060</v>
      </c>
      <c r="B433" s="88" t="s">
        <v>190</v>
      </c>
      <c r="C433" s="1" t="s">
        <v>124</v>
      </c>
      <c r="D433" s="149">
        <f>VLOOKUP(B433,gajifeb,8,0)</f>
        <v>0</v>
      </c>
      <c r="E433" s="1"/>
    </row>
    <row r="434" spans="1:5">
      <c r="A434" s="2">
        <v>42060</v>
      </c>
      <c r="B434" s="88" t="s">
        <v>190</v>
      </c>
      <c r="C434" s="1" t="s">
        <v>379</v>
      </c>
      <c r="D434" s="149">
        <f>VLOOKUP(B434,gajifeb,9,0)</f>
        <v>0</v>
      </c>
      <c r="E434" s="1"/>
    </row>
    <row r="435" spans="1:5">
      <c r="A435" s="2">
        <v>42060</v>
      </c>
      <c r="B435" s="88" t="s">
        <v>190</v>
      </c>
      <c r="C435" s="1" t="s">
        <v>380</v>
      </c>
      <c r="D435" s="149">
        <f>VLOOKUP(B435,gajifeb,10,0)</f>
        <v>0</v>
      </c>
      <c r="E435" s="1"/>
    </row>
    <row r="436" spans="1:5">
      <c r="A436" s="2">
        <v>42060</v>
      </c>
      <c r="B436" s="88" t="s">
        <v>364</v>
      </c>
      <c r="C436" s="1" t="s">
        <v>111</v>
      </c>
      <c r="D436" s="149">
        <f>VLOOKUP(B436,gajifeb,5,0)</f>
        <v>2200000</v>
      </c>
      <c r="E436" s="1"/>
    </row>
    <row r="437" spans="1:5">
      <c r="A437" s="2">
        <v>42060</v>
      </c>
      <c r="B437" s="88" t="s">
        <v>364</v>
      </c>
      <c r="C437" s="1" t="s">
        <v>280</v>
      </c>
      <c r="D437" s="149">
        <f>VLOOKUP(B437,gajifeb,6,0)</f>
        <v>500000</v>
      </c>
      <c r="E437" s="1"/>
    </row>
    <row r="438" spans="1:5">
      <c r="A438" s="2">
        <v>42060</v>
      </c>
      <c r="B438" s="88" t="s">
        <v>364</v>
      </c>
      <c r="C438" s="1" t="s">
        <v>125</v>
      </c>
      <c r="D438" s="149">
        <f>VLOOKUP(B438,gajifeb,7,0)</f>
        <v>0</v>
      </c>
      <c r="E438" s="1"/>
    </row>
    <row r="439" spans="1:5">
      <c r="A439" s="2">
        <v>42060</v>
      </c>
      <c r="B439" s="88" t="s">
        <v>364</v>
      </c>
      <c r="C439" s="1" t="s">
        <v>124</v>
      </c>
      <c r="D439" s="149">
        <f>VLOOKUP(B439,gajifeb,8,0)</f>
        <v>0</v>
      </c>
      <c r="E439" s="1"/>
    </row>
    <row r="440" spans="1:5">
      <c r="A440" s="2">
        <v>42060</v>
      </c>
      <c r="B440" s="88" t="s">
        <v>364</v>
      </c>
      <c r="C440" s="1" t="s">
        <v>379</v>
      </c>
      <c r="D440" s="149">
        <f>VLOOKUP(B440,gajifeb,9,0)</f>
        <v>0</v>
      </c>
      <c r="E440" s="1"/>
    </row>
    <row r="441" spans="1:5">
      <c r="A441" s="2">
        <v>42060</v>
      </c>
      <c r="B441" s="88" t="s">
        <v>364</v>
      </c>
      <c r="C441" s="1" t="s">
        <v>380</v>
      </c>
      <c r="D441" s="149">
        <f>VLOOKUP(B441,gajifeb,10,0)</f>
        <v>0</v>
      </c>
      <c r="E441" s="1"/>
    </row>
    <row r="442" spans="1:5">
      <c r="A442" s="2">
        <v>42060</v>
      </c>
      <c r="B442" s="88" t="s">
        <v>191</v>
      </c>
      <c r="C442" s="1" t="s">
        <v>111</v>
      </c>
      <c r="D442" s="149">
        <f>VLOOKUP(B442,gajifeb,5,0)</f>
        <v>1500000</v>
      </c>
      <c r="E442" s="1"/>
    </row>
    <row r="443" spans="1:5">
      <c r="A443" s="2">
        <v>42060</v>
      </c>
      <c r="B443" s="88" t="s">
        <v>191</v>
      </c>
      <c r="C443" s="1" t="s">
        <v>280</v>
      </c>
      <c r="D443" s="149">
        <f>VLOOKUP(B443,gajifeb,6,0)</f>
        <v>100000</v>
      </c>
      <c r="E443" s="1"/>
    </row>
    <row r="444" spans="1:5">
      <c r="A444" s="2">
        <v>42060</v>
      </c>
      <c r="B444" s="88" t="s">
        <v>191</v>
      </c>
      <c r="C444" s="1" t="s">
        <v>125</v>
      </c>
      <c r="D444" s="149">
        <f>VLOOKUP(B444,gajifeb,7,0)</f>
        <v>0</v>
      </c>
      <c r="E444" s="1"/>
    </row>
    <row r="445" spans="1:5">
      <c r="A445" s="2">
        <v>42060</v>
      </c>
      <c r="B445" s="88" t="s">
        <v>191</v>
      </c>
      <c r="C445" s="1" t="s">
        <v>124</v>
      </c>
      <c r="D445" s="149">
        <f>VLOOKUP(B445,gajifeb,8,0)</f>
        <v>200000</v>
      </c>
      <c r="E445" s="1"/>
    </row>
    <row r="446" spans="1:5">
      <c r="A446" s="2">
        <v>42060</v>
      </c>
      <c r="B446" s="88" t="s">
        <v>191</v>
      </c>
      <c r="C446" s="1" t="s">
        <v>379</v>
      </c>
      <c r="D446" s="149">
        <f>VLOOKUP(B446,gajifeb,9,0)</f>
        <v>375000</v>
      </c>
      <c r="E446" s="1"/>
    </row>
    <row r="447" spans="1:5">
      <c r="A447" s="2">
        <v>42060</v>
      </c>
      <c r="B447" s="88" t="s">
        <v>191</v>
      </c>
      <c r="C447" s="1" t="s">
        <v>380</v>
      </c>
      <c r="D447" s="149">
        <f>VLOOKUP(B447,gajifeb,10,0)</f>
        <v>100000</v>
      </c>
      <c r="E447" s="1"/>
    </row>
    <row r="448" spans="1:5">
      <c r="A448" s="2">
        <v>42060</v>
      </c>
      <c r="B448" s="88" t="s">
        <v>366</v>
      </c>
      <c r="C448" s="1" t="s">
        <v>111</v>
      </c>
      <c r="D448" s="149">
        <f>VLOOKUP(B448,gajifeb,5,0)</f>
        <v>1500000</v>
      </c>
      <c r="E448" s="1"/>
    </row>
    <row r="449" spans="1:5">
      <c r="A449" s="2">
        <v>42060</v>
      </c>
      <c r="B449" s="88" t="s">
        <v>366</v>
      </c>
      <c r="C449" s="1" t="s">
        <v>280</v>
      </c>
      <c r="D449" s="149">
        <f>VLOOKUP(B449,gajifeb,6,0)</f>
        <v>500000</v>
      </c>
      <c r="E449" s="1"/>
    </row>
    <row r="450" spans="1:5">
      <c r="A450" s="2">
        <v>42060</v>
      </c>
      <c r="B450" s="88" t="s">
        <v>366</v>
      </c>
      <c r="C450" s="1" t="s">
        <v>125</v>
      </c>
      <c r="D450" s="149">
        <f>VLOOKUP(B450,gajifeb,7,0)</f>
        <v>0</v>
      </c>
      <c r="E450" s="1"/>
    </row>
    <row r="451" spans="1:5">
      <c r="A451" s="2">
        <v>42060</v>
      </c>
      <c r="B451" s="88" t="s">
        <v>366</v>
      </c>
      <c r="C451" s="1" t="s">
        <v>124</v>
      </c>
      <c r="D451" s="149">
        <f>VLOOKUP(B451,gajifeb,8,0)</f>
        <v>300000</v>
      </c>
      <c r="E451" s="1"/>
    </row>
    <row r="452" spans="1:5">
      <c r="A452" s="2">
        <v>42060</v>
      </c>
      <c r="B452" s="88" t="s">
        <v>366</v>
      </c>
      <c r="C452" s="1" t="s">
        <v>379</v>
      </c>
      <c r="D452" s="149">
        <f>VLOOKUP(B452,gajifeb,9,0)</f>
        <v>0</v>
      </c>
      <c r="E452" s="1"/>
    </row>
    <row r="453" spans="1:5">
      <c r="A453" s="2">
        <v>42060</v>
      </c>
      <c r="B453" s="88" t="s">
        <v>366</v>
      </c>
      <c r="C453" s="1" t="s">
        <v>380</v>
      </c>
      <c r="D453" s="149">
        <f>VLOOKUP(B453,gajifeb,10,0)</f>
        <v>200000</v>
      </c>
      <c r="E453" s="1"/>
    </row>
    <row r="454" spans="1:5">
      <c r="A454" s="2">
        <v>42088</v>
      </c>
      <c r="B454" s="39" t="s">
        <v>172</v>
      </c>
      <c r="C454" s="1" t="s">
        <v>111</v>
      </c>
      <c r="D454" s="149">
        <f>VLOOKUP(B454,gajimar,5,0)</f>
        <v>5000000</v>
      </c>
      <c r="E454" s="1"/>
    </row>
    <row r="455" spans="1:5">
      <c r="A455" s="2">
        <v>42088</v>
      </c>
      <c r="B455" s="39" t="s">
        <v>172</v>
      </c>
      <c r="C455" s="1" t="s">
        <v>280</v>
      </c>
      <c r="D455" s="149">
        <f>VLOOKUP(B455,gajimar,6,0)</f>
        <v>2500000</v>
      </c>
      <c r="E455" s="1"/>
    </row>
    <row r="456" spans="1:5">
      <c r="A456" s="2">
        <v>42088</v>
      </c>
      <c r="B456" s="39" t="s">
        <v>172</v>
      </c>
      <c r="C456" s="1" t="s">
        <v>125</v>
      </c>
      <c r="D456" s="149">
        <f>VLOOKUP(B456,gajimar,7,0)</f>
        <v>0</v>
      </c>
      <c r="E456" s="1"/>
    </row>
    <row r="457" spans="1:5">
      <c r="A457" s="2">
        <v>42088</v>
      </c>
      <c r="B457" s="39" t="s">
        <v>172</v>
      </c>
      <c r="C457" s="1" t="s">
        <v>124</v>
      </c>
      <c r="D457" s="149">
        <f>VLOOKUP(B457,gajimar,8,0)</f>
        <v>0</v>
      </c>
      <c r="E457" s="1"/>
    </row>
    <row r="458" spans="1:5">
      <c r="A458" s="2">
        <v>42088</v>
      </c>
      <c r="B458" s="39" t="s">
        <v>172</v>
      </c>
      <c r="C458" s="1" t="s">
        <v>379</v>
      </c>
      <c r="D458" s="149">
        <f>VLOOKUP(B458,gajimar,9,0)</f>
        <v>0</v>
      </c>
      <c r="E458" s="1"/>
    </row>
    <row r="459" spans="1:5">
      <c r="A459" s="2">
        <v>42088</v>
      </c>
      <c r="B459" s="39" t="s">
        <v>172</v>
      </c>
      <c r="C459" s="1" t="s">
        <v>380</v>
      </c>
      <c r="D459" s="149">
        <f>VLOOKUP(B459,gajimar,10,0)</f>
        <v>0</v>
      </c>
      <c r="E459" s="1"/>
    </row>
    <row r="460" spans="1:5">
      <c r="A460" s="2">
        <v>42088</v>
      </c>
      <c r="B460" s="39" t="s">
        <v>341</v>
      </c>
      <c r="C460" s="1" t="s">
        <v>111</v>
      </c>
      <c r="D460" s="149">
        <f>VLOOKUP(B460,gajimar,5,0)</f>
        <v>4000000</v>
      </c>
      <c r="E460" s="1"/>
    </row>
    <row r="461" spans="1:5">
      <c r="A461" s="2">
        <v>42088</v>
      </c>
      <c r="B461" s="39" t="s">
        <v>341</v>
      </c>
      <c r="C461" s="1" t="s">
        <v>280</v>
      </c>
      <c r="D461" s="149">
        <f>VLOOKUP(B461,gajimar,6,0)</f>
        <v>0</v>
      </c>
      <c r="E461" s="1"/>
    </row>
    <row r="462" spans="1:5">
      <c r="A462" s="2">
        <v>42088</v>
      </c>
      <c r="B462" s="39" t="s">
        <v>341</v>
      </c>
      <c r="C462" s="1" t="s">
        <v>125</v>
      </c>
      <c r="D462" s="149">
        <f>VLOOKUP(B462,gajimar,7,0)</f>
        <v>0</v>
      </c>
      <c r="E462" s="1"/>
    </row>
    <row r="463" spans="1:5">
      <c r="A463" s="2">
        <v>42088</v>
      </c>
      <c r="B463" s="39" t="s">
        <v>341</v>
      </c>
      <c r="C463" s="1" t="s">
        <v>124</v>
      </c>
      <c r="D463" s="149">
        <f>VLOOKUP(B463,gajimar,8,0)</f>
        <v>0</v>
      </c>
      <c r="E463" s="1"/>
    </row>
    <row r="464" spans="1:5">
      <c r="A464" s="2">
        <v>42088</v>
      </c>
      <c r="B464" s="39" t="s">
        <v>341</v>
      </c>
      <c r="C464" s="1" t="s">
        <v>379</v>
      </c>
      <c r="D464" s="149">
        <f>VLOOKUP(B464,gajimar,9,0)</f>
        <v>0</v>
      </c>
      <c r="E464" s="1"/>
    </row>
    <row r="465" spans="1:5">
      <c r="A465" s="2">
        <v>42088</v>
      </c>
      <c r="B465" s="39" t="s">
        <v>341</v>
      </c>
      <c r="C465" s="1" t="s">
        <v>380</v>
      </c>
      <c r="D465" s="149">
        <f>VLOOKUP(B465,gajimar,10,0)</f>
        <v>0</v>
      </c>
      <c r="E465" s="1"/>
    </row>
    <row r="466" spans="1:5">
      <c r="A466" s="2">
        <v>42088</v>
      </c>
      <c r="B466" s="39" t="s">
        <v>342</v>
      </c>
      <c r="C466" s="1" t="s">
        <v>111</v>
      </c>
      <c r="D466" s="149">
        <f>VLOOKUP(B466,gajimar,5,0)</f>
        <v>3000000</v>
      </c>
      <c r="E466" s="1"/>
    </row>
    <row r="467" spans="1:5">
      <c r="A467" s="2">
        <v>42088</v>
      </c>
      <c r="B467" s="39" t="s">
        <v>342</v>
      </c>
      <c r="C467" s="1" t="s">
        <v>280</v>
      </c>
      <c r="D467" s="149">
        <f>VLOOKUP(B467,gajimar,6,0)</f>
        <v>1500000</v>
      </c>
      <c r="E467" s="1"/>
    </row>
    <row r="468" spans="1:5">
      <c r="A468" s="2">
        <v>42088</v>
      </c>
      <c r="B468" s="39" t="s">
        <v>342</v>
      </c>
      <c r="C468" s="1" t="s">
        <v>125</v>
      </c>
      <c r="D468" s="149">
        <f>VLOOKUP(B468,gajimar,7,0)</f>
        <v>0</v>
      </c>
      <c r="E468" s="1"/>
    </row>
    <row r="469" spans="1:5">
      <c r="A469" s="2">
        <v>42088</v>
      </c>
      <c r="B469" s="39" t="s">
        <v>342</v>
      </c>
      <c r="C469" s="1" t="s">
        <v>124</v>
      </c>
      <c r="D469" s="149">
        <f>VLOOKUP(B469,gajimar,8,0)</f>
        <v>0</v>
      </c>
      <c r="E469" s="1"/>
    </row>
    <row r="470" spans="1:5">
      <c r="A470" s="2">
        <v>42088</v>
      </c>
      <c r="B470" s="39" t="s">
        <v>342</v>
      </c>
      <c r="C470" s="1" t="s">
        <v>379</v>
      </c>
      <c r="D470" s="149">
        <f>VLOOKUP(B470,gajimar,9,0)</f>
        <v>50000</v>
      </c>
      <c r="E470" s="1"/>
    </row>
    <row r="471" spans="1:5">
      <c r="A471" s="2">
        <v>42088</v>
      </c>
      <c r="B471" s="39" t="s">
        <v>342</v>
      </c>
      <c r="C471" s="1" t="s">
        <v>380</v>
      </c>
      <c r="D471" s="149">
        <f>VLOOKUP(B471,gajimar,10,0)</f>
        <v>0</v>
      </c>
      <c r="E471" s="1"/>
    </row>
    <row r="472" spans="1:5">
      <c r="A472" s="2">
        <v>42088</v>
      </c>
      <c r="B472" s="39" t="s">
        <v>344</v>
      </c>
      <c r="C472" s="1" t="s">
        <v>111</v>
      </c>
      <c r="D472" s="149">
        <f>VLOOKUP(B472,gajimar,5,0)</f>
        <v>4000000</v>
      </c>
      <c r="E472" s="1"/>
    </row>
    <row r="473" spans="1:5">
      <c r="A473" s="2">
        <v>42088</v>
      </c>
      <c r="B473" s="39" t="s">
        <v>344</v>
      </c>
      <c r="C473" s="1" t="s">
        <v>280</v>
      </c>
      <c r="D473" s="149">
        <f>VLOOKUP(B473,gajimar,6,0)</f>
        <v>1500000</v>
      </c>
      <c r="E473" s="1"/>
    </row>
    <row r="474" spans="1:5">
      <c r="A474" s="2">
        <v>42088</v>
      </c>
      <c r="B474" s="39" t="s">
        <v>344</v>
      </c>
      <c r="C474" s="1" t="s">
        <v>125</v>
      </c>
      <c r="D474" s="149">
        <f>VLOOKUP(B474,gajimar,7,0)</f>
        <v>0</v>
      </c>
      <c r="E474" s="1"/>
    </row>
    <row r="475" spans="1:5">
      <c r="A475" s="2">
        <v>42088</v>
      </c>
      <c r="B475" s="39" t="s">
        <v>344</v>
      </c>
      <c r="C475" s="1" t="s">
        <v>124</v>
      </c>
      <c r="D475" s="149">
        <f>VLOOKUP(B475,gajimar,8,0)</f>
        <v>0</v>
      </c>
      <c r="E475" s="1"/>
    </row>
    <row r="476" spans="1:5">
      <c r="A476" s="2">
        <v>42088</v>
      </c>
      <c r="B476" s="39" t="s">
        <v>344</v>
      </c>
      <c r="C476" s="1" t="s">
        <v>379</v>
      </c>
      <c r="D476" s="149">
        <f>VLOOKUP(B476,gajimar,9,0)</f>
        <v>0</v>
      </c>
      <c r="E476" s="1"/>
    </row>
    <row r="477" spans="1:5">
      <c r="A477" s="2">
        <v>42088</v>
      </c>
      <c r="B477" s="39" t="s">
        <v>344</v>
      </c>
      <c r="C477" s="1" t="s">
        <v>380</v>
      </c>
      <c r="D477" s="149">
        <f>VLOOKUP(B477,gajimar,10,0)</f>
        <v>0</v>
      </c>
      <c r="E477" s="1"/>
    </row>
    <row r="478" spans="1:5">
      <c r="A478" s="2">
        <v>42088</v>
      </c>
      <c r="B478" s="39" t="s">
        <v>175</v>
      </c>
      <c r="C478" s="1" t="s">
        <v>111</v>
      </c>
      <c r="D478" s="149">
        <f>VLOOKUP(B478,gajimar,5,0)</f>
        <v>1400000</v>
      </c>
      <c r="E478" s="1"/>
    </row>
    <row r="479" spans="1:5">
      <c r="A479" s="2">
        <v>42088</v>
      </c>
      <c r="B479" s="39" t="s">
        <v>175</v>
      </c>
      <c r="C479" s="1" t="s">
        <v>280</v>
      </c>
      <c r="D479" s="149">
        <f>VLOOKUP(B479,gajimar,6,0)</f>
        <v>300000</v>
      </c>
      <c r="E479" s="1"/>
    </row>
    <row r="480" spans="1:5">
      <c r="A480" s="2">
        <v>42088</v>
      </c>
      <c r="B480" s="39" t="s">
        <v>175</v>
      </c>
      <c r="C480" s="1" t="s">
        <v>125</v>
      </c>
      <c r="D480" s="149">
        <f>VLOOKUP(B480,gajimar,7,0)</f>
        <v>300000</v>
      </c>
      <c r="E480" s="1"/>
    </row>
    <row r="481" spans="1:5">
      <c r="A481" s="2">
        <v>42088</v>
      </c>
      <c r="B481" s="39" t="s">
        <v>175</v>
      </c>
      <c r="C481" s="1" t="s">
        <v>124</v>
      </c>
      <c r="D481" s="149">
        <f>VLOOKUP(B481,gajimar,8,0)</f>
        <v>150000</v>
      </c>
      <c r="E481" s="1"/>
    </row>
    <row r="482" spans="1:5">
      <c r="A482" s="2">
        <v>42088</v>
      </c>
      <c r="B482" s="39" t="s">
        <v>175</v>
      </c>
      <c r="C482" s="1" t="s">
        <v>379</v>
      </c>
      <c r="D482" s="149">
        <f>VLOOKUP(B482,gajimar,9,0)</f>
        <v>150000</v>
      </c>
      <c r="E482" s="1"/>
    </row>
    <row r="483" spans="1:5">
      <c r="A483" s="2">
        <v>42088</v>
      </c>
      <c r="B483" s="39" t="s">
        <v>175</v>
      </c>
      <c r="C483" s="1" t="s">
        <v>380</v>
      </c>
      <c r="D483" s="149">
        <f>VLOOKUP(B483,gajimar,10,0)</f>
        <v>0</v>
      </c>
      <c r="E483" s="1"/>
    </row>
    <row r="484" spans="1:5">
      <c r="A484" s="2">
        <v>42088</v>
      </c>
      <c r="B484" s="39" t="s">
        <v>185</v>
      </c>
      <c r="C484" s="1" t="s">
        <v>111</v>
      </c>
      <c r="D484" s="149">
        <f>VLOOKUP(B484,gajimar,5,0)</f>
        <v>1500000</v>
      </c>
      <c r="E484" s="1"/>
    </row>
    <row r="485" spans="1:5">
      <c r="A485" s="2">
        <v>42088</v>
      </c>
      <c r="B485" s="39" t="s">
        <v>185</v>
      </c>
      <c r="C485" s="1" t="s">
        <v>280</v>
      </c>
      <c r="D485" s="149">
        <f>VLOOKUP(B485,gajimar,6,0)</f>
        <v>100000</v>
      </c>
      <c r="E485" s="1"/>
    </row>
    <row r="486" spans="1:5">
      <c r="A486" s="2">
        <v>42088</v>
      </c>
      <c r="B486" s="39" t="s">
        <v>185</v>
      </c>
      <c r="C486" s="1" t="s">
        <v>125</v>
      </c>
      <c r="D486" s="149">
        <f>VLOOKUP(B486,gajimar,7,0)</f>
        <v>0</v>
      </c>
      <c r="E486" s="1"/>
    </row>
    <row r="487" spans="1:5">
      <c r="A487" s="2">
        <v>42088</v>
      </c>
      <c r="B487" s="39" t="s">
        <v>185</v>
      </c>
      <c r="C487" s="1" t="s">
        <v>124</v>
      </c>
      <c r="D487" s="149">
        <f>VLOOKUP(B487,gajimar,8,0)</f>
        <v>200000</v>
      </c>
      <c r="E487" s="1"/>
    </row>
    <row r="488" spans="1:5">
      <c r="A488" s="2">
        <v>42088</v>
      </c>
      <c r="B488" s="39" t="s">
        <v>185</v>
      </c>
      <c r="C488" s="1" t="s">
        <v>379</v>
      </c>
      <c r="D488" s="149">
        <f>VLOOKUP(B488,gajimar,9,0)</f>
        <v>375000</v>
      </c>
      <c r="E488" s="1"/>
    </row>
    <row r="489" spans="1:5">
      <c r="A489" s="2">
        <v>42088</v>
      </c>
      <c r="B489" s="39" t="s">
        <v>185</v>
      </c>
      <c r="C489" s="1" t="s">
        <v>380</v>
      </c>
      <c r="D489" s="149">
        <f>VLOOKUP(B489,gajimar,10,0)</f>
        <v>100000</v>
      </c>
      <c r="E489" s="1"/>
    </row>
    <row r="490" spans="1:5">
      <c r="A490" s="2">
        <v>42088</v>
      </c>
      <c r="B490" s="39" t="s">
        <v>347</v>
      </c>
      <c r="C490" s="1" t="s">
        <v>111</v>
      </c>
      <c r="D490" s="149">
        <f>VLOOKUP(B490,gajimar,5,0)</f>
        <v>1500000</v>
      </c>
      <c r="E490" s="1"/>
    </row>
    <row r="491" spans="1:5">
      <c r="A491" s="2">
        <v>42088</v>
      </c>
      <c r="B491" s="39" t="s">
        <v>347</v>
      </c>
      <c r="C491" s="1" t="s">
        <v>280</v>
      </c>
      <c r="D491" s="149">
        <f>VLOOKUP(B491,gajimar,6,0)</f>
        <v>100000</v>
      </c>
      <c r="E491" s="1"/>
    </row>
    <row r="492" spans="1:5">
      <c r="A492" s="2">
        <v>42088</v>
      </c>
      <c r="B492" s="39" t="s">
        <v>347</v>
      </c>
      <c r="C492" s="1" t="s">
        <v>125</v>
      </c>
      <c r="D492" s="149">
        <f>VLOOKUP(B492,gajimar,7,0)</f>
        <v>0</v>
      </c>
      <c r="E492" s="1"/>
    </row>
    <row r="493" spans="1:5">
      <c r="A493" s="2">
        <v>42088</v>
      </c>
      <c r="B493" s="39" t="s">
        <v>347</v>
      </c>
      <c r="C493" s="1" t="s">
        <v>124</v>
      </c>
      <c r="D493" s="149">
        <f>VLOOKUP(B493,gajimar,8,0)</f>
        <v>200000</v>
      </c>
      <c r="E493" s="1"/>
    </row>
    <row r="494" spans="1:5">
      <c r="A494" s="2">
        <v>42088</v>
      </c>
      <c r="B494" s="39" t="s">
        <v>347</v>
      </c>
      <c r="C494" s="1" t="s">
        <v>379</v>
      </c>
      <c r="D494" s="149">
        <f>VLOOKUP(B494,gajimar,9,0)</f>
        <v>375000</v>
      </c>
      <c r="E494" s="1"/>
    </row>
    <row r="495" spans="1:5">
      <c r="A495" s="2">
        <v>42088</v>
      </c>
      <c r="B495" s="39" t="s">
        <v>347</v>
      </c>
      <c r="C495" s="1" t="s">
        <v>380</v>
      </c>
      <c r="D495" s="149">
        <f>VLOOKUP(B495,gajimar,10,0)</f>
        <v>100000</v>
      </c>
      <c r="E495" s="1"/>
    </row>
    <row r="496" spans="1:5">
      <c r="A496" s="2">
        <v>42088</v>
      </c>
      <c r="B496" s="39" t="s">
        <v>176</v>
      </c>
      <c r="C496" s="1" t="s">
        <v>111</v>
      </c>
      <c r="D496" s="149">
        <f>VLOOKUP(B496,gajimar,5,0)</f>
        <v>2800000</v>
      </c>
      <c r="E496" s="1"/>
    </row>
    <row r="497" spans="1:5">
      <c r="A497" s="2">
        <v>42088</v>
      </c>
      <c r="B497" s="39" t="s">
        <v>176</v>
      </c>
      <c r="C497" s="1" t="s">
        <v>280</v>
      </c>
      <c r="D497" s="149">
        <f>VLOOKUP(B497,gajimar,6,0)</f>
        <v>1000000</v>
      </c>
      <c r="E497" s="1"/>
    </row>
    <row r="498" spans="1:5">
      <c r="A498" s="2">
        <v>42088</v>
      </c>
      <c r="B498" s="39" t="s">
        <v>176</v>
      </c>
      <c r="C498" s="1" t="s">
        <v>125</v>
      </c>
      <c r="D498" s="149">
        <f>VLOOKUP(B498,gajimar,7,0)</f>
        <v>0</v>
      </c>
      <c r="E498" s="1"/>
    </row>
    <row r="499" spans="1:5">
      <c r="A499" s="2">
        <v>42088</v>
      </c>
      <c r="B499" s="39" t="s">
        <v>176</v>
      </c>
      <c r="C499" s="1" t="s">
        <v>124</v>
      </c>
      <c r="D499" s="149">
        <f>VLOOKUP(B499,gajimar,8,0)</f>
        <v>0</v>
      </c>
      <c r="E499" s="1"/>
    </row>
    <row r="500" spans="1:5">
      <c r="A500" s="2">
        <v>42088</v>
      </c>
      <c r="B500" s="39" t="s">
        <v>176</v>
      </c>
      <c r="C500" s="1" t="s">
        <v>379</v>
      </c>
      <c r="D500" s="149">
        <f>VLOOKUP(B500,gajimar,9,0)</f>
        <v>0</v>
      </c>
      <c r="E500" s="1"/>
    </row>
    <row r="501" spans="1:5">
      <c r="A501" s="2">
        <v>42088</v>
      </c>
      <c r="B501" s="39" t="s">
        <v>176</v>
      </c>
      <c r="C501" s="1" t="s">
        <v>380</v>
      </c>
      <c r="D501" s="149">
        <f>VLOOKUP(B501,gajimar,10,0)</f>
        <v>0</v>
      </c>
      <c r="E501" s="1"/>
    </row>
    <row r="502" spans="1:5">
      <c r="A502" s="2">
        <v>42088</v>
      </c>
      <c r="B502" s="39" t="s">
        <v>348</v>
      </c>
      <c r="C502" s="1" t="s">
        <v>111</v>
      </c>
      <c r="D502" s="149">
        <f>VLOOKUP(B502,gajimar,5,0)</f>
        <v>0</v>
      </c>
      <c r="E502" s="1"/>
    </row>
    <row r="503" spans="1:5">
      <c r="A503" s="2">
        <v>42088</v>
      </c>
      <c r="B503" s="39" t="s">
        <v>348</v>
      </c>
      <c r="C503" s="1" t="s">
        <v>280</v>
      </c>
      <c r="D503" s="149">
        <f>VLOOKUP(B503,gajimar,6,0)</f>
        <v>0</v>
      </c>
      <c r="E503" s="1"/>
    </row>
    <row r="504" spans="1:5">
      <c r="A504" s="2">
        <v>42088</v>
      </c>
      <c r="B504" s="39" t="s">
        <v>348</v>
      </c>
      <c r="C504" s="1" t="s">
        <v>125</v>
      </c>
      <c r="D504" s="149">
        <f>VLOOKUP(B504,gajimar,7,0)</f>
        <v>0</v>
      </c>
      <c r="E504" s="1"/>
    </row>
    <row r="505" spans="1:5">
      <c r="A505" s="2">
        <v>42088</v>
      </c>
      <c r="B505" s="39" t="s">
        <v>348</v>
      </c>
      <c r="C505" s="1" t="s">
        <v>124</v>
      </c>
      <c r="D505" s="149">
        <f>VLOOKUP(B505,gajimar,8,0)</f>
        <v>0</v>
      </c>
      <c r="E505" s="1"/>
    </row>
    <row r="506" spans="1:5">
      <c r="A506" s="2">
        <v>42088</v>
      </c>
      <c r="B506" s="39" t="s">
        <v>348</v>
      </c>
      <c r="C506" s="1" t="s">
        <v>379</v>
      </c>
      <c r="D506" s="149">
        <f>VLOOKUP(B506,gajimar,9,0)</f>
        <v>0</v>
      </c>
      <c r="E506" s="1"/>
    </row>
    <row r="507" spans="1:5">
      <c r="A507" s="2">
        <v>42088</v>
      </c>
      <c r="B507" s="39" t="s">
        <v>348</v>
      </c>
      <c r="C507" s="1" t="s">
        <v>380</v>
      </c>
      <c r="D507" s="149">
        <f>VLOOKUP(B507,gajimar,10,0)</f>
        <v>0</v>
      </c>
      <c r="E507" s="1"/>
    </row>
    <row r="508" spans="1:5">
      <c r="A508" s="2">
        <v>42088</v>
      </c>
      <c r="B508" s="39" t="s">
        <v>350</v>
      </c>
      <c r="C508" s="1" t="s">
        <v>111</v>
      </c>
      <c r="D508" s="149">
        <f>VLOOKUP(B508,gajimar,5,0)</f>
        <v>0</v>
      </c>
      <c r="E508" s="1"/>
    </row>
    <row r="509" spans="1:5">
      <c r="A509" s="2">
        <v>42088</v>
      </c>
      <c r="B509" s="39" t="s">
        <v>350</v>
      </c>
      <c r="C509" s="1" t="s">
        <v>280</v>
      </c>
      <c r="D509" s="149">
        <f>VLOOKUP(B509,gajimar,6,0)</f>
        <v>0</v>
      </c>
      <c r="E509" s="1"/>
    </row>
    <row r="510" spans="1:5">
      <c r="A510" s="2">
        <v>42088</v>
      </c>
      <c r="B510" s="39" t="s">
        <v>350</v>
      </c>
      <c r="C510" s="1" t="s">
        <v>125</v>
      </c>
      <c r="D510" s="149">
        <f>VLOOKUP(B510,gajimar,7,0)</f>
        <v>0</v>
      </c>
      <c r="E510" s="1"/>
    </row>
    <row r="511" spans="1:5">
      <c r="A511" s="2">
        <v>42088</v>
      </c>
      <c r="B511" s="39" t="s">
        <v>350</v>
      </c>
      <c r="C511" s="1" t="s">
        <v>124</v>
      </c>
      <c r="D511" s="149">
        <f>VLOOKUP(B511,gajimar,8,0)</f>
        <v>0</v>
      </c>
      <c r="E511" s="1"/>
    </row>
    <row r="512" spans="1:5">
      <c r="A512" s="2">
        <v>42088</v>
      </c>
      <c r="B512" s="39" t="s">
        <v>350</v>
      </c>
      <c r="C512" s="1" t="s">
        <v>379</v>
      </c>
      <c r="D512" s="149">
        <f>VLOOKUP(B512,gajimar,9,0)</f>
        <v>0</v>
      </c>
      <c r="E512" s="1"/>
    </row>
    <row r="513" spans="1:5">
      <c r="A513" s="2">
        <v>42088</v>
      </c>
      <c r="B513" s="39" t="s">
        <v>350</v>
      </c>
      <c r="C513" s="1" t="s">
        <v>380</v>
      </c>
      <c r="D513" s="149">
        <f>VLOOKUP(B513,gajimar,10,0)</f>
        <v>0</v>
      </c>
      <c r="E513" s="1"/>
    </row>
    <row r="514" spans="1:5">
      <c r="A514" s="2">
        <v>42088</v>
      </c>
      <c r="B514" s="39" t="s">
        <v>352</v>
      </c>
      <c r="C514" s="1" t="s">
        <v>111</v>
      </c>
      <c r="D514" s="149">
        <f>VLOOKUP(B514,gajimar,5,0)</f>
        <v>1500000</v>
      </c>
      <c r="E514" s="1"/>
    </row>
    <row r="515" spans="1:5">
      <c r="A515" s="2">
        <v>42088</v>
      </c>
      <c r="B515" s="39" t="s">
        <v>352</v>
      </c>
      <c r="C515" s="1" t="s">
        <v>280</v>
      </c>
      <c r="D515" s="149">
        <f>VLOOKUP(B515,gajimar,6,0)</f>
        <v>100000</v>
      </c>
      <c r="E515" s="1"/>
    </row>
    <row r="516" spans="1:5">
      <c r="A516" s="2">
        <v>42088</v>
      </c>
      <c r="B516" s="39" t="s">
        <v>352</v>
      </c>
      <c r="C516" s="1" t="s">
        <v>125</v>
      </c>
      <c r="D516" s="149">
        <f>VLOOKUP(B516,gajimar,7,0)</f>
        <v>0</v>
      </c>
      <c r="E516" s="1"/>
    </row>
    <row r="517" spans="1:5">
      <c r="A517" s="2">
        <v>42088</v>
      </c>
      <c r="B517" s="39" t="s">
        <v>352</v>
      </c>
      <c r="C517" s="1" t="s">
        <v>124</v>
      </c>
      <c r="D517" s="149">
        <f>VLOOKUP(B517,gajimar,8,0)</f>
        <v>200000</v>
      </c>
      <c r="E517" s="1"/>
    </row>
    <row r="518" spans="1:5">
      <c r="A518" s="2">
        <v>42088</v>
      </c>
      <c r="B518" s="39" t="s">
        <v>352</v>
      </c>
      <c r="C518" s="1" t="s">
        <v>379</v>
      </c>
      <c r="D518" s="149">
        <f>VLOOKUP(B518,gajimar,9,0)</f>
        <v>425000</v>
      </c>
      <c r="E518" s="1"/>
    </row>
    <row r="519" spans="1:5">
      <c r="A519" s="2">
        <v>42088</v>
      </c>
      <c r="B519" s="39" t="s">
        <v>352</v>
      </c>
      <c r="C519" s="1" t="s">
        <v>380</v>
      </c>
      <c r="D519" s="149">
        <f>VLOOKUP(B519,gajimar,10,0)</f>
        <v>100000</v>
      </c>
      <c r="E519" s="1"/>
    </row>
    <row r="520" spans="1:5">
      <c r="A520" s="2">
        <v>42088</v>
      </c>
      <c r="B520" s="39" t="s">
        <v>177</v>
      </c>
      <c r="C520" s="1" t="s">
        <v>111</v>
      </c>
      <c r="D520" s="149">
        <f>VLOOKUP(B520,gajimar,5,0)</f>
        <v>2500000</v>
      </c>
      <c r="E520" s="1"/>
    </row>
    <row r="521" spans="1:5">
      <c r="A521" s="2">
        <v>42088</v>
      </c>
      <c r="B521" s="39" t="s">
        <v>177</v>
      </c>
      <c r="C521" s="1" t="s">
        <v>280</v>
      </c>
      <c r="D521" s="149">
        <f>VLOOKUP(B521,gajimar,6,0)</f>
        <v>500000</v>
      </c>
      <c r="E521" s="1"/>
    </row>
    <row r="522" spans="1:5">
      <c r="A522" s="2">
        <v>42088</v>
      </c>
      <c r="B522" s="39" t="s">
        <v>177</v>
      </c>
      <c r="C522" s="1" t="s">
        <v>125</v>
      </c>
      <c r="D522" s="149">
        <f>VLOOKUP(B522,gajimar,7,0)</f>
        <v>0</v>
      </c>
      <c r="E522" s="1"/>
    </row>
    <row r="523" spans="1:5">
      <c r="A523" s="2">
        <v>42088</v>
      </c>
      <c r="B523" s="39" t="s">
        <v>177</v>
      </c>
      <c r="C523" s="1" t="s">
        <v>124</v>
      </c>
      <c r="D523" s="149">
        <f>VLOOKUP(B523,gajimar,8,0)</f>
        <v>0</v>
      </c>
      <c r="E523" s="1"/>
    </row>
    <row r="524" spans="1:5">
      <c r="A524" s="2">
        <v>42088</v>
      </c>
      <c r="B524" s="39" t="s">
        <v>177</v>
      </c>
      <c r="C524" s="1" t="s">
        <v>379</v>
      </c>
      <c r="D524" s="149">
        <f>VLOOKUP(B524,gajimar,9,0)</f>
        <v>0</v>
      </c>
      <c r="E524" s="1"/>
    </row>
    <row r="525" spans="1:5">
      <c r="A525" s="2">
        <v>42088</v>
      </c>
      <c r="B525" s="39" t="s">
        <v>177</v>
      </c>
      <c r="C525" s="1" t="s">
        <v>380</v>
      </c>
      <c r="D525" s="149">
        <f>VLOOKUP(B525,gajimar,10,0)</f>
        <v>0</v>
      </c>
      <c r="E525" s="1"/>
    </row>
    <row r="526" spans="1:5">
      <c r="A526" s="2">
        <v>42088</v>
      </c>
      <c r="B526" s="39" t="s">
        <v>354</v>
      </c>
      <c r="C526" s="1" t="s">
        <v>111</v>
      </c>
      <c r="D526" s="149">
        <f>VLOOKUP(B526,gajimar,5,0)</f>
        <v>1500000</v>
      </c>
      <c r="E526" s="1"/>
    </row>
    <row r="527" spans="1:5">
      <c r="A527" s="2">
        <v>42088</v>
      </c>
      <c r="B527" s="39" t="s">
        <v>354</v>
      </c>
      <c r="C527" s="1" t="s">
        <v>280</v>
      </c>
      <c r="D527" s="149">
        <f>VLOOKUP(B527,gajimar,6,0)</f>
        <v>100000</v>
      </c>
      <c r="E527" s="1"/>
    </row>
    <row r="528" spans="1:5">
      <c r="A528" s="2">
        <v>42088</v>
      </c>
      <c r="B528" s="39" t="s">
        <v>354</v>
      </c>
      <c r="C528" s="1" t="s">
        <v>125</v>
      </c>
      <c r="D528" s="149">
        <f>VLOOKUP(B528,gajimar,7,0)</f>
        <v>0</v>
      </c>
      <c r="E528" s="1"/>
    </row>
    <row r="529" spans="1:5">
      <c r="A529" s="2">
        <v>42088</v>
      </c>
      <c r="B529" s="39" t="s">
        <v>354</v>
      </c>
      <c r="C529" s="1" t="s">
        <v>124</v>
      </c>
      <c r="D529" s="149">
        <f>VLOOKUP(B529,gajimar,8,0)</f>
        <v>200000</v>
      </c>
      <c r="E529" s="1"/>
    </row>
    <row r="530" spans="1:5">
      <c r="A530" s="2">
        <v>42088</v>
      </c>
      <c r="B530" s="39" t="s">
        <v>354</v>
      </c>
      <c r="C530" s="1" t="s">
        <v>379</v>
      </c>
      <c r="D530" s="149">
        <f>VLOOKUP(B530,gajimar,9,0)</f>
        <v>375000</v>
      </c>
      <c r="E530" s="1"/>
    </row>
    <row r="531" spans="1:5">
      <c r="A531" s="2">
        <v>42088</v>
      </c>
      <c r="B531" s="39" t="s">
        <v>354</v>
      </c>
      <c r="C531" s="1" t="s">
        <v>380</v>
      </c>
      <c r="D531" s="149">
        <f>VLOOKUP(B531,gajimar,10,0)</f>
        <v>100000</v>
      </c>
      <c r="E531" s="1"/>
    </row>
    <row r="532" spans="1:5">
      <c r="A532" s="2">
        <v>42088</v>
      </c>
      <c r="B532" s="39" t="s">
        <v>356</v>
      </c>
      <c r="C532" s="1" t="s">
        <v>111</v>
      </c>
      <c r="D532" s="149">
        <f>VLOOKUP(B532,gajimar,5,0)</f>
        <v>0</v>
      </c>
      <c r="E532" s="1"/>
    </row>
    <row r="533" spans="1:5">
      <c r="A533" s="2">
        <v>42088</v>
      </c>
      <c r="B533" s="39" t="s">
        <v>356</v>
      </c>
      <c r="C533" s="1" t="s">
        <v>280</v>
      </c>
      <c r="D533" s="149">
        <f>VLOOKUP(B533,gajimar,6,0)</f>
        <v>0</v>
      </c>
      <c r="E533" s="1"/>
    </row>
    <row r="534" spans="1:5">
      <c r="A534" s="2">
        <v>42088</v>
      </c>
      <c r="B534" s="39" t="s">
        <v>356</v>
      </c>
      <c r="C534" s="1" t="s">
        <v>125</v>
      </c>
      <c r="D534" s="149">
        <f>VLOOKUP(B534,gajimar,7,0)</f>
        <v>0</v>
      </c>
      <c r="E534" s="1"/>
    </row>
    <row r="535" spans="1:5">
      <c r="A535" s="2">
        <v>42088</v>
      </c>
      <c r="B535" s="39" t="s">
        <v>356</v>
      </c>
      <c r="C535" s="1" t="s">
        <v>124</v>
      </c>
      <c r="D535" s="149">
        <f>VLOOKUP(B535,gajimar,8,0)</f>
        <v>0</v>
      </c>
      <c r="E535" s="1"/>
    </row>
    <row r="536" spans="1:5">
      <c r="A536" s="2">
        <v>42088</v>
      </c>
      <c r="B536" s="39" t="s">
        <v>356</v>
      </c>
      <c r="C536" s="1" t="s">
        <v>379</v>
      </c>
      <c r="D536" s="149">
        <f>VLOOKUP(B536,gajimar,9,0)</f>
        <v>0</v>
      </c>
      <c r="E536" s="1"/>
    </row>
    <row r="537" spans="1:5">
      <c r="A537" s="2">
        <v>42088</v>
      </c>
      <c r="B537" s="39" t="s">
        <v>356</v>
      </c>
      <c r="C537" s="1" t="s">
        <v>380</v>
      </c>
      <c r="D537" s="149">
        <f>VLOOKUP(B537,gajimar,10,0)</f>
        <v>0</v>
      </c>
      <c r="E537" s="1"/>
    </row>
    <row r="538" spans="1:5">
      <c r="A538" s="2">
        <v>42088</v>
      </c>
      <c r="B538" s="39" t="s">
        <v>358</v>
      </c>
      <c r="C538" s="1" t="s">
        <v>111</v>
      </c>
      <c r="D538" s="149">
        <f>VLOOKUP(B538,gajimar,5,0)</f>
        <v>0</v>
      </c>
      <c r="E538" s="1"/>
    </row>
    <row r="539" spans="1:5">
      <c r="A539" s="2">
        <v>42088</v>
      </c>
      <c r="B539" s="39" t="s">
        <v>358</v>
      </c>
      <c r="C539" s="1" t="s">
        <v>280</v>
      </c>
      <c r="D539" s="149">
        <f>VLOOKUP(B539,gajimar,6,0)</f>
        <v>0</v>
      </c>
      <c r="E539" s="1"/>
    </row>
    <row r="540" spans="1:5">
      <c r="A540" s="2">
        <v>42088</v>
      </c>
      <c r="B540" s="39" t="s">
        <v>358</v>
      </c>
      <c r="C540" s="1" t="s">
        <v>125</v>
      </c>
      <c r="D540" s="149">
        <f>VLOOKUP(B540,gajimar,7,0)</f>
        <v>0</v>
      </c>
      <c r="E540" s="1"/>
    </row>
    <row r="541" spans="1:5">
      <c r="A541" s="2">
        <v>42088</v>
      </c>
      <c r="B541" s="39" t="s">
        <v>358</v>
      </c>
      <c r="C541" s="1" t="s">
        <v>124</v>
      </c>
      <c r="D541" s="149">
        <f>VLOOKUP(B541,gajimar,8,0)</f>
        <v>0</v>
      </c>
      <c r="E541" s="1"/>
    </row>
    <row r="542" spans="1:5">
      <c r="A542" s="2">
        <v>42088</v>
      </c>
      <c r="B542" s="39" t="s">
        <v>358</v>
      </c>
      <c r="C542" s="1" t="s">
        <v>379</v>
      </c>
      <c r="D542" s="149">
        <f>VLOOKUP(B542,gajimar,9,0)</f>
        <v>0</v>
      </c>
      <c r="E542" s="1"/>
    </row>
    <row r="543" spans="1:5">
      <c r="A543" s="2">
        <v>42088</v>
      </c>
      <c r="B543" s="39" t="s">
        <v>358</v>
      </c>
      <c r="C543" s="1" t="s">
        <v>380</v>
      </c>
      <c r="D543" s="149">
        <f>VLOOKUP(B543,gajimar,10,0)</f>
        <v>0</v>
      </c>
      <c r="E543" s="1"/>
    </row>
    <row r="544" spans="1:5">
      <c r="A544" s="2">
        <v>42088</v>
      </c>
      <c r="B544" s="39" t="s">
        <v>187</v>
      </c>
      <c r="C544" s="1" t="s">
        <v>111</v>
      </c>
      <c r="D544" s="149">
        <f>VLOOKUP(B544,gajimar,5,0)</f>
        <v>1500000</v>
      </c>
      <c r="E544" s="1"/>
    </row>
    <row r="545" spans="1:5">
      <c r="A545" s="2">
        <v>42088</v>
      </c>
      <c r="B545" s="39" t="s">
        <v>187</v>
      </c>
      <c r="C545" s="1" t="s">
        <v>280</v>
      </c>
      <c r="D545" s="149">
        <f>VLOOKUP(B545,gajimar,6,0)</f>
        <v>500000</v>
      </c>
      <c r="E545" s="1"/>
    </row>
    <row r="546" spans="1:5">
      <c r="A546" s="2">
        <v>42088</v>
      </c>
      <c r="B546" s="39" t="s">
        <v>187</v>
      </c>
      <c r="C546" s="1" t="s">
        <v>125</v>
      </c>
      <c r="D546" s="149">
        <f>VLOOKUP(B546,gajimar,7,0)</f>
        <v>0</v>
      </c>
      <c r="E546" s="1"/>
    </row>
    <row r="547" spans="1:5">
      <c r="A547" s="2">
        <v>42088</v>
      </c>
      <c r="B547" s="39" t="s">
        <v>187</v>
      </c>
      <c r="C547" s="1" t="s">
        <v>124</v>
      </c>
      <c r="D547" s="149">
        <f>VLOOKUP(B547,gajimar,8,0)</f>
        <v>300000</v>
      </c>
      <c r="E547" s="1"/>
    </row>
    <row r="548" spans="1:5">
      <c r="A548" s="2">
        <v>42088</v>
      </c>
      <c r="B548" s="39" t="s">
        <v>187</v>
      </c>
      <c r="C548" s="1" t="s">
        <v>379</v>
      </c>
      <c r="D548" s="149">
        <f>VLOOKUP(B548,gajimar,9,0)</f>
        <v>0</v>
      </c>
      <c r="E548" s="1"/>
    </row>
    <row r="549" spans="1:5">
      <c r="A549" s="2">
        <v>42088</v>
      </c>
      <c r="B549" s="39" t="s">
        <v>187</v>
      </c>
      <c r="C549" s="1" t="s">
        <v>380</v>
      </c>
      <c r="D549" s="149">
        <f>VLOOKUP(B549,gajimar,10,0)</f>
        <v>200000</v>
      </c>
      <c r="E549" s="1"/>
    </row>
    <row r="550" spans="1:5">
      <c r="A550" s="2">
        <v>42088</v>
      </c>
      <c r="B550" s="39" t="s">
        <v>179</v>
      </c>
      <c r="C550" s="1" t="s">
        <v>111</v>
      </c>
      <c r="D550" s="149">
        <f>VLOOKUP(B550,gajimar,5,0)</f>
        <v>3500000</v>
      </c>
      <c r="E550" s="1"/>
    </row>
    <row r="551" spans="1:5">
      <c r="A551" s="2">
        <v>42088</v>
      </c>
      <c r="B551" s="39" t="s">
        <v>179</v>
      </c>
      <c r="C551" s="1" t="s">
        <v>280</v>
      </c>
      <c r="D551" s="149">
        <f>VLOOKUP(B551,gajimar,6,0)</f>
        <v>1500000</v>
      </c>
      <c r="E551" s="1"/>
    </row>
    <row r="552" spans="1:5">
      <c r="A552" s="2">
        <v>42088</v>
      </c>
      <c r="B552" s="39" t="s">
        <v>179</v>
      </c>
      <c r="C552" s="1" t="s">
        <v>125</v>
      </c>
      <c r="D552" s="149">
        <f>VLOOKUP(B552,gajimar,7,0)</f>
        <v>0</v>
      </c>
      <c r="E552" s="1"/>
    </row>
    <row r="553" spans="1:5">
      <c r="A553" s="2">
        <v>42088</v>
      </c>
      <c r="B553" s="39" t="s">
        <v>179</v>
      </c>
      <c r="C553" s="1" t="s">
        <v>124</v>
      </c>
      <c r="D553" s="149">
        <f>VLOOKUP(B553,gajimar,8,0)</f>
        <v>0</v>
      </c>
      <c r="E553" s="1"/>
    </row>
    <row r="554" spans="1:5">
      <c r="A554" s="2">
        <v>42088</v>
      </c>
      <c r="B554" s="39" t="s">
        <v>179</v>
      </c>
      <c r="C554" s="1" t="s">
        <v>379</v>
      </c>
      <c r="D554" s="149">
        <f>VLOOKUP(B554,gajimar,9,0)</f>
        <v>0</v>
      </c>
      <c r="E554" s="1"/>
    </row>
    <row r="555" spans="1:5">
      <c r="A555" s="2">
        <v>42088</v>
      </c>
      <c r="B555" s="39" t="s">
        <v>179</v>
      </c>
      <c r="C555" s="1" t="s">
        <v>380</v>
      </c>
      <c r="D555" s="149">
        <f>VLOOKUP(B555,gajimar,10,0)</f>
        <v>0</v>
      </c>
      <c r="E555" s="1"/>
    </row>
    <row r="556" spans="1:5">
      <c r="A556" s="2">
        <v>42088</v>
      </c>
      <c r="B556" s="39" t="s">
        <v>190</v>
      </c>
      <c r="C556" s="1" t="s">
        <v>111</v>
      </c>
      <c r="D556" s="149">
        <f>VLOOKUP(B556,gajimar,5,0)</f>
        <v>1500000</v>
      </c>
      <c r="E556" s="1"/>
    </row>
    <row r="557" spans="1:5">
      <c r="A557" s="2">
        <v>42088</v>
      </c>
      <c r="B557" s="39" t="s">
        <v>190</v>
      </c>
      <c r="C557" s="1" t="s">
        <v>280</v>
      </c>
      <c r="D557" s="149">
        <f>VLOOKUP(B557,gajimar,6,0)</f>
        <v>400000</v>
      </c>
      <c r="E557" s="1"/>
    </row>
    <row r="558" spans="1:5">
      <c r="A558" s="2">
        <v>42088</v>
      </c>
      <c r="B558" s="39" t="s">
        <v>190</v>
      </c>
      <c r="C558" s="1" t="s">
        <v>125</v>
      </c>
      <c r="D558" s="149">
        <f>VLOOKUP(B558,gajimar,7,0)</f>
        <v>0</v>
      </c>
      <c r="E558" s="1"/>
    </row>
    <row r="559" spans="1:5">
      <c r="A559" s="2">
        <v>42088</v>
      </c>
      <c r="B559" s="39" t="s">
        <v>190</v>
      </c>
      <c r="C559" s="1" t="s">
        <v>124</v>
      </c>
      <c r="D559" s="149">
        <f>VLOOKUP(B559,gajimar,8,0)</f>
        <v>0</v>
      </c>
      <c r="E559" s="1"/>
    </row>
    <row r="560" spans="1:5">
      <c r="A560" s="2">
        <v>42088</v>
      </c>
      <c r="B560" s="39" t="s">
        <v>190</v>
      </c>
      <c r="C560" s="1" t="s">
        <v>379</v>
      </c>
      <c r="D560" s="149">
        <f>VLOOKUP(B560,gajimar,9,0)</f>
        <v>0</v>
      </c>
      <c r="E560" s="1"/>
    </row>
    <row r="561" spans="1:5">
      <c r="A561" s="2">
        <v>42088</v>
      </c>
      <c r="B561" s="39" t="s">
        <v>190</v>
      </c>
      <c r="C561" s="1" t="s">
        <v>380</v>
      </c>
      <c r="D561" s="149">
        <f>VLOOKUP(B561,gajimar,10,0)</f>
        <v>0</v>
      </c>
      <c r="E561" s="1"/>
    </row>
    <row r="562" spans="1:5">
      <c r="A562" s="2">
        <v>42088</v>
      </c>
      <c r="B562" s="39" t="s">
        <v>364</v>
      </c>
      <c r="C562" s="1" t="s">
        <v>111</v>
      </c>
      <c r="D562" s="149">
        <f>VLOOKUP(B562,gajimar,5,0)</f>
        <v>0</v>
      </c>
      <c r="E562" s="1"/>
    </row>
    <row r="563" spans="1:5">
      <c r="A563" s="2">
        <v>42088</v>
      </c>
      <c r="B563" s="39" t="s">
        <v>364</v>
      </c>
      <c r="C563" s="1" t="s">
        <v>280</v>
      </c>
      <c r="D563" s="149">
        <f>VLOOKUP(B563,gajimar,6,0)</f>
        <v>0</v>
      </c>
      <c r="E563" s="1"/>
    </row>
    <row r="564" spans="1:5">
      <c r="A564" s="2">
        <v>42088</v>
      </c>
      <c r="B564" s="39" t="s">
        <v>364</v>
      </c>
      <c r="C564" s="1" t="s">
        <v>125</v>
      </c>
      <c r="D564" s="149">
        <f>VLOOKUP(B564,gajimar,7,0)</f>
        <v>0</v>
      </c>
      <c r="E564" s="1"/>
    </row>
    <row r="565" spans="1:5">
      <c r="A565" s="2">
        <v>42088</v>
      </c>
      <c r="B565" s="39" t="s">
        <v>364</v>
      </c>
      <c r="C565" s="1" t="s">
        <v>124</v>
      </c>
      <c r="D565" s="149">
        <f>VLOOKUP(B565,gajimar,8,0)</f>
        <v>0</v>
      </c>
      <c r="E565" s="1"/>
    </row>
    <row r="566" spans="1:5">
      <c r="A566" s="2">
        <v>42088</v>
      </c>
      <c r="B566" s="39" t="s">
        <v>364</v>
      </c>
      <c r="C566" s="1" t="s">
        <v>379</v>
      </c>
      <c r="D566" s="149">
        <f>VLOOKUP(B566,gajimar,9,0)</f>
        <v>0</v>
      </c>
      <c r="E566" s="1"/>
    </row>
    <row r="567" spans="1:5">
      <c r="A567" s="2">
        <v>42088</v>
      </c>
      <c r="B567" s="39" t="s">
        <v>364</v>
      </c>
      <c r="C567" s="1" t="s">
        <v>380</v>
      </c>
      <c r="D567" s="149">
        <f>VLOOKUP(B567,gajimar,10,0)</f>
        <v>0</v>
      </c>
      <c r="E567" s="1"/>
    </row>
    <row r="568" spans="1:5">
      <c r="A568" s="2">
        <v>42088</v>
      </c>
      <c r="B568" s="39" t="s">
        <v>191</v>
      </c>
      <c r="C568" s="1" t="s">
        <v>111</v>
      </c>
      <c r="D568" s="149">
        <f>VLOOKUP(B568,gajimar,5,0)</f>
        <v>1500000</v>
      </c>
      <c r="E568" s="1"/>
    </row>
    <row r="569" spans="1:5">
      <c r="A569" s="2">
        <v>42088</v>
      </c>
      <c r="B569" s="39" t="s">
        <v>191</v>
      </c>
      <c r="C569" s="1" t="s">
        <v>280</v>
      </c>
      <c r="D569" s="149">
        <f>VLOOKUP(B569,gajimar,6,0)</f>
        <v>100000</v>
      </c>
      <c r="E569" s="1"/>
    </row>
    <row r="570" spans="1:5">
      <c r="A570" s="2">
        <v>42088</v>
      </c>
      <c r="B570" s="39" t="s">
        <v>191</v>
      </c>
      <c r="C570" s="1" t="s">
        <v>125</v>
      </c>
      <c r="D570" s="149">
        <f>VLOOKUP(B570,gajimar,7,0)</f>
        <v>0</v>
      </c>
      <c r="E570" s="1"/>
    </row>
    <row r="571" spans="1:5">
      <c r="A571" s="2">
        <v>42088</v>
      </c>
      <c r="B571" s="39" t="s">
        <v>191</v>
      </c>
      <c r="C571" s="1" t="s">
        <v>124</v>
      </c>
      <c r="D571" s="149">
        <f>VLOOKUP(B571,gajimar,8,0)</f>
        <v>200000</v>
      </c>
      <c r="E571" s="1"/>
    </row>
    <row r="572" spans="1:5">
      <c r="A572" s="2">
        <v>42088</v>
      </c>
      <c r="B572" s="39" t="s">
        <v>191</v>
      </c>
      <c r="C572" s="1" t="s">
        <v>379</v>
      </c>
      <c r="D572" s="149">
        <f>VLOOKUP(B572,gajimar,9,0)</f>
        <v>375000</v>
      </c>
      <c r="E572" s="1"/>
    </row>
    <row r="573" spans="1:5">
      <c r="A573" s="2">
        <v>42088</v>
      </c>
      <c r="B573" s="39" t="s">
        <v>191</v>
      </c>
      <c r="C573" s="1" t="s">
        <v>380</v>
      </c>
      <c r="D573" s="149">
        <f>VLOOKUP(B573,gajimar,10,0)</f>
        <v>100000</v>
      </c>
      <c r="E573" s="1"/>
    </row>
    <row r="574" spans="1:5">
      <c r="A574" s="2">
        <v>42088</v>
      </c>
      <c r="B574" s="39" t="s">
        <v>366</v>
      </c>
      <c r="C574" s="1" t="s">
        <v>111</v>
      </c>
      <c r="D574" s="149">
        <f>VLOOKUP(B574,gajimar,5,0)</f>
        <v>1500000</v>
      </c>
      <c r="E574" s="1"/>
    </row>
    <row r="575" spans="1:5">
      <c r="A575" s="2">
        <v>42088</v>
      </c>
      <c r="B575" s="39" t="s">
        <v>366</v>
      </c>
      <c r="C575" s="1" t="s">
        <v>280</v>
      </c>
      <c r="D575" s="149">
        <f>VLOOKUP(B575,gajimar,6,0)</f>
        <v>500000</v>
      </c>
      <c r="E575" s="1"/>
    </row>
    <row r="576" spans="1:5">
      <c r="A576" s="2">
        <v>42088</v>
      </c>
      <c r="B576" s="39" t="s">
        <v>366</v>
      </c>
      <c r="C576" s="1" t="s">
        <v>125</v>
      </c>
      <c r="D576" s="149">
        <f>VLOOKUP(B576,gajimar,7,0)</f>
        <v>0</v>
      </c>
      <c r="E576" s="1"/>
    </row>
    <row r="577" spans="1:5">
      <c r="A577" s="2">
        <v>42088</v>
      </c>
      <c r="B577" s="39" t="s">
        <v>366</v>
      </c>
      <c r="C577" s="1" t="s">
        <v>124</v>
      </c>
      <c r="D577" s="149">
        <f>VLOOKUP(B577,gajimar,8,0)</f>
        <v>300000</v>
      </c>
      <c r="E577" s="1"/>
    </row>
    <row r="578" spans="1:5">
      <c r="A578" s="2">
        <v>42088</v>
      </c>
      <c r="B578" s="39" t="s">
        <v>366</v>
      </c>
      <c r="C578" s="1" t="s">
        <v>379</v>
      </c>
      <c r="D578" s="149">
        <f>VLOOKUP(B578,gajimar,9,0)</f>
        <v>0</v>
      </c>
      <c r="E578" s="1"/>
    </row>
    <row r="579" spans="1:5">
      <c r="A579" s="2">
        <v>42088</v>
      </c>
      <c r="B579" s="39" t="s">
        <v>366</v>
      </c>
      <c r="C579" s="1" t="s">
        <v>380</v>
      </c>
      <c r="D579" s="149">
        <f>VLOOKUP(B579,gajimar,10,0)</f>
        <v>200000</v>
      </c>
      <c r="E579" s="1"/>
    </row>
    <row r="580" spans="1:5">
      <c r="A580" s="2">
        <v>42088</v>
      </c>
      <c r="B580" s="39" t="s">
        <v>192</v>
      </c>
      <c r="C580" s="1" t="s">
        <v>111</v>
      </c>
      <c r="D580" s="149">
        <f>VLOOKUP(B580,gajimar,5,0)</f>
        <v>1500000</v>
      </c>
      <c r="E580" s="1"/>
    </row>
    <row r="581" spans="1:5">
      <c r="A581" s="2">
        <v>42088</v>
      </c>
      <c r="B581" s="39" t="s">
        <v>192</v>
      </c>
      <c r="C581" s="1" t="s">
        <v>280</v>
      </c>
      <c r="D581" s="149">
        <f>VLOOKUP(B581,gajimar,6,0)</f>
        <v>100000</v>
      </c>
      <c r="E581" s="1"/>
    </row>
    <row r="582" spans="1:5">
      <c r="A582" s="2">
        <v>42088</v>
      </c>
      <c r="B582" s="39" t="s">
        <v>192</v>
      </c>
      <c r="C582" s="1" t="s">
        <v>125</v>
      </c>
      <c r="D582" s="149">
        <f>VLOOKUP(B582,gajimar,7,0)</f>
        <v>0</v>
      </c>
      <c r="E582" s="1"/>
    </row>
    <row r="583" spans="1:5">
      <c r="A583" s="2">
        <v>42088</v>
      </c>
      <c r="B583" s="39" t="s">
        <v>192</v>
      </c>
      <c r="C583" s="1" t="s">
        <v>124</v>
      </c>
      <c r="D583" s="149">
        <f>VLOOKUP(B583,gajimar,8,0)</f>
        <v>200000</v>
      </c>
      <c r="E583" s="1"/>
    </row>
    <row r="584" spans="1:5">
      <c r="A584" s="2">
        <v>42088</v>
      </c>
      <c r="B584" s="39" t="s">
        <v>192</v>
      </c>
      <c r="C584" s="1" t="s">
        <v>379</v>
      </c>
      <c r="D584" s="149">
        <f>VLOOKUP(B584,gajimar,9,0)</f>
        <v>375000</v>
      </c>
      <c r="E584" s="1"/>
    </row>
    <row r="585" spans="1:5">
      <c r="A585" s="2">
        <v>42088</v>
      </c>
      <c r="B585" s="39" t="s">
        <v>192</v>
      </c>
      <c r="C585" s="1" t="s">
        <v>380</v>
      </c>
      <c r="D585" s="149">
        <f>VLOOKUP(B585,gajimar,10,0)</f>
        <v>100000</v>
      </c>
      <c r="E585" s="1"/>
    </row>
    <row r="586" spans="1:5">
      <c r="A586" s="2">
        <v>42088</v>
      </c>
      <c r="B586" s="39" t="s">
        <v>193</v>
      </c>
      <c r="C586" s="1" t="s">
        <v>111</v>
      </c>
      <c r="D586" s="149">
        <f>VLOOKUP(B586,gajimar,5,0)</f>
        <v>1500000</v>
      </c>
      <c r="E586" s="1"/>
    </row>
    <row r="587" spans="1:5">
      <c r="A587" s="2">
        <v>42088</v>
      </c>
      <c r="B587" s="39" t="s">
        <v>193</v>
      </c>
      <c r="C587" s="1" t="s">
        <v>280</v>
      </c>
      <c r="D587" s="149">
        <f>VLOOKUP(B587,gajimar,6,0)</f>
        <v>100000</v>
      </c>
      <c r="E587" s="1"/>
    </row>
    <row r="588" spans="1:5">
      <c r="A588" s="2">
        <v>42088</v>
      </c>
      <c r="B588" s="39" t="s">
        <v>193</v>
      </c>
      <c r="C588" s="1" t="s">
        <v>125</v>
      </c>
      <c r="D588" s="149">
        <f>VLOOKUP(B588,gajimar,7,0)</f>
        <v>0</v>
      </c>
      <c r="E588" s="1"/>
    </row>
    <row r="589" spans="1:5">
      <c r="A589" s="2">
        <v>42088</v>
      </c>
      <c r="B589" s="39" t="s">
        <v>193</v>
      </c>
      <c r="C589" s="1" t="s">
        <v>124</v>
      </c>
      <c r="D589" s="149">
        <f>VLOOKUP(B589,gajimar,8,0)</f>
        <v>200000</v>
      </c>
      <c r="E589" s="1"/>
    </row>
    <row r="590" spans="1:5">
      <c r="A590" s="2">
        <v>42088</v>
      </c>
      <c r="B590" s="39" t="s">
        <v>193</v>
      </c>
      <c r="C590" s="1" t="s">
        <v>379</v>
      </c>
      <c r="D590" s="149">
        <f>VLOOKUP(B590,gajimar,9,0)</f>
        <v>375000</v>
      </c>
      <c r="E590" s="1"/>
    </row>
    <row r="591" spans="1:5">
      <c r="A591" s="2">
        <v>42088</v>
      </c>
      <c r="B591" s="39" t="s">
        <v>193</v>
      </c>
      <c r="C591" s="1" t="s">
        <v>380</v>
      </c>
      <c r="D591" s="149">
        <f>VLOOKUP(B591,gajimar,10,0)</f>
        <v>100000</v>
      </c>
      <c r="E591" s="1"/>
    </row>
    <row r="592" spans="1:5">
      <c r="A592" s="2">
        <v>42088</v>
      </c>
      <c r="B592" s="71" t="s">
        <v>187</v>
      </c>
      <c r="C592" s="1" t="s">
        <v>381</v>
      </c>
      <c r="D592" s="150">
        <v>-500000</v>
      </c>
      <c r="E592" s="1"/>
    </row>
    <row r="593" spans="1:5">
      <c r="A593" s="2">
        <v>42088</v>
      </c>
      <c r="B593" s="71" t="s">
        <v>190</v>
      </c>
      <c r="C593" s="1" t="s">
        <v>381</v>
      </c>
      <c r="D593" s="150">
        <v>-380000</v>
      </c>
      <c r="E593" s="1"/>
    </row>
    <row r="594" spans="1:5">
      <c r="A594" s="2">
        <v>42088</v>
      </c>
      <c r="B594" s="71" t="s">
        <v>191</v>
      </c>
      <c r="C594" s="1" t="s">
        <v>381</v>
      </c>
      <c r="D594" s="150">
        <v>-530500</v>
      </c>
      <c r="E594" s="1"/>
    </row>
    <row r="595" spans="1:5">
      <c r="A595" s="2">
        <v>42088</v>
      </c>
      <c r="B595" s="71" t="s">
        <v>366</v>
      </c>
      <c r="C595" s="1" t="s">
        <v>381</v>
      </c>
      <c r="D595" s="150">
        <v>-666500</v>
      </c>
      <c r="E595" s="1"/>
    </row>
    <row r="596" spans="1:5">
      <c r="A596" s="2">
        <v>42119</v>
      </c>
      <c r="B596" s="39" t="s">
        <v>172</v>
      </c>
      <c r="C596" s="1" t="s">
        <v>111</v>
      </c>
      <c r="D596" s="149">
        <f>VLOOKUP(B596,gajiapr,5,0)</f>
        <v>5000000</v>
      </c>
      <c r="E596" s="1"/>
    </row>
    <row r="597" spans="1:5">
      <c r="A597" s="2">
        <v>42119</v>
      </c>
      <c r="B597" s="39" t="s">
        <v>172</v>
      </c>
      <c r="C597" s="1" t="s">
        <v>280</v>
      </c>
      <c r="D597" s="149">
        <f>VLOOKUP(B597,gajiapr,6,0)</f>
        <v>2500000</v>
      </c>
      <c r="E597" s="1"/>
    </row>
    <row r="598" spans="1:5">
      <c r="A598" s="2">
        <v>42119</v>
      </c>
      <c r="B598" s="39" t="s">
        <v>172</v>
      </c>
      <c r="C598" s="1" t="s">
        <v>125</v>
      </c>
      <c r="D598" s="149">
        <f>VLOOKUP(B598,gajiapr,7,0)</f>
        <v>0</v>
      </c>
      <c r="E598" s="1"/>
    </row>
    <row r="599" spans="1:5">
      <c r="A599" s="2">
        <v>42119</v>
      </c>
      <c r="B599" s="39" t="s">
        <v>172</v>
      </c>
      <c r="C599" s="1" t="s">
        <v>124</v>
      </c>
      <c r="D599" s="149">
        <f>VLOOKUP(B599,gajiapr,8,0)</f>
        <v>0</v>
      </c>
      <c r="E599" s="1"/>
    </row>
    <row r="600" spans="1:5">
      <c r="A600" s="2">
        <v>42119</v>
      </c>
      <c r="B600" s="39" t="s">
        <v>172</v>
      </c>
      <c r="C600" s="1" t="s">
        <v>379</v>
      </c>
      <c r="D600" s="149">
        <f>VLOOKUP(B600,gajiapr,9,0)</f>
        <v>0</v>
      </c>
      <c r="E600" s="1"/>
    </row>
    <row r="601" spans="1:5">
      <c r="A601" s="2">
        <v>42119</v>
      </c>
      <c r="B601" s="39" t="s">
        <v>172</v>
      </c>
      <c r="C601" s="1" t="s">
        <v>380</v>
      </c>
      <c r="D601" s="149">
        <f>VLOOKUP(B601,gajiapr,10,0)</f>
        <v>0</v>
      </c>
      <c r="E601" s="1"/>
    </row>
    <row r="602" spans="1:5">
      <c r="A602" s="2">
        <v>42119</v>
      </c>
      <c r="B602" s="39" t="s">
        <v>172</v>
      </c>
      <c r="C602" s="1" t="s">
        <v>381</v>
      </c>
      <c r="D602" s="149">
        <f>VLOOKUP(B602,gajiapr,11,0)</f>
        <v>0</v>
      </c>
      <c r="E602" s="1"/>
    </row>
    <row r="603" spans="1:5">
      <c r="A603" s="2">
        <v>42119</v>
      </c>
      <c r="B603" s="39" t="s">
        <v>341</v>
      </c>
      <c r="C603" s="1" t="s">
        <v>111</v>
      </c>
      <c r="D603" s="149">
        <f>VLOOKUP(B603,gajiapr,5,0)</f>
        <v>4000000</v>
      </c>
      <c r="E603" s="1"/>
    </row>
    <row r="604" spans="1:5">
      <c r="A604" s="2">
        <v>42119</v>
      </c>
      <c r="B604" s="39" t="s">
        <v>341</v>
      </c>
      <c r="C604" s="1" t="s">
        <v>280</v>
      </c>
      <c r="D604" s="149">
        <f>VLOOKUP(B604,gajiapr,6,0)</f>
        <v>0</v>
      </c>
      <c r="E604" s="1"/>
    </row>
    <row r="605" spans="1:5">
      <c r="A605" s="2">
        <v>42119</v>
      </c>
      <c r="B605" s="39" t="s">
        <v>341</v>
      </c>
      <c r="C605" s="1" t="s">
        <v>125</v>
      </c>
      <c r="D605" s="149">
        <f>VLOOKUP(B605,gajiapr,7,0)</f>
        <v>0</v>
      </c>
      <c r="E605" s="1"/>
    </row>
    <row r="606" spans="1:5">
      <c r="A606" s="2">
        <v>42119</v>
      </c>
      <c r="B606" s="39" t="s">
        <v>341</v>
      </c>
      <c r="C606" s="1" t="s">
        <v>124</v>
      </c>
      <c r="D606" s="149">
        <f>VLOOKUP(B606,gajiapr,8,0)</f>
        <v>0</v>
      </c>
      <c r="E606" s="1"/>
    </row>
    <row r="607" spans="1:5">
      <c r="A607" s="2">
        <v>42119</v>
      </c>
      <c r="B607" s="39" t="s">
        <v>341</v>
      </c>
      <c r="C607" s="1" t="s">
        <v>379</v>
      </c>
      <c r="D607" s="149">
        <f>VLOOKUP(B607,gajiapr,9,0)</f>
        <v>0</v>
      </c>
      <c r="E607" s="1"/>
    </row>
    <row r="608" spans="1:5">
      <c r="A608" s="2">
        <v>42119</v>
      </c>
      <c r="B608" s="39" t="s">
        <v>341</v>
      </c>
      <c r="C608" s="1" t="s">
        <v>380</v>
      </c>
      <c r="D608" s="149">
        <f>VLOOKUP(B608,gajiapr,10,0)</f>
        <v>0</v>
      </c>
      <c r="E608" s="1"/>
    </row>
    <row r="609" spans="1:5">
      <c r="A609" s="2">
        <v>42119</v>
      </c>
      <c r="B609" s="39" t="s">
        <v>341</v>
      </c>
      <c r="C609" s="1" t="s">
        <v>381</v>
      </c>
      <c r="D609" s="149">
        <f>VLOOKUP(B609,gajiapr,11,0)</f>
        <v>0</v>
      </c>
      <c r="E609" s="1"/>
    </row>
    <row r="610" spans="1:5">
      <c r="A610" s="2">
        <v>42119</v>
      </c>
      <c r="B610" s="39" t="s">
        <v>342</v>
      </c>
      <c r="C610" s="1" t="s">
        <v>111</v>
      </c>
      <c r="D610" s="149">
        <f>VLOOKUP(B610,gajiapr,5,0)</f>
        <v>3000000</v>
      </c>
      <c r="E610" s="1"/>
    </row>
    <row r="611" spans="1:5">
      <c r="A611" s="2">
        <v>42119</v>
      </c>
      <c r="B611" s="39" t="s">
        <v>342</v>
      </c>
      <c r="C611" s="1" t="s">
        <v>280</v>
      </c>
      <c r="D611" s="149">
        <f>VLOOKUP(B611,gajiapr,6,0)</f>
        <v>1500000</v>
      </c>
      <c r="E611" s="1"/>
    </row>
    <row r="612" spans="1:5">
      <c r="A612" s="2">
        <v>42119</v>
      </c>
      <c r="B612" s="39" t="s">
        <v>342</v>
      </c>
      <c r="C612" s="1" t="s">
        <v>125</v>
      </c>
      <c r="D612" s="149">
        <f>VLOOKUP(B612,gajiapr,7,0)</f>
        <v>0</v>
      </c>
      <c r="E612" s="1"/>
    </row>
    <row r="613" spans="1:5">
      <c r="A613" s="2">
        <v>42119</v>
      </c>
      <c r="B613" s="39" t="s">
        <v>342</v>
      </c>
      <c r="C613" s="1" t="s">
        <v>124</v>
      </c>
      <c r="D613" s="149">
        <f>VLOOKUP(B613,gajiapr,8,0)</f>
        <v>0</v>
      </c>
      <c r="E613" s="1"/>
    </row>
    <row r="614" spans="1:5">
      <c r="A614" s="2">
        <v>42119</v>
      </c>
      <c r="B614" s="39" t="s">
        <v>342</v>
      </c>
      <c r="C614" s="1" t="s">
        <v>379</v>
      </c>
      <c r="D614" s="149">
        <f>VLOOKUP(B614,gajiapr,9,0)</f>
        <v>350000</v>
      </c>
      <c r="E614" s="1"/>
    </row>
    <row r="615" spans="1:5">
      <c r="A615" s="2">
        <v>42119</v>
      </c>
      <c r="B615" s="39" t="s">
        <v>342</v>
      </c>
      <c r="C615" s="1" t="s">
        <v>380</v>
      </c>
      <c r="D615" s="149">
        <f>VLOOKUP(B615,gajiapr,10,0)</f>
        <v>0</v>
      </c>
      <c r="E615" s="1"/>
    </row>
    <row r="616" spans="1:5">
      <c r="A616" s="2">
        <v>42119</v>
      </c>
      <c r="B616" s="39" t="s">
        <v>342</v>
      </c>
      <c r="C616" s="1" t="s">
        <v>381</v>
      </c>
      <c r="D616" s="149">
        <f>VLOOKUP(B616,gajiapr,11,0)</f>
        <v>0</v>
      </c>
      <c r="E616" s="1"/>
    </row>
    <row r="617" spans="1:5">
      <c r="A617" s="2">
        <v>42119</v>
      </c>
      <c r="B617" s="39" t="s">
        <v>344</v>
      </c>
      <c r="C617" s="1" t="s">
        <v>111</v>
      </c>
      <c r="D617" s="149">
        <f>VLOOKUP(B617,gajiapr,5,0)</f>
        <v>0</v>
      </c>
      <c r="E617" s="1"/>
    </row>
    <row r="618" spans="1:5">
      <c r="A618" s="2">
        <v>42119</v>
      </c>
      <c r="B618" s="39" t="s">
        <v>344</v>
      </c>
      <c r="C618" s="1" t="s">
        <v>280</v>
      </c>
      <c r="D618" s="149">
        <f>VLOOKUP(B618,gajiapr,6,0)</f>
        <v>0</v>
      </c>
      <c r="E618" s="1"/>
    </row>
    <row r="619" spans="1:5">
      <c r="A619" s="2">
        <v>42119</v>
      </c>
      <c r="B619" s="39" t="s">
        <v>344</v>
      </c>
      <c r="C619" s="1" t="s">
        <v>125</v>
      </c>
      <c r="D619" s="149">
        <f>VLOOKUP(B619,gajiapr,7,0)</f>
        <v>0</v>
      </c>
      <c r="E619" s="1"/>
    </row>
    <row r="620" spans="1:5">
      <c r="A620" s="2">
        <v>42119</v>
      </c>
      <c r="B620" s="39" t="s">
        <v>344</v>
      </c>
      <c r="C620" s="1" t="s">
        <v>124</v>
      </c>
      <c r="D620" s="149">
        <f>VLOOKUP(B620,gajiapr,8,0)</f>
        <v>0</v>
      </c>
      <c r="E620" s="1"/>
    </row>
    <row r="621" spans="1:5">
      <c r="A621" s="2">
        <v>42119</v>
      </c>
      <c r="B621" s="39" t="s">
        <v>344</v>
      </c>
      <c r="C621" s="1" t="s">
        <v>379</v>
      </c>
      <c r="D621" s="149">
        <f>VLOOKUP(B621,gajiapr,9,0)</f>
        <v>0</v>
      </c>
      <c r="E621" s="1"/>
    </row>
    <row r="622" spans="1:5">
      <c r="A622" s="2">
        <v>42119</v>
      </c>
      <c r="B622" s="39" t="s">
        <v>344</v>
      </c>
      <c r="C622" s="1" t="s">
        <v>380</v>
      </c>
      <c r="D622" s="149">
        <f>VLOOKUP(B622,gajiapr,10,0)</f>
        <v>0</v>
      </c>
      <c r="E622" s="1"/>
    </row>
    <row r="623" spans="1:5">
      <c r="A623" s="2">
        <v>42119</v>
      </c>
      <c r="B623" s="39" t="s">
        <v>344</v>
      </c>
      <c r="C623" s="1" t="s">
        <v>381</v>
      </c>
      <c r="D623" s="149">
        <f>VLOOKUP(B623,gajiapr,11,0)</f>
        <v>0</v>
      </c>
      <c r="E623" s="1"/>
    </row>
    <row r="624" spans="1:5">
      <c r="A624" s="2">
        <v>42119</v>
      </c>
      <c r="B624" s="39" t="s">
        <v>175</v>
      </c>
      <c r="C624" s="1" t="s">
        <v>111</v>
      </c>
      <c r="D624" s="149">
        <f>VLOOKUP(B624,gajiapr,5,0)</f>
        <v>1500000</v>
      </c>
      <c r="E624" s="1"/>
    </row>
    <row r="625" spans="1:5">
      <c r="A625" s="2">
        <v>42119</v>
      </c>
      <c r="B625" s="39" t="s">
        <v>175</v>
      </c>
      <c r="C625" s="1" t="s">
        <v>280</v>
      </c>
      <c r="D625" s="149">
        <f>VLOOKUP(B625,gajiapr,6,0)</f>
        <v>0</v>
      </c>
      <c r="E625" s="1"/>
    </row>
    <row r="626" spans="1:5">
      <c r="A626" s="2">
        <v>42119</v>
      </c>
      <c r="B626" s="39" t="s">
        <v>175</v>
      </c>
      <c r="C626" s="1" t="s">
        <v>125</v>
      </c>
      <c r="D626" s="149">
        <f>VLOOKUP(B626,gajiapr,7,0)</f>
        <v>300000</v>
      </c>
      <c r="E626" s="1"/>
    </row>
    <row r="627" spans="1:5">
      <c r="A627" s="2">
        <v>42119</v>
      </c>
      <c r="B627" s="39" t="s">
        <v>175</v>
      </c>
      <c r="C627" s="1" t="s">
        <v>124</v>
      </c>
      <c r="D627" s="149">
        <f>VLOOKUP(B627,gajiapr,8,0)</f>
        <v>450000</v>
      </c>
      <c r="E627" s="1"/>
    </row>
    <row r="628" spans="1:5">
      <c r="A628" s="2">
        <v>42119</v>
      </c>
      <c r="B628" s="39" t="s">
        <v>175</v>
      </c>
      <c r="C628" s="1" t="s">
        <v>379</v>
      </c>
      <c r="D628" s="149">
        <f>VLOOKUP(B628,gajiapr,9,0)</f>
        <v>250000</v>
      </c>
      <c r="E628" s="1"/>
    </row>
    <row r="629" spans="1:5">
      <c r="A629" s="2">
        <v>42119</v>
      </c>
      <c r="B629" s="39" t="s">
        <v>175</v>
      </c>
      <c r="C629" s="1" t="s">
        <v>380</v>
      </c>
      <c r="D629" s="149">
        <f>VLOOKUP(B629,gajiapr,10,0)</f>
        <v>0</v>
      </c>
      <c r="E629" s="1"/>
    </row>
    <row r="630" spans="1:5">
      <c r="A630" s="2">
        <v>42119</v>
      </c>
      <c r="B630" s="39" t="s">
        <v>175</v>
      </c>
      <c r="C630" s="1" t="s">
        <v>381</v>
      </c>
      <c r="D630" s="149">
        <f>VLOOKUP(B630,gajiapr,11,0)</f>
        <v>0</v>
      </c>
      <c r="E630" s="1"/>
    </row>
    <row r="631" spans="1:5">
      <c r="A631" s="2">
        <v>42119</v>
      </c>
      <c r="B631" s="39" t="s">
        <v>185</v>
      </c>
      <c r="C631" s="1" t="s">
        <v>111</v>
      </c>
      <c r="D631" s="149">
        <f>VLOOKUP(B631,gajiapr,5,0)</f>
        <v>1500000</v>
      </c>
      <c r="E631" s="1"/>
    </row>
    <row r="632" spans="1:5">
      <c r="A632" s="2">
        <v>42119</v>
      </c>
      <c r="B632" s="39" t="s">
        <v>185</v>
      </c>
      <c r="C632" s="1" t="s">
        <v>280</v>
      </c>
      <c r="D632" s="149">
        <f>VLOOKUP(B632,gajiapr,6,0)</f>
        <v>200000</v>
      </c>
      <c r="E632" s="1"/>
    </row>
    <row r="633" spans="1:5">
      <c r="A633" s="2">
        <v>42119</v>
      </c>
      <c r="B633" s="39" t="s">
        <v>185</v>
      </c>
      <c r="C633" s="1" t="s">
        <v>125</v>
      </c>
      <c r="D633" s="149">
        <f>VLOOKUP(B633,gajiapr,7,0)</f>
        <v>0</v>
      </c>
      <c r="E633" s="1"/>
    </row>
    <row r="634" spans="1:5">
      <c r="A634" s="2">
        <v>42119</v>
      </c>
      <c r="B634" s="39" t="s">
        <v>185</v>
      </c>
      <c r="C634" s="1" t="s">
        <v>124</v>
      </c>
      <c r="D634" s="149">
        <f>VLOOKUP(B634,gajiapr,8,0)</f>
        <v>200000</v>
      </c>
      <c r="E634" s="1"/>
    </row>
    <row r="635" spans="1:5">
      <c r="A635" s="2">
        <v>42119</v>
      </c>
      <c r="B635" s="39" t="s">
        <v>185</v>
      </c>
      <c r="C635" s="1" t="s">
        <v>379</v>
      </c>
      <c r="D635" s="149">
        <f>VLOOKUP(B635,gajiapr,9,0)</f>
        <v>375000</v>
      </c>
      <c r="E635" s="1"/>
    </row>
    <row r="636" spans="1:5">
      <c r="A636" s="2">
        <v>42119</v>
      </c>
      <c r="B636" s="39" t="s">
        <v>185</v>
      </c>
      <c r="C636" s="1" t="s">
        <v>380</v>
      </c>
      <c r="D636" s="149">
        <f>VLOOKUP(B636,gajiapr,10,0)</f>
        <v>100000</v>
      </c>
      <c r="E636" s="1"/>
    </row>
    <row r="637" spans="1:5">
      <c r="A637" s="2">
        <v>42119</v>
      </c>
      <c r="B637" s="39" t="s">
        <v>185</v>
      </c>
      <c r="C637" s="1" t="s">
        <v>381</v>
      </c>
      <c r="D637" s="149">
        <f>VLOOKUP(B637,gajiapr,11,0)</f>
        <v>0</v>
      </c>
      <c r="E637" s="1"/>
    </row>
    <row r="638" spans="1:5">
      <c r="A638" s="2">
        <v>42119</v>
      </c>
      <c r="B638" s="39" t="s">
        <v>347</v>
      </c>
      <c r="C638" s="1" t="s">
        <v>111</v>
      </c>
      <c r="D638" s="149">
        <f>VLOOKUP(B638,gajiapr,5,0)</f>
        <v>1500000</v>
      </c>
      <c r="E638" s="1"/>
    </row>
    <row r="639" spans="1:5">
      <c r="A639" s="2">
        <v>42119</v>
      </c>
      <c r="B639" s="39" t="s">
        <v>347</v>
      </c>
      <c r="C639" s="1" t="s">
        <v>280</v>
      </c>
      <c r="D639" s="149">
        <f>VLOOKUP(B639,gajiapr,6,0)</f>
        <v>200000</v>
      </c>
      <c r="E639" s="1"/>
    </row>
    <row r="640" spans="1:5">
      <c r="A640" s="2">
        <v>42119</v>
      </c>
      <c r="B640" s="39" t="s">
        <v>347</v>
      </c>
      <c r="C640" s="1" t="s">
        <v>125</v>
      </c>
      <c r="D640" s="149">
        <f>VLOOKUP(B640,gajiapr,7,0)</f>
        <v>0</v>
      </c>
      <c r="E640" s="1"/>
    </row>
    <row r="641" spans="1:5">
      <c r="A641" s="2">
        <v>42119</v>
      </c>
      <c r="B641" s="39" t="s">
        <v>347</v>
      </c>
      <c r="C641" s="1" t="s">
        <v>124</v>
      </c>
      <c r="D641" s="149">
        <f>VLOOKUP(B641,gajiapr,8,0)</f>
        <v>200000</v>
      </c>
      <c r="E641" s="1"/>
    </row>
    <row r="642" spans="1:5">
      <c r="A642" s="2">
        <v>42119</v>
      </c>
      <c r="B642" s="39" t="s">
        <v>347</v>
      </c>
      <c r="C642" s="1" t="s">
        <v>379</v>
      </c>
      <c r="D642" s="149">
        <f>VLOOKUP(B642,gajiapr,9,0)</f>
        <v>375000</v>
      </c>
      <c r="E642" s="1"/>
    </row>
    <row r="643" spans="1:5">
      <c r="A643" s="2">
        <v>42119</v>
      </c>
      <c r="B643" s="39" t="s">
        <v>347</v>
      </c>
      <c r="C643" s="1" t="s">
        <v>380</v>
      </c>
      <c r="D643" s="149">
        <f>VLOOKUP(B643,gajiapr,10,0)</f>
        <v>100000</v>
      </c>
      <c r="E643" s="1"/>
    </row>
    <row r="644" spans="1:5">
      <c r="A644" s="2">
        <v>42119</v>
      </c>
      <c r="B644" s="39" t="s">
        <v>347</v>
      </c>
      <c r="C644" s="1" t="s">
        <v>381</v>
      </c>
      <c r="D644" s="149">
        <f>VLOOKUP(B644,gajiapr,11,0)</f>
        <v>0</v>
      </c>
      <c r="E644" s="1"/>
    </row>
    <row r="645" spans="1:5">
      <c r="A645" s="2">
        <v>42119</v>
      </c>
      <c r="B645" s="39" t="s">
        <v>176</v>
      </c>
      <c r="C645" s="1" t="s">
        <v>111</v>
      </c>
      <c r="D645" s="149">
        <f>VLOOKUP(B645,gajiapr,5,0)</f>
        <v>2800000</v>
      </c>
      <c r="E645" s="1"/>
    </row>
    <row r="646" spans="1:5">
      <c r="A646" s="2">
        <v>42119</v>
      </c>
      <c r="B646" s="39" t="s">
        <v>176</v>
      </c>
      <c r="C646" s="1" t="s">
        <v>280</v>
      </c>
      <c r="D646" s="149">
        <f>VLOOKUP(B646,gajiapr,6,0)</f>
        <v>1000000</v>
      </c>
      <c r="E646" s="1"/>
    </row>
    <row r="647" spans="1:5">
      <c r="A647" s="2">
        <v>42119</v>
      </c>
      <c r="B647" s="39" t="s">
        <v>176</v>
      </c>
      <c r="C647" s="1" t="s">
        <v>125</v>
      </c>
      <c r="D647" s="149">
        <f>VLOOKUP(B647,gajiapr,7,0)</f>
        <v>0</v>
      </c>
      <c r="E647" s="1"/>
    </row>
    <row r="648" spans="1:5">
      <c r="A648" s="2">
        <v>42119</v>
      </c>
      <c r="B648" s="39" t="s">
        <v>176</v>
      </c>
      <c r="C648" s="1" t="s">
        <v>124</v>
      </c>
      <c r="D648" s="149">
        <f>VLOOKUP(B648,gajiapr,8,0)</f>
        <v>0</v>
      </c>
      <c r="E648" s="1"/>
    </row>
    <row r="649" spans="1:5">
      <c r="A649" s="2">
        <v>42119</v>
      </c>
      <c r="B649" s="39" t="s">
        <v>176</v>
      </c>
      <c r="C649" s="1" t="s">
        <v>379</v>
      </c>
      <c r="D649" s="149">
        <f>VLOOKUP(B649,gajiapr,9,0)</f>
        <v>0</v>
      </c>
      <c r="E649" s="1"/>
    </row>
    <row r="650" spans="1:5">
      <c r="A650" s="2">
        <v>42119</v>
      </c>
      <c r="B650" s="39" t="s">
        <v>176</v>
      </c>
      <c r="C650" s="1" t="s">
        <v>380</v>
      </c>
      <c r="D650" s="149">
        <f>VLOOKUP(B650,gajiapr,10,0)</f>
        <v>0</v>
      </c>
      <c r="E650" s="1"/>
    </row>
    <row r="651" spans="1:5">
      <c r="A651" s="2">
        <v>42119</v>
      </c>
      <c r="B651" s="39" t="s">
        <v>176</v>
      </c>
      <c r="C651" s="1" t="s">
        <v>381</v>
      </c>
      <c r="D651" s="149">
        <f>VLOOKUP(B651,gajiapr,11,0)</f>
        <v>0</v>
      </c>
      <c r="E651" s="1"/>
    </row>
    <row r="652" spans="1:5">
      <c r="A652" s="2">
        <v>42119</v>
      </c>
      <c r="B652" s="39" t="s">
        <v>348</v>
      </c>
      <c r="C652" s="1" t="s">
        <v>111</v>
      </c>
      <c r="D652" s="149">
        <f>VLOOKUP(B652,gajiapr,5,0)</f>
        <v>0</v>
      </c>
      <c r="E652" s="1"/>
    </row>
    <row r="653" spans="1:5">
      <c r="A653" s="2">
        <v>42119</v>
      </c>
      <c r="B653" s="39" t="s">
        <v>348</v>
      </c>
      <c r="C653" s="1" t="s">
        <v>280</v>
      </c>
      <c r="D653" s="149">
        <f>VLOOKUP(B653,gajiapr,6,0)</f>
        <v>0</v>
      </c>
      <c r="E653" s="1"/>
    </row>
    <row r="654" spans="1:5">
      <c r="A654" s="2">
        <v>42119</v>
      </c>
      <c r="B654" s="39" t="s">
        <v>348</v>
      </c>
      <c r="C654" s="1" t="s">
        <v>125</v>
      </c>
      <c r="D654" s="149">
        <f>VLOOKUP(B654,gajiapr,7,0)</f>
        <v>0</v>
      </c>
      <c r="E654" s="1"/>
    </row>
    <row r="655" spans="1:5">
      <c r="A655" s="2">
        <v>42119</v>
      </c>
      <c r="B655" s="39" t="s">
        <v>348</v>
      </c>
      <c r="C655" s="1" t="s">
        <v>124</v>
      </c>
      <c r="D655" s="149">
        <f>VLOOKUP(B655,gajiapr,8,0)</f>
        <v>0</v>
      </c>
      <c r="E655" s="1"/>
    </row>
    <row r="656" spans="1:5">
      <c r="A656" s="2">
        <v>42119</v>
      </c>
      <c r="B656" s="39" t="s">
        <v>348</v>
      </c>
      <c r="C656" s="1" t="s">
        <v>379</v>
      </c>
      <c r="D656" s="149">
        <f>VLOOKUP(B656,gajiapr,9,0)</f>
        <v>0</v>
      </c>
      <c r="E656" s="1"/>
    </row>
    <row r="657" spans="1:5">
      <c r="A657" s="2">
        <v>42119</v>
      </c>
      <c r="B657" s="39" t="s">
        <v>348</v>
      </c>
      <c r="C657" s="1" t="s">
        <v>380</v>
      </c>
      <c r="D657" s="149">
        <f>VLOOKUP(B657,gajiapr,10,0)</f>
        <v>0</v>
      </c>
      <c r="E657" s="1"/>
    </row>
    <row r="658" spans="1:5">
      <c r="A658" s="2">
        <v>42119</v>
      </c>
      <c r="B658" s="39" t="s">
        <v>348</v>
      </c>
      <c r="C658" s="1" t="s">
        <v>381</v>
      </c>
      <c r="D658" s="149">
        <f>VLOOKUP(B658,gajiapr,11,0)</f>
        <v>0</v>
      </c>
      <c r="E658" s="1"/>
    </row>
    <row r="659" spans="1:5">
      <c r="A659" s="2">
        <v>42119</v>
      </c>
      <c r="B659" s="39" t="s">
        <v>350</v>
      </c>
      <c r="C659" s="1" t="s">
        <v>111</v>
      </c>
      <c r="D659" s="149">
        <f>VLOOKUP(B659,gajiapr,5,0)</f>
        <v>0</v>
      </c>
      <c r="E659" s="1"/>
    </row>
    <row r="660" spans="1:5">
      <c r="A660" s="2">
        <v>42119</v>
      </c>
      <c r="B660" s="39" t="s">
        <v>350</v>
      </c>
      <c r="C660" s="1" t="s">
        <v>280</v>
      </c>
      <c r="D660" s="149">
        <f>VLOOKUP(B660,gajiapr,6,0)</f>
        <v>0</v>
      </c>
      <c r="E660" s="1"/>
    </row>
    <row r="661" spans="1:5">
      <c r="A661" s="2">
        <v>42119</v>
      </c>
      <c r="B661" s="39" t="s">
        <v>350</v>
      </c>
      <c r="C661" s="1" t="s">
        <v>125</v>
      </c>
      <c r="D661" s="149">
        <f>VLOOKUP(B661,gajiapr,7,0)</f>
        <v>0</v>
      </c>
      <c r="E661" s="1"/>
    </row>
    <row r="662" spans="1:5">
      <c r="A662" s="2">
        <v>42119</v>
      </c>
      <c r="B662" s="39" t="s">
        <v>350</v>
      </c>
      <c r="C662" s="1" t="s">
        <v>124</v>
      </c>
      <c r="D662" s="149">
        <f>VLOOKUP(B662,gajiapr,8,0)</f>
        <v>0</v>
      </c>
      <c r="E662" s="1"/>
    </row>
    <row r="663" spans="1:5">
      <c r="A663" s="2">
        <v>42119</v>
      </c>
      <c r="B663" s="39" t="s">
        <v>350</v>
      </c>
      <c r="C663" s="1" t="s">
        <v>379</v>
      </c>
      <c r="D663" s="149">
        <f>VLOOKUP(B663,gajiapr,9,0)</f>
        <v>0</v>
      </c>
      <c r="E663" s="1"/>
    </row>
    <row r="664" spans="1:5">
      <c r="A664" s="2">
        <v>42119</v>
      </c>
      <c r="B664" s="39" t="s">
        <v>350</v>
      </c>
      <c r="C664" s="1" t="s">
        <v>380</v>
      </c>
      <c r="D664" s="149">
        <f>VLOOKUP(B664,gajiapr,10,0)</f>
        <v>0</v>
      </c>
      <c r="E664" s="1"/>
    </row>
    <row r="665" spans="1:5">
      <c r="A665" s="2">
        <v>42119</v>
      </c>
      <c r="B665" s="39" t="s">
        <v>350</v>
      </c>
      <c r="C665" s="1" t="s">
        <v>381</v>
      </c>
      <c r="D665" s="149">
        <f>VLOOKUP(B665,gajiapr,11,0)</f>
        <v>0</v>
      </c>
      <c r="E665" s="1"/>
    </row>
    <row r="666" spans="1:5">
      <c r="A666" s="2">
        <v>42119</v>
      </c>
      <c r="B666" s="39" t="s">
        <v>352</v>
      </c>
      <c r="C666" s="1" t="s">
        <v>111</v>
      </c>
      <c r="D666" s="149">
        <f>VLOOKUP(B666,gajiapr,5,0)</f>
        <v>0</v>
      </c>
      <c r="E666" s="1"/>
    </row>
    <row r="667" spans="1:5">
      <c r="A667" s="2">
        <v>42119</v>
      </c>
      <c r="B667" s="39" t="s">
        <v>352</v>
      </c>
      <c r="C667" s="1" t="s">
        <v>280</v>
      </c>
      <c r="D667" s="149">
        <f>VLOOKUP(B667,gajiapr,6,0)</f>
        <v>0</v>
      </c>
      <c r="E667" s="1"/>
    </row>
    <row r="668" spans="1:5">
      <c r="A668" s="2">
        <v>42119</v>
      </c>
      <c r="B668" s="39" t="s">
        <v>352</v>
      </c>
      <c r="C668" s="1" t="s">
        <v>125</v>
      </c>
      <c r="D668" s="149">
        <f>VLOOKUP(B668,gajiapr,7,0)</f>
        <v>0</v>
      </c>
      <c r="E668" s="1"/>
    </row>
    <row r="669" spans="1:5">
      <c r="A669" s="2">
        <v>42119</v>
      </c>
      <c r="B669" s="39" t="s">
        <v>352</v>
      </c>
      <c r="C669" s="1" t="s">
        <v>124</v>
      </c>
      <c r="D669" s="149">
        <f>VLOOKUP(B669,gajiapr,8,0)</f>
        <v>0</v>
      </c>
      <c r="E669" s="1"/>
    </row>
    <row r="670" spans="1:5">
      <c r="A670" s="2">
        <v>42119</v>
      </c>
      <c r="B670" s="39" t="s">
        <v>352</v>
      </c>
      <c r="C670" s="1" t="s">
        <v>379</v>
      </c>
      <c r="D670" s="149">
        <f>VLOOKUP(B670,gajiapr,9,0)</f>
        <v>0</v>
      </c>
      <c r="E670" s="1"/>
    </row>
    <row r="671" spans="1:5">
      <c r="A671" s="2">
        <v>42119</v>
      </c>
      <c r="B671" s="39" t="s">
        <v>352</v>
      </c>
      <c r="C671" s="1" t="s">
        <v>380</v>
      </c>
      <c r="D671" s="149">
        <f>VLOOKUP(B671,gajiapr,10,0)</f>
        <v>0</v>
      </c>
      <c r="E671" s="1"/>
    </row>
    <row r="672" spans="1:5">
      <c r="A672" s="2">
        <v>42119</v>
      </c>
      <c r="B672" s="39" t="s">
        <v>352</v>
      </c>
      <c r="C672" s="1" t="s">
        <v>381</v>
      </c>
      <c r="D672" s="149">
        <f>VLOOKUP(B672,gajiapr,11,0)</f>
        <v>0</v>
      </c>
      <c r="E672" s="1"/>
    </row>
    <row r="673" spans="1:5">
      <c r="A673" s="2">
        <v>42119</v>
      </c>
      <c r="B673" s="39" t="s">
        <v>177</v>
      </c>
      <c r="C673" s="1" t="s">
        <v>111</v>
      </c>
      <c r="D673" s="149">
        <f>VLOOKUP(B673,gajiapr,5,0)</f>
        <v>2500000</v>
      </c>
      <c r="E673" s="1"/>
    </row>
    <row r="674" spans="1:5">
      <c r="A674" s="2">
        <v>42119</v>
      </c>
      <c r="B674" s="39" t="s">
        <v>177</v>
      </c>
      <c r="C674" s="1" t="s">
        <v>280</v>
      </c>
      <c r="D674" s="149">
        <f>VLOOKUP(B674,gajiapr,6,0)</f>
        <v>500000</v>
      </c>
      <c r="E674" s="1"/>
    </row>
    <row r="675" spans="1:5">
      <c r="A675" s="2">
        <v>42119</v>
      </c>
      <c r="B675" s="39" t="s">
        <v>177</v>
      </c>
      <c r="C675" s="1" t="s">
        <v>125</v>
      </c>
      <c r="D675" s="149">
        <f>VLOOKUP(B675,gajiapr,7,0)</f>
        <v>0</v>
      </c>
      <c r="E675" s="1"/>
    </row>
    <row r="676" spans="1:5">
      <c r="A676" s="2">
        <v>42119</v>
      </c>
      <c r="B676" s="39" t="s">
        <v>177</v>
      </c>
      <c r="C676" s="1" t="s">
        <v>124</v>
      </c>
      <c r="D676" s="149">
        <f>VLOOKUP(B676,gajiapr,8,0)</f>
        <v>0</v>
      </c>
      <c r="E676" s="1"/>
    </row>
    <row r="677" spans="1:5">
      <c r="A677" s="2">
        <v>42119</v>
      </c>
      <c r="B677" s="39" t="s">
        <v>177</v>
      </c>
      <c r="C677" s="1" t="s">
        <v>379</v>
      </c>
      <c r="D677" s="149">
        <f>VLOOKUP(B677,gajiapr,9,0)</f>
        <v>0</v>
      </c>
      <c r="E677" s="1"/>
    </row>
    <row r="678" spans="1:5">
      <c r="A678" s="2">
        <v>42119</v>
      </c>
      <c r="B678" s="39" t="s">
        <v>177</v>
      </c>
      <c r="C678" s="1" t="s">
        <v>380</v>
      </c>
      <c r="D678" s="149">
        <f>VLOOKUP(B678,gajiapr,10,0)</f>
        <v>0</v>
      </c>
      <c r="E678" s="1"/>
    </row>
    <row r="679" spans="1:5">
      <c r="A679" s="2">
        <v>42119</v>
      </c>
      <c r="B679" s="39" t="s">
        <v>177</v>
      </c>
      <c r="C679" s="1" t="s">
        <v>381</v>
      </c>
      <c r="D679" s="149">
        <f>VLOOKUP(B679,gajiapr,11,0)</f>
        <v>0</v>
      </c>
      <c r="E679" s="1"/>
    </row>
    <row r="680" spans="1:5">
      <c r="A680" s="2">
        <v>42119</v>
      </c>
      <c r="B680" s="39" t="s">
        <v>354</v>
      </c>
      <c r="C680" s="1" t="s">
        <v>111</v>
      </c>
      <c r="D680" s="149">
        <f>VLOOKUP(B680,gajiapr,5,0)</f>
        <v>1500000</v>
      </c>
      <c r="E680" s="1"/>
    </row>
    <row r="681" spans="1:5">
      <c r="A681" s="2">
        <v>42119</v>
      </c>
      <c r="B681" s="39" t="s">
        <v>354</v>
      </c>
      <c r="C681" s="1" t="s">
        <v>280</v>
      </c>
      <c r="D681" s="149">
        <f>VLOOKUP(B681,gajiapr,6,0)</f>
        <v>100000</v>
      </c>
      <c r="E681" s="1"/>
    </row>
    <row r="682" spans="1:5">
      <c r="A682" s="2">
        <v>42119</v>
      </c>
      <c r="B682" s="39" t="s">
        <v>354</v>
      </c>
      <c r="C682" s="1" t="s">
        <v>125</v>
      </c>
      <c r="D682" s="149">
        <f>VLOOKUP(B682,gajiapr,7,0)</f>
        <v>0</v>
      </c>
      <c r="E682" s="1"/>
    </row>
    <row r="683" spans="1:5">
      <c r="A683" s="2">
        <v>42119</v>
      </c>
      <c r="B683" s="39" t="s">
        <v>354</v>
      </c>
      <c r="C683" s="1" t="s">
        <v>124</v>
      </c>
      <c r="D683" s="149">
        <f>VLOOKUP(B683,gajiapr,8,0)</f>
        <v>200000</v>
      </c>
      <c r="E683" s="1"/>
    </row>
    <row r="684" spans="1:5">
      <c r="A684" s="2">
        <v>42119</v>
      </c>
      <c r="B684" s="39" t="s">
        <v>354</v>
      </c>
      <c r="C684" s="1" t="s">
        <v>379</v>
      </c>
      <c r="D684" s="149">
        <f>VLOOKUP(B684,gajiapr,9,0)</f>
        <v>0</v>
      </c>
      <c r="E684" s="1"/>
    </row>
    <row r="685" spans="1:5">
      <c r="A685" s="2">
        <v>42119</v>
      </c>
      <c r="B685" s="39" t="s">
        <v>354</v>
      </c>
      <c r="C685" s="1" t="s">
        <v>380</v>
      </c>
      <c r="D685" s="149">
        <f>VLOOKUP(B685,gajiapr,10,0)</f>
        <v>100000</v>
      </c>
      <c r="E685" s="1"/>
    </row>
    <row r="686" spans="1:5">
      <c r="A686" s="2">
        <v>42119</v>
      </c>
      <c r="B686" s="39" t="s">
        <v>354</v>
      </c>
      <c r="C686" s="1" t="s">
        <v>381</v>
      </c>
      <c r="D686" s="149">
        <f>VLOOKUP(B686,gajiapr,11,0)</f>
        <v>97667</v>
      </c>
      <c r="E686" s="1"/>
    </row>
    <row r="687" spans="1:5">
      <c r="A687" s="2">
        <v>42119</v>
      </c>
      <c r="B687" s="39" t="s">
        <v>356</v>
      </c>
      <c r="C687" s="1" t="s">
        <v>111</v>
      </c>
      <c r="D687" s="149">
        <f>VLOOKUP(B687,gajiapr,5,0)</f>
        <v>0</v>
      </c>
      <c r="E687" s="1"/>
    </row>
    <row r="688" spans="1:5">
      <c r="A688" s="2">
        <v>42119</v>
      </c>
      <c r="B688" s="39" t="s">
        <v>356</v>
      </c>
      <c r="C688" s="1" t="s">
        <v>280</v>
      </c>
      <c r="D688" s="149">
        <f>VLOOKUP(B688,gajiapr,6,0)</f>
        <v>0</v>
      </c>
      <c r="E688" s="1"/>
    </row>
    <row r="689" spans="1:5">
      <c r="A689" s="2">
        <v>42119</v>
      </c>
      <c r="B689" s="39" t="s">
        <v>356</v>
      </c>
      <c r="C689" s="1" t="s">
        <v>125</v>
      </c>
      <c r="D689" s="149">
        <f>VLOOKUP(B689,gajiapr,7,0)</f>
        <v>0</v>
      </c>
      <c r="E689" s="1"/>
    </row>
    <row r="690" spans="1:5">
      <c r="A690" s="2">
        <v>42119</v>
      </c>
      <c r="B690" s="39" t="s">
        <v>356</v>
      </c>
      <c r="C690" s="1" t="s">
        <v>124</v>
      </c>
      <c r="D690" s="149">
        <f>VLOOKUP(B690,gajiapr,8,0)</f>
        <v>0</v>
      </c>
      <c r="E690" s="1"/>
    </row>
    <row r="691" spans="1:5">
      <c r="A691" s="2">
        <v>42119</v>
      </c>
      <c r="B691" s="39" t="s">
        <v>356</v>
      </c>
      <c r="C691" s="1" t="s">
        <v>379</v>
      </c>
      <c r="D691" s="149">
        <f>VLOOKUP(B691,gajiapr,9,0)</f>
        <v>0</v>
      </c>
      <c r="E691" s="1"/>
    </row>
    <row r="692" spans="1:5">
      <c r="A692" s="2">
        <v>42119</v>
      </c>
      <c r="B692" s="39" t="s">
        <v>356</v>
      </c>
      <c r="C692" s="1" t="s">
        <v>380</v>
      </c>
      <c r="D692" s="149">
        <f>VLOOKUP(B692,gajiapr,10,0)</f>
        <v>0</v>
      </c>
      <c r="E692" s="1"/>
    </row>
    <row r="693" spans="1:5">
      <c r="A693" s="2">
        <v>42119</v>
      </c>
      <c r="B693" s="39" t="s">
        <v>356</v>
      </c>
      <c r="C693" s="1" t="s">
        <v>381</v>
      </c>
      <c r="D693" s="149">
        <f>VLOOKUP(B693,gajiapr,11,0)</f>
        <v>0</v>
      </c>
      <c r="E693" s="1"/>
    </row>
    <row r="694" spans="1:5">
      <c r="A694" s="2">
        <v>42119</v>
      </c>
      <c r="B694" s="39" t="s">
        <v>358</v>
      </c>
      <c r="C694" s="1" t="s">
        <v>111</v>
      </c>
      <c r="D694" s="149">
        <f>VLOOKUP(B694,gajiapr,5,0)</f>
        <v>0</v>
      </c>
      <c r="E694" s="1"/>
    </row>
    <row r="695" spans="1:5">
      <c r="A695" s="2">
        <v>42119</v>
      </c>
      <c r="B695" s="39" t="s">
        <v>358</v>
      </c>
      <c r="C695" s="1" t="s">
        <v>280</v>
      </c>
      <c r="D695" s="149">
        <f>VLOOKUP(B695,gajiapr,6,0)</f>
        <v>0</v>
      </c>
      <c r="E695" s="1"/>
    </row>
    <row r="696" spans="1:5">
      <c r="A696" s="2">
        <v>42119</v>
      </c>
      <c r="B696" s="39" t="s">
        <v>358</v>
      </c>
      <c r="C696" s="1" t="s">
        <v>125</v>
      </c>
      <c r="D696" s="149">
        <f>VLOOKUP(B696,gajiapr,7,0)</f>
        <v>0</v>
      </c>
      <c r="E696" s="1"/>
    </row>
    <row r="697" spans="1:5">
      <c r="A697" s="2">
        <v>42119</v>
      </c>
      <c r="B697" s="39" t="s">
        <v>358</v>
      </c>
      <c r="C697" s="1" t="s">
        <v>124</v>
      </c>
      <c r="D697" s="149">
        <f>VLOOKUP(B697,gajiapr,8,0)</f>
        <v>0</v>
      </c>
      <c r="E697" s="1"/>
    </row>
    <row r="698" spans="1:5">
      <c r="A698" s="2">
        <v>42119</v>
      </c>
      <c r="B698" s="39" t="s">
        <v>358</v>
      </c>
      <c r="C698" s="1" t="s">
        <v>379</v>
      </c>
      <c r="D698" s="149">
        <f>VLOOKUP(B698,gajiapr,9,0)</f>
        <v>0</v>
      </c>
      <c r="E698" s="1"/>
    </row>
    <row r="699" spans="1:5">
      <c r="A699" s="2">
        <v>42119</v>
      </c>
      <c r="B699" s="39" t="s">
        <v>358</v>
      </c>
      <c r="C699" s="1" t="s">
        <v>380</v>
      </c>
      <c r="D699" s="149">
        <f>VLOOKUP(B699,gajiapr,10,0)</f>
        <v>0</v>
      </c>
      <c r="E699" s="1"/>
    </row>
    <row r="700" spans="1:5">
      <c r="A700" s="2">
        <v>42119</v>
      </c>
      <c r="B700" s="39" t="s">
        <v>358</v>
      </c>
      <c r="C700" s="1" t="s">
        <v>381</v>
      </c>
      <c r="D700" s="149">
        <f>VLOOKUP(B700,gajiapr,11,0)</f>
        <v>0</v>
      </c>
      <c r="E700" s="1"/>
    </row>
    <row r="701" spans="1:5">
      <c r="A701" s="2">
        <v>42119</v>
      </c>
      <c r="B701" s="39" t="s">
        <v>187</v>
      </c>
      <c r="C701" s="1" t="s">
        <v>111</v>
      </c>
      <c r="D701" s="149">
        <f>VLOOKUP(B701,gajiapr,5,0)</f>
        <v>1500000</v>
      </c>
      <c r="E701" s="1"/>
    </row>
    <row r="702" spans="1:5">
      <c r="A702" s="2">
        <v>42119</v>
      </c>
      <c r="B702" s="39" t="s">
        <v>187</v>
      </c>
      <c r="C702" s="1" t="s">
        <v>280</v>
      </c>
      <c r="D702" s="149">
        <f>VLOOKUP(B702,gajiapr,6,0)</f>
        <v>500000</v>
      </c>
      <c r="E702" s="1"/>
    </row>
    <row r="703" spans="1:5">
      <c r="A703" s="2">
        <v>42119</v>
      </c>
      <c r="B703" s="39" t="s">
        <v>187</v>
      </c>
      <c r="C703" s="1" t="s">
        <v>125</v>
      </c>
      <c r="D703" s="149">
        <f>VLOOKUP(B703,gajiapr,7,0)</f>
        <v>0</v>
      </c>
      <c r="E703" s="1"/>
    </row>
    <row r="704" spans="1:5">
      <c r="A704" s="2">
        <v>42119</v>
      </c>
      <c r="B704" s="39" t="s">
        <v>187</v>
      </c>
      <c r="C704" s="1" t="s">
        <v>124</v>
      </c>
      <c r="D704" s="149">
        <f>VLOOKUP(B704,gajiapr,8,0)</f>
        <v>300000</v>
      </c>
      <c r="E704" s="1"/>
    </row>
    <row r="705" spans="1:5">
      <c r="A705" s="2">
        <v>42119</v>
      </c>
      <c r="B705" s="39" t="s">
        <v>187</v>
      </c>
      <c r="C705" s="1" t="s">
        <v>379</v>
      </c>
      <c r="D705" s="149">
        <f>VLOOKUP(B705,gajiapr,9,0)</f>
        <v>350000</v>
      </c>
      <c r="E705" s="1"/>
    </row>
    <row r="706" spans="1:5">
      <c r="A706" s="2">
        <v>42119</v>
      </c>
      <c r="B706" s="39" t="s">
        <v>187</v>
      </c>
      <c r="C706" s="1" t="s">
        <v>380</v>
      </c>
      <c r="D706" s="149">
        <f>VLOOKUP(B706,gajiapr,10,0)</f>
        <v>200000</v>
      </c>
      <c r="E706" s="1"/>
    </row>
    <row r="707" spans="1:5">
      <c r="A707" s="2">
        <v>42119</v>
      </c>
      <c r="B707" s="39" t="s">
        <v>187</v>
      </c>
      <c r="C707" s="1" t="s">
        <v>381</v>
      </c>
      <c r="D707" s="149">
        <f>VLOOKUP(B707,gajiapr,11,0)</f>
        <v>0</v>
      </c>
      <c r="E707" s="1"/>
    </row>
    <row r="708" spans="1:5">
      <c r="A708" s="2">
        <v>42119</v>
      </c>
      <c r="B708" s="39" t="s">
        <v>179</v>
      </c>
      <c r="C708" s="1" t="s">
        <v>111</v>
      </c>
      <c r="D708" s="149">
        <f>VLOOKUP(B708,gajiapr,5,0)</f>
        <v>3500000</v>
      </c>
      <c r="E708" s="1"/>
    </row>
    <row r="709" spans="1:5">
      <c r="A709" s="2">
        <v>42119</v>
      </c>
      <c r="B709" s="39" t="s">
        <v>179</v>
      </c>
      <c r="C709" s="1" t="s">
        <v>280</v>
      </c>
      <c r="D709" s="149">
        <f>VLOOKUP(B709,gajiapr,6,0)</f>
        <v>1500000</v>
      </c>
      <c r="E709" s="1"/>
    </row>
    <row r="710" spans="1:5">
      <c r="A710" s="2">
        <v>42119</v>
      </c>
      <c r="B710" s="39" t="s">
        <v>179</v>
      </c>
      <c r="C710" s="1" t="s">
        <v>125</v>
      </c>
      <c r="D710" s="149">
        <f>VLOOKUP(B710,gajiapr,7,0)</f>
        <v>0</v>
      </c>
      <c r="E710" s="1"/>
    </row>
    <row r="711" spans="1:5">
      <c r="A711" s="2">
        <v>42119</v>
      </c>
      <c r="B711" s="39" t="s">
        <v>179</v>
      </c>
      <c r="C711" s="1" t="s">
        <v>124</v>
      </c>
      <c r="D711" s="149">
        <f>VLOOKUP(B711,gajiapr,8,0)</f>
        <v>0</v>
      </c>
      <c r="E711" s="1"/>
    </row>
    <row r="712" spans="1:5">
      <c r="A712" s="2">
        <v>42119</v>
      </c>
      <c r="B712" s="39" t="s">
        <v>179</v>
      </c>
      <c r="C712" s="1" t="s">
        <v>379</v>
      </c>
      <c r="D712" s="149">
        <f>VLOOKUP(B712,gajiapr,9,0)</f>
        <v>0</v>
      </c>
      <c r="E712" s="1"/>
    </row>
    <row r="713" spans="1:5">
      <c r="A713" s="2">
        <v>42119</v>
      </c>
      <c r="B713" s="39" t="s">
        <v>179</v>
      </c>
      <c r="C713" s="1" t="s">
        <v>380</v>
      </c>
      <c r="D713" s="149">
        <f>VLOOKUP(B713,gajiapr,10,0)</f>
        <v>0</v>
      </c>
      <c r="E713" s="1"/>
    </row>
    <row r="714" spans="1:5">
      <c r="A714" s="2">
        <v>42119</v>
      </c>
      <c r="B714" s="39" t="s">
        <v>179</v>
      </c>
      <c r="C714" s="1" t="s">
        <v>381</v>
      </c>
      <c r="D714" s="149">
        <f>VLOOKUP(B714,gajiapr,11,0)</f>
        <v>0</v>
      </c>
      <c r="E714" s="1"/>
    </row>
    <row r="715" spans="1:5">
      <c r="A715" s="2">
        <v>42119</v>
      </c>
      <c r="B715" s="39" t="s">
        <v>190</v>
      </c>
      <c r="C715" s="1" t="s">
        <v>111</v>
      </c>
      <c r="D715" s="149">
        <f>VLOOKUP(B715,gajiapr,5,0)</f>
        <v>1500000</v>
      </c>
      <c r="E715" s="1"/>
    </row>
    <row r="716" spans="1:5">
      <c r="A716" s="2">
        <v>42119</v>
      </c>
      <c r="B716" s="39" t="s">
        <v>190</v>
      </c>
      <c r="C716" s="1" t="s">
        <v>280</v>
      </c>
      <c r="D716" s="149">
        <f>VLOOKUP(B716,gajiapr,6,0)</f>
        <v>500000</v>
      </c>
      <c r="E716" s="1"/>
    </row>
    <row r="717" spans="1:5">
      <c r="A717" s="2">
        <v>42119</v>
      </c>
      <c r="B717" s="39" t="s">
        <v>190</v>
      </c>
      <c r="C717" s="1" t="s">
        <v>125</v>
      </c>
      <c r="D717" s="149">
        <f>VLOOKUP(B717,gajiapr,7,0)</f>
        <v>0</v>
      </c>
      <c r="E717" s="1"/>
    </row>
    <row r="718" spans="1:5">
      <c r="A718" s="2">
        <v>42119</v>
      </c>
      <c r="B718" s="39" t="s">
        <v>190</v>
      </c>
      <c r="C718" s="1" t="s">
        <v>124</v>
      </c>
      <c r="D718" s="149">
        <f>VLOOKUP(B718,gajiapr,8,0)</f>
        <v>300000</v>
      </c>
      <c r="E718" s="1"/>
    </row>
    <row r="719" spans="1:5">
      <c r="A719" s="2">
        <v>42119</v>
      </c>
      <c r="B719" s="39" t="s">
        <v>190</v>
      </c>
      <c r="C719" s="1" t="s">
        <v>379</v>
      </c>
      <c r="D719" s="149">
        <f>VLOOKUP(B719,gajiapr,9,0)</f>
        <v>350000</v>
      </c>
      <c r="E719" s="1"/>
    </row>
    <row r="720" spans="1:5">
      <c r="A720" s="2">
        <v>42119</v>
      </c>
      <c r="B720" s="39" t="s">
        <v>190</v>
      </c>
      <c r="C720" s="1" t="s">
        <v>380</v>
      </c>
      <c r="D720" s="149">
        <f>VLOOKUP(B720,gajiapr,10,0)</f>
        <v>200000</v>
      </c>
      <c r="E720" s="1"/>
    </row>
    <row r="721" spans="1:5">
      <c r="A721" s="2">
        <v>42119</v>
      </c>
      <c r="B721" s="39" t="s">
        <v>190</v>
      </c>
      <c r="C721" s="1" t="s">
        <v>381</v>
      </c>
      <c r="D721" s="149">
        <f>VLOOKUP(B721,gajiapr,11,0)</f>
        <v>-955000</v>
      </c>
      <c r="E721" s="1"/>
    </row>
    <row r="722" spans="1:5">
      <c r="A722" s="2">
        <v>42119</v>
      </c>
      <c r="B722" s="39" t="s">
        <v>364</v>
      </c>
      <c r="C722" s="1" t="s">
        <v>111</v>
      </c>
      <c r="D722" s="149">
        <f>VLOOKUP(B722,gajiapr,5,0)</f>
        <v>0</v>
      </c>
      <c r="E722" s="1"/>
    </row>
    <row r="723" spans="1:5">
      <c r="A723" s="2">
        <v>42119</v>
      </c>
      <c r="B723" s="39" t="s">
        <v>364</v>
      </c>
      <c r="C723" s="1" t="s">
        <v>280</v>
      </c>
      <c r="D723" s="149">
        <f>VLOOKUP(B723,gajiapr,6,0)</f>
        <v>0</v>
      </c>
      <c r="E723" s="1"/>
    </row>
    <row r="724" spans="1:5">
      <c r="A724" s="2">
        <v>42119</v>
      </c>
      <c r="B724" s="39" t="s">
        <v>364</v>
      </c>
      <c r="C724" s="1" t="s">
        <v>125</v>
      </c>
      <c r="D724" s="149">
        <f>VLOOKUP(B724,gajiapr,7,0)</f>
        <v>0</v>
      </c>
      <c r="E724" s="1"/>
    </row>
    <row r="725" spans="1:5">
      <c r="A725" s="2">
        <v>42119</v>
      </c>
      <c r="B725" s="39" t="s">
        <v>364</v>
      </c>
      <c r="C725" s="1" t="s">
        <v>124</v>
      </c>
      <c r="D725" s="149">
        <f>VLOOKUP(B725,gajiapr,8,0)</f>
        <v>0</v>
      </c>
      <c r="E725" s="1"/>
    </row>
    <row r="726" spans="1:5">
      <c r="A726" s="2">
        <v>42119</v>
      </c>
      <c r="B726" s="39" t="s">
        <v>364</v>
      </c>
      <c r="C726" s="1" t="s">
        <v>379</v>
      </c>
      <c r="D726" s="149">
        <f>VLOOKUP(B726,gajiapr,9,0)</f>
        <v>0</v>
      </c>
      <c r="E726" s="1"/>
    </row>
    <row r="727" spans="1:5">
      <c r="A727" s="2">
        <v>42119</v>
      </c>
      <c r="B727" s="39" t="s">
        <v>364</v>
      </c>
      <c r="C727" s="1" t="s">
        <v>380</v>
      </c>
      <c r="D727" s="149">
        <f>VLOOKUP(B727,gajiapr,10,0)</f>
        <v>0</v>
      </c>
      <c r="E727" s="1"/>
    </row>
    <row r="728" spans="1:5">
      <c r="A728" s="2">
        <v>42119</v>
      </c>
      <c r="B728" s="39" t="s">
        <v>364</v>
      </c>
      <c r="C728" s="1" t="s">
        <v>381</v>
      </c>
      <c r="D728" s="149">
        <f>VLOOKUP(B728,gajiapr,11,0)</f>
        <v>0</v>
      </c>
      <c r="E728" s="1"/>
    </row>
    <row r="729" spans="1:5">
      <c r="A729" s="2">
        <v>42119</v>
      </c>
      <c r="B729" s="39" t="s">
        <v>191</v>
      </c>
      <c r="C729" s="1" t="s">
        <v>111</v>
      </c>
      <c r="D729" s="149">
        <f>VLOOKUP(B729,gajiapr,5,0)</f>
        <v>1500000</v>
      </c>
      <c r="E729" s="1"/>
    </row>
    <row r="730" spans="1:5">
      <c r="A730" s="2">
        <v>42119</v>
      </c>
      <c r="B730" s="39" t="s">
        <v>191</v>
      </c>
      <c r="C730" s="1" t="s">
        <v>280</v>
      </c>
      <c r="D730" s="149">
        <f>VLOOKUP(B730,gajiapr,6,0)</f>
        <v>100000</v>
      </c>
      <c r="E730" s="1"/>
    </row>
    <row r="731" spans="1:5">
      <c r="A731" s="2">
        <v>42119</v>
      </c>
      <c r="B731" s="39" t="s">
        <v>191</v>
      </c>
      <c r="C731" s="1" t="s">
        <v>125</v>
      </c>
      <c r="D731" s="149">
        <f>VLOOKUP(B731,gajiapr,7,0)</f>
        <v>0</v>
      </c>
      <c r="E731" s="1"/>
    </row>
    <row r="732" spans="1:5">
      <c r="A732" s="2">
        <v>42119</v>
      </c>
      <c r="B732" s="39" t="s">
        <v>191</v>
      </c>
      <c r="C732" s="1" t="s">
        <v>124</v>
      </c>
      <c r="D732" s="149">
        <f>VLOOKUP(B732,gajiapr,8,0)</f>
        <v>200000</v>
      </c>
      <c r="E732" s="1"/>
    </row>
    <row r="733" spans="1:5">
      <c r="A733" s="2">
        <v>42119</v>
      </c>
      <c r="B733" s="39" t="s">
        <v>191</v>
      </c>
      <c r="C733" s="1" t="s">
        <v>379</v>
      </c>
      <c r="D733" s="149">
        <f>VLOOKUP(B733,gajiapr,9,0)</f>
        <v>475000</v>
      </c>
      <c r="E733" s="1"/>
    </row>
    <row r="734" spans="1:5">
      <c r="A734" s="2">
        <v>42119</v>
      </c>
      <c r="B734" s="39" t="s">
        <v>191</v>
      </c>
      <c r="C734" s="1" t="s">
        <v>380</v>
      </c>
      <c r="D734" s="149">
        <f>VLOOKUP(B734,gajiapr,10,0)</f>
        <v>100000</v>
      </c>
      <c r="E734" s="1"/>
    </row>
    <row r="735" spans="1:5">
      <c r="A735" s="2">
        <v>42119</v>
      </c>
      <c r="B735" s="39" t="s">
        <v>191</v>
      </c>
      <c r="C735" s="1" t="s">
        <v>381</v>
      </c>
      <c r="D735" s="149">
        <f>VLOOKUP(B735,gajiapr,11,0)</f>
        <v>-530500</v>
      </c>
      <c r="E735" s="1"/>
    </row>
    <row r="736" spans="1:5">
      <c r="A736" s="2">
        <v>42119</v>
      </c>
      <c r="B736" s="39" t="s">
        <v>366</v>
      </c>
      <c r="C736" s="1" t="s">
        <v>111</v>
      </c>
      <c r="D736" s="149">
        <f>VLOOKUP(B736,gajiapr,5,0)</f>
        <v>1500000</v>
      </c>
      <c r="E736" s="1"/>
    </row>
    <row r="737" spans="1:5">
      <c r="A737" s="2">
        <v>42119</v>
      </c>
      <c r="B737" s="39" t="s">
        <v>366</v>
      </c>
      <c r="C737" s="1" t="s">
        <v>280</v>
      </c>
      <c r="D737" s="149">
        <f>VLOOKUP(B737,gajiapr,6,0)</f>
        <v>500000</v>
      </c>
      <c r="E737" s="1"/>
    </row>
    <row r="738" spans="1:5">
      <c r="A738" s="2">
        <v>42119</v>
      </c>
      <c r="B738" s="39" t="s">
        <v>366</v>
      </c>
      <c r="C738" s="1" t="s">
        <v>125</v>
      </c>
      <c r="D738" s="149">
        <f>VLOOKUP(B738,gajiapr,7,0)</f>
        <v>0</v>
      </c>
      <c r="E738" s="1"/>
    </row>
    <row r="739" spans="1:5">
      <c r="A739" s="2">
        <v>42119</v>
      </c>
      <c r="B739" s="39" t="s">
        <v>366</v>
      </c>
      <c r="C739" s="1" t="s">
        <v>124</v>
      </c>
      <c r="D739" s="149">
        <f>VLOOKUP(B739,gajiapr,8,0)</f>
        <v>300000</v>
      </c>
      <c r="E739" s="1"/>
    </row>
    <row r="740" spans="1:5">
      <c r="A740" s="2">
        <v>42119</v>
      </c>
      <c r="B740" s="39" t="s">
        <v>366</v>
      </c>
      <c r="C740" s="1" t="s">
        <v>379</v>
      </c>
      <c r="D740" s="149">
        <f>VLOOKUP(B740,gajiapr,9,0)</f>
        <v>350000</v>
      </c>
      <c r="E740" s="1"/>
    </row>
    <row r="741" spans="1:5">
      <c r="A741" s="2">
        <v>42119</v>
      </c>
      <c r="B741" s="39" t="s">
        <v>366</v>
      </c>
      <c r="C741" s="1" t="s">
        <v>380</v>
      </c>
      <c r="D741" s="149">
        <f>VLOOKUP(B741,gajiapr,10,0)</f>
        <v>200000</v>
      </c>
      <c r="E741" s="1"/>
    </row>
    <row r="742" spans="1:5">
      <c r="A742" s="2">
        <v>42119</v>
      </c>
      <c r="B742" s="39" t="s">
        <v>366</v>
      </c>
      <c r="C742" s="1" t="s">
        <v>381</v>
      </c>
      <c r="D742" s="149">
        <f>VLOOKUP(B742,gajiapr,11,0)</f>
        <v>-666500</v>
      </c>
      <c r="E742" s="1"/>
    </row>
    <row r="743" spans="1:5">
      <c r="A743" s="2">
        <v>42119</v>
      </c>
      <c r="B743" s="39" t="s">
        <v>192</v>
      </c>
      <c r="C743" s="1" t="s">
        <v>111</v>
      </c>
      <c r="D743" s="149">
        <f>VLOOKUP(B743,gajiapr,5,0)</f>
        <v>1500000</v>
      </c>
      <c r="E743" s="1"/>
    </row>
    <row r="744" spans="1:5">
      <c r="A744" s="2">
        <v>42119</v>
      </c>
      <c r="B744" s="39" t="s">
        <v>192</v>
      </c>
      <c r="C744" s="1" t="s">
        <v>280</v>
      </c>
      <c r="D744" s="149">
        <f>VLOOKUP(B744,gajiapr,6,0)</f>
        <v>100000</v>
      </c>
      <c r="E744" s="1"/>
    </row>
    <row r="745" spans="1:5">
      <c r="A745" s="2">
        <v>42119</v>
      </c>
      <c r="B745" s="39" t="s">
        <v>192</v>
      </c>
      <c r="C745" s="1" t="s">
        <v>125</v>
      </c>
      <c r="D745" s="149">
        <f>VLOOKUP(B745,gajiapr,7,0)</f>
        <v>0</v>
      </c>
      <c r="E745" s="1"/>
    </row>
    <row r="746" spans="1:5">
      <c r="A746" s="2">
        <v>42119</v>
      </c>
      <c r="B746" s="39" t="s">
        <v>192</v>
      </c>
      <c r="C746" s="1" t="s">
        <v>124</v>
      </c>
      <c r="D746" s="149">
        <f>VLOOKUP(B746,gajiapr,8,0)</f>
        <v>200000</v>
      </c>
      <c r="E746" s="1"/>
    </row>
    <row r="747" spans="1:5">
      <c r="A747" s="2">
        <v>42119</v>
      </c>
      <c r="B747" s="39" t="s">
        <v>192</v>
      </c>
      <c r="C747" s="1" t="s">
        <v>379</v>
      </c>
      <c r="D747" s="149">
        <f>VLOOKUP(B747,gajiapr,9,0)</f>
        <v>375000</v>
      </c>
      <c r="E747" s="1"/>
    </row>
    <row r="748" spans="1:5">
      <c r="A748" s="2">
        <v>42119</v>
      </c>
      <c r="B748" s="39" t="s">
        <v>192</v>
      </c>
      <c r="C748" s="1" t="s">
        <v>380</v>
      </c>
      <c r="D748" s="149">
        <f>VLOOKUP(B748,gajiapr,10,0)</f>
        <v>100000</v>
      </c>
      <c r="E748" s="1"/>
    </row>
    <row r="749" spans="1:5">
      <c r="A749" s="2">
        <v>42119</v>
      </c>
      <c r="B749" s="39" t="s">
        <v>192</v>
      </c>
      <c r="C749" s="1" t="s">
        <v>381</v>
      </c>
      <c r="D749" s="149">
        <f>VLOOKUP(B749,gajiapr,11,0)</f>
        <v>0</v>
      </c>
      <c r="E749" s="1"/>
    </row>
    <row r="750" spans="1:5">
      <c r="A750" s="2">
        <v>42119</v>
      </c>
      <c r="B750" s="39" t="s">
        <v>193</v>
      </c>
      <c r="C750" s="1" t="s">
        <v>111</v>
      </c>
      <c r="D750" s="149">
        <f>VLOOKUP(B750,gajiapr,5,0)</f>
        <v>1500000</v>
      </c>
      <c r="E750" s="1"/>
    </row>
    <row r="751" spans="1:5">
      <c r="A751" s="2">
        <v>42119</v>
      </c>
      <c r="B751" s="39" t="s">
        <v>193</v>
      </c>
      <c r="C751" s="1" t="s">
        <v>280</v>
      </c>
      <c r="D751" s="149">
        <f>VLOOKUP(B751,gajiapr,6,0)</f>
        <v>100000</v>
      </c>
      <c r="E751" s="1"/>
    </row>
    <row r="752" spans="1:5">
      <c r="A752" s="2">
        <v>42119</v>
      </c>
      <c r="B752" s="39" t="s">
        <v>193</v>
      </c>
      <c r="C752" s="1" t="s">
        <v>125</v>
      </c>
      <c r="D752" s="149">
        <f>VLOOKUP(B752,gajiapr,7,0)</f>
        <v>0</v>
      </c>
      <c r="E752" s="1"/>
    </row>
    <row r="753" spans="1:5">
      <c r="A753" s="2">
        <v>42119</v>
      </c>
      <c r="B753" s="39" t="s">
        <v>193</v>
      </c>
      <c r="C753" s="1" t="s">
        <v>124</v>
      </c>
      <c r="D753" s="149">
        <f>VLOOKUP(B753,gajiapr,8,0)</f>
        <v>200000</v>
      </c>
      <c r="E753" s="1"/>
    </row>
    <row r="754" spans="1:5">
      <c r="A754" s="2">
        <v>42119</v>
      </c>
      <c r="B754" s="39" t="s">
        <v>193</v>
      </c>
      <c r="C754" s="1" t="s">
        <v>379</v>
      </c>
      <c r="D754" s="149">
        <f>VLOOKUP(B754,gajiapr,9,0)</f>
        <v>375000</v>
      </c>
      <c r="E754" s="1"/>
    </row>
    <row r="755" spans="1:5">
      <c r="A755" s="2">
        <v>42119</v>
      </c>
      <c r="B755" s="39" t="s">
        <v>193</v>
      </c>
      <c r="C755" s="1" t="s">
        <v>380</v>
      </c>
      <c r="D755" s="149">
        <f>VLOOKUP(B755,gajiapr,10,0)</f>
        <v>100000</v>
      </c>
      <c r="E755" s="1"/>
    </row>
    <row r="756" spans="1:5">
      <c r="A756" s="2">
        <v>42119</v>
      </c>
      <c r="B756" s="39" t="s">
        <v>193</v>
      </c>
      <c r="C756" s="1" t="s">
        <v>381</v>
      </c>
      <c r="D756" s="149">
        <f>VLOOKUP(B756,gajiapr,11,0)</f>
        <v>0</v>
      </c>
      <c r="E756" s="1"/>
    </row>
    <row r="757" spans="1:5">
      <c r="A757" s="2">
        <v>42119</v>
      </c>
      <c r="B757" s="39" t="s">
        <v>180</v>
      </c>
      <c r="C757" s="1" t="s">
        <v>111</v>
      </c>
      <c r="D757" s="149">
        <f>VLOOKUP(B757,gajiapr,5,0)</f>
        <v>2250000</v>
      </c>
      <c r="E757" s="1"/>
    </row>
    <row r="758" spans="1:5">
      <c r="A758" s="2">
        <v>42119</v>
      </c>
      <c r="B758" s="39" t="s">
        <v>180</v>
      </c>
      <c r="C758" s="1" t="s">
        <v>280</v>
      </c>
      <c r="D758" s="149">
        <f>VLOOKUP(B758,gajiapr,6,0)</f>
        <v>0</v>
      </c>
      <c r="E758" s="1"/>
    </row>
    <row r="759" spans="1:5">
      <c r="A759" s="2">
        <v>42119</v>
      </c>
      <c r="B759" s="39" t="s">
        <v>180</v>
      </c>
      <c r="C759" s="1" t="s">
        <v>125</v>
      </c>
      <c r="D759" s="149">
        <f>VLOOKUP(B759,gajiapr,7,0)</f>
        <v>0</v>
      </c>
      <c r="E759" s="1"/>
    </row>
    <row r="760" spans="1:5">
      <c r="A760" s="2">
        <v>42119</v>
      </c>
      <c r="B760" s="39" t="s">
        <v>180</v>
      </c>
      <c r="C760" s="1" t="s">
        <v>124</v>
      </c>
      <c r="D760" s="149">
        <f>VLOOKUP(B760,gajiapr,8,0)</f>
        <v>0</v>
      </c>
      <c r="E760" s="1"/>
    </row>
    <row r="761" spans="1:5">
      <c r="A761" s="2">
        <v>42119</v>
      </c>
      <c r="B761" s="39" t="s">
        <v>180</v>
      </c>
      <c r="C761" s="1" t="s">
        <v>379</v>
      </c>
      <c r="D761" s="149">
        <f>VLOOKUP(B761,gajiapr,9,0)</f>
        <v>0</v>
      </c>
      <c r="E761" s="1"/>
    </row>
    <row r="762" spans="1:5">
      <c r="A762" s="2">
        <v>42119</v>
      </c>
      <c r="B762" s="39" t="s">
        <v>180</v>
      </c>
      <c r="C762" s="1" t="s">
        <v>380</v>
      </c>
      <c r="D762" s="149">
        <f>VLOOKUP(B762,gajiapr,10,0)</f>
        <v>0</v>
      </c>
      <c r="E762" s="1"/>
    </row>
    <row r="763" spans="1:5">
      <c r="A763" s="2">
        <v>42119</v>
      </c>
      <c r="B763" s="39" t="s">
        <v>180</v>
      </c>
      <c r="C763" s="1" t="s">
        <v>381</v>
      </c>
      <c r="D763" s="149">
        <f>VLOOKUP(B763,gajiapr,11,0)</f>
        <v>0</v>
      </c>
      <c r="E763" s="1"/>
    </row>
    <row r="764" spans="1:5">
      <c r="A764" s="2">
        <v>42119</v>
      </c>
      <c r="B764" s="39" t="s">
        <v>181</v>
      </c>
      <c r="C764" s="1" t="s">
        <v>111</v>
      </c>
      <c r="D764" s="149">
        <f>VLOOKUP(B764,gajiapr,5,0)</f>
        <v>2000000</v>
      </c>
      <c r="E764" s="1"/>
    </row>
    <row r="765" spans="1:5">
      <c r="A765" s="2">
        <v>42119</v>
      </c>
      <c r="B765" s="39" t="s">
        <v>181</v>
      </c>
      <c r="C765" s="1" t="s">
        <v>280</v>
      </c>
      <c r="D765" s="149">
        <f>VLOOKUP(B765,gajiapr,6,0)</f>
        <v>250000</v>
      </c>
      <c r="E765" s="1"/>
    </row>
    <row r="766" spans="1:5">
      <c r="A766" s="2">
        <v>42119</v>
      </c>
      <c r="B766" s="39" t="s">
        <v>181</v>
      </c>
      <c r="C766" s="1" t="s">
        <v>125</v>
      </c>
      <c r="D766" s="149">
        <f>VLOOKUP(B766,gajiapr,7,0)</f>
        <v>0</v>
      </c>
      <c r="E766" s="1"/>
    </row>
    <row r="767" spans="1:5">
      <c r="A767" s="2">
        <v>42119</v>
      </c>
      <c r="B767" s="39" t="s">
        <v>181</v>
      </c>
      <c r="C767" s="1" t="s">
        <v>124</v>
      </c>
      <c r="D767" s="149">
        <f>VLOOKUP(B767,gajiapr,8,0)</f>
        <v>500000</v>
      </c>
      <c r="E767" s="1"/>
    </row>
    <row r="768" spans="1:5">
      <c r="A768" s="2">
        <v>42119</v>
      </c>
      <c r="B768" s="39" t="s">
        <v>181</v>
      </c>
      <c r="C768" s="1" t="s">
        <v>379</v>
      </c>
      <c r="D768" s="149">
        <f>VLOOKUP(B768,gajiapr,9,0)</f>
        <v>150000</v>
      </c>
      <c r="E768" s="1"/>
    </row>
    <row r="769" spans="1:5">
      <c r="A769" s="2">
        <v>42119</v>
      </c>
      <c r="B769" s="39" t="s">
        <v>181</v>
      </c>
      <c r="C769" s="1" t="s">
        <v>380</v>
      </c>
      <c r="D769" s="149">
        <f>VLOOKUP(B769,gajiapr,10,0)</f>
        <v>0</v>
      </c>
      <c r="E769" s="1"/>
    </row>
    <row r="770" spans="1:5">
      <c r="A770" s="2">
        <v>42119</v>
      </c>
      <c r="B770" s="39" t="s">
        <v>181</v>
      </c>
      <c r="C770" s="1" t="s">
        <v>381</v>
      </c>
      <c r="D770" s="149">
        <f>VLOOKUP(B770,gajiapr,11,0)</f>
        <v>0</v>
      </c>
      <c r="E770" s="1"/>
    </row>
    <row r="771" spans="1:5">
      <c r="A771" s="2">
        <v>42119</v>
      </c>
      <c r="B771" s="39" t="s">
        <v>178</v>
      </c>
      <c r="C771" s="1" t="s">
        <v>111</v>
      </c>
      <c r="D771" s="149">
        <f>VLOOKUP(B771,gajiapr,5,0)</f>
        <v>2000000</v>
      </c>
      <c r="E771" s="1"/>
    </row>
    <row r="772" spans="1:5">
      <c r="A772" s="2">
        <v>42119</v>
      </c>
      <c r="B772" s="39" t="s">
        <v>178</v>
      </c>
      <c r="C772" s="1" t="s">
        <v>280</v>
      </c>
      <c r="D772" s="149">
        <f>VLOOKUP(B772,gajiapr,6,0)</f>
        <v>150000</v>
      </c>
      <c r="E772" s="1"/>
    </row>
    <row r="773" spans="1:5">
      <c r="A773" s="2">
        <v>42119</v>
      </c>
      <c r="B773" s="39" t="s">
        <v>178</v>
      </c>
      <c r="C773" s="1" t="s">
        <v>125</v>
      </c>
      <c r="D773" s="149">
        <f>VLOOKUP(B773,gajiapr,7,0)</f>
        <v>0</v>
      </c>
      <c r="E773" s="1"/>
    </row>
    <row r="774" spans="1:5">
      <c r="A774" s="2">
        <v>42119</v>
      </c>
      <c r="B774" s="39" t="s">
        <v>178</v>
      </c>
      <c r="C774" s="1" t="s">
        <v>124</v>
      </c>
      <c r="D774" s="149">
        <f>VLOOKUP(B774,gajiapr,8,0)</f>
        <v>500000</v>
      </c>
      <c r="E774" s="1"/>
    </row>
    <row r="775" spans="1:5">
      <c r="A775" s="2">
        <v>42119</v>
      </c>
      <c r="B775" s="39" t="s">
        <v>178</v>
      </c>
      <c r="C775" s="1" t="s">
        <v>379</v>
      </c>
      <c r="D775" s="149">
        <f>VLOOKUP(B775,gajiapr,9,0)</f>
        <v>0</v>
      </c>
      <c r="E775" s="1"/>
    </row>
    <row r="776" spans="1:5">
      <c r="A776" s="2">
        <v>42119</v>
      </c>
      <c r="B776" s="39" t="s">
        <v>178</v>
      </c>
      <c r="C776" s="1" t="s">
        <v>380</v>
      </c>
      <c r="D776" s="149">
        <f>VLOOKUP(B776,gajiapr,10,0)</f>
        <v>0</v>
      </c>
      <c r="E776" s="1"/>
    </row>
    <row r="777" spans="1:5">
      <c r="A777" s="2">
        <v>42119</v>
      </c>
      <c r="B777" s="39" t="s">
        <v>178</v>
      </c>
      <c r="C777" s="1" t="s">
        <v>381</v>
      </c>
      <c r="D777" s="149">
        <f>VLOOKUP(B777,gajiapr,11,0)</f>
        <v>0</v>
      </c>
      <c r="E777" s="1"/>
    </row>
    <row r="778" spans="1:5">
      <c r="A778" s="2">
        <v>42119</v>
      </c>
      <c r="B778" s="39" t="s">
        <v>272</v>
      </c>
      <c r="C778" s="1" t="s">
        <v>111</v>
      </c>
      <c r="D778" s="149">
        <f>VLOOKUP(B778,gajiapr,5,0)</f>
        <v>1500000</v>
      </c>
      <c r="E778" s="1"/>
    </row>
    <row r="779" spans="1:5">
      <c r="A779" s="2">
        <v>42119</v>
      </c>
      <c r="B779" s="39" t="s">
        <v>272</v>
      </c>
      <c r="C779" s="1" t="s">
        <v>280</v>
      </c>
      <c r="D779" s="149">
        <f>VLOOKUP(B779,gajiapr,6,0)</f>
        <v>400000</v>
      </c>
      <c r="E779" s="1"/>
    </row>
    <row r="780" spans="1:5">
      <c r="A780" s="2">
        <v>42119</v>
      </c>
      <c r="B780" s="39" t="s">
        <v>272</v>
      </c>
      <c r="C780" s="1" t="s">
        <v>125</v>
      </c>
      <c r="D780" s="149">
        <f>VLOOKUP(B780,gajiapr,7,0)</f>
        <v>0</v>
      </c>
      <c r="E780" s="1"/>
    </row>
    <row r="781" spans="1:5">
      <c r="A781" s="2">
        <v>42119</v>
      </c>
      <c r="B781" s="39" t="s">
        <v>272</v>
      </c>
      <c r="C781" s="1" t="s">
        <v>124</v>
      </c>
      <c r="D781" s="149">
        <f>VLOOKUP(B781,gajiapr,8,0)</f>
        <v>0</v>
      </c>
      <c r="E781" s="1"/>
    </row>
    <row r="782" spans="1:5">
      <c r="A782" s="2">
        <v>42119</v>
      </c>
      <c r="B782" s="39" t="s">
        <v>272</v>
      </c>
      <c r="C782" s="1" t="s">
        <v>379</v>
      </c>
      <c r="D782" s="149">
        <f>VLOOKUP(B782,gajiapr,9,0)</f>
        <v>0</v>
      </c>
      <c r="E782" s="1"/>
    </row>
    <row r="783" spans="1:5">
      <c r="A783" s="2">
        <v>42119</v>
      </c>
      <c r="B783" s="39" t="s">
        <v>272</v>
      </c>
      <c r="C783" s="1" t="s">
        <v>380</v>
      </c>
      <c r="D783" s="149">
        <f>VLOOKUP(B783,gajiapr,10,0)</f>
        <v>0</v>
      </c>
      <c r="E783" s="1"/>
    </row>
    <row r="784" spans="1:5">
      <c r="A784" s="2">
        <v>42119</v>
      </c>
      <c r="B784" s="39" t="s">
        <v>272</v>
      </c>
      <c r="C784" s="1" t="s">
        <v>381</v>
      </c>
      <c r="D784" s="149">
        <f>VLOOKUP(B784,gajiapr,11,0)</f>
        <v>0</v>
      </c>
      <c r="E784" s="1"/>
    </row>
    <row r="785" spans="1:5">
      <c r="A785" s="2">
        <v>42119</v>
      </c>
      <c r="B785" s="39" t="s">
        <v>194</v>
      </c>
      <c r="C785" s="1" t="s">
        <v>111</v>
      </c>
      <c r="D785" s="149">
        <f>VLOOKUP(B785,gajiapr,5,0)</f>
        <v>1500000</v>
      </c>
      <c r="E785" s="1"/>
    </row>
    <row r="786" spans="1:5">
      <c r="A786" s="2">
        <v>42119</v>
      </c>
      <c r="B786" s="39" t="s">
        <v>194</v>
      </c>
      <c r="C786" s="1" t="s">
        <v>280</v>
      </c>
      <c r="D786" s="149">
        <f>VLOOKUP(B786,gajiapr,6,0)</f>
        <v>500000</v>
      </c>
      <c r="E786" s="1"/>
    </row>
    <row r="787" spans="1:5">
      <c r="A787" s="2">
        <v>42119</v>
      </c>
      <c r="B787" s="39" t="s">
        <v>194</v>
      </c>
      <c r="C787" s="1" t="s">
        <v>125</v>
      </c>
      <c r="D787" s="149">
        <f>VLOOKUP(B787,gajiapr,7,0)</f>
        <v>0</v>
      </c>
      <c r="E787" s="1"/>
    </row>
    <row r="788" spans="1:5">
      <c r="A788" s="2">
        <v>42119</v>
      </c>
      <c r="B788" s="39" t="s">
        <v>194</v>
      </c>
      <c r="C788" s="1" t="s">
        <v>124</v>
      </c>
      <c r="D788" s="149">
        <f>VLOOKUP(B788,gajiapr,8,0)</f>
        <v>300000</v>
      </c>
      <c r="E788" s="1"/>
    </row>
    <row r="789" spans="1:5">
      <c r="A789" s="2">
        <v>42119</v>
      </c>
      <c r="B789" s="39" t="s">
        <v>194</v>
      </c>
      <c r="C789" s="1" t="s">
        <v>379</v>
      </c>
      <c r="D789" s="149">
        <f>VLOOKUP(B789,gajiapr,9,0)</f>
        <v>150000</v>
      </c>
      <c r="E789" s="1"/>
    </row>
    <row r="790" spans="1:5">
      <c r="A790" s="2">
        <v>42119</v>
      </c>
      <c r="B790" s="39" t="s">
        <v>194</v>
      </c>
      <c r="C790" s="1" t="s">
        <v>380</v>
      </c>
      <c r="D790" s="149">
        <f>VLOOKUP(B790,gajiapr,10,0)</f>
        <v>200000</v>
      </c>
      <c r="E790" s="1"/>
    </row>
    <row r="791" spans="1:5">
      <c r="A791" s="2">
        <v>42119</v>
      </c>
      <c r="B791" s="39" t="s">
        <v>194</v>
      </c>
      <c r="C791" s="1" t="s">
        <v>381</v>
      </c>
      <c r="D791" s="149">
        <f>VLOOKUP(B791,gajiapr,11,0)</f>
        <v>-1000000</v>
      </c>
      <c r="E791" s="1"/>
    </row>
    <row r="792" spans="1:5">
      <c r="A792" s="2">
        <v>42119</v>
      </c>
      <c r="B792" s="39" t="s">
        <v>195</v>
      </c>
      <c r="C792" s="1" t="s">
        <v>111</v>
      </c>
      <c r="D792" s="149">
        <f>VLOOKUP(B792,gajiapr,5,0)</f>
        <v>1500000</v>
      </c>
      <c r="E792" s="1"/>
    </row>
    <row r="793" spans="1:5">
      <c r="A793" s="2">
        <v>42119</v>
      </c>
      <c r="B793" s="39" t="s">
        <v>195</v>
      </c>
      <c r="C793" s="1" t="s">
        <v>280</v>
      </c>
      <c r="D793" s="149">
        <f>VLOOKUP(B793,gajiapr,6,0)</f>
        <v>100000</v>
      </c>
      <c r="E793" s="1"/>
    </row>
    <row r="794" spans="1:5">
      <c r="A794" s="2">
        <v>42119</v>
      </c>
      <c r="B794" s="39" t="s">
        <v>195</v>
      </c>
      <c r="C794" s="1" t="s">
        <v>125</v>
      </c>
      <c r="D794" s="149">
        <f>VLOOKUP(B794,gajiapr,7,0)</f>
        <v>0</v>
      </c>
      <c r="E794" s="1"/>
    </row>
    <row r="795" spans="1:5">
      <c r="A795" s="2">
        <v>42119</v>
      </c>
      <c r="B795" s="39" t="s">
        <v>195</v>
      </c>
      <c r="C795" s="1" t="s">
        <v>124</v>
      </c>
      <c r="D795" s="149">
        <f>VLOOKUP(B795,gajiapr,8,0)</f>
        <v>200000</v>
      </c>
      <c r="E795" s="1"/>
    </row>
    <row r="796" spans="1:5">
      <c r="A796" s="2">
        <v>42119</v>
      </c>
      <c r="B796" s="39" t="s">
        <v>195</v>
      </c>
      <c r="C796" s="1" t="s">
        <v>379</v>
      </c>
      <c r="D796" s="149">
        <f>VLOOKUP(B796,gajiapr,9,0)</f>
        <v>375000</v>
      </c>
      <c r="E796" s="1"/>
    </row>
    <row r="797" spans="1:5">
      <c r="A797" s="2">
        <v>42119</v>
      </c>
      <c r="B797" s="39" t="s">
        <v>195</v>
      </c>
      <c r="C797" s="1" t="s">
        <v>380</v>
      </c>
      <c r="D797" s="149">
        <f>VLOOKUP(B797,gajiapr,10,0)</f>
        <v>100000</v>
      </c>
      <c r="E797" s="1"/>
    </row>
    <row r="798" spans="1:5">
      <c r="A798" s="2">
        <v>42119</v>
      </c>
      <c r="B798" s="39" t="s">
        <v>195</v>
      </c>
      <c r="C798" s="1" t="s">
        <v>381</v>
      </c>
      <c r="D798" s="149">
        <f>VLOOKUP(B798,gajiapr,11,0)</f>
        <v>-1061667</v>
      </c>
      <c r="E798" s="1"/>
    </row>
    <row r="799" spans="1:5">
      <c r="A799" s="2">
        <v>42119</v>
      </c>
      <c r="B799" s="39" t="s">
        <v>196</v>
      </c>
      <c r="C799" s="1" t="s">
        <v>111</v>
      </c>
      <c r="D799" s="149">
        <f>VLOOKUP(B799,gajiapr,5,0)</f>
        <v>1500000</v>
      </c>
      <c r="E799" s="1"/>
    </row>
    <row r="800" spans="1:5">
      <c r="A800" s="2">
        <v>42119</v>
      </c>
      <c r="B800" s="39" t="s">
        <v>196</v>
      </c>
      <c r="C800" s="1" t="s">
        <v>280</v>
      </c>
      <c r="D800" s="149">
        <f>VLOOKUP(B800,gajiapr,6,0)</f>
        <v>100000</v>
      </c>
      <c r="E800" s="1"/>
    </row>
    <row r="801" spans="1:5">
      <c r="A801" s="2">
        <v>42119</v>
      </c>
      <c r="B801" s="39" t="s">
        <v>196</v>
      </c>
      <c r="C801" s="1" t="s">
        <v>125</v>
      </c>
      <c r="D801" s="149">
        <f>VLOOKUP(B801,gajiapr,7,0)</f>
        <v>0</v>
      </c>
      <c r="E801" s="1"/>
    </row>
    <row r="802" spans="1:5">
      <c r="A802" s="2">
        <v>42119</v>
      </c>
      <c r="B802" s="39" t="s">
        <v>196</v>
      </c>
      <c r="C802" s="1" t="s">
        <v>124</v>
      </c>
      <c r="D802" s="149">
        <f>VLOOKUP(B802,gajiapr,8,0)</f>
        <v>200000</v>
      </c>
      <c r="E802" s="1"/>
    </row>
    <row r="803" spans="1:5">
      <c r="A803" s="2">
        <v>42119</v>
      </c>
      <c r="B803" s="39" t="s">
        <v>196</v>
      </c>
      <c r="C803" s="1" t="s">
        <v>379</v>
      </c>
      <c r="D803" s="149">
        <f>VLOOKUP(B803,gajiapr,9,0)</f>
        <v>375000</v>
      </c>
      <c r="E803" s="1"/>
    </row>
    <row r="804" spans="1:5">
      <c r="A804" s="2">
        <v>42119</v>
      </c>
      <c r="B804" s="39" t="s">
        <v>196</v>
      </c>
      <c r="C804" s="1" t="s">
        <v>380</v>
      </c>
      <c r="D804" s="149">
        <f>VLOOKUP(B804,gajiapr,10,0)</f>
        <v>100000</v>
      </c>
      <c r="E804" s="1"/>
    </row>
    <row r="805" spans="1:5">
      <c r="A805" s="2">
        <v>42119</v>
      </c>
      <c r="B805" s="39" t="s">
        <v>196</v>
      </c>
      <c r="C805" s="1" t="s">
        <v>381</v>
      </c>
      <c r="D805" s="149">
        <f>VLOOKUP(B805,gajiapr,11,0)</f>
        <v>-1061667</v>
      </c>
      <c r="E805" s="1"/>
    </row>
    <row r="806" spans="1:5">
      <c r="A806" s="2">
        <v>42119</v>
      </c>
      <c r="B806" s="39" t="s">
        <v>197</v>
      </c>
      <c r="C806" s="1" t="s">
        <v>111</v>
      </c>
      <c r="D806" s="149">
        <f>VLOOKUP(B806,gajiapr,5,0)</f>
        <v>1500000</v>
      </c>
      <c r="E806" s="1"/>
    </row>
    <row r="807" spans="1:5">
      <c r="A807" s="2">
        <v>42119</v>
      </c>
      <c r="B807" s="39" t="s">
        <v>197</v>
      </c>
      <c r="C807" s="1" t="s">
        <v>280</v>
      </c>
      <c r="D807" s="149">
        <f>VLOOKUP(B807,gajiapr,6,0)</f>
        <v>100000</v>
      </c>
      <c r="E807" s="1"/>
    </row>
    <row r="808" spans="1:5">
      <c r="A808" s="2">
        <v>42119</v>
      </c>
      <c r="B808" s="39" t="s">
        <v>197</v>
      </c>
      <c r="C808" s="1" t="s">
        <v>125</v>
      </c>
      <c r="D808" s="149">
        <f>VLOOKUP(B808,gajiapr,7,0)</f>
        <v>0</v>
      </c>
      <c r="E808" s="1"/>
    </row>
    <row r="809" spans="1:5">
      <c r="A809" s="2">
        <v>42119</v>
      </c>
      <c r="B809" s="39" t="s">
        <v>197</v>
      </c>
      <c r="C809" s="1" t="s">
        <v>124</v>
      </c>
      <c r="D809" s="149">
        <f>VLOOKUP(B809,gajiapr,8,0)</f>
        <v>200000</v>
      </c>
      <c r="E809" s="1"/>
    </row>
    <row r="810" spans="1:5">
      <c r="A810" s="2">
        <v>42119</v>
      </c>
      <c r="B810" s="39" t="s">
        <v>197</v>
      </c>
      <c r="C810" s="1" t="s">
        <v>379</v>
      </c>
      <c r="D810" s="149">
        <f>VLOOKUP(B810,gajiapr,9,0)</f>
        <v>375000</v>
      </c>
      <c r="E810" s="1"/>
    </row>
    <row r="811" spans="1:5">
      <c r="A811" s="2">
        <v>42119</v>
      </c>
      <c r="B811" s="39" t="s">
        <v>197</v>
      </c>
      <c r="C811" s="1" t="s">
        <v>380</v>
      </c>
      <c r="D811" s="149">
        <f>VLOOKUP(B811,gajiapr,10,0)</f>
        <v>100000</v>
      </c>
      <c r="E811" s="1"/>
    </row>
    <row r="812" spans="1:5">
      <c r="A812" s="2">
        <v>42119</v>
      </c>
      <c r="B812" s="39" t="s">
        <v>197</v>
      </c>
      <c r="C812" s="1" t="s">
        <v>381</v>
      </c>
      <c r="D812" s="149">
        <f>VLOOKUP(B812,gajiapr,11,0)</f>
        <v>-1137500</v>
      </c>
      <c r="E812" s="1"/>
    </row>
    <row r="813" spans="1:5">
      <c r="A813" s="2">
        <v>42119</v>
      </c>
      <c r="B813" s="39" t="s">
        <v>273</v>
      </c>
      <c r="C813" s="1" t="s">
        <v>111</v>
      </c>
      <c r="D813" s="149">
        <f>VLOOKUP(B813,gajiapr,5,0)</f>
        <v>1500000</v>
      </c>
      <c r="E813" s="1"/>
    </row>
    <row r="814" spans="1:5">
      <c r="A814" s="2">
        <v>42119</v>
      </c>
      <c r="B814" s="39" t="s">
        <v>273</v>
      </c>
      <c r="C814" s="1" t="s">
        <v>280</v>
      </c>
      <c r="D814" s="149">
        <f>VLOOKUP(B814,gajiapr,6,0)</f>
        <v>100000</v>
      </c>
      <c r="E814" s="1"/>
    </row>
    <row r="815" spans="1:5">
      <c r="A815" s="2">
        <v>42119</v>
      </c>
      <c r="B815" s="39" t="s">
        <v>273</v>
      </c>
      <c r="C815" s="1" t="s">
        <v>125</v>
      </c>
      <c r="D815" s="149">
        <f>VLOOKUP(B815,gajiapr,7,0)</f>
        <v>0</v>
      </c>
      <c r="E815" s="1"/>
    </row>
    <row r="816" spans="1:5">
      <c r="A816" s="2">
        <v>42119</v>
      </c>
      <c r="B816" s="39" t="s">
        <v>273</v>
      </c>
      <c r="C816" s="1" t="s">
        <v>124</v>
      </c>
      <c r="D816" s="149">
        <f>VLOOKUP(B816,gajiapr,8,0)</f>
        <v>200000</v>
      </c>
      <c r="E816" s="1"/>
    </row>
    <row r="817" spans="1:5">
      <c r="A817" s="2">
        <v>42119</v>
      </c>
      <c r="B817" s="39" t="s">
        <v>273</v>
      </c>
      <c r="C817" s="1" t="s">
        <v>379</v>
      </c>
      <c r="D817" s="149">
        <f>VLOOKUP(B817,gajiapr,9,0)</f>
        <v>375000</v>
      </c>
      <c r="E817" s="1"/>
    </row>
    <row r="818" spans="1:5">
      <c r="A818" s="2">
        <v>42119</v>
      </c>
      <c r="B818" s="39" t="s">
        <v>273</v>
      </c>
      <c r="C818" s="1" t="s">
        <v>380</v>
      </c>
      <c r="D818" s="149">
        <f>VLOOKUP(B818,gajiapr,10,0)</f>
        <v>100000</v>
      </c>
      <c r="E818" s="1"/>
    </row>
    <row r="819" spans="1:5">
      <c r="A819" s="2">
        <v>42119</v>
      </c>
      <c r="B819" s="39" t="s">
        <v>273</v>
      </c>
      <c r="C819" s="1" t="s">
        <v>381</v>
      </c>
      <c r="D819" s="149">
        <f>VLOOKUP(B819,gajiapr,11,0)</f>
        <v>-1337500</v>
      </c>
      <c r="E819" s="1"/>
    </row>
    <row r="820" spans="1:5">
      <c r="A820" s="2">
        <v>42119</v>
      </c>
      <c r="B820" s="39" t="s">
        <v>198</v>
      </c>
      <c r="C820" s="1" t="s">
        <v>111</v>
      </c>
      <c r="D820" s="149">
        <f>VLOOKUP(B820,gajiapr,5,0)</f>
        <v>1500000</v>
      </c>
      <c r="E820" s="1"/>
    </row>
    <row r="821" spans="1:5">
      <c r="A821" s="2">
        <v>42119</v>
      </c>
      <c r="B821" s="39" t="s">
        <v>198</v>
      </c>
      <c r="C821" s="1" t="s">
        <v>280</v>
      </c>
      <c r="D821" s="149">
        <f>VLOOKUP(B821,gajiapr,6,0)</f>
        <v>400000</v>
      </c>
      <c r="E821" s="1"/>
    </row>
    <row r="822" spans="1:5">
      <c r="A822" s="2">
        <v>42119</v>
      </c>
      <c r="B822" s="39" t="s">
        <v>198</v>
      </c>
      <c r="C822" s="1" t="s">
        <v>125</v>
      </c>
      <c r="D822" s="149">
        <f>VLOOKUP(B822,gajiapr,7,0)</f>
        <v>0</v>
      </c>
      <c r="E822" s="1"/>
    </row>
    <row r="823" spans="1:5">
      <c r="A823" s="2">
        <v>42119</v>
      </c>
      <c r="B823" s="39" t="s">
        <v>198</v>
      </c>
      <c r="C823" s="1" t="s">
        <v>124</v>
      </c>
      <c r="D823" s="149">
        <f>VLOOKUP(B823,gajiapr,8,0)</f>
        <v>0</v>
      </c>
      <c r="E823" s="1"/>
    </row>
    <row r="824" spans="1:5">
      <c r="A824" s="2">
        <v>42119</v>
      </c>
      <c r="B824" s="39" t="s">
        <v>198</v>
      </c>
      <c r="C824" s="1" t="s">
        <v>379</v>
      </c>
      <c r="D824" s="149">
        <f>VLOOKUP(B824,gajiapr,9,0)</f>
        <v>0</v>
      </c>
      <c r="E824" s="1"/>
    </row>
    <row r="825" spans="1:5">
      <c r="A825" s="2">
        <v>42119</v>
      </c>
      <c r="B825" s="39" t="s">
        <v>198</v>
      </c>
      <c r="C825" s="1" t="s">
        <v>380</v>
      </c>
      <c r="D825" s="149">
        <f>VLOOKUP(B825,gajiapr,10,0)</f>
        <v>0</v>
      </c>
      <c r="E825" s="1"/>
    </row>
    <row r="826" spans="1:5">
      <c r="A826" s="2">
        <v>42119</v>
      </c>
      <c r="B826" s="39" t="s">
        <v>198</v>
      </c>
      <c r="C826" s="1" t="s">
        <v>381</v>
      </c>
      <c r="D826" s="149">
        <f>VLOOKUP(B826,gajiapr,11,0)</f>
        <v>-1086666.66666667</v>
      </c>
      <c r="E826" s="1"/>
    </row>
    <row r="827" spans="1:5">
      <c r="A827" s="2">
        <v>42119</v>
      </c>
      <c r="B827" s="39" t="s">
        <v>199</v>
      </c>
      <c r="C827" s="1" t="s">
        <v>111</v>
      </c>
      <c r="D827" s="149">
        <f>VLOOKUP(B827,gajiapr,5,0)</f>
        <v>1500000</v>
      </c>
      <c r="E827" s="1"/>
    </row>
    <row r="828" spans="1:5">
      <c r="A828" s="2">
        <v>42119</v>
      </c>
      <c r="B828" s="39" t="s">
        <v>199</v>
      </c>
      <c r="C828" s="1" t="s">
        <v>280</v>
      </c>
      <c r="D828" s="149">
        <f>VLOOKUP(B828,gajiapr,6,0)</f>
        <v>400000</v>
      </c>
      <c r="E828" s="1"/>
    </row>
    <row r="829" spans="1:5">
      <c r="A829" s="2">
        <v>42119</v>
      </c>
      <c r="B829" s="39" t="s">
        <v>199</v>
      </c>
      <c r="C829" s="1" t="s">
        <v>125</v>
      </c>
      <c r="D829" s="149">
        <f>VLOOKUP(B829,gajiapr,7,0)</f>
        <v>0</v>
      </c>
      <c r="E829" s="1"/>
    </row>
    <row r="830" spans="1:5">
      <c r="A830" s="2">
        <v>42119</v>
      </c>
      <c r="B830" s="39" t="s">
        <v>199</v>
      </c>
      <c r="C830" s="1" t="s">
        <v>124</v>
      </c>
      <c r="D830" s="149">
        <f>VLOOKUP(B830,gajiapr,8,0)</f>
        <v>0</v>
      </c>
      <c r="E830" s="1"/>
    </row>
    <row r="831" spans="1:5">
      <c r="A831" s="2">
        <v>42119</v>
      </c>
      <c r="B831" s="39" t="s">
        <v>199</v>
      </c>
      <c r="C831" s="1" t="s">
        <v>379</v>
      </c>
      <c r="D831" s="149">
        <f>VLOOKUP(B831,gajiapr,9,0)</f>
        <v>0</v>
      </c>
      <c r="E831" s="1"/>
    </row>
    <row r="832" spans="1:5">
      <c r="A832" s="2">
        <v>42119</v>
      </c>
      <c r="B832" s="39" t="s">
        <v>199</v>
      </c>
      <c r="C832" s="1" t="s">
        <v>380</v>
      </c>
      <c r="D832" s="149">
        <f>VLOOKUP(B832,gajiapr,10,0)</f>
        <v>0</v>
      </c>
      <c r="E832" s="1"/>
    </row>
    <row r="833" spans="1:5">
      <c r="A833" s="2">
        <v>42119</v>
      </c>
      <c r="B833" s="39" t="s">
        <v>199</v>
      </c>
      <c r="C833" s="1" t="s">
        <v>381</v>
      </c>
      <c r="D833" s="149">
        <f>VLOOKUP(B833,gajiapr,11,0)</f>
        <v>-1150000</v>
      </c>
      <c r="E833" s="1"/>
    </row>
    <row r="834" spans="1:5">
      <c r="A834" s="2">
        <v>42119</v>
      </c>
      <c r="B834" s="39" t="s">
        <v>274</v>
      </c>
      <c r="C834" s="1" t="s">
        <v>111</v>
      </c>
      <c r="D834" s="149">
        <f>VLOOKUP(B834,gajiapr,5,0)</f>
        <v>1500000</v>
      </c>
      <c r="E834" s="1"/>
    </row>
    <row r="835" spans="1:5">
      <c r="A835" s="2">
        <v>42119</v>
      </c>
      <c r="B835" s="39" t="s">
        <v>274</v>
      </c>
      <c r="C835" s="1" t="s">
        <v>280</v>
      </c>
      <c r="D835" s="149">
        <f>VLOOKUP(B835,gajiapr,6,0)</f>
        <v>500000</v>
      </c>
      <c r="E835" s="1"/>
    </row>
    <row r="836" spans="1:5">
      <c r="A836" s="2">
        <v>42119</v>
      </c>
      <c r="B836" s="39" t="s">
        <v>274</v>
      </c>
      <c r="C836" s="1" t="s">
        <v>125</v>
      </c>
      <c r="D836" s="149">
        <f>VLOOKUP(B836,gajiapr,7,0)</f>
        <v>0</v>
      </c>
      <c r="E836" s="1"/>
    </row>
    <row r="837" spans="1:5">
      <c r="A837" s="2">
        <v>42119</v>
      </c>
      <c r="B837" s="39" t="s">
        <v>274</v>
      </c>
      <c r="C837" s="1" t="s">
        <v>124</v>
      </c>
      <c r="D837" s="149">
        <f>VLOOKUP(B837,gajiapr,8,0)</f>
        <v>300000</v>
      </c>
      <c r="E837" s="1"/>
    </row>
    <row r="838" spans="1:5">
      <c r="A838" s="2">
        <v>42119</v>
      </c>
      <c r="B838" s="39" t="s">
        <v>274</v>
      </c>
      <c r="C838" s="1" t="s">
        <v>379</v>
      </c>
      <c r="D838" s="149">
        <f>VLOOKUP(B838,gajiapr,9,0)</f>
        <v>0</v>
      </c>
      <c r="E838" s="1"/>
    </row>
    <row r="839" spans="1:5">
      <c r="A839" s="2">
        <v>42119</v>
      </c>
      <c r="B839" s="39" t="s">
        <v>274</v>
      </c>
      <c r="C839" s="1" t="s">
        <v>380</v>
      </c>
      <c r="D839" s="149">
        <f>VLOOKUP(B839,gajiapr,10,0)</f>
        <v>200000</v>
      </c>
      <c r="E839" s="1"/>
    </row>
    <row r="840" spans="1:5">
      <c r="A840" s="2">
        <v>42119</v>
      </c>
      <c r="B840" s="39" t="s">
        <v>274</v>
      </c>
      <c r="C840" s="1" t="s">
        <v>381</v>
      </c>
      <c r="D840" s="149">
        <f>VLOOKUP(B840,gajiapr,11,0)</f>
        <v>-1283333.33333333</v>
      </c>
      <c r="E840" s="1"/>
    </row>
    <row r="841" spans="1:5">
      <c r="A841" s="2">
        <v>42119</v>
      </c>
      <c r="B841" s="39" t="s">
        <v>275</v>
      </c>
      <c r="C841" s="1" t="s">
        <v>111</v>
      </c>
      <c r="D841" s="149">
        <f>VLOOKUP(B841,gajiapr,5,0)</f>
        <v>1500000</v>
      </c>
      <c r="E841" s="1"/>
    </row>
    <row r="842" spans="1:5">
      <c r="A842" s="2">
        <v>42119</v>
      </c>
      <c r="B842" s="39" t="s">
        <v>275</v>
      </c>
      <c r="C842" s="1" t="s">
        <v>280</v>
      </c>
      <c r="D842" s="149">
        <f>VLOOKUP(B842,gajiapr,6,0)</f>
        <v>100000</v>
      </c>
      <c r="E842" s="1"/>
    </row>
    <row r="843" spans="1:5">
      <c r="A843" s="2">
        <v>42119</v>
      </c>
      <c r="B843" s="39" t="s">
        <v>275</v>
      </c>
      <c r="C843" s="1" t="s">
        <v>125</v>
      </c>
      <c r="D843" s="149">
        <f>VLOOKUP(B843,gajiapr,7,0)</f>
        <v>0</v>
      </c>
      <c r="E843" s="1"/>
    </row>
    <row r="844" spans="1:5">
      <c r="A844" s="2">
        <v>42119</v>
      </c>
      <c r="B844" s="39" t="s">
        <v>275</v>
      </c>
      <c r="C844" s="1" t="s">
        <v>124</v>
      </c>
      <c r="D844" s="149">
        <f>VLOOKUP(B844,gajiapr,8,0)</f>
        <v>200000</v>
      </c>
      <c r="E844" s="1"/>
    </row>
    <row r="845" spans="1:5">
      <c r="A845" s="2">
        <v>42119</v>
      </c>
      <c r="B845" s="39" t="s">
        <v>275</v>
      </c>
      <c r="C845" s="1" t="s">
        <v>379</v>
      </c>
      <c r="D845" s="149">
        <f>VLOOKUP(B845,gajiapr,9,0)</f>
        <v>375000</v>
      </c>
      <c r="E845" s="1"/>
    </row>
    <row r="846" spans="1:5">
      <c r="A846" s="2">
        <v>42119</v>
      </c>
      <c r="B846" s="39" t="s">
        <v>275</v>
      </c>
      <c r="C846" s="1" t="s">
        <v>380</v>
      </c>
      <c r="D846" s="149">
        <f>VLOOKUP(B846,gajiapr,10,0)</f>
        <v>100000</v>
      </c>
      <c r="E846" s="1"/>
    </row>
    <row r="847" spans="1:5">
      <c r="A847" s="2">
        <v>42119</v>
      </c>
      <c r="B847" s="39" t="s">
        <v>275</v>
      </c>
      <c r="C847" s="1" t="s">
        <v>381</v>
      </c>
      <c r="D847" s="149">
        <f>VLOOKUP(B847,gajiapr,11,0)</f>
        <v>-1640833.33333333</v>
      </c>
      <c r="E847" s="1"/>
    </row>
    <row r="848" spans="1:5">
      <c r="A848" s="2">
        <v>42119</v>
      </c>
      <c r="B848" s="39" t="s">
        <v>276</v>
      </c>
      <c r="C848" s="1" t="s">
        <v>111</v>
      </c>
      <c r="D848" s="149">
        <f>VLOOKUP(B848,gajiapr,5,0)</f>
        <v>1500000</v>
      </c>
      <c r="E848" s="1"/>
    </row>
    <row r="849" spans="1:5">
      <c r="A849" s="2">
        <v>42119</v>
      </c>
      <c r="B849" s="39" t="s">
        <v>276</v>
      </c>
      <c r="C849" s="1" t="s">
        <v>280</v>
      </c>
      <c r="D849" s="149">
        <f>VLOOKUP(B849,gajiapr,6,0)</f>
        <v>100000</v>
      </c>
      <c r="E849" s="1"/>
    </row>
    <row r="850" spans="1:5">
      <c r="A850" s="2">
        <v>42119</v>
      </c>
      <c r="B850" s="39" t="s">
        <v>276</v>
      </c>
      <c r="C850" s="1" t="s">
        <v>125</v>
      </c>
      <c r="D850" s="149">
        <f>VLOOKUP(B850,gajiapr,7,0)</f>
        <v>0</v>
      </c>
      <c r="E850" s="1"/>
    </row>
    <row r="851" spans="1:5">
      <c r="A851" s="2">
        <v>42119</v>
      </c>
      <c r="B851" s="39" t="s">
        <v>276</v>
      </c>
      <c r="C851" s="1" t="s">
        <v>124</v>
      </c>
      <c r="D851" s="149">
        <f>VLOOKUP(B851,gajiapr,8,0)</f>
        <v>200000</v>
      </c>
      <c r="E851" s="1"/>
    </row>
    <row r="852" spans="1:5">
      <c r="A852" s="2">
        <v>42119</v>
      </c>
      <c r="B852" s="39" t="s">
        <v>276</v>
      </c>
      <c r="C852" s="1" t="s">
        <v>379</v>
      </c>
      <c r="D852" s="149">
        <f>VLOOKUP(B852,gajiapr,9,0)</f>
        <v>375000</v>
      </c>
      <c r="E852" s="1"/>
    </row>
    <row r="853" spans="1:5">
      <c r="A853" s="2">
        <v>42119</v>
      </c>
      <c r="B853" s="39" t="s">
        <v>276</v>
      </c>
      <c r="C853" s="1" t="s">
        <v>380</v>
      </c>
      <c r="D853" s="149">
        <f>VLOOKUP(B853,gajiapr,10,0)</f>
        <v>100000</v>
      </c>
      <c r="E853" s="1"/>
    </row>
    <row r="854" spans="1:5">
      <c r="A854" s="2">
        <v>42119</v>
      </c>
      <c r="B854" s="39" t="s">
        <v>276</v>
      </c>
      <c r="C854" s="1" t="s">
        <v>381</v>
      </c>
      <c r="D854" s="149">
        <f>VLOOKUP(B854,gajiapr,11,0)</f>
        <v>-1465000</v>
      </c>
      <c r="E854" s="1"/>
    </row>
    <row r="855" spans="1:5">
      <c r="A855" s="2">
        <v>42119</v>
      </c>
      <c r="B855" s="39" t="s">
        <v>200</v>
      </c>
      <c r="C855" s="1" t="s">
        <v>111</v>
      </c>
      <c r="D855" s="149">
        <f>VLOOKUP(B855,gajiapr,5,0)</f>
        <v>1500000</v>
      </c>
      <c r="E855" s="1"/>
    </row>
    <row r="856" spans="1:5">
      <c r="A856" s="2">
        <v>42119</v>
      </c>
      <c r="B856" s="39" t="s">
        <v>200</v>
      </c>
      <c r="C856" s="1" t="s">
        <v>280</v>
      </c>
      <c r="D856" s="149">
        <f>VLOOKUP(B856,gajiapr,6,0)</f>
        <v>400000</v>
      </c>
      <c r="E856" s="1"/>
    </row>
    <row r="857" spans="1:5">
      <c r="A857" s="2">
        <v>42119</v>
      </c>
      <c r="B857" s="39" t="s">
        <v>200</v>
      </c>
      <c r="C857" s="1" t="s">
        <v>125</v>
      </c>
      <c r="D857" s="149">
        <f>VLOOKUP(B857,gajiapr,7,0)</f>
        <v>0</v>
      </c>
      <c r="E857" s="1"/>
    </row>
    <row r="858" spans="1:5">
      <c r="A858" s="2">
        <v>42119</v>
      </c>
      <c r="B858" s="39" t="s">
        <v>200</v>
      </c>
      <c r="C858" s="1" t="s">
        <v>124</v>
      </c>
      <c r="D858" s="149">
        <f>VLOOKUP(B858,gajiapr,8,0)</f>
        <v>0</v>
      </c>
      <c r="E858" s="1"/>
    </row>
    <row r="859" spans="1:5">
      <c r="A859" s="2">
        <v>42119</v>
      </c>
      <c r="B859" s="39" t="s">
        <v>200</v>
      </c>
      <c r="C859" s="1" t="s">
        <v>379</v>
      </c>
      <c r="D859" s="149">
        <f>VLOOKUP(B859,gajiapr,9,0)</f>
        <v>0</v>
      </c>
      <c r="E859" s="1"/>
    </row>
    <row r="860" spans="1:5">
      <c r="A860" s="2">
        <v>42119</v>
      </c>
      <c r="B860" s="39" t="s">
        <v>200</v>
      </c>
      <c r="C860" s="1" t="s">
        <v>380</v>
      </c>
      <c r="D860" s="149">
        <f>VLOOKUP(B860,gajiapr,10,0)</f>
        <v>0</v>
      </c>
      <c r="E860" s="1"/>
    </row>
    <row r="861" spans="1:5">
      <c r="A861" s="2">
        <v>42119</v>
      </c>
      <c r="B861" s="39" t="s">
        <v>200</v>
      </c>
      <c r="C861" s="1" t="s">
        <v>381</v>
      </c>
      <c r="D861" s="149">
        <f>VLOOKUP(B861,gajiapr,11,0)</f>
        <v>-1050000</v>
      </c>
      <c r="E861" s="1"/>
    </row>
    <row r="862" spans="1:5">
      <c r="A862" s="2">
        <v>42119</v>
      </c>
      <c r="B862" s="39" t="s">
        <v>201</v>
      </c>
      <c r="C862" s="1" t="s">
        <v>111</v>
      </c>
      <c r="D862" s="149">
        <f>VLOOKUP(B862,gajiapr,5,0)</f>
        <v>1500000</v>
      </c>
      <c r="E862" s="1"/>
    </row>
    <row r="863" spans="1:5">
      <c r="A863" s="2">
        <v>42119</v>
      </c>
      <c r="B863" s="39" t="s">
        <v>201</v>
      </c>
      <c r="C863" s="1" t="s">
        <v>280</v>
      </c>
      <c r="D863" s="149">
        <f>VLOOKUP(B863,gajiapr,6,0)</f>
        <v>100000</v>
      </c>
      <c r="E863" s="1"/>
    </row>
    <row r="864" spans="1:5">
      <c r="A864" s="2">
        <v>42119</v>
      </c>
      <c r="B864" s="39" t="s">
        <v>201</v>
      </c>
      <c r="C864" s="1" t="s">
        <v>125</v>
      </c>
      <c r="D864" s="149">
        <f>VLOOKUP(B864,gajiapr,7,0)</f>
        <v>0</v>
      </c>
      <c r="E864" s="1"/>
    </row>
    <row r="865" spans="1:5">
      <c r="A865" s="2">
        <v>42119</v>
      </c>
      <c r="B865" s="39" t="s">
        <v>201</v>
      </c>
      <c r="C865" s="1" t="s">
        <v>124</v>
      </c>
      <c r="D865" s="149">
        <f>VLOOKUP(B865,gajiapr,8,0)</f>
        <v>200000</v>
      </c>
      <c r="E865" s="1"/>
    </row>
    <row r="866" spans="1:5">
      <c r="A866" s="2">
        <v>42119</v>
      </c>
      <c r="B866" s="39" t="s">
        <v>201</v>
      </c>
      <c r="C866" s="1" t="s">
        <v>379</v>
      </c>
      <c r="D866" s="149">
        <f>VLOOKUP(B866,gajiapr,9,0)</f>
        <v>375000</v>
      </c>
      <c r="E866" s="1"/>
    </row>
    <row r="867" spans="1:5">
      <c r="A867" s="2">
        <v>42119</v>
      </c>
      <c r="B867" s="39" t="s">
        <v>201</v>
      </c>
      <c r="C867" s="1" t="s">
        <v>380</v>
      </c>
      <c r="D867" s="149">
        <f>VLOOKUP(B867,gajiapr,10,0)</f>
        <v>100000</v>
      </c>
      <c r="E867" s="1"/>
    </row>
    <row r="868" spans="1:5">
      <c r="A868" s="2">
        <v>42119</v>
      </c>
      <c r="B868" s="39" t="s">
        <v>201</v>
      </c>
      <c r="C868" s="1" t="s">
        <v>381</v>
      </c>
      <c r="D868" s="149">
        <f>VLOOKUP(B868,gajiapr,11,0)</f>
        <v>-1616666.66666667</v>
      </c>
      <c r="E868" s="1"/>
    </row>
    <row r="869" spans="1:5">
      <c r="A869" s="2">
        <v>42119</v>
      </c>
      <c r="B869" s="39" t="s">
        <v>204</v>
      </c>
      <c r="C869" s="1" t="s">
        <v>111</v>
      </c>
      <c r="D869" s="149">
        <f>VLOOKUP(B869,gajiapr,5,0)</f>
        <v>1500000</v>
      </c>
      <c r="E869" s="1"/>
    </row>
    <row r="870" spans="1:5">
      <c r="A870" s="2">
        <v>42119</v>
      </c>
      <c r="B870" s="39" t="s">
        <v>204</v>
      </c>
      <c r="C870" s="1" t="s">
        <v>280</v>
      </c>
      <c r="D870" s="149">
        <f>VLOOKUP(B870,gajiapr,6,0)</f>
        <v>500000</v>
      </c>
      <c r="E870" s="1"/>
    </row>
    <row r="871" spans="1:5">
      <c r="A871" s="2">
        <v>42119</v>
      </c>
      <c r="B871" s="39" t="s">
        <v>204</v>
      </c>
      <c r="C871" s="1" t="s">
        <v>125</v>
      </c>
      <c r="D871" s="149">
        <f>VLOOKUP(B871,gajiapr,7,0)</f>
        <v>0</v>
      </c>
      <c r="E871" s="1"/>
    </row>
    <row r="872" spans="1:5">
      <c r="A872" s="2">
        <v>42119</v>
      </c>
      <c r="B872" s="39" t="s">
        <v>204</v>
      </c>
      <c r="C872" s="1" t="s">
        <v>124</v>
      </c>
      <c r="D872" s="149">
        <f>VLOOKUP(B872,gajiapr,8,0)</f>
        <v>975000</v>
      </c>
      <c r="E872" s="1"/>
    </row>
    <row r="873" spans="1:5">
      <c r="A873" s="2">
        <v>42119</v>
      </c>
      <c r="B873" s="39" t="s">
        <v>204</v>
      </c>
      <c r="C873" s="1" t="s">
        <v>379</v>
      </c>
      <c r="D873" s="149">
        <f>VLOOKUP(B873,gajiapr,9,0)</f>
        <v>200000</v>
      </c>
      <c r="E873" s="1"/>
    </row>
    <row r="874" spans="1:5">
      <c r="A874" s="2">
        <v>42119</v>
      </c>
      <c r="B874" s="39" t="s">
        <v>204</v>
      </c>
      <c r="C874" s="1" t="s">
        <v>380</v>
      </c>
      <c r="D874" s="149">
        <f>VLOOKUP(B874,gajiapr,10,0)</f>
        <v>100000</v>
      </c>
      <c r="E874" s="1"/>
    </row>
    <row r="875" spans="1:5">
      <c r="A875" s="2">
        <v>42119</v>
      </c>
      <c r="B875" s="39" t="s">
        <v>204</v>
      </c>
      <c r="C875" s="1" t="s">
        <v>381</v>
      </c>
      <c r="D875" s="149">
        <f>VLOOKUP(B875,gajiapr,11,0)</f>
        <v>-327500</v>
      </c>
      <c r="E875" s="1"/>
    </row>
    <row r="876" spans="1:5">
      <c r="A876" s="2">
        <v>42119</v>
      </c>
      <c r="B876" s="39" t="s">
        <v>202</v>
      </c>
      <c r="C876" s="1" t="s">
        <v>111</v>
      </c>
      <c r="D876" s="149">
        <f>VLOOKUP(B876,gajiapr,5,0)</f>
        <v>1500000</v>
      </c>
      <c r="E876" s="1"/>
    </row>
    <row r="877" spans="1:5">
      <c r="A877" s="2">
        <v>42119</v>
      </c>
      <c r="B877" s="39" t="s">
        <v>202</v>
      </c>
      <c r="C877" s="1" t="s">
        <v>280</v>
      </c>
      <c r="D877" s="149">
        <f>VLOOKUP(B877,gajiapr,6,0)</f>
        <v>100000</v>
      </c>
      <c r="E877" s="1"/>
    </row>
    <row r="878" spans="1:5">
      <c r="A878" s="2">
        <v>42119</v>
      </c>
      <c r="B878" s="39" t="s">
        <v>202</v>
      </c>
      <c r="C878" s="1" t="s">
        <v>125</v>
      </c>
      <c r="D878" s="149">
        <f>VLOOKUP(B878,gajiapr,7,0)</f>
        <v>0</v>
      </c>
      <c r="E878" s="1"/>
    </row>
    <row r="879" spans="1:5">
      <c r="A879" s="2">
        <v>42119</v>
      </c>
      <c r="B879" s="39" t="s">
        <v>202</v>
      </c>
      <c r="C879" s="1" t="s">
        <v>124</v>
      </c>
      <c r="D879" s="149">
        <f>VLOOKUP(B879,gajiapr,8,0)</f>
        <v>200000</v>
      </c>
      <c r="E879" s="1"/>
    </row>
    <row r="880" spans="1:5">
      <c r="A880" s="2">
        <v>42119</v>
      </c>
      <c r="B880" s="39" t="s">
        <v>202</v>
      </c>
      <c r="C880" s="1" t="s">
        <v>379</v>
      </c>
      <c r="D880" s="149">
        <f>VLOOKUP(B880,gajiapr,9,0)</f>
        <v>375000</v>
      </c>
      <c r="E880" s="1"/>
    </row>
    <row r="881" spans="1:5">
      <c r="A881" s="2">
        <v>42119</v>
      </c>
      <c r="B881" s="39" t="s">
        <v>202</v>
      </c>
      <c r="C881" s="1" t="s">
        <v>380</v>
      </c>
      <c r="D881" s="149">
        <f>VLOOKUP(B881,gajiapr,10,0)</f>
        <v>100000</v>
      </c>
      <c r="E881" s="1"/>
    </row>
    <row r="882" spans="1:5">
      <c r="A882" s="2">
        <v>42119</v>
      </c>
      <c r="B882" s="39" t="s">
        <v>202</v>
      </c>
      <c r="C882" s="1" t="s">
        <v>381</v>
      </c>
      <c r="D882" s="149">
        <f>VLOOKUP(B882,gajiapr,11,0)</f>
        <v>-1213333.33333333</v>
      </c>
      <c r="E882" s="1"/>
    </row>
    <row r="883" spans="1:5">
      <c r="A883" s="2">
        <v>42119</v>
      </c>
      <c r="B883" s="39" t="s">
        <v>203</v>
      </c>
      <c r="C883" s="1" t="s">
        <v>111</v>
      </c>
      <c r="D883" s="149">
        <f>VLOOKUP(B883,gajiapr,5,0)</f>
        <v>1500000</v>
      </c>
      <c r="E883" s="1"/>
    </row>
    <row r="884" spans="1:5">
      <c r="A884" s="2">
        <v>42119</v>
      </c>
      <c r="B884" s="39" t="s">
        <v>203</v>
      </c>
      <c r="C884" s="1" t="s">
        <v>280</v>
      </c>
      <c r="D884" s="149">
        <f>VLOOKUP(B884,gajiapr,6,0)</f>
        <v>500000</v>
      </c>
      <c r="E884" s="1"/>
    </row>
    <row r="885" spans="1:5">
      <c r="A885" s="2">
        <v>42119</v>
      </c>
      <c r="B885" s="39" t="s">
        <v>203</v>
      </c>
      <c r="C885" s="1" t="s">
        <v>125</v>
      </c>
      <c r="D885" s="149">
        <f>VLOOKUP(B885,gajiapr,7,0)</f>
        <v>0</v>
      </c>
      <c r="E885" s="1"/>
    </row>
    <row r="886" spans="1:5">
      <c r="A886" s="2">
        <v>42119</v>
      </c>
      <c r="B886" s="39" t="s">
        <v>203</v>
      </c>
      <c r="C886" s="1" t="s">
        <v>124</v>
      </c>
      <c r="D886" s="149">
        <f>VLOOKUP(B886,gajiapr,8,0)</f>
        <v>300000</v>
      </c>
      <c r="E886" s="1"/>
    </row>
    <row r="887" spans="1:5">
      <c r="A887" s="2">
        <v>42119</v>
      </c>
      <c r="B887" s="39" t="s">
        <v>203</v>
      </c>
      <c r="C887" s="1" t="s">
        <v>379</v>
      </c>
      <c r="D887" s="149">
        <f>VLOOKUP(B887,gajiapr,9,0)</f>
        <v>0</v>
      </c>
      <c r="E887" s="1"/>
    </row>
    <row r="888" spans="1:5">
      <c r="A888" s="2">
        <v>42119</v>
      </c>
      <c r="B888" s="39" t="s">
        <v>203</v>
      </c>
      <c r="C888" s="1" t="s">
        <v>380</v>
      </c>
      <c r="D888" s="149">
        <f>VLOOKUP(B888,gajiapr,10,0)</f>
        <v>200000</v>
      </c>
      <c r="E888" s="1"/>
    </row>
    <row r="889" spans="1:5">
      <c r="A889" s="2">
        <v>42119</v>
      </c>
      <c r="B889" s="39" t="s">
        <v>203</v>
      </c>
      <c r="C889" s="1" t="s">
        <v>381</v>
      </c>
      <c r="D889" s="149">
        <f>VLOOKUP(B889,gajiapr,11,0)</f>
        <v>-250000</v>
      </c>
      <c r="E889" s="1"/>
    </row>
    <row r="890" spans="1:5">
      <c r="A890" s="2">
        <v>42119</v>
      </c>
      <c r="B890" s="39" t="s">
        <v>205</v>
      </c>
      <c r="C890" s="1" t="s">
        <v>111</v>
      </c>
      <c r="D890" s="149">
        <f>VLOOKUP(B890,gajiapr,5,0)</f>
        <v>1500000</v>
      </c>
      <c r="E890" s="1"/>
    </row>
    <row r="891" spans="1:5">
      <c r="A891" s="2">
        <v>42119</v>
      </c>
      <c r="B891" s="39" t="s">
        <v>205</v>
      </c>
      <c r="C891" s="1" t="s">
        <v>280</v>
      </c>
      <c r="D891" s="149">
        <f>VLOOKUP(B891,gajiapr,6,0)</f>
        <v>500000</v>
      </c>
      <c r="E891" s="1"/>
    </row>
    <row r="892" spans="1:5">
      <c r="A892" s="2">
        <v>42119</v>
      </c>
      <c r="B892" s="39" t="s">
        <v>205</v>
      </c>
      <c r="C892" s="1" t="s">
        <v>125</v>
      </c>
      <c r="D892" s="149">
        <f>VLOOKUP(B892,gajiapr,7,0)</f>
        <v>0</v>
      </c>
      <c r="E892" s="1"/>
    </row>
    <row r="893" spans="1:5">
      <c r="A893" s="2">
        <v>42119</v>
      </c>
      <c r="B893" s="39" t="s">
        <v>205</v>
      </c>
      <c r="C893" s="1" t="s">
        <v>124</v>
      </c>
      <c r="D893" s="149">
        <f>VLOOKUP(B893,gajiapr,8,0)</f>
        <v>300000</v>
      </c>
      <c r="E893" s="1"/>
    </row>
    <row r="894" spans="1:5">
      <c r="A894" s="2">
        <v>42119</v>
      </c>
      <c r="B894" s="39" t="s">
        <v>205</v>
      </c>
      <c r="C894" s="1" t="s">
        <v>379</v>
      </c>
      <c r="D894" s="149">
        <f>VLOOKUP(B894,gajiapr,9,0)</f>
        <v>0</v>
      </c>
      <c r="E894" s="1"/>
    </row>
    <row r="895" spans="1:5">
      <c r="A895" s="2">
        <v>42119</v>
      </c>
      <c r="B895" s="39" t="s">
        <v>205</v>
      </c>
      <c r="C895" s="1" t="s">
        <v>380</v>
      </c>
      <c r="D895" s="149">
        <f>VLOOKUP(B895,gajiapr,10,0)</f>
        <v>200000</v>
      </c>
      <c r="E895" s="1"/>
    </row>
    <row r="896" spans="1:5">
      <c r="A896" s="2">
        <v>42119</v>
      </c>
      <c r="B896" s="39" t="s">
        <v>205</v>
      </c>
      <c r="C896" s="1" t="s">
        <v>381</v>
      </c>
      <c r="D896" s="149">
        <f>VLOOKUP(B896,gajiapr,11,0)</f>
        <v>-833333.33333333302</v>
      </c>
      <c r="E896" s="1"/>
    </row>
    <row r="897" spans="1:5">
      <c r="A897" s="2">
        <v>42119</v>
      </c>
      <c r="B897" s="39" t="s">
        <v>182</v>
      </c>
      <c r="C897" s="1" t="s">
        <v>111</v>
      </c>
      <c r="D897" s="149">
        <f>VLOOKUP(B897,gajiapr,5,0)</f>
        <v>1500000</v>
      </c>
      <c r="E897" s="1"/>
    </row>
    <row r="898" spans="1:5">
      <c r="A898" s="2">
        <v>42119</v>
      </c>
      <c r="B898" s="39" t="s">
        <v>182</v>
      </c>
      <c r="C898" s="1" t="s">
        <v>280</v>
      </c>
      <c r="D898" s="149">
        <f>VLOOKUP(B898,gajiapr,6,0)</f>
        <v>500000</v>
      </c>
      <c r="E898" s="1"/>
    </row>
    <row r="899" spans="1:5">
      <c r="A899" s="2">
        <v>42119</v>
      </c>
      <c r="B899" s="39" t="s">
        <v>182</v>
      </c>
      <c r="C899" s="1" t="s">
        <v>125</v>
      </c>
      <c r="D899" s="149">
        <f>VLOOKUP(B899,gajiapr,7,0)</f>
        <v>0</v>
      </c>
      <c r="E899" s="1"/>
    </row>
    <row r="900" spans="1:5">
      <c r="A900" s="2">
        <v>42119</v>
      </c>
      <c r="B900" s="39" t="s">
        <v>182</v>
      </c>
      <c r="C900" s="1" t="s">
        <v>124</v>
      </c>
      <c r="D900" s="149">
        <f>VLOOKUP(B900,gajiapr,8,0)</f>
        <v>300000</v>
      </c>
      <c r="E900" s="1"/>
    </row>
    <row r="901" spans="1:5">
      <c r="A901" s="2">
        <v>42119</v>
      </c>
      <c r="B901" s="39" t="s">
        <v>182</v>
      </c>
      <c r="C901" s="1" t="s">
        <v>379</v>
      </c>
      <c r="D901" s="149">
        <f>VLOOKUP(B901,gajiapr,9,0)</f>
        <v>170000</v>
      </c>
      <c r="E901" s="1"/>
    </row>
    <row r="902" spans="1:5">
      <c r="A902" s="2">
        <v>42119</v>
      </c>
      <c r="B902" s="39" t="s">
        <v>182</v>
      </c>
      <c r="C902" s="1" t="s">
        <v>380</v>
      </c>
      <c r="D902" s="149">
        <f>VLOOKUP(B902,gajiapr,10,0)</f>
        <v>200000</v>
      </c>
      <c r="E902" s="1"/>
    </row>
    <row r="903" spans="1:5">
      <c r="A903" s="2">
        <v>42119</v>
      </c>
      <c r="B903" s="39" t="s">
        <v>182</v>
      </c>
      <c r="C903" s="1" t="s">
        <v>381</v>
      </c>
      <c r="D903" s="149">
        <f>VLOOKUP(B903,gajiapr,11,0)</f>
        <v>-1335000</v>
      </c>
      <c r="E903" s="1"/>
    </row>
    <row r="904" spans="1:5">
      <c r="A904" s="2">
        <v>42119</v>
      </c>
      <c r="B904" s="39" t="s">
        <v>277</v>
      </c>
      <c r="C904" s="1" t="s">
        <v>111</v>
      </c>
      <c r="D904" s="149">
        <f>VLOOKUP(B904,gajiapr,5,0)</f>
        <v>1500000</v>
      </c>
      <c r="E904" s="1"/>
    </row>
    <row r="905" spans="1:5">
      <c r="A905" s="2">
        <v>42119</v>
      </c>
      <c r="B905" s="39" t="s">
        <v>277</v>
      </c>
      <c r="C905" s="1" t="s">
        <v>280</v>
      </c>
      <c r="D905" s="149">
        <f>VLOOKUP(B905,gajiapr,6,0)</f>
        <v>500000</v>
      </c>
      <c r="E905" s="1"/>
    </row>
    <row r="906" spans="1:5">
      <c r="A906" s="2">
        <v>42119</v>
      </c>
      <c r="B906" s="39" t="s">
        <v>277</v>
      </c>
      <c r="C906" s="1" t="s">
        <v>125</v>
      </c>
      <c r="D906" s="149">
        <f>VLOOKUP(B906,gajiapr,7,0)</f>
        <v>0</v>
      </c>
      <c r="E906" s="1"/>
    </row>
    <row r="907" spans="1:5">
      <c r="A907" s="2">
        <v>42119</v>
      </c>
      <c r="B907" s="39" t="s">
        <v>277</v>
      </c>
      <c r="C907" s="1" t="s">
        <v>124</v>
      </c>
      <c r="D907" s="149">
        <f>VLOOKUP(B907,gajiapr,8,0)</f>
        <v>300000</v>
      </c>
      <c r="E907" s="1"/>
    </row>
    <row r="908" spans="1:5">
      <c r="A908" s="2">
        <v>42119</v>
      </c>
      <c r="B908" s="39" t="s">
        <v>277</v>
      </c>
      <c r="C908" s="1" t="s">
        <v>379</v>
      </c>
      <c r="D908" s="149">
        <f>VLOOKUP(B908,gajiapr,9,0)</f>
        <v>100000</v>
      </c>
      <c r="E908" s="1"/>
    </row>
    <row r="909" spans="1:5">
      <c r="A909" s="2">
        <v>42119</v>
      </c>
      <c r="B909" s="39" t="s">
        <v>277</v>
      </c>
      <c r="C909" s="1" t="s">
        <v>380</v>
      </c>
      <c r="D909" s="149">
        <f>VLOOKUP(B909,gajiapr,10,0)</f>
        <v>200000</v>
      </c>
      <c r="E909" s="1"/>
    </row>
    <row r="910" spans="1:5">
      <c r="A910" s="2">
        <v>42119</v>
      </c>
      <c r="B910" s="39" t="s">
        <v>277</v>
      </c>
      <c r="C910" s="1" t="s">
        <v>381</v>
      </c>
      <c r="D910" s="149">
        <f>VLOOKUP(B910,gajiapr,11,0)</f>
        <v>-866666.66666666698</v>
      </c>
      <c r="E910" s="1"/>
    </row>
    <row r="911" spans="1:5">
      <c r="A911" s="2">
        <v>42119</v>
      </c>
      <c r="B911" s="39" t="s">
        <v>371</v>
      </c>
      <c r="C911" s="1" t="s">
        <v>111</v>
      </c>
      <c r="D911" s="149">
        <f>VLOOKUP(B911,gajiapr,5,0)</f>
        <v>1500000</v>
      </c>
      <c r="E911" s="1"/>
    </row>
    <row r="912" spans="1:5">
      <c r="A912" s="2">
        <v>42119</v>
      </c>
      <c r="B912" s="39" t="s">
        <v>371</v>
      </c>
      <c r="C912" s="1" t="s">
        <v>280</v>
      </c>
      <c r="D912" s="149">
        <f>VLOOKUP(B912,gajiapr,6,0)</f>
        <v>100000</v>
      </c>
      <c r="E912" s="1"/>
    </row>
    <row r="913" spans="1:5">
      <c r="A913" s="2">
        <v>42119</v>
      </c>
      <c r="B913" s="39" t="s">
        <v>371</v>
      </c>
      <c r="C913" s="1" t="s">
        <v>125</v>
      </c>
      <c r="D913" s="149">
        <f>VLOOKUP(B913,gajiapr,7,0)</f>
        <v>0</v>
      </c>
      <c r="E913" s="1"/>
    </row>
    <row r="914" spans="1:5">
      <c r="A914" s="2">
        <v>42119</v>
      </c>
      <c r="B914" s="39" t="s">
        <v>371</v>
      </c>
      <c r="C914" s="1" t="s">
        <v>124</v>
      </c>
      <c r="D914" s="149">
        <f>VLOOKUP(B914,gajiapr,8,0)</f>
        <v>200000</v>
      </c>
      <c r="E914" s="1"/>
    </row>
    <row r="915" spans="1:5">
      <c r="A915" s="2">
        <v>42119</v>
      </c>
      <c r="B915" s="39" t="s">
        <v>371</v>
      </c>
      <c r="C915" s="1" t="s">
        <v>379</v>
      </c>
      <c r="D915" s="149">
        <f>VLOOKUP(B915,gajiapr,9,0)</f>
        <v>375000</v>
      </c>
      <c r="E915" s="1"/>
    </row>
    <row r="916" spans="1:5">
      <c r="A916" s="2">
        <v>42119</v>
      </c>
      <c r="B916" s="39" t="s">
        <v>371</v>
      </c>
      <c r="C916" s="1" t="s">
        <v>380</v>
      </c>
      <c r="D916" s="149">
        <f>VLOOKUP(B916,gajiapr,10,0)</f>
        <v>100000</v>
      </c>
      <c r="E916" s="1"/>
    </row>
    <row r="917" spans="1:5">
      <c r="A917" s="2">
        <v>42119</v>
      </c>
      <c r="B917" s="39" t="s">
        <v>371</v>
      </c>
      <c r="C917" s="1" t="s">
        <v>381</v>
      </c>
      <c r="D917" s="149">
        <f>VLOOKUP(B917,gajiapr,11,0)</f>
        <v>-1820000</v>
      </c>
      <c r="E917" s="1"/>
    </row>
    <row r="918" spans="1:5">
      <c r="A918" s="2">
        <v>42149</v>
      </c>
      <c r="B918" s="71" t="s">
        <v>172</v>
      </c>
      <c r="C918" s="1" t="s">
        <v>111</v>
      </c>
      <c r="D918" s="149">
        <f>VLOOKUP(B918,gajimei,5,0)</f>
        <v>5000000</v>
      </c>
      <c r="E918" s="1"/>
    </row>
    <row r="919" spans="1:5">
      <c r="A919" s="2">
        <v>42149</v>
      </c>
      <c r="B919" s="71" t="s">
        <v>172</v>
      </c>
      <c r="C919" s="1" t="s">
        <v>280</v>
      </c>
      <c r="D919" s="149">
        <f>VLOOKUP(B919,gajimei,6,0)</f>
        <v>2500000</v>
      </c>
      <c r="E919" s="1"/>
    </row>
    <row r="920" spans="1:5">
      <c r="A920" s="2">
        <v>42149</v>
      </c>
      <c r="B920" s="71" t="s">
        <v>172</v>
      </c>
      <c r="C920" s="1" t="s">
        <v>125</v>
      </c>
      <c r="D920" s="149">
        <f>VLOOKUP(B920,gajimei,7,0)</f>
        <v>0</v>
      </c>
      <c r="E920" s="1"/>
    </row>
    <row r="921" spans="1:5">
      <c r="A921" s="2">
        <v>42149</v>
      </c>
      <c r="B921" s="71" t="s">
        <v>172</v>
      </c>
      <c r="C921" s="1" t="s">
        <v>124</v>
      </c>
      <c r="D921" s="149">
        <f>VLOOKUP(B921,gajimei,8,0)</f>
        <v>0</v>
      </c>
      <c r="E921" s="1"/>
    </row>
    <row r="922" spans="1:5">
      <c r="A922" s="2">
        <v>42149</v>
      </c>
      <c r="B922" s="71" t="s">
        <v>172</v>
      </c>
      <c r="C922" s="1" t="s">
        <v>379</v>
      </c>
      <c r="D922" s="149">
        <f>VLOOKUP(B922,gajimei,9,0)</f>
        <v>0</v>
      </c>
      <c r="E922" s="1"/>
    </row>
    <row r="923" spans="1:5">
      <c r="A923" s="2">
        <v>42149</v>
      </c>
      <c r="B923" s="71" t="s">
        <v>172</v>
      </c>
      <c r="C923" s="1" t="s">
        <v>380</v>
      </c>
      <c r="D923" s="149">
        <f>VLOOKUP(B923,gajimei,10,0)</f>
        <v>0</v>
      </c>
      <c r="E923" s="1"/>
    </row>
    <row r="924" spans="1:5">
      <c r="A924" s="2">
        <v>42149</v>
      </c>
      <c r="B924" s="71" t="s">
        <v>172</v>
      </c>
      <c r="C924" s="1" t="s">
        <v>381</v>
      </c>
      <c r="D924" s="149">
        <f>VLOOKUP(B924,gajimei,11,0)</f>
        <v>0</v>
      </c>
      <c r="E924" s="1"/>
    </row>
    <row r="925" spans="1:5">
      <c r="A925" s="2">
        <v>42149</v>
      </c>
      <c r="B925" s="71" t="s">
        <v>341</v>
      </c>
      <c r="C925" s="1" t="s">
        <v>111</v>
      </c>
      <c r="D925" s="149">
        <f>VLOOKUP(B925,gajimei,5,0)</f>
        <v>4000000</v>
      </c>
      <c r="E925" s="1"/>
    </row>
    <row r="926" spans="1:5">
      <c r="A926" s="2">
        <v>42149</v>
      </c>
      <c r="B926" s="71" t="s">
        <v>341</v>
      </c>
      <c r="C926" s="1" t="s">
        <v>280</v>
      </c>
      <c r="D926" s="149">
        <f>VLOOKUP(B926,gajimei,6,0)</f>
        <v>0</v>
      </c>
      <c r="E926" s="1"/>
    </row>
    <row r="927" spans="1:5">
      <c r="A927" s="2">
        <v>42149</v>
      </c>
      <c r="B927" s="71" t="s">
        <v>341</v>
      </c>
      <c r="C927" s="1" t="s">
        <v>125</v>
      </c>
      <c r="D927" s="149">
        <f>VLOOKUP(B927,gajimei,7,0)</f>
        <v>0</v>
      </c>
      <c r="E927" s="1"/>
    </row>
    <row r="928" spans="1:5">
      <c r="A928" s="2">
        <v>42149</v>
      </c>
      <c r="B928" s="71" t="s">
        <v>341</v>
      </c>
      <c r="C928" s="1" t="s">
        <v>124</v>
      </c>
      <c r="D928" s="149">
        <f>VLOOKUP(B928,gajimei,8,0)</f>
        <v>0</v>
      </c>
      <c r="E928" s="1"/>
    </row>
    <row r="929" spans="1:5">
      <c r="A929" s="2">
        <v>42149</v>
      </c>
      <c r="B929" s="71" t="s">
        <v>341</v>
      </c>
      <c r="C929" s="1" t="s">
        <v>379</v>
      </c>
      <c r="D929" s="149">
        <f>VLOOKUP(B929,gajimei,9,0)</f>
        <v>0</v>
      </c>
      <c r="E929" s="1"/>
    </row>
    <row r="930" spans="1:5">
      <c r="A930" s="2">
        <v>42149</v>
      </c>
      <c r="B930" s="71" t="s">
        <v>341</v>
      </c>
      <c r="C930" s="1" t="s">
        <v>380</v>
      </c>
      <c r="D930" s="149">
        <f>VLOOKUP(B930,gajimei,10,0)</f>
        <v>0</v>
      </c>
      <c r="E930" s="1"/>
    </row>
    <row r="931" spans="1:5">
      <c r="A931" s="2">
        <v>42149</v>
      </c>
      <c r="B931" s="71" t="s">
        <v>341</v>
      </c>
      <c r="C931" s="1" t="s">
        <v>381</v>
      </c>
      <c r="D931" s="149">
        <f>VLOOKUP(B931,gajimei,11,0)</f>
        <v>0</v>
      </c>
      <c r="E931" s="1"/>
    </row>
    <row r="932" spans="1:5">
      <c r="A932" s="2">
        <v>42149</v>
      </c>
      <c r="B932" s="71" t="s">
        <v>342</v>
      </c>
      <c r="C932" s="1" t="s">
        <v>111</v>
      </c>
      <c r="D932" s="149">
        <f>VLOOKUP(B932,gajimei,5,0)</f>
        <v>3000000</v>
      </c>
      <c r="E932" s="1"/>
    </row>
    <row r="933" spans="1:5">
      <c r="A933" s="2">
        <v>42149</v>
      </c>
      <c r="B933" s="71" t="s">
        <v>342</v>
      </c>
      <c r="C933" s="1" t="s">
        <v>280</v>
      </c>
      <c r="D933" s="149">
        <f>VLOOKUP(B933,gajimei,6,0)</f>
        <v>1500000</v>
      </c>
      <c r="E933" s="1"/>
    </row>
    <row r="934" spans="1:5">
      <c r="A934" s="2">
        <v>42149</v>
      </c>
      <c r="B934" s="71" t="s">
        <v>342</v>
      </c>
      <c r="C934" s="1" t="s">
        <v>125</v>
      </c>
      <c r="D934" s="149">
        <f>VLOOKUP(B934,gajimei,7,0)</f>
        <v>0</v>
      </c>
      <c r="E934" s="1"/>
    </row>
    <row r="935" spans="1:5">
      <c r="A935" s="2">
        <v>42149</v>
      </c>
      <c r="B935" s="71" t="s">
        <v>342</v>
      </c>
      <c r="C935" s="1" t="s">
        <v>124</v>
      </c>
      <c r="D935" s="149">
        <f>VLOOKUP(B935,gajimei,8,0)</f>
        <v>0</v>
      </c>
      <c r="E935" s="1"/>
    </row>
    <row r="936" spans="1:5">
      <c r="A936" s="2">
        <v>42149</v>
      </c>
      <c r="B936" s="71" t="s">
        <v>342</v>
      </c>
      <c r="C936" s="1" t="s">
        <v>379</v>
      </c>
      <c r="D936" s="149">
        <f>VLOOKUP(B936,gajimei,9,0)</f>
        <v>150000</v>
      </c>
      <c r="E936" s="1"/>
    </row>
    <row r="937" spans="1:5">
      <c r="A937" s="2">
        <v>42149</v>
      </c>
      <c r="B937" s="71" t="s">
        <v>342</v>
      </c>
      <c r="C937" s="1" t="s">
        <v>380</v>
      </c>
      <c r="D937" s="149">
        <f>VLOOKUP(B937,gajimei,10,0)</f>
        <v>0</v>
      </c>
      <c r="E937" s="1"/>
    </row>
    <row r="938" spans="1:5">
      <c r="A938" s="2">
        <v>42149</v>
      </c>
      <c r="B938" s="71" t="s">
        <v>342</v>
      </c>
      <c r="C938" s="1" t="s">
        <v>381</v>
      </c>
      <c r="D938" s="149">
        <f>VLOOKUP(B938,gajimei,11,0)</f>
        <v>0</v>
      </c>
      <c r="E938" s="1"/>
    </row>
    <row r="939" spans="1:5">
      <c r="A939" s="2">
        <v>42149</v>
      </c>
      <c r="B939" s="107" t="s">
        <v>344</v>
      </c>
      <c r="C939" s="1" t="s">
        <v>111</v>
      </c>
      <c r="D939" s="149">
        <f>VLOOKUP(B939,gajimei,5,0)</f>
        <v>0</v>
      </c>
      <c r="E939" s="1"/>
    </row>
    <row r="940" spans="1:5">
      <c r="A940" s="2">
        <v>42149</v>
      </c>
      <c r="B940" s="107" t="s">
        <v>344</v>
      </c>
      <c r="C940" s="1" t="s">
        <v>280</v>
      </c>
      <c r="D940" s="149">
        <f>VLOOKUP(B940,gajimei,6,0)</f>
        <v>0</v>
      </c>
      <c r="E940" s="1"/>
    </row>
    <row r="941" spans="1:5">
      <c r="A941" s="2">
        <v>42149</v>
      </c>
      <c r="B941" s="107" t="s">
        <v>344</v>
      </c>
      <c r="C941" s="1" t="s">
        <v>125</v>
      </c>
      <c r="D941" s="149">
        <f>VLOOKUP(B941,gajimei,7,0)</f>
        <v>0</v>
      </c>
      <c r="E941" s="1"/>
    </row>
    <row r="942" spans="1:5">
      <c r="A942" s="2">
        <v>42149</v>
      </c>
      <c r="B942" s="107" t="s">
        <v>344</v>
      </c>
      <c r="C942" s="1" t="s">
        <v>124</v>
      </c>
      <c r="D942" s="149">
        <f>VLOOKUP(B942,gajimei,8,0)</f>
        <v>0</v>
      </c>
      <c r="E942" s="1"/>
    </row>
    <row r="943" spans="1:5">
      <c r="A943" s="2">
        <v>42149</v>
      </c>
      <c r="B943" s="107" t="s">
        <v>344</v>
      </c>
      <c r="C943" s="1" t="s">
        <v>379</v>
      </c>
      <c r="D943" s="149">
        <f>VLOOKUP(B943,gajimei,9,0)</f>
        <v>0</v>
      </c>
      <c r="E943" s="1"/>
    </row>
    <row r="944" spans="1:5">
      <c r="A944" s="2">
        <v>42149</v>
      </c>
      <c r="B944" s="107" t="s">
        <v>344</v>
      </c>
      <c r="C944" s="1" t="s">
        <v>380</v>
      </c>
      <c r="D944" s="149">
        <f>VLOOKUP(B944,gajimei,10,0)</f>
        <v>0</v>
      </c>
      <c r="E944" s="1"/>
    </row>
    <row r="945" spans="1:5">
      <c r="A945" s="2">
        <v>42149</v>
      </c>
      <c r="B945" s="107" t="s">
        <v>344</v>
      </c>
      <c r="C945" s="1" t="s">
        <v>381</v>
      </c>
      <c r="D945" s="149">
        <f>VLOOKUP(B945,gajimei,11,0)</f>
        <v>0</v>
      </c>
      <c r="E945" s="1"/>
    </row>
    <row r="946" spans="1:5">
      <c r="A946" s="2">
        <v>42149</v>
      </c>
      <c r="B946" s="71" t="s">
        <v>175</v>
      </c>
      <c r="C946" s="1" t="s">
        <v>111</v>
      </c>
      <c r="D946" s="149">
        <f>VLOOKUP(B946,gajimei,5,0)</f>
        <v>1500000</v>
      </c>
      <c r="E946" s="1"/>
    </row>
    <row r="947" spans="1:5">
      <c r="A947" s="2">
        <v>42149</v>
      </c>
      <c r="B947" s="71" t="s">
        <v>175</v>
      </c>
      <c r="C947" s="1" t="s">
        <v>280</v>
      </c>
      <c r="D947" s="149">
        <f>VLOOKUP(B947,gajimei,6,0)</f>
        <v>0</v>
      </c>
      <c r="E947" s="1"/>
    </row>
    <row r="948" spans="1:5">
      <c r="A948" s="2">
        <v>42149</v>
      </c>
      <c r="B948" s="71" t="s">
        <v>175</v>
      </c>
      <c r="C948" s="1" t="s">
        <v>125</v>
      </c>
      <c r="D948" s="149">
        <f>VLOOKUP(B948,gajimei,7,0)</f>
        <v>400000</v>
      </c>
      <c r="E948" s="1"/>
    </row>
    <row r="949" spans="1:5">
      <c r="A949" s="2">
        <v>42149</v>
      </c>
      <c r="B949" s="71" t="s">
        <v>175</v>
      </c>
      <c r="C949" s="1" t="s">
        <v>124</v>
      </c>
      <c r="D949" s="149">
        <f>VLOOKUP(B949,gajimei,8,0)</f>
        <v>450000</v>
      </c>
      <c r="E949" s="1"/>
    </row>
    <row r="950" spans="1:5">
      <c r="A950" s="2">
        <v>42149</v>
      </c>
      <c r="B950" s="71" t="s">
        <v>175</v>
      </c>
      <c r="C950" s="1" t="s">
        <v>379</v>
      </c>
      <c r="D950" s="149">
        <f>VLOOKUP(B950,gajimei,9,0)</f>
        <v>562000</v>
      </c>
      <c r="E950" s="1"/>
    </row>
    <row r="951" spans="1:5">
      <c r="A951" s="2">
        <v>42149</v>
      </c>
      <c r="B951" s="71" t="s">
        <v>175</v>
      </c>
      <c r="C951" s="1" t="s">
        <v>380</v>
      </c>
      <c r="D951" s="149">
        <f>VLOOKUP(B951,gajimei,10,0)</f>
        <v>0</v>
      </c>
      <c r="E951" s="1"/>
    </row>
    <row r="952" spans="1:5">
      <c r="A952" s="2">
        <v>42149</v>
      </c>
      <c r="B952" s="71" t="s">
        <v>175</v>
      </c>
      <c r="C952" s="1" t="s">
        <v>381</v>
      </c>
      <c r="D952" s="149">
        <f>VLOOKUP(B952,gajimei,11,0)</f>
        <v>0</v>
      </c>
      <c r="E952" s="1"/>
    </row>
    <row r="953" spans="1:5">
      <c r="A953" s="2">
        <v>42149</v>
      </c>
      <c r="B953" s="71" t="s">
        <v>185</v>
      </c>
      <c r="C953" s="1" t="s">
        <v>111</v>
      </c>
      <c r="D953" s="149">
        <f>VLOOKUP(B953,gajimei,5,0)</f>
        <v>2800000</v>
      </c>
      <c r="E953" s="1"/>
    </row>
    <row r="954" spans="1:5">
      <c r="A954" s="2">
        <v>42149</v>
      </c>
      <c r="B954" s="71" t="s">
        <v>185</v>
      </c>
      <c r="C954" s="1" t="s">
        <v>280</v>
      </c>
      <c r="D954" s="149">
        <f>VLOOKUP(B954,gajimei,6,0)</f>
        <v>1000000</v>
      </c>
      <c r="E954" s="1"/>
    </row>
    <row r="955" spans="1:5">
      <c r="A955" s="2">
        <v>42149</v>
      </c>
      <c r="B955" s="71" t="s">
        <v>185</v>
      </c>
      <c r="C955" s="1" t="s">
        <v>125</v>
      </c>
      <c r="D955" s="149">
        <f>VLOOKUP(B955,gajimei,7,0)</f>
        <v>0</v>
      </c>
      <c r="E955" s="1"/>
    </row>
    <row r="956" spans="1:5">
      <c r="A956" s="2">
        <v>42149</v>
      </c>
      <c r="B956" s="71" t="s">
        <v>185</v>
      </c>
      <c r="C956" s="1" t="s">
        <v>124</v>
      </c>
      <c r="D956" s="149">
        <f>VLOOKUP(B956,gajimei,8,0)</f>
        <v>0</v>
      </c>
      <c r="E956" s="1"/>
    </row>
    <row r="957" spans="1:5">
      <c r="A957" s="2">
        <v>42149</v>
      </c>
      <c r="B957" s="71" t="s">
        <v>185</v>
      </c>
      <c r="C957" s="1" t="s">
        <v>379</v>
      </c>
      <c r="D957" s="149">
        <f>VLOOKUP(B957,gajimei,9,0)</f>
        <v>200000</v>
      </c>
      <c r="E957" s="1"/>
    </row>
    <row r="958" spans="1:5">
      <c r="A958" s="2">
        <v>42149</v>
      </c>
      <c r="B958" s="71" t="s">
        <v>185</v>
      </c>
      <c r="C958" s="1" t="s">
        <v>380</v>
      </c>
      <c r="D958" s="149">
        <f>VLOOKUP(B958,gajimei,10,0)</f>
        <v>0</v>
      </c>
      <c r="E958" s="1"/>
    </row>
    <row r="959" spans="1:5">
      <c r="A959" s="2">
        <v>42149</v>
      </c>
      <c r="B959" s="71" t="s">
        <v>185</v>
      </c>
      <c r="C959" s="1" t="s">
        <v>381</v>
      </c>
      <c r="D959" s="149">
        <f>VLOOKUP(B959,gajimei,11,0)</f>
        <v>0</v>
      </c>
      <c r="E959" s="1"/>
    </row>
    <row r="960" spans="1:5">
      <c r="A960" s="2">
        <v>42149</v>
      </c>
      <c r="B960" s="71" t="s">
        <v>347</v>
      </c>
      <c r="C960" s="1" t="s">
        <v>111</v>
      </c>
      <c r="D960" s="149">
        <f>VLOOKUP(B960,gajimei,5,0)</f>
        <v>1500000</v>
      </c>
      <c r="E960" s="1"/>
    </row>
    <row r="961" spans="1:5">
      <c r="A961" s="2">
        <v>42149</v>
      </c>
      <c r="B961" s="71" t="s">
        <v>347</v>
      </c>
      <c r="C961" s="1" t="s">
        <v>280</v>
      </c>
      <c r="D961" s="149">
        <f>VLOOKUP(B961,gajimei,6,0)</f>
        <v>225000</v>
      </c>
      <c r="E961" s="1"/>
    </row>
    <row r="962" spans="1:5">
      <c r="A962" s="2">
        <v>42149</v>
      </c>
      <c r="B962" s="71" t="s">
        <v>347</v>
      </c>
      <c r="C962" s="1" t="s">
        <v>125</v>
      </c>
      <c r="D962" s="149">
        <f>VLOOKUP(B962,gajimei,7,0)</f>
        <v>0</v>
      </c>
      <c r="E962" s="1"/>
    </row>
    <row r="963" spans="1:5">
      <c r="A963" s="2">
        <v>42149</v>
      </c>
      <c r="B963" s="71" t="s">
        <v>347</v>
      </c>
      <c r="C963" s="1" t="s">
        <v>124</v>
      </c>
      <c r="D963" s="149">
        <f>VLOOKUP(B963,gajimei,8,0)</f>
        <v>200000</v>
      </c>
      <c r="E963" s="1"/>
    </row>
    <row r="964" spans="1:5">
      <c r="A964" s="2">
        <v>42149</v>
      </c>
      <c r="B964" s="71" t="s">
        <v>347</v>
      </c>
      <c r="C964" s="1" t="s">
        <v>379</v>
      </c>
      <c r="D964" s="149">
        <f>VLOOKUP(B964,gajimei,9,0)</f>
        <v>650000</v>
      </c>
      <c r="E964" s="1"/>
    </row>
    <row r="965" spans="1:5">
      <c r="A965" s="2">
        <v>42149</v>
      </c>
      <c r="B965" s="71" t="s">
        <v>347</v>
      </c>
      <c r="C965" s="1" t="s">
        <v>380</v>
      </c>
      <c r="D965" s="149">
        <f>VLOOKUP(B965,gajimei,10,0)</f>
        <v>120000</v>
      </c>
      <c r="E965" s="1"/>
    </row>
    <row r="966" spans="1:5">
      <c r="A966" s="2">
        <v>42149</v>
      </c>
      <c r="B966" s="71" t="s">
        <v>347</v>
      </c>
      <c r="C966" s="1" t="s">
        <v>381</v>
      </c>
      <c r="D966" s="149">
        <f>VLOOKUP(B966,gajimei,11,0)</f>
        <v>0</v>
      </c>
      <c r="E966" s="1"/>
    </row>
    <row r="967" spans="1:5">
      <c r="A967" s="2">
        <v>42149</v>
      </c>
      <c r="B967" s="71" t="s">
        <v>176</v>
      </c>
      <c r="C967" s="1" t="s">
        <v>111</v>
      </c>
      <c r="D967" s="149">
        <f>VLOOKUP(B967,gajimei,5,0)</f>
        <v>2800000</v>
      </c>
      <c r="E967" s="1"/>
    </row>
    <row r="968" spans="1:5">
      <c r="A968" s="2">
        <v>42149</v>
      </c>
      <c r="B968" s="71" t="s">
        <v>176</v>
      </c>
      <c r="C968" s="1" t="s">
        <v>280</v>
      </c>
      <c r="D968" s="149">
        <f>VLOOKUP(B968,gajimei,6,0)</f>
        <v>1000000</v>
      </c>
      <c r="E968" s="1"/>
    </row>
    <row r="969" spans="1:5">
      <c r="A969" s="2">
        <v>42149</v>
      </c>
      <c r="B969" s="71" t="s">
        <v>176</v>
      </c>
      <c r="C969" s="1" t="s">
        <v>125</v>
      </c>
      <c r="D969" s="149">
        <f>VLOOKUP(B969,gajimei,7,0)</f>
        <v>0</v>
      </c>
      <c r="E969" s="1"/>
    </row>
    <row r="970" spans="1:5">
      <c r="A970" s="2">
        <v>42149</v>
      </c>
      <c r="B970" s="71" t="s">
        <v>176</v>
      </c>
      <c r="C970" s="1" t="s">
        <v>124</v>
      </c>
      <c r="D970" s="149">
        <f>VLOOKUP(B970,gajimei,8,0)</f>
        <v>0</v>
      </c>
      <c r="E970" s="1"/>
    </row>
    <row r="971" spans="1:5">
      <c r="A971" s="2">
        <v>42149</v>
      </c>
      <c r="B971" s="71" t="s">
        <v>176</v>
      </c>
      <c r="C971" s="1" t="s">
        <v>379</v>
      </c>
      <c r="D971" s="149">
        <f>VLOOKUP(B971,gajimei,9,0)</f>
        <v>200000</v>
      </c>
      <c r="E971" s="1"/>
    </row>
    <row r="972" spans="1:5">
      <c r="A972" s="2">
        <v>42149</v>
      </c>
      <c r="B972" s="71" t="s">
        <v>176</v>
      </c>
      <c r="C972" s="1" t="s">
        <v>380</v>
      </c>
      <c r="D972" s="149">
        <f>VLOOKUP(B972,gajimei,10,0)</f>
        <v>0</v>
      </c>
      <c r="E972" s="1"/>
    </row>
    <row r="973" spans="1:5">
      <c r="A973" s="2">
        <v>42149</v>
      </c>
      <c r="B973" s="71" t="s">
        <v>176</v>
      </c>
      <c r="C973" s="1" t="s">
        <v>381</v>
      </c>
      <c r="D973" s="149">
        <f>VLOOKUP(B973,gajimei,11,0)</f>
        <v>0</v>
      </c>
      <c r="E973" s="1"/>
    </row>
    <row r="974" spans="1:5">
      <c r="A974" s="2">
        <v>42149</v>
      </c>
      <c r="B974" s="107" t="s">
        <v>348</v>
      </c>
      <c r="C974" s="1" t="s">
        <v>111</v>
      </c>
      <c r="D974" s="149">
        <f>VLOOKUP(B974,gajimei,5,0)</f>
        <v>0</v>
      </c>
      <c r="E974" s="1"/>
    </row>
    <row r="975" spans="1:5">
      <c r="A975" s="2">
        <v>42149</v>
      </c>
      <c r="B975" s="107" t="s">
        <v>348</v>
      </c>
      <c r="C975" s="1" t="s">
        <v>280</v>
      </c>
      <c r="D975" s="149">
        <f>VLOOKUP(B975,gajimei,6,0)</f>
        <v>0</v>
      </c>
      <c r="E975" s="1"/>
    </row>
    <row r="976" spans="1:5">
      <c r="A976" s="2">
        <v>42149</v>
      </c>
      <c r="B976" s="107" t="s">
        <v>348</v>
      </c>
      <c r="C976" s="1" t="s">
        <v>125</v>
      </c>
      <c r="D976" s="149">
        <f>VLOOKUP(B976,gajimei,7,0)</f>
        <v>0</v>
      </c>
      <c r="E976" s="1"/>
    </row>
    <row r="977" spans="1:5">
      <c r="A977" s="2">
        <v>42149</v>
      </c>
      <c r="B977" s="107" t="s">
        <v>348</v>
      </c>
      <c r="C977" s="1" t="s">
        <v>124</v>
      </c>
      <c r="D977" s="149">
        <f>VLOOKUP(B977,gajimei,8,0)</f>
        <v>0</v>
      </c>
      <c r="E977" s="1"/>
    </row>
    <row r="978" spans="1:5">
      <c r="A978" s="2">
        <v>42149</v>
      </c>
      <c r="B978" s="107" t="s">
        <v>348</v>
      </c>
      <c r="C978" s="1" t="s">
        <v>379</v>
      </c>
      <c r="D978" s="149">
        <f>VLOOKUP(B978,gajimei,9,0)</f>
        <v>0</v>
      </c>
      <c r="E978" s="1"/>
    </row>
    <row r="979" spans="1:5">
      <c r="A979" s="2">
        <v>42149</v>
      </c>
      <c r="B979" s="107" t="s">
        <v>348</v>
      </c>
      <c r="C979" s="1" t="s">
        <v>380</v>
      </c>
      <c r="D979" s="149">
        <f>VLOOKUP(B979,gajimei,10,0)</f>
        <v>0</v>
      </c>
      <c r="E979" s="1"/>
    </row>
    <row r="980" spans="1:5">
      <c r="A980" s="2">
        <v>42149</v>
      </c>
      <c r="B980" s="107" t="s">
        <v>348</v>
      </c>
      <c r="C980" s="1" t="s">
        <v>381</v>
      </c>
      <c r="D980" s="149">
        <f>VLOOKUP(B980,gajimei,11,0)</f>
        <v>0</v>
      </c>
      <c r="E980" s="1"/>
    </row>
    <row r="981" spans="1:5">
      <c r="A981" s="2">
        <v>42149</v>
      </c>
      <c r="B981" s="107" t="s">
        <v>350</v>
      </c>
      <c r="C981" s="1" t="s">
        <v>111</v>
      </c>
      <c r="D981" s="149">
        <f>VLOOKUP(B981,gajimei,5,0)</f>
        <v>0</v>
      </c>
      <c r="E981" s="1"/>
    </row>
    <row r="982" spans="1:5">
      <c r="A982" s="2">
        <v>42149</v>
      </c>
      <c r="B982" s="107" t="s">
        <v>350</v>
      </c>
      <c r="C982" s="1" t="s">
        <v>280</v>
      </c>
      <c r="D982" s="149">
        <f>VLOOKUP(B982,gajimei,6,0)</f>
        <v>0</v>
      </c>
      <c r="E982" s="1"/>
    </row>
    <row r="983" spans="1:5">
      <c r="A983" s="2">
        <v>42149</v>
      </c>
      <c r="B983" s="107" t="s">
        <v>350</v>
      </c>
      <c r="C983" s="1" t="s">
        <v>125</v>
      </c>
      <c r="D983" s="149">
        <f>VLOOKUP(B983,gajimei,7,0)</f>
        <v>0</v>
      </c>
      <c r="E983" s="1"/>
    </row>
    <row r="984" spans="1:5">
      <c r="A984" s="2">
        <v>42149</v>
      </c>
      <c r="B984" s="107" t="s">
        <v>350</v>
      </c>
      <c r="C984" s="1" t="s">
        <v>124</v>
      </c>
      <c r="D984" s="149">
        <f>VLOOKUP(B984,gajimei,8,0)</f>
        <v>0</v>
      </c>
      <c r="E984" s="1"/>
    </row>
    <row r="985" spans="1:5">
      <c r="A985" s="2">
        <v>42149</v>
      </c>
      <c r="B985" s="107" t="s">
        <v>350</v>
      </c>
      <c r="C985" s="1" t="s">
        <v>379</v>
      </c>
      <c r="D985" s="149">
        <f>VLOOKUP(B985,gajimei,9,0)</f>
        <v>0</v>
      </c>
      <c r="E985" s="1"/>
    </row>
    <row r="986" spans="1:5">
      <c r="A986" s="2">
        <v>42149</v>
      </c>
      <c r="B986" s="107" t="s">
        <v>350</v>
      </c>
      <c r="C986" s="1" t="s">
        <v>380</v>
      </c>
      <c r="D986" s="149">
        <f>VLOOKUP(B986,gajimei,10,0)</f>
        <v>0</v>
      </c>
      <c r="E986" s="1"/>
    </row>
    <row r="987" spans="1:5">
      <c r="A987" s="2">
        <v>42149</v>
      </c>
      <c r="B987" s="107" t="s">
        <v>350</v>
      </c>
      <c r="C987" s="1" t="s">
        <v>381</v>
      </c>
      <c r="D987" s="149">
        <f>VLOOKUP(B987,gajimei,11,0)</f>
        <v>0</v>
      </c>
      <c r="E987" s="1"/>
    </row>
    <row r="988" spans="1:5">
      <c r="A988" s="2">
        <v>42149</v>
      </c>
      <c r="B988" s="107" t="s">
        <v>352</v>
      </c>
      <c r="C988" s="1" t="s">
        <v>111</v>
      </c>
      <c r="D988" s="149">
        <f>VLOOKUP(B988,gajimei,5,0)</f>
        <v>0</v>
      </c>
      <c r="E988" s="1"/>
    </row>
    <row r="989" spans="1:5">
      <c r="A989" s="2">
        <v>42149</v>
      </c>
      <c r="B989" s="107" t="s">
        <v>352</v>
      </c>
      <c r="C989" s="1" t="s">
        <v>280</v>
      </c>
      <c r="D989" s="149">
        <f>VLOOKUP(B989,gajimei,6,0)</f>
        <v>0</v>
      </c>
      <c r="E989" s="1"/>
    </row>
    <row r="990" spans="1:5">
      <c r="A990" s="2">
        <v>42149</v>
      </c>
      <c r="B990" s="107" t="s">
        <v>352</v>
      </c>
      <c r="C990" s="1" t="s">
        <v>125</v>
      </c>
      <c r="D990" s="149">
        <f>VLOOKUP(B990,gajimei,7,0)</f>
        <v>0</v>
      </c>
      <c r="E990" s="1"/>
    </row>
    <row r="991" spans="1:5">
      <c r="A991" s="2">
        <v>42149</v>
      </c>
      <c r="B991" s="107" t="s">
        <v>352</v>
      </c>
      <c r="C991" s="1" t="s">
        <v>124</v>
      </c>
      <c r="D991" s="149">
        <f>VLOOKUP(B991,gajimei,8,0)</f>
        <v>0</v>
      </c>
      <c r="E991" s="1"/>
    </row>
    <row r="992" spans="1:5">
      <c r="A992" s="2">
        <v>42149</v>
      </c>
      <c r="B992" s="107" t="s">
        <v>352</v>
      </c>
      <c r="C992" s="1" t="s">
        <v>379</v>
      </c>
      <c r="D992" s="149">
        <f>VLOOKUP(B992,gajimei,9,0)</f>
        <v>0</v>
      </c>
      <c r="E992" s="1"/>
    </row>
    <row r="993" spans="1:5">
      <c r="A993" s="2">
        <v>42149</v>
      </c>
      <c r="B993" s="107" t="s">
        <v>352</v>
      </c>
      <c r="C993" s="1" t="s">
        <v>380</v>
      </c>
      <c r="D993" s="149">
        <f>VLOOKUP(B993,gajimei,10,0)</f>
        <v>0</v>
      </c>
      <c r="E993" s="1"/>
    </row>
    <row r="994" spans="1:5">
      <c r="A994" s="2">
        <v>42149</v>
      </c>
      <c r="B994" s="107" t="s">
        <v>352</v>
      </c>
      <c r="C994" s="1" t="s">
        <v>381</v>
      </c>
      <c r="D994" s="149">
        <f>VLOOKUP(B994,gajimei,11,0)</f>
        <v>0</v>
      </c>
      <c r="E994" s="1"/>
    </row>
    <row r="995" spans="1:5">
      <c r="A995" s="2">
        <v>42149</v>
      </c>
      <c r="B995" s="71" t="s">
        <v>177</v>
      </c>
      <c r="C995" s="1" t="s">
        <v>111</v>
      </c>
      <c r="D995" s="149">
        <f>VLOOKUP(B995,gajimei,5,0)</f>
        <v>2500000</v>
      </c>
      <c r="E995" s="1"/>
    </row>
    <row r="996" spans="1:5">
      <c r="A996" s="2">
        <v>42149</v>
      </c>
      <c r="B996" s="71" t="s">
        <v>177</v>
      </c>
      <c r="C996" s="1" t="s">
        <v>280</v>
      </c>
      <c r="D996" s="149">
        <f>VLOOKUP(B996,gajimei,6,0)</f>
        <v>1000000</v>
      </c>
      <c r="E996" s="1"/>
    </row>
    <row r="997" spans="1:5">
      <c r="A997" s="2">
        <v>42149</v>
      </c>
      <c r="B997" s="71" t="s">
        <v>177</v>
      </c>
      <c r="C997" s="1" t="s">
        <v>125</v>
      </c>
      <c r="D997" s="149">
        <f>VLOOKUP(B997,gajimei,7,0)</f>
        <v>0</v>
      </c>
      <c r="E997" s="1"/>
    </row>
    <row r="998" spans="1:5">
      <c r="A998" s="2">
        <v>42149</v>
      </c>
      <c r="B998" s="71" t="s">
        <v>177</v>
      </c>
      <c r="C998" s="1" t="s">
        <v>124</v>
      </c>
      <c r="D998" s="149">
        <f>VLOOKUP(B998,gajimei,8,0)</f>
        <v>0</v>
      </c>
      <c r="E998" s="1"/>
    </row>
    <row r="999" spans="1:5">
      <c r="A999" s="2">
        <v>42149</v>
      </c>
      <c r="B999" s="71" t="s">
        <v>177</v>
      </c>
      <c r="C999" s="1" t="s">
        <v>379</v>
      </c>
      <c r="D999" s="149">
        <f>VLOOKUP(B999,gajimei,9,0)</f>
        <v>0</v>
      </c>
      <c r="E999" s="1"/>
    </row>
    <row r="1000" spans="1:5">
      <c r="A1000" s="2">
        <v>42149</v>
      </c>
      <c r="B1000" s="71" t="s">
        <v>177</v>
      </c>
      <c r="C1000" s="1" t="s">
        <v>380</v>
      </c>
      <c r="D1000" s="149">
        <f>VLOOKUP(B1000,gajimei,10,0)</f>
        <v>0</v>
      </c>
      <c r="E1000" s="1"/>
    </row>
    <row r="1001" spans="1:5">
      <c r="A1001" s="2">
        <v>42149</v>
      </c>
      <c r="B1001" s="71" t="s">
        <v>177</v>
      </c>
      <c r="C1001" s="1" t="s">
        <v>381</v>
      </c>
      <c r="D1001" s="149">
        <f>VLOOKUP(B1001,gajimei,11,0)</f>
        <v>0</v>
      </c>
      <c r="E1001" s="1"/>
    </row>
    <row r="1002" spans="1:5">
      <c r="A1002" s="2">
        <v>42149</v>
      </c>
      <c r="B1002" s="107" t="s">
        <v>354</v>
      </c>
      <c r="C1002" s="1" t="s">
        <v>111</v>
      </c>
      <c r="D1002" s="149">
        <f>VLOOKUP(B1002,gajimei,5,0)</f>
        <v>0</v>
      </c>
      <c r="E1002" s="1"/>
    </row>
    <row r="1003" spans="1:5">
      <c r="A1003" s="2">
        <v>42149</v>
      </c>
      <c r="B1003" s="107" t="s">
        <v>354</v>
      </c>
      <c r="C1003" s="1" t="s">
        <v>280</v>
      </c>
      <c r="D1003" s="149">
        <f>VLOOKUP(B1003,gajimei,6,0)</f>
        <v>0</v>
      </c>
      <c r="E1003" s="1"/>
    </row>
    <row r="1004" spans="1:5">
      <c r="A1004" s="2">
        <v>42149</v>
      </c>
      <c r="B1004" s="107" t="s">
        <v>354</v>
      </c>
      <c r="C1004" s="1" t="s">
        <v>125</v>
      </c>
      <c r="D1004" s="149">
        <f>VLOOKUP(B1004,gajimei,7,0)</f>
        <v>0</v>
      </c>
      <c r="E1004" s="1"/>
    </row>
    <row r="1005" spans="1:5">
      <c r="A1005" s="2">
        <v>42149</v>
      </c>
      <c r="B1005" s="107" t="s">
        <v>354</v>
      </c>
      <c r="C1005" s="1" t="s">
        <v>124</v>
      </c>
      <c r="D1005" s="149">
        <f>VLOOKUP(B1005,gajimei,8,0)</f>
        <v>0</v>
      </c>
      <c r="E1005" s="1"/>
    </row>
    <row r="1006" spans="1:5">
      <c r="A1006" s="2">
        <v>42149</v>
      </c>
      <c r="B1006" s="107" t="s">
        <v>354</v>
      </c>
      <c r="C1006" s="1" t="s">
        <v>379</v>
      </c>
      <c r="D1006" s="149">
        <f>VLOOKUP(B1006,gajimei,9,0)</f>
        <v>0</v>
      </c>
      <c r="E1006" s="1"/>
    </row>
    <row r="1007" spans="1:5">
      <c r="A1007" s="2">
        <v>42149</v>
      </c>
      <c r="B1007" s="107" t="s">
        <v>354</v>
      </c>
      <c r="C1007" s="1" t="s">
        <v>380</v>
      </c>
      <c r="D1007" s="149">
        <f>VLOOKUP(B1007,gajimei,10,0)</f>
        <v>0</v>
      </c>
      <c r="E1007" s="1"/>
    </row>
    <row r="1008" spans="1:5">
      <c r="A1008" s="2">
        <v>42149</v>
      </c>
      <c r="B1008" s="107" t="s">
        <v>354</v>
      </c>
      <c r="C1008" s="1" t="s">
        <v>381</v>
      </c>
      <c r="D1008" s="149">
        <f>VLOOKUP(B1008,gajimei,11,0)</f>
        <v>0</v>
      </c>
      <c r="E1008" s="1"/>
    </row>
    <row r="1009" spans="1:5">
      <c r="A1009" s="2">
        <v>42149</v>
      </c>
      <c r="B1009" s="107" t="s">
        <v>356</v>
      </c>
      <c r="C1009" s="1" t="s">
        <v>111</v>
      </c>
      <c r="D1009" s="149">
        <f>VLOOKUP(B1009,gajimei,5,0)</f>
        <v>0</v>
      </c>
      <c r="E1009" s="1"/>
    </row>
    <row r="1010" spans="1:5">
      <c r="A1010" s="2">
        <v>42149</v>
      </c>
      <c r="B1010" s="107" t="s">
        <v>356</v>
      </c>
      <c r="C1010" s="1" t="s">
        <v>280</v>
      </c>
      <c r="D1010" s="149">
        <f>VLOOKUP(B1010,gajimei,6,0)</f>
        <v>0</v>
      </c>
      <c r="E1010" s="1"/>
    </row>
    <row r="1011" spans="1:5">
      <c r="A1011" s="2">
        <v>42149</v>
      </c>
      <c r="B1011" s="107" t="s">
        <v>356</v>
      </c>
      <c r="C1011" s="1" t="s">
        <v>125</v>
      </c>
      <c r="D1011" s="149">
        <f>VLOOKUP(B1011,gajimei,7,0)</f>
        <v>0</v>
      </c>
      <c r="E1011" s="1"/>
    </row>
    <row r="1012" spans="1:5">
      <c r="A1012" s="2">
        <v>42149</v>
      </c>
      <c r="B1012" s="107" t="s">
        <v>356</v>
      </c>
      <c r="C1012" s="1" t="s">
        <v>124</v>
      </c>
      <c r="D1012" s="149">
        <f>VLOOKUP(B1012,gajimei,8,0)</f>
        <v>0</v>
      </c>
      <c r="E1012" s="1"/>
    </row>
    <row r="1013" spans="1:5">
      <c r="A1013" s="2">
        <v>42149</v>
      </c>
      <c r="B1013" s="107" t="s">
        <v>356</v>
      </c>
      <c r="C1013" s="1" t="s">
        <v>379</v>
      </c>
      <c r="D1013" s="149">
        <f>VLOOKUP(B1013,gajimei,9,0)</f>
        <v>0</v>
      </c>
      <c r="E1013" s="1"/>
    </row>
    <row r="1014" spans="1:5">
      <c r="A1014" s="2">
        <v>42149</v>
      </c>
      <c r="B1014" s="107" t="s">
        <v>356</v>
      </c>
      <c r="C1014" s="1" t="s">
        <v>380</v>
      </c>
      <c r="D1014" s="149">
        <f>VLOOKUP(B1014,gajimei,10,0)</f>
        <v>0</v>
      </c>
      <c r="E1014" s="1"/>
    </row>
    <row r="1015" spans="1:5">
      <c r="A1015" s="2">
        <v>42149</v>
      </c>
      <c r="B1015" s="107" t="s">
        <v>356</v>
      </c>
      <c r="C1015" s="1" t="s">
        <v>381</v>
      </c>
      <c r="D1015" s="149">
        <f>VLOOKUP(B1015,gajimei,11,0)</f>
        <v>0</v>
      </c>
      <c r="E1015" s="1"/>
    </row>
    <row r="1016" spans="1:5">
      <c r="A1016" s="2">
        <v>42149</v>
      </c>
      <c r="B1016" s="107" t="s">
        <v>358</v>
      </c>
      <c r="C1016" s="1" t="s">
        <v>111</v>
      </c>
      <c r="D1016" s="149">
        <f>VLOOKUP(B1016,gajimei,5,0)</f>
        <v>0</v>
      </c>
      <c r="E1016" s="1"/>
    </row>
    <row r="1017" spans="1:5">
      <c r="A1017" s="2">
        <v>42149</v>
      </c>
      <c r="B1017" s="107" t="s">
        <v>358</v>
      </c>
      <c r="C1017" s="1" t="s">
        <v>280</v>
      </c>
      <c r="D1017" s="149">
        <f>VLOOKUP(B1017,gajimei,6,0)</f>
        <v>0</v>
      </c>
      <c r="E1017" s="1"/>
    </row>
    <row r="1018" spans="1:5">
      <c r="A1018" s="2">
        <v>42149</v>
      </c>
      <c r="B1018" s="107" t="s">
        <v>358</v>
      </c>
      <c r="C1018" s="1" t="s">
        <v>125</v>
      </c>
      <c r="D1018" s="149">
        <f>VLOOKUP(B1018,gajimei,7,0)</f>
        <v>0</v>
      </c>
      <c r="E1018" s="1"/>
    </row>
    <row r="1019" spans="1:5">
      <c r="A1019" s="2">
        <v>42149</v>
      </c>
      <c r="B1019" s="107" t="s">
        <v>358</v>
      </c>
      <c r="C1019" s="1" t="s">
        <v>124</v>
      </c>
      <c r="D1019" s="149">
        <f>VLOOKUP(B1019,gajimei,8,0)</f>
        <v>0</v>
      </c>
      <c r="E1019" s="1"/>
    </row>
    <row r="1020" spans="1:5">
      <c r="A1020" s="2">
        <v>42149</v>
      </c>
      <c r="B1020" s="107" t="s">
        <v>358</v>
      </c>
      <c r="C1020" s="1" t="s">
        <v>379</v>
      </c>
      <c r="D1020" s="149">
        <f>VLOOKUP(B1020,gajimei,9,0)</f>
        <v>0</v>
      </c>
      <c r="E1020" s="1"/>
    </row>
    <row r="1021" spans="1:5">
      <c r="A1021" s="2">
        <v>42149</v>
      </c>
      <c r="B1021" s="107" t="s">
        <v>358</v>
      </c>
      <c r="C1021" s="1" t="s">
        <v>380</v>
      </c>
      <c r="D1021" s="149">
        <f>VLOOKUP(B1021,gajimei,10,0)</f>
        <v>0</v>
      </c>
      <c r="E1021" s="1"/>
    </row>
    <row r="1022" spans="1:5">
      <c r="A1022" s="2">
        <v>42149</v>
      </c>
      <c r="B1022" s="107" t="s">
        <v>358</v>
      </c>
      <c r="C1022" s="1" t="s">
        <v>381</v>
      </c>
      <c r="D1022" s="149">
        <f>VLOOKUP(B1022,gajimei,11,0)</f>
        <v>0</v>
      </c>
      <c r="E1022" s="1"/>
    </row>
    <row r="1023" spans="1:5">
      <c r="A1023" s="2">
        <v>42149</v>
      </c>
      <c r="B1023" s="71" t="s">
        <v>187</v>
      </c>
      <c r="C1023" s="1" t="s">
        <v>111</v>
      </c>
      <c r="D1023" s="149">
        <f>VLOOKUP(B1023,gajimei,5,0)</f>
        <v>1500000</v>
      </c>
      <c r="E1023" s="1"/>
    </row>
    <row r="1024" spans="1:5">
      <c r="A1024" s="2">
        <v>42149</v>
      </c>
      <c r="B1024" s="71" t="s">
        <v>187</v>
      </c>
      <c r="C1024" s="1" t="s">
        <v>280</v>
      </c>
      <c r="D1024" s="149">
        <f>VLOOKUP(B1024,gajimei,6,0)</f>
        <v>800000</v>
      </c>
      <c r="E1024" s="1"/>
    </row>
    <row r="1025" spans="1:5">
      <c r="A1025" s="2">
        <v>42149</v>
      </c>
      <c r="B1025" s="71" t="s">
        <v>187</v>
      </c>
      <c r="C1025" s="1" t="s">
        <v>125</v>
      </c>
      <c r="D1025" s="149">
        <f>VLOOKUP(B1025,gajimei,7,0)</f>
        <v>0</v>
      </c>
      <c r="E1025" s="1"/>
    </row>
    <row r="1026" spans="1:5">
      <c r="A1026" s="2">
        <v>42149</v>
      </c>
      <c r="B1026" s="71" t="s">
        <v>187</v>
      </c>
      <c r="C1026" s="1" t="s">
        <v>124</v>
      </c>
      <c r="D1026" s="149">
        <f>VLOOKUP(B1026,gajimei,8,0)</f>
        <v>300000</v>
      </c>
      <c r="E1026" s="1"/>
    </row>
    <row r="1027" spans="1:5">
      <c r="A1027" s="2">
        <v>42149</v>
      </c>
      <c r="B1027" s="71" t="s">
        <v>187</v>
      </c>
      <c r="C1027" s="1" t="s">
        <v>379</v>
      </c>
      <c r="D1027" s="149">
        <f>VLOOKUP(B1027,gajimei,9,0)</f>
        <v>350000</v>
      </c>
      <c r="E1027" s="1"/>
    </row>
    <row r="1028" spans="1:5">
      <c r="A1028" s="2">
        <v>42149</v>
      </c>
      <c r="B1028" s="71" t="s">
        <v>187</v>
      </c>
      <c r="C1028" s="1" t="s">
        <v>380</v>
      </c>
      <c r="D1028" s="149">
        <f>VLOOKUP(B1028,gajimei,10,0)</f>
        <v>300000</v>
      </c>
      <c r="E1028" s="1"/>
    </row>
    <row r="1029" spans="1:5">
      <c r="A1029" s="2">
        <v>42149</v>
      </c>
      <c r="B1029" s="71" t="s">
        <v>187</v>
      </c>
      <c r="C1029" s="1" t="s">
        <v>381</v>
      </c>
      <c r="D1029" s="149">
        <f>VLOOKUP(B1029,gajimei,11,0)</f>
        <v>0</v>
      </c>
      <c r="E1029" s="1"/>
    </row>
    <row r="1030" spans="1:5">
      <c r="A1030" s="2">
        <v>42149</v>
      </c>
      <c r="B1030" s="71" t="s">
        <v>179</v>
      </c>
      <c r="C1030" s="1" t="s">
        <v>111</v>
      </c>
      <c r="D1030" s="149">
        <f>VLOOKUP(B1030,gajimei,5,0)</f>
        <v>4000000</v>
      </c>
      <c r="E1030" s="1"/>
    </row>
    <row r="1031" spans="1:5">
      <c r="A1031" s="2">
        <v>42149</v>
      </c>
      <c r="B1031" s="71" t="s">
        <v>179</v>
      </c>
      <c r="C1031" s="1" t="s">
        <v>280</v>
      </c>
      <c r="D1031" s="149">
        <f>VLOOKUP(B1031,gajimei,6,0)</f>
        <v>1515000</v>
      </c>
      <c r="E1031" s="1"/>
    </row>
    <row r="1032" spans="1:5">
      <c r="A1032" s="2">
        <v>42149</v>
      </c>
      <c r="B1032" s="71" t="s">
        <v>179</v>
      </c>
      <c r="C1032" s="1" t="s">
        <v>125</v>
      </c>
      <c r="D1032" s="149">
        <f>VLOOKUP(B1032,gajimei,7,0)</f>
        <v>0</v>
      </c>
      <c r="E1032" s="1"/>
    </row>
    <row r="1033" spans="1:5">
      <c r="A1033" s="2">
        <v>42149</v>
      </c>
      <c r="B1033" s="71" t="s">
        <v>179</v>
      </c>
      <c r="C1033" s="1" t="s">
        <v>124</v>
      </c>
      <c r="D1033" s="149">
        <f>VLOOKUP(B1033,gajimei,8,0)</f>
        <v>0</v>
      </c>
      <c r="E1033" s="1"/>
    </row>
    <row r="1034" spans="1:5">
      <c r="A1034" s="2">
        <v>42149</v>
      </c>
      <c r="B1034" s="71" t="s">
        <v>179</v>
      </c>
      <c r="C1034" s="1" t="s">
        <v>379</v>
      </c>
      <c r="D1034" s="149">
        <f>VLOOKUP(B1034,gajimei,9,0)</f>
        <v>0</v>
      </c>
      <c r="E1034" s="1"/>
    </row>
    <row r="1035" spans="1:5">
      <c r="A1035" s="2">
        <v>42149</v>
      </c>
      <c r="B1035" s="71" t="s">
        <v>179</v>
      </c>
      <c r="C1035" s="1" t="s">
        <v>380</v>
      </c>
      <c r="D1035" s="149">
        <f>VLOOKUP(B1035,gajimei,10,0)</f>
        <v>0</v>
      </c>
      <c r="E1035" s="1"/>
    </row>
    <row r="1036" spans="1:5">
      <c r="A1036" s="2">
        <v>42149</v>
      </c>
      <c r="B1036" s="71" t="s">
        <v>179</v>
      </c>
      <c r="C1036" s="1" t="s">
        <v>381</v>
      </c>
      <c r="D1036" s="149">
        <f>VLOOKUP(B1036,gajimei,11,0)</f>
        <v>0</v>
      </c>
      <c r="E1036" s="1"/>
    </row>
    <row r="1037" spans="1:5">
      <c r="A1037" s="2">
        <v>42149</v>
      </c>
      <c r="B1037" s="71" t="s">
        <v>190</v>
      </c>
      <c r="C1037" s="1" t="s">
        <v>111</v>
      </c>
      <c r="D1037" s="149">
        <f>VLOOKUP(B1037,gajimei,5,0)</f>
        <v>1500000</v>
      </c>
      <c r="E1037" s="1"/>
    </row>
    <row r="1038" spans="1:5">
      <c r="A1038" s="2">
        <v>42149</v>
      </c>
      <c r="B1038" s="71" t="s">
        <v>190</v>
      </c>
      <c r="C1038" s="1" t="s">
        <v>280</v>
      </c>
      <c r="D1038" s="149">
        <f>VLOOKUP(B1038,gajimei,6,0)</f>
        <v>500000</v>
      </c>
      <c r="E1038" s="1"/>
    </row>
    <row r="1039" spans="1:5">
      <c r="A1039" s="2">
        <v>42149</v>
      </c>
      <c r="B1039" s="71" t="s">
        <v>190</v>
      </c>
      <c r="C1039" s="1" t="s">
        <v>125</v>
      </c>
      <c r="D1039" s="149">
        <f>VLOOKUP(B1039,gajimei,7,0)</f>
        <v>0</v>
      </c>
      <c r="E1039" s="1"/>
    </row>
    <row r="1040" spans="1:5">
      <c r="A1040" s="2">
        <v>42149</v>
      </c>
      <c r="B1040" s="71" t="s">
        <v>190</v>
      </c>
      <c r="C1040" s="1" t="s">
        <v>124</v>
      </c>
      <c r="D1040" s="149">
        <f>VLOOKUP(B1040,gajimei,8,0)</f>
        <v>300000</v>
      </c>
      <c r="E1040" s="1"/>
    </row>
    <row r="1041" spans="1:5">
      <c r="A1041" s="2">
        <v>42149</v>
      </c>
      <c r="B1041" s="71" t="s">
        <v>190</v>
      </c>
      <c r="C1041" s="1" t="s">
        <v>379</v>
      </c>
      <c r="D1041" s="149">
        <f>VLOOKUP(B1041,gajimei,9,0)</f>
        <v>0</v>
      </c>
      <c r="E1041" s="1"/>
    </row>
    <row r="1042" spans="1:5">
      <c r="A1042" s="2">
        <v>42149</v>
      </c>
      <c r="B1042" s="71" t="s">
        <v>190</v>
      </c>
      <c r="C1042" s="1" t="s">
        <v>380</v>
      </c>
      <c r="D1042" s="149">
        <f>VLOOKUP(B1042,gajimei,10,0)</f>
        <v>125000</v>
      </c>
      <c r="E1042" s="1"/>
    </row>
    <row r="1043" spans="1:5">
      <c r="A1043" s="2">
        <v>42149</v>
      </c>
      <c r="B1043" s="71" t="s">
        <v>190</v>
      </c>
      <c r="C1043" s="1" t="s">
        <v>381</v>
      </c>
      <c r="D1043" s="149">
        <f>VLOOKUP(B1043,gajimei,11,0)</f>
        <v>0</v>
      </c>
      <c r="E1043" s="1"/>
    </row>
    <row r="1044" spans="1:5">
      <c r="A1044" s="2">
        <v>42149</v>
      </c>
      <c r="B1044" s="107" t="s">
        <v>364</v>
      </c>
      <c r="C1044" s="1" t="s">
        <v>111</v>
      </c>
      <c r="D1044" s="149">
        <f>VLOOKUP(B1044,gajimei,5,0)</f>
        <v>0</v>
      </c>
      <c r="E1044" s="1"/>
    </row>
    <row r="1045" spans="1:5">
      <c r="A1045" s="2">
        <v>42149</v>
      </c>
      <c r="B1045" s="107" t="s">
        <v>364</v>
      </c>
      <c r="C1045" s="1" t="s">
        <v>280</v>
      </c>
      <c r="D1045" s="149">
        <f>VLOOKUP(B1045,gajimei,6,0)</f>
        <v>0</v>
      </c>
      <c r="E1045" s="1"/>
    </row>
    <row r="1046" spans="1:5">
      <c r="A1046" s="2">
        <v>42149</v>
      </c>
      <c r="B1046" s="107" t="s">
        <v>364</v>
      </c>
      <c r="C1046" s="1" t="s">
        <v>125</v>
      </c>
      <c r="D1046" s="149">
        <f>VLOOKUP(B1046,gajimei,7,0)</f>
        <v>0</v>
      </c>
      <c r="E1046" s="1"/>
    </row>
    <row r="1047" spans="1:5">
      <c r="A1047" s="2">
        <v>42149</v>
      </c>
      <c r="B1047" s="107" t="s">
        <v>364</v>
      </c>
      <c r="C1047" s="1" t="s">
        <v>124</v>
      </c>
      <c r="D1047" s="149">
        <f>VLOOKUP(B1047,gajimei,8,0)</f>
        <v>0</v>
      </c>
      <c r="E1047" s="1"/>
    </row>
    <row r="1048" spans="1:5">
      <c r="A1048" s="2">
        <v>42149</v>
      </c>
      <c r="B1048" s="107" t="s">
        <v>364</v>
      </c>
      <c r="C1048" s="1" t="s">
        <v>379</v>
      </c>
      <c r="D1048" s="149">
        <f>VLOOKUP(B1048,gajimei,9,0)</f>
        <v>0</v>
      </c>
      <c r="E1048" s="1"/>
    </row>
    <row r="1049" spans="1:5">
      <c r="A1049" s="2">
        <v>42149</v>
      </c>
      <c r="B1049" s="107" t="s">
        <v>364</v>
      </c>
      <c r="C1049" s="1" t="s">
        <v>380</v>
      </c>
      <c r="D1049" s="149">
        <f>VLOOKUP(B1049,gajimei,10,0)</f>
        <v>0</v>
      </c>
      <c r="E1049" s="1"/>
    </row>
    <row r="1050" spans="1:5">
      <c r="A1050" s="2">
        <v>42149</v>
      </c>
      <c r="B1050" s="107" t="s">
        <v>364</v>
      </c>
      <c r="C1050" s="1" t="s">
        <v>381</v>
      </c>
      <c r="D1050" s="149">
        <f>VLOOKUP(B1050,gajimei,11,0)</f>
        <v>0</v>
      </c>
      <c r="E1050" s="1"/>
    </row>
    <row r="1051" spans="1:5">
      <c r="A1051" s="2">
        <v>42149</v>
      </c>
      <c r="B1051" s="71" t="s">
        <v>191</v>
      </c>
      <c r="C1051" s="1" t="s">
        <v>111</v>
      </c>
      <c r="D1051" s="149">
        <f>VLOOKUP(B1051,gajimei,5,0)</f>
        <v>1500000</v>
      </c>
      <c r="E1051" s="1"/>
    </row>
    <row r="1052" spans="1:5">
      <c r="A1052" s="2">
        <v>42149</v>
      </c>
      <c r="B1052" s="71" t="s">
        <v>191</v>
      </c>
      <c r="C1052" s="1" t="s">
        <v>280</v>
      </c>
      <c r="D1052" s="149">
        <f>VLOOKUP(B1052,gajimei,6,0)</f>
        <v>100000</v>
      </c>
      <c r="E1052" s="1"/>
    </row>
    <row r="1053" spans="1:5">
      <c r="A1053" s="2">
        <v>42149</v>
      </c>
      <c r="B1053" s="71" t="s">
        <v>191</v>
      </c>
      <c r="C1053" s="1" t="s">
        <v>125</v>
      </c>
      <c r="D1053" s="149">
        <f>VLOOKUP(B1053,gajimei,7,0)</f>
        <v>0</v>
      </c>
      <c r="E1053" s="1"/>
    </row>
    <row r="1054" spans="1:5">
      <c r="A1054" s="2">
        <v>42149</v>
      </c>
      <c r="B1054" s="71" t="s">
        <v>191</v>
      </c>
      <c r="C1054" s="1" t="s">
        <v>124</v>
      </c>
      <c r="D1054" s="149">
        <f>VLOOKUP(B1054,gajimei,8,0)</f>
        <v>200000</v>
      </c>
      <c r="E1054" s="1"/>
    </row>
    <row r="1055" spans="1:5">
      <c r="A1055" s="2">
        <v>42149</v>
      </c>
      <c r="B1055" s="71" t="s">
        <v>191</v>
      </c>
      <c r="C1055" s="1" t="s">
        <v>379</v>
      </c>
      <c r="D1055" s="149">
        <f>VLOOKUP(B1055,gajimei,9,0)</f>
        <v>475000</v>
      </c>
      <c r="E1055" s="1"/>
    </row>
    <row r="1056" spans="1:5">
      <c r="A1056" s="2">
        <v>42149</v>
      </c>
      <c r="B1056" s="71" t="s">
        <v>191</v>
      </c>
      <c r="C1056" s="1" t="s">
        <v>380</v>
      </c>
      <c r="D1056" s="149">
        <f>VLOOKUP(B1056,gajimei,10,0)</f>
        <v>100000</v>
      </c>
      <c r="E1056" s="1"/>
    </row>
    <row r="1057" spans="1:5">
      <c r="A1057" s="2">
        <v>42149</v>
      </c>
      <c r="B1057" s="71" t="s">
        <v>191</v>
      </c>
      <c r="C1057" s="1" t="s">
        <v>381</v>
      </c>
      <c r="D1057" s="149">
        <f>VLOOKUP(B1057,gajimei,11,0)</f>
        <v>0</v>
      </c>
      <c r="E1057" s="1"/>
    </row>
    <row r="1058" spans="1:5">
      <c r="A1058" s="2">
        <v>42149</v>
      </c>
      <c r="B1058" s="71" t="s">
        <v>366</v>
      </c>
      <c r="C1058" s="1" t="s">
        <v>111</v>
      </c>
      <c r="D1058" s="149">
        <f>VLOOKUP(B1058,gajimei,5,0)</f>
        <v>1500000</v>
      </c>
      <c r="E1058" s="1"/>
    </row>
    <row r="1059" spans="1:5">
      <c r="A1059" s="2">
        <v>42149</v>
      </c>
      <c r="B1059" s="71" t="s">
        <v>366</v>
      </c>
      <c r="C1059" s="1" t="s">
        <v>280</v>
      </c>
      <c r="D1059" s="149">
        <f>VLOOKUP(B1059,gajimei,6,0)</f>
        <v>500000</v>
      </c>
      <c r="E1059" s="1"/>
    </row>
    <row r="1060" spans="1:5">
      <c r="A1060" s="2">
        <v>42149</v>
      </c>
      <c r="B1060" s="71" t="s">
        <v>366</v>
      </c>
      <c r="C1060" s="1" t="s">
        <v>125</v>
      </c>
      <c r="D1060" s="149">
        <f>VLOOKUP(B1060,gajimei,7,0)</f>
        <v>0</v>
      </c>
      <c r="E1060" s="1"/>
    </row>
    <row r="1061" spans="1:5">
      <c r="A1061" s="2">
        <v>42149</v>
      </c>
      <c r="B1061" s="71" t="s">
        <v>366</v>
      </c>
      <c r="C1061" s="1" t="s">
        <v>124</v>
      </c>
      <c r="D1061" s="149">
        <f>VLOOKUP(B1061,gajimei,8,0)</f>
        <v>300000</v>
      </c>
      <c r="E1061" s="1"/>
    </row>
    <row r="1062" spans="1:5">
      <c r="A1062" s="2">
        <v>42149</v>
      </c>
      <c r="B1062" s="71" t="s">
        <v>366</v>
      </c>
      <c r="C1062" s="1" t="s">
        <v>379</v>
      </c>
      <c r="D1062" s="149">
        <f>VLOOKUP(B1062,gajimei,9,0)</f>
        <v>375000</v>
      </c>
      <c r="E1062" s="1"/>
    </row>
    <row r="1063" spans="1:5">
      <c r="A1063" s="2">
        <v>42149</v>
      </c>
      <c r="B1063" s="71" t="s">
        <v>366</v>
      </c>
      <c r="C1063" s="1" t="s">
        <v>380</v>
      </c>
      <c r="D1063" s="149">
        <f>VLOOKUP(B1063,gajimei,10,0)</f>
        <v>300000</v>
      </c>
      <c r="E1063" s="1"/>
    </row>
    <row r="1064" spans="1:5">
      <c r="A1064" s="2">
        <v>42149</v>
      </c>
      <c r="B1064" s="71" t="s">
        <v>366</v>
      </c>
      <c r="C1064" s="1" t="s">
        <v>381</v>
      </c>
      <c r="D1064" s="149">
        <f>VLOOKUP(B1064,gajimei,11,0)</f>
        <v>0</v>
      </c>
      <c r="E1064" s="1"/>
    </row>
    <row r="1065" spans="1:5">
      <c r="A1065" s="2">
        <v>42149</v>
      </c>
      <c r="B1065" s="71" t="s">
        <v>192</v>
      </c>
      <c r="C1065" s="1" t="s">
        <v>111</v>
      </c>
      <c r="D1065" s="149">
        <f>VLOOKUP(B1065,gajimei,5,0)</f>
        <v>1500000</v>
      </c>
      <c r="E1065" s="1"/>
    </row>
    <row r="1066" spans="1:5">
      <c r="A1066" s="2">
        <v>42149</v>
      </c>
      <c r="B1066" s="71" t="s">
        <v>192</v>
      </c>
      <c r="C1066" s="1" t="s">
        <v>280</v>
      </c>
      <c r="D1066" s="149">
        <f>VLOOKUP(B1066,gajimei,6,0)</f>
        <v>100000</v>
      </c>
      <c r="E1066" s="1"/>
    </row>
    <row r="1067" spans="1:5">
      <c r="A1067" s="2">
        <v>42149</v>
      </c>
      <c r="B1067" s="71" t="s">
        <v>192</v>
      </c>
      <c r="C1067" s="1" t="s">
        <v>125</v>
      </c>
      <c r="D1067" s="149">
        <f>VLOOKUP(B1067,gajimei,7,0)</f>
        <v>0</v>
      </c>
      <c r="E1067" s="1"/>
    </row>
    <row r="1068" spans="1:5">
      <c r="A1068" s="2">
        <v>42149</v>
      </c>
      <c r="B1068" s="71" t="s">
        <v>192</v>
      </c>
      <c r="C1068" s="1" t="s">
        <v>124</v>
      </c>
      <c r="D1068" s="149">
        <f>VLOOKUP(B1068,gajimei,8,0)</f>
        <v>200000</v>
      </c>
      <c r="E1068" s="1"/>
    </row>
    <row r="1069" spans="1:5">
      <c r="A1069" s="2">
        <v>42149</v>
      </c>
      <c r="B1069" s="71" t="s">
        <v>192</v>
      </c>
      <c r="C1069" s="1" t="s">
        <v>379</v>
      </c>
      <c r="D1069" s="149">
        <f>VLOOKUP(B1069,gajimei,9,0)</f>
        <v>375000</v>
      </c>
      <c r="E1069" s="1"/>
    </row>
    <row r="1070" spans="1:5">
      <c r="A1070" s="2">
        <v>42149</v>
      </c>
      <c r="B1070" s="71" t="s">
        <v>192</v>
      </c>
      <c r="C1070" s="1" t="s">
        <v>380</v>
      </c>
      <c r="D1070" s="149">
        <f>VLOOKUP(B1070,gajimei,10,0)</f>
        <v>125000</v>
      </c>
      <c r="E1070" s="1"/>
    </row>
    <row r="1071" spans="1:5">
      <c r="A1071" s="2">
        <v>42149</v>
      </c>
      <c r="B1071" s="71" t="s">
        <v>192</v>
      </c>
      <c r="C1071" s="1" t="s">
        <v>381</v>
      </c>
      <c r="D1071" s="149">
        <f>VLOOKUP(B1071,gajimei,11,0)</f>
        <v>0</v>
      </c>
      <c r="E1071" s="1"/>
    </row>
    <row r="1072" spans="1:5">
      <c r="A1072" s="2">
        <v>42149</v>
      </c>
      <c r="B1072" s="71" t="s">
        <v>193</v>
      </c>
      <c r="C1072" s="1" t="s">
        <v>111</v>
      </c>
      <c r="D1072" s="149">
        <f>VLOOKUP(B1072,gajimei,5,0)</f>
        <v>1500000</v>
      </c>
      <c r="E1072" s="1"/>
    </row>
    <row r="1073" spans="1:5">
      <c r="A1073" s="2">
        <v>42149</v>
      </c>
      <c r="B1073" s="71" t="s">
        <v>193</v>
      </c>
      <c r="C1073" s="1" t="s">
        <v>280</v>
      </c>
      <c r="D1073" s="149">
        <f>VLOOKUP(B1073,gajimei,6,0)</f>
        <v>100000</v>
      </c>
      <c r="E1073" s="1"/>
    </row>
    <row r="1074" spans="1:5">
      <c r="A1074" s="2">
        <v>42149</v>
      </c>
      <c r="B1074" s="71" t="s">
        <v>193</v>
      </c>
      <c r="C1074" s="1" t="s">
        <v>125</v>
      </c>
      <c r="D1074" s="149">
        <f>VLOOKUP(B1074,gajimei,7,0)</f>
        <v>0</v>
      </c>
      <c r="E1074" s="1"/>
    </row>
    <row r="1075" spans="1:5">
      <c r="A1075" s="2">
        <v>42149</v>
      </c>
      <c r="B1075" s="71" t="s">
        <v>193</v>
      </c>
      <c r="C1075" s="1" t="s">
        <v>124</v>
      </c>
      <c r="D1075" s="149">
        <f>VLOOKUP(B1075,gajimei,8,0)</f>
        <v>200000</v>
      </c>
      <c r="E1075" s="1"/>
    </row>
    <row r="1076" spans="1:5">
      <c r="A1076" s="2">
        <v>42149</v>
      </c>
      <c r="B1076" s="71" t="s">
        <v>193</v>
      </c>
      <c r="C1076" s="1" t="s">
        <v>379</v>
      </c>
      <c r="D1076" s="149">
        <f>VLOOKUP(B1076,gajimei,9,0)</f>
        <v>675000</v>
      </c>
      <c r="E1076" s="1"/>
    </row>
    <row r="1077" spans="1:5">
      <c r="A1077" s="2">
        <v>42149</v>
      </c>
      <c r="B1077" s="71" t="s">
        <v>193</v>
      </c>
      <c r="C1077" s="1" t="s">
        <v>380</v>
      </c>
      <c r="D1077" s="149">
        <f>VLOOKUP(B1077,gajimei,10,0)</f>
        <v>150000</v>
      </c>
      <c r="E1077" s="1"/>
    </row>
    <row r="1078" spans="1:5">
      <c r="A1078" s="2">
        <v>42149</v>
      </c>
      <c r="B1078" s="71" t="s">
        <v>193</v>
      </c>
      <c r="C1078" s="1" t="s">
        <v>381</v>
      </c>
      <c r="D1078" s="149">
        <f>VLOOKUP(B1078,gajimei,11,0)</f>
        <v>0</v>
      </c>
      <c r="E1078" s="1"/>
    </row>
    <row r="1079" spans="1:5">
      <c r="A1079" s="2">
        <v>42149</v>
      </c>
      <c r="B1079" s="71" t="s">
        <v>180</v>
      </c>
      <c r="C1079" s="1" t="s">
        <v>111</v>
      </c>
      <c r="D1079" s="149">
        <f>VLOOKUP(B1079,gajimei,5,0)</f>
        <v>2666666.6666666698</v>
      </c>
      <c r="E1079" s="1"/>
    </row>
    <row r="1080" spans="1:5">
      <c r="A1080" s="2">
        <v>42149</v>
      </c>
      <c r="B1080" s="71" t="s">
        <v>180</v>
      </c>
      <c r="C1080" s="1" t="s">
        <v>280</v>
      </c>
      <c r="D1080" s="149">
        <f>VLOOKUP(B1080,gajimei,6,0)</f>
        <v>0</v>
      </c>
      <c r="E1080" s="1"/>
    </row>
    <row r="1081" spans="1:5">
      <c r="A1081" s="2">
        <v>42149</v>
      </c>
      <c r="B1081" s="71" t="s">
        <v>180</v>
      </c>
      <c r="C1081" s="1" t="s">
        <v>125</v>
      </c>
      <c r="D1081" s="149">
        <f>VLOOKUP(B1081,gajimei,7,0)</f>
        <v>0</v>
      </c>
      <c r="E1081" s="1"/>
    </row>
    <row r="1082" spans="1:5">
      <c r="A1082" s="2">
        <v>42149</v>
      </c>
      <c r="B1082" s="71" t="s">
        <v>180</v>
      </c>
      <c r="C1082" s="1" t="s">
        <v>124</v>
      </c>
      <c r="D1082" s="149">
        <f>VLOOKUP(B1082,gajimei,8,0)</f>
        <v>0</v>
      </c>
      <c r="E1082" s="1"/>
    </row>
    <row r="1083" spans="1:5">
      <c r="A1083" s="2">
        <v>42149</v>
      </c>
      <c r="B1083" s="71" t="s">
        <v>180</v>
      </c>
      <c r="C1083" s="1" t="s">
        <v>379</v>
      </c>
      <c r="D1083" s="149">
        <f>VLOOKUP(B1083,gajimei,9,0)</f>
        <v>0</v>
      </c>
      <c r="E1083" s="1"/>
    </row>
    <row r="1084" spans="1:5">
      <c r="A1084" s="2">
        <v>42149</v>
      </c>
      <c r="B1084" s="71" t="s">
        <v>180</v>
      </c>
      <c r="C1084" s="1" t="s">
        <v>380</v>
      </c>
      <c r="D1084" s="149">
        <f>VLOOKUP(B1084,gajimei,10,0)</f>
        <v>0</v>
      </c>
      <c r="E1084" s="1"/>
    </row>
    <row r="1085" spans="1:5">
      <c r="A1085" s="2">
        <v>42149</v>
      </c>
      <c r="B1085" s="71" t="s">
        <v>180</v>
      </c>
      <c r="C1085" s="1" t="s">
        <v>381</v>
      </c>
      <c r="D1085" s="149">
        <f>VLOOKUP(B1085,gajimei,11,0)</f>
        <v>0</v>
      </c>
      <c r="E1085" s="1"/>
    </row>
    <row r="1086" spans="1:5">
      <c r="A1086" s="2">
        <v>42149</v>
      </c>
      <c r="B1086" s="71" t="s">
        <v>181</v>
      </c>
      <c r="C1086" s="1" t="s">
        <v>111</v>
      </c>
      <c r="D1086" s="149">
        <f>VLOOKUP(B1086,gajimei,5,0)</f>
        <v>2000000</v>
      </c>
      <c r="E1086" s="1"/>
    </row>
    <row r="1087" spans="1:5">
      <c r="A1087" s="2">
        <v>42149</v>
      </c>
      <c r="B1087" s="71" t="s">
        <v>181</v>
      </c>
      <c r="C1087" s="1" t="s">
        <v>280</v>
      </c>
      <c r="D1087" s="149">
        <f>VLOOKUP(B1087,gajimei,6,0)</f>
        <v>250000</v>
      </c>
      <c r="E1087" s="1"/>
    </row>
    <row r="1088" spans="1:5">
      <c r="A1088" s="2">
        <v>42149</v>
      </c>
      <c r="B1088" s="71" t="s">
        <v>181</v>
      </c>
      <c r="C1088" s="1" t="s">
        <v>125</v>
      </c>
      <c r="D1088" s="149">
        <f>VLOOKUP(B1088,gajimei,7,0)</f>
        <v>0</v>
      </c>
      <c r="E1088" s="1"/>
    </row>
    <row r="1089" spans="1:5">
      <c r="A1089" s="2">
        <v>42149</v>
      </c>
      <c r="B1089" s="71" t="s">
        <v>181</v>
      </c>
      <c r="C1089" s="1" t="s">
        <v>124</v>
      </c>
      <c r="D1089" s="149">
        <f>VLOOKUP(B1089,gajimei,8,0)</f>
        <v>500000</v>
      </c>
      <c r="E1089" s="1"/>
    </row>
    <row r="1090" spans="1:5">
      <c r="A1090" s="2">
        <v>42149</v>
      </c>
      <c r="B1090" s="71" t="s">
        <v>181</v>
      </c>
      <c r="C1090" s="1" t="s">
        <v>379</v>
      </c>
      <c r="D1090" s="149">
        <f>VLOOKUP(B1090,gajimei,9,0)</f>
        <v>187000</v>
      </c>
      <c r="E1090" s="1"/>
    </row>
    <row r="1091" spans="1:5">
      <c r="A1091" s="2">
        <v>42149</v>
      </c>
      <c r="B1091" s="71" t="s">
        <v>181</v>
      </c>
      <c r="C1091" s="1" t="s">
        <v>380</v>
      </c>
      <c r="D1091" s="149">
        <f>VLOOKUP(B1091,gajimei,10,0)</f>
        <v>0</v>
      </c>
      <c r="E1091" s="1"/>
    </row>
    <row r="1092" spans="1:5">
      <c r="A1092" s="2">
        <v>42149</v>
      </c>
      <c r="B1092" s="71" t="s">
        <v>181</v>
      </c>
      <c r="C1092" s="1" t="s">
        <v>381</v>
      </c>
      <c r="D1092" s="149">
        <f>VLOOKUP(B1092,gajimei,11,0)</f>
        <v>0</v>
      </c>
      <c r="E1092" s="1"/>
    </row>
    <row r="1093" spans="1:5">
      <c r="A1093" s="2">
        <v>42149</v>
      </c>
      <c r="B1093" s="71" t="s">
        <v>178</v>
      </c>
      <c r="C1093" s="1" t="s">
        <v>111</v>
      </c>
      <c r="D1093" s="149">
        <f>VLOOKUP(B1093,gajimei,5,0)</f>
        <v>2250000</v>
      </c>
      <c r="E1093" s="1"/>
    </row>
    <row r="1094" spans="1:5">
      <c r="A1094" s="2">
        <v>42149</v>
      </c>
      <c r="B1094" s="71" t="s">
        <v>178</v>
      </c>
      <c r="C1094" s="1" t="s">
        <v>280</v>
      </c>
      <c r="D1094" s="149">
        <f>VLOOKUP(B1094,gajimei,6,0)</f>
        <v>500000</v>
      </c>
      <c r="E1094" s="1"/>
    </row>
    <row r="1095" spans="1:5">
      <c r="A1095" s="2">
        <v>42149</v>
      </c>
      <c r="B1095" s="71" t="s">
        <v>178</v>
      </c>
      <c r="C1095" s="1" t="s">
        <v>125</v>
      </c>
      <c r="D1095" s="149">
        <f>VLOOKUP(B1095,gajimei,7,0)</f>
        <v>0</v>
      </c>
      <c r="E1095" s="1"/>
    </row>
    <row r="1096" spans="1:5">
      <c r="A1096" s="2">
        <v>42149</v>
      </c>
      <c r="B1096" s="71" t="s">
        <v>178</v>
      </c>
      <c r="C1096" s="1" t="s">
        <v>124</v>
      </c>
      <c r="D1096" s="149">
        <f>VLOOKUP(B1096,gajimei,8,0)</f>
        <v>225000</v>
      </c>
      <c r="E1096" s="1"/>
    </row>
    <row r="1097" spans="1:5">
      <c r="A1097" s="2">
        <v>42149</v>
      </c>
      <c r="B1097" s="71" t="s">
        <v>178</v>
      </c>
      <c r="C1097" s="1" t="s">
        <v>379</v>
      </c>
      <c r="D1097" s="149">
        <f>VLOOKUP(B1097,gajimei,9,0)</f>
        <v>535000</v>
      </c>
      <c r="E1097" s="1"/>
    </row>
    <row r="1098" spans="1:5">
      <c r="A1098" s="2">
        <v>42149</v>
      </c>
      <c r="B1098" s="71" t="s">
        <v>178</v>
      </c>
      <c r="C1098" s="1" t="s">
        <v>380</v>
      </c>
      <c r="D1098" s="149">
        <f>VLOOKUP(B1098,gajimei,10,0)</f>
        <v>0</v>
      </c>
      <c r="E1098" s="1"/>
    </row>
    <row r="1099" spans="1:5">
      <c r="A1099" s="2">
        <v>42149</v>
      </c>
      <c r="B1099" s="71" t="s">
        <v>178</v>
      </c>
      <c r="C1099" s="1" t="s">
        <v>381</v>
      </c>
      <c r="D1099" s="149">
        <f>VLOOKUP(B1099,gajimei,11,0)</f>
        <v>0</v>
      </c>
      <c r="E1099" s="1"/>
    </row>
    <row r="1100" spans="1:5">
      <c r="A1100" s="2">
        <v>42149</v>
      </c>
      <c r="B1100" s="108" t="s">
        <v>272</v>
      </c>
      <c r="C1100" s="1" t="s">
        <v>111</v>
      </c>
      <c r="D1100" s="149">
        <f>VLOOKUP(B1100,gajimei,5,0)</f>
        <v>1500000</v>
      </c>
      <c r="E1100" s="1"/>
    </row>
    <row r="1101" spans="1:5">
      <c r="A1101" s="2">
        <v>42149</v>
      </c>
      <c r="B1101" s="108" t="s">
        <v>272</v>
      </c>
      <c r="C1101" s="1" t="s">
        <v>280</v>
      </c>
      <c r="D1101" s="149">
        <f>VLOOKUP(B1101,gajimei,6,0)</f>
        <v>400000</v>
      </c>
      <c r="E1101" s="1"/>
    </row>
    <row r="1102" spans="1:5">
      <c r="A1102" s="2">
        <v>42149</v>
      </c>
      <c r="B1102" s="108" t="s">
        <v>272</v>
      </c>
      <c r="C1102" s="1" t="s">
        <v>125</v>
      </c>
      <c r="D1102" s="149">
        <f>VLOOKUP(B1102,gajimei,7,0)</f>
        <v>0</v>
      </c>
      <c r="E1102" s="1"/>
    </row>
    <row r="1103" spans="1:5">
      <c r="A1103" s="2">
        <v>42149</v>
      </c>
      <c r="B1103" s="108" t="s">
        <v>272</v>
      </c>
      <c r="C1103" s="1" t="s">
        <v>124</v>
      </c>
      <c r="D1103" s="149">
        <f>VLOOKUP(B1103,gajimei,8,0)</f>
        <v>275000</v>
      </c>
      <c r="E1103" s="1"/>
    </row>
    <row r="1104" spans="1:5">
      <c r="A1104" s="2">
        <v>42149</v>
      </c>
      <c r="B1104" s="108" t="s">
        <v>272</v>
      </c>
      <c r="C1104" s="1" t="s">
        <v>379</v>
      </c>
      <c r="D1104" s="149">
        <f>VLOOKUP(B1104,gajimei,9,0)</f>
        <v>0</v>
      </c>
      <c r="E1104" s="1"/>
    </row>
    <row r="1105" spans="1:5">
      <c r="A1105" s="2">
        <v>42149</v>
      </c>
      <c r="B1105" s="108" t="s">
        <v>272</v>
      </c>
      <c r="C1105" s="1" t="s">
        <v>380</v>
      </c>
      <c r="D1105" s="149">
        <f>VLOOKUP(B1105,gajimei,10,0)</f>
        <v>0</v>
      </c>
      <c r="E1105" s="1"/>
    </row>
    <row r="1106" spans="1:5">
      <c r="A1106" s="2">
        <v>42149</v>
      </c>
      <c r="B1106" s="108" t="s">
        <v>272</v>
      </c>
      <c r="C1106" s="1" t="s">
        <v>381</v>
      </c>
      <c r="D1106" s="149">
        <f>VLOOKUP(B1106,gajimei,11,0)</f>
        <v>0</v>
      </c>
      <c r="E1106" s="1"/>
    </row>
    <row r="1107" spans="1:5">
      <c r="A1107" s="2">
        <v>42149</v>
      </c>
      <c r="B1107" s="71" t="s">
        <v>194</v>
      </c>
      <c r="C1107" s="1" t="s">
        <v>111</v>
      </c>
      <c r="D1107" s="149">
        <f>VLOOKUP(B1107,gajimei,5,0)</f>
        <v>2000000</v>
      </c>
      <c r="E1107" s="1"/>
    </row>
    <row r="1108" spans="1:5">
      <c r="A1108" s="2">
        <v>42149</v>
      </c>
      <c r="B1108" s="71" t="s">
        <v>194</v>
      </c>
      <c r="C1108" s="1" t="s">
        <v>280</v>
      </c>
      <c r="D1108" s="149">
        <f>VLOOKUP(B1108,gajimei,6,0)</f>
        <v>500000</v>
      </c>
      <c r="E1108" s="1"/>
    </row>
    <row r="1109" spans="1:5">
      <c r="A1109" s="2">
        <v>42149</v>
      </c>
      <c r="B1109" s="71" t="s">
        <v>194</v>
      </c>
      <c r="C1109" s="1" t="s">
        <v>125</v>
      </c>
      <c r="D1109" s="149">
        <f>VLOOKUP(B1109,gajimei,7,0)</f>
        <v>0</v>
      </c>
      <c r="E1109" s="1"/>
    </row>
    <row r="1110" spans="1:5">
      <c r="A1110" s="2">
        <v>42149</v>
      </c>
      <c r="B1110" s="71" t="s">
        <v>194</v>
      </c>
      <c r="C1110" s="1" t="s">
        <v>124</v>
      </c>
      <c r="D1110" s="149">
        <f>VLOOKUP(B1110,gajimei,8,0)</f>
        <v>300000</v>
      </c>
      <c r="E1110" s="1"/>
    </row>
    <row r="1111" spans="1:5">
      <c r="A1111" s="2">
        <v>42149</v>
      </c>
      <c r="B1111" s="71" t="s">
        <v>194</v>
      </c>
      <c r="C1111" s="1" t="s">
        <v>379</v>
      </c>
      <c r="D1111" s="149">
        <f>VLOOKUP(B1111,gajimei,9,0)</f>
        <v>935000</v>
      </c>
      <c r="E1111" s="1"/>
    </row>
    <row r="1112" spans="1:5">
      <c r="A1112" s="2">
        <v>42149</v>
      </c>
      <c r="B1112" s="71" t="s">
        <v>194</v>
      </c>
      <c r="C1112" s="1" t="s">
        <v>380</v>
      </c>
      <c r="D1112" s="149">
        <f>VLOOKUP(B1112,gajimei,10,0)</f>
        <v>200000</v>
      </c>
      <c r="E1112" s="1"/>
    </row>
    <row r="1113" spans="1:5">
      <c r="A1113" s="2">
        <v>42149</v>
      </c>
      <c r="B1113" s="71" t="s">
        <v>194</v>
      </c>
      <c r="C1113" s="1" t="s">
        <v>381</v>
      </c>
      <c r="D1113" s="149">
        <f>VLOOKUP(B1113,gajimei,11,0)</f>
        <v>0</v>
      </c>
      <c r="E1113" s="1"/>
    </row>
    <row r="1114" spans="1:5">
      <c r="A1114" s="2">
        <v>42149</v>
      </c>
      <c r="B1114" s="71" t="s">
        <v>195</v>
      </c>
      <c r="C1114" s="1" t="s">
        <v>111</v>
      </c>
      <c r="D1114" s="149">
        <f>VLOOKUP(B1114,gajimei,5,0)</f>
        <v>1500000</v>
      </c>
      <c r="E1114" s="1"/>
    </row>
    <row r="1115" spans="1:5">
      <c r="A1115" s="2">
        <v>42149</v>
      </c>
      <c r="B1115" s="71" t="s">
        <v>195</v>
      </c>
      <c r="C1115" s="1" t="s">
        <v>280</v>
      </c>
      <c r="D1115" s="149">
        <f>VLOOKUP(B1115,gajimei,6,0)</f>
        <v>100000</v>
      </c>
      <c r="E1115" s="1"/>
    </row>
    <row r="1116" spans="1:5">
      <c r="A1116" s="2">
        <v>42149</v>
      </c>
      <c r="B1116" s="71" t="s">
        <v>195</v>
      </c>
      <c r="C1116" s="1" t="s">
        <v>125</v>
      </c>
      <c r="D1116" s="149">
        <f>VLOOKUP(B1116,gajimei,7,0)</f>
        <v>0</v>
      </c>
      <c r="E1116" s="1"/>
    </row>
    <row r="1117" spans="1:5">
      <c r="A1117" s="2">
        <v>42149</v>
      </c>
      <c r="B1117" s="71" t="s">
        <v>195</v>
      </c>
      <c r="C1117" s="1" t="s">
        <v>124</v>
      </c>
      <c r="D1117" s="149">
        <f>VLOOKUP(B1117,gajimei,8,0)</f>
        <v>200000</v>
      </c>
      <c r="E1117" s="1"/>
    </row>
    <row r="1118" spans="1:5">
      <c r="A1118" s="2">
        <v>42149</v>
      </c>
      <c r="B1118" s="71" t="s">
        <v>195</v>
      </c>
      <c r="C1118" s="1" t="s">
        <v>379</v>
      </c>
      <c r="D1118" s="149">
        <f>VLOOKUP(B1118,gajimei,9,0)</f>
        <v>675000</v>
      </c>
      <c r="E1118" s="1"/>
    </row>
    <row r="1119" spans="1:5">
      <c r="A1119" s="2">
        <v>42149</v>
      </c>
      <c r="B1119" s="71" t="s">
        <v>195</v>
      </c>
      <c r="C1119" s="1" t="s">
        <v>380</v>
      </c>
      <c r="D1119" s="149">
        <f>VLOOKUP(B1119,gajimei,10,0)</f>
        <v>375000</v>
      </c>
      <c r="E1119" s="1"/>
    </row>
    <row r="1120" spans="1:5">
      <c r="A1120" s="2">
        <v>42149</v>
      </c>
      <c r="B1120" s="71" t="s">
        <v>195</v>
      </c>
      <c r="C1120" s="1" t="s">
        <v>381</v>
      </c>
      <c r="D1120" s="149">
        <f>VLOOKUP(B1120,gajimei,11,0)</f>
        <v>0</v>
      </c>
      <c r="E1120" s="1"/>
    </row>
    <row r="1121" spans="1:5">
      <c r="A1121" s="2">
        <v>42149</v>
      </c>
      <c r="B1121" s="71" t="s">
        <v>196</v>
      </c>
      <c r="C1121" s="1" t="s">
        <v>111</v>
      </c>
      <c r="D1121" s="149">
        <f>VLOOKUP(B1121,gajimei,5,0)</f>
        <v>1500000</v>
      </c>
      <c r="E1121" s="1"/>
    </row>
    <row r="1122" spans="1:5">
      <c r="A1122" s="2">
        <v>42149</v>
      </c>
      <c r="B1122" s="71" t="s">
        <v>196</v>
      </c>
      <c r="C1122" s="1" t="s">
        <v>280</v>
      </c>
      <c r="D1122" s="149">
        <f>VLOOKUP(B1122,gajimei,6,0)</f>
        <v>100000</v>
      </c>
      <c r="E1122" s="1"/>
    </row>
    <row r="1123" spans="1:5">
      <c r="A1123" s="2">
        <v>42149</v>
      </c>
      <c r="B1123" s="71" t="s">
        <v>196</v>
      </c>
      <c r="C1123" s="1" t="s">
        <v>125</v>
      </c>
      <c r="D1123" s="149">
        <f>VLOOKUP(B1123,gajimei,7,0)</f>
        <v>0</v>
      </c>
      <c r="E1123" s="1"/>
    </row>
    <row r="1124" spans="1:5">
      <c r="A1124" s="2">
        <v>42149</v>
      </c>
      <c r="B1124" s="71" t="s">
        <v>196</v>
      </c>
      <c r="C1124" s="1" t="s">
        <v>124</v>
      </c>
      <c r="D1124" s="149">
        <f>VLOOKUP(B1124,gajimei,8,0)</f>
        <v>200000</v>
      </c>
      <c r="E1124" s="1"/>
    </row>
    <row r="1125" spans="1:5">
      <c r="A1125" s="2">
        <v>42149</v>
      </c>
      <c r="B1125" s="71" t="s">
        <v>196</v>
      </c>
      <c r="C1125" s="1" t="s">
        <v>379</v>
      </c>
      <c r="D1125" s="149">
        <f>VLOOKUP(B1125,gajimei,9,0)</f>
        <v>675000</v>
      </c>
      <c r="E1125" s="1"/>
    </row>
    <row r="1126" spans="1:5">
      <c r="A1126" s="2">
        <v>42149</v>
      </c>
      <c r="B1126" s="71" t="s">
        <v>196</v>
      </c>
      <c r="C1126" s="1" t="s">
        <v>380</v>
      </c>
      <c r="D1126" s="149">
        <f>VLOOKUP(B1126,gajimei,10,0)</f>
        <v>280000</v>
      </c>
      <c r="E1126" s="1"/>
    </row>
    <row r="1127" spans="1:5">
      <c r="A1127" s="2">
        <v>42149</v>
      </c>
      <c r="B1127" s="71" t="s">
        <v>196</v>
      </c>
      <c r="C1127" s="1" t="s">
        <v>381</v>
      </c>
      <c r="D1127" s="149">
        <f>VLOOKUP(B1127,gajimei,11,0)</f>
        <v>0</v>
      </c>
      <c r="E1127" s="1"/>
    </row>
    <row r="1128" spans="1:5">
      <c r="A1128" s="2">
        <v>42149</v>
      </c>
      <c r="B1128" s="71" t="s">
        <v>197</v>
      </c>
      <c r="C1128" s="1" t="s">
        <v>111</v>
      </c>
      <c r="D1128" s="149">
        <f>VLOOKUP(B1128,gajimei,5,0)</f>
        <v>1500000</v>
      </c>
      <c r="E1128" s="1"/>
    </row>
    <row r="1129" spans="1:5">
      <c r="A1129" s="2">
        <v>42149</v>
      </c>
      <c r="B1129" s="71" t="s">
        <v>197</v>
      </c>
      <c r="C1129" s="1" t="s">
        <v>280</v>
      </c>
      <c r="D1129" s="149">
        <f>VLOOKUP(B1129,gajimei,6,0)</f>
        <v>100000</v>
      </c>
      <c r="E1129" s="1"/>
    </row>
    <row r="1130" spans="1:5">
      <c r="A1130" s="2">
        <v>42149</v>
      </c>
      <c r="B1130" s="71" t="s">
        <v>197</v>
      </c>
      <c r="C1130" s="1" t="s">
        <v>125</v>
      </c>
      <c r="D1130" s="149">
        <f>VLOOKUP(B1130,gajimei,7,0)</f>
        <v>0</v>
      </c>
      <c r="E1130" s="1"/>
    </row>
    <row r="1131" spans="1:5">
      <c r="A1131" s="2">
        <v>42149</v>
      </c>
      <c r="B1131" s="71" t="s">
        <v>197</v>
      </c>
      <c r="C1131" s="1" t="s">
        <v>124</v>
      </c>
      <c r="D1131" s="149">
        <f>VLOOKUP(B1131,gajimei,8,0)</f>
        <v>200000</v>
      </c>
      <c r="E1131" s="1"/>
    </row>
    <row r="1132" spans="1:5">
      <c r="A1132" s="2">
        <v>42149</v>
      </c>
      <c r="B1132" s="71" t="s">
        <v>197</v>
      </c>
      <c r="C1132" s="1" t="s">
        <v>379</v>
      </c>
      <c r="D1132" s="149">
        <f>VLOOKUP(B1132,gajimei,9,0)</f>
        <v>550000</v>
      </c>
      <c r="E1132" s="1"/>
    </row>
    <row r="1133" spans="1:5">
      <c r="A1133" s="2">
        <v>42149</v>
      </c>
      <c r="B1133" s="71" t="s">
        <v>197</v>
      </c>
      <c r="C1133" s="1" t="s">
        <v>380</v>
      </c>
      <c r="D1133" s="149">
        <f>VLOOKUP(B1133,gajimei,10,0)</f>
        <v>175000</v>
      </c>
      <c r="E1133" s="1"/>
    </row>
    <row r="1134" spans="1:5">
      <c r="A1134" s="2">
        <v>42149</v>
      </c>
      <c r="B1134" s="71" t="s">
        <v>197</v>
      </c>
      <c r="C1134" s="1" t="s">
        <v>381</v>
      </c>
      <c r="D1134" s="149">
        <f>VLOOKUP(B1134,gajimei,11,0)</f>
        <v>0</v>
      </c>
      <c r="E1134" s="1"/>
    </row>
    <row r="1135" spans="1:5">
      <c r="A1135" s="2">
        <v>42149</v>
      </c>
      <c r="B1135" s="108" t="s">
        <v>273</v>
      </c>
      <c r="C1135" s="1" t="s">
        <v>111</v>
      </c>
      <c r="D1135" s="149">
        <f>VLOOKUP(B1135,gajimei,5,0)</f>
        <v>950000</v>
      </c>
      <c r="E1135" s="1"/>
    </row>
    <row r="1136" spans="1:5">
      <c r="A1136" s="2">
        <v>42149</v>
      </c>
      <c r="B1136" s="108" t="s">
        <v>273</v>
      </c>
      <c r="C1136" s="1" t="s">
        <v>280</v>
      </c>
      <c r="D1136" s="149">
        <f>VLOOKUP(B1136,gajimei,6,0)</f>
        <v>25000</v>
      </c>
      <c r="E1136" s="1"/>
    </row>
    <row r="1137" spans="1:5">
      <c r="A1137" s="2">
        <v>42149</v>
      </c>
      <c r="B1137" s="108" t="s">
        <v>273</v>
      </c>
      <c r="C1137" s="1" t="s">
        <v>125</v>
      </c>
      <c r="D1137" s="149">
        <f>VLOOKUP(B1137,gajimei,7,0)</f>
        <v>0</v>
      </c>
      <c r="E1137" s="1"/>
    </row>
    <row r="1138" spans="1:5">
      <c r="A1138" s="2">
        <v>42149</v>
      </c>
      <c r="B1138" s="108" t="s">
        <v>273</v>
      </c>
      <c r="C1138" s="1" t="s">
        <v>124</v>
      </c>
      <c r="D1138" s="149">
        <f>VLOOKUP(B1138,gajimei,8,0)</f>
        <v>0</v>
      </c>
      <c r="E1138" s="1"/>
    </row>
    <row r="1139" spans="1:5">
      <c r="A1139" s="2">
        <v>42149</v>
      </c>
      <c r="B1139" s="108" t="s">
        <v>273</v>
      </c>
      <c r="C1139" s="1" t="s">
        <v>379</v>
      </c>
      <c r="D1139" s="149">
        <f>VLOOKUP(B1139,gajimei,9,0)</f>
        <v>0</v>
      </c>
      <c r="E1139" s="1"/>
    </row>
    <row r="1140" spans="1:5">
      <c r="A1140" s="2">
        <v>42149</v>
      </c>
      <c r="B1140" s="108" t="s">
        <v>273</v>
      </c>
      <c r="C1140" s="1" t="s">
        <v>380</v>
      </c>
      <c r="D1140" s="149">
        <f>VLOOKUP(B1140,gajimei,10,0)</f>
        <v>0</v>
      </c>
      <c r="E1140" s="1"/>
    </row>
    <row r="1141" spans="1:5">
      <c r="A1141" s="2">
        <v>42149</v>
      </c>
      <c r="B1141" s="108" t="s">
        <v>273</v>
      </c>
      <c r="C1141" s="1" t="s">
        <v>381</v>
      </c>
      <c r="D1141" s="149">
        <f>VLOOKUP(B1141,gajimei,11,0)</f>
        <v>0</v>
      </c>
      <c r="E1141" s="1"/>
    </row>
    <row r="1142" spans="1:5">
      <c r="A1142" s="2">
        <v>42149</v>
      </c>
      <c r="B1142" s="71" t="s">
        <v>198</v>
      </c>
      <c r="C1142" s="1" t="s">
        <v>111</v>
      </c>
      <c r="D1142" s="149">
        <f>VLOOKUP(B1142,gajimei,5,0)</f>
        <v>1500000</v>
      </c>
      <c r="E1142" s="1"/>
    </row>
    <row r="1143" spans="1:5">
      <c r="A1143" s="2">
        <v>42149</v>
      </c>
      <c r="B1143" s="71" t="s">
        <v>198</v>
      </c>
      <c r="C1143" s="1" t="s">
        <v>280</v>
      </c>
      <c r="D1143" s="149">
        <f>VLOOKUP(B1143,gajimei,6,0)</f>
        <v>400000</v>
      </c>
      <c r="E1143" s="1"/>
    </row>
    <row r="1144" spans="1:5">
      <c r="A1144" s="2">
        <v>42149</v>
      </c>
      <c r="B1144" s="71" t="s">
        <v>198</v>
      </c>
      <c r="C1144" s="1" t="s">
        <v>125</v>
      </c>
      <c r="D1144" s="149">
        <f>VLOOKUP(B1144,gajimei,7,0)</f>
        <v>0</v>
      </c>
      <c r="E1144" s="1"/>
    </row>
    <row r="1145" spans="1:5">
      <c r="A1145" s="2">
        <v>42149</v>
      </c>
      <c r="B1145" s="71" t="s">
        <v>198</v>
      </c>
      <c r="C1145" s="1" t="s">
        <v>124</v>
      </c>
      <c r="D1145" s="149">
        <f>VLOOKUP(B1145,gajimei,8,0)</f>
        <v>200000</v>
      </c>
      <c r="E1145" s="1"/>
    </row>
    <row r="1146" spans="1:5">
      <c r="A1146" s="2">
        <v>42149</v>
      </c>
      <c r="B1146" s="71" t="s">
        <v>198</v>
      </c>
      <c r="C1146" s="1" t="s">
        <v>379</v>
      </c>
      <c r="D1146" s="149">
        <f>VLOOKUP(B1146,gajimei,9,0)</f>
        <v>100000</v>
      </c>
      <c r="E1146" s="1"/>
    </row>
    <row r="1147" spans="1:5">
      <c r="A1147" s="2">
        <v>42149</v>
      </c>
      <c r="B1147" s="71" t="s">
        <v>198</v>
      </c>
      <c r="C1147" s="1" t="s">
        <v>380</v>
      </c>
      <c r="D1147" s="149">
        <f>VLOOKUP(B1147,gajimei,10,0)</f>
        <v>50000</v>
      </c>
      <c r="E1147" s="1"/>
    </row>
    <row r="1148" spans="1:5">
      <c r="A1148" s="2">
        <v>42149</v>
      </c>
      <c r="B1148" s="71" t="s">
        <v>198</v>
      </c>
      <c r="C1148" s="1" t="s">
        <v>381</v>
      </c>
      <c r="D1148" s="149">
        <f>VLOOKUP(B1148,gajimei,11,0)</f>
        <v>0</v>
      </c>
      <c r="E1148" s="1"/>
    </row>
    <row r="1149" spans="1:5">
      <c r="A1149" s="2">
        <v>42149</v>
      </c>
      <c r="B1149" s="71" t="s">
        <v>199</v>
      </c>
      <c r="C1149" s="1" t="s">
        <v>111</v>
      </c>
      <c r="D1149" s="149">
        <f>VLOOKUP(B1149,gajimei,5,0)</f>
        <v>1500000</v>
      </c>
      <c r="E1149" s="1"/>
    </row>
    <row r="1150" spans="1:5">
      <c r="A1150" s="2">
        <v>42149</v>
      </c>
      <c r="B1150" s="71" t="s">
        <v>199</v>
      </c>
      <c r="C1150" s="1" t="s">
        <v>280</v>
      </c>
      <c r="D1150" s="149">
        <f>VLOOKUP(B1150,gajimei,6,0)</f>
        <v>400000</v>
      </c>
      <c r="E1150" s="1"/>
    </row>
    <row r="1151" spans="1:5">
      <c r="A1151" s="2">
        <v>42149</v>
      </c>
      <c r="B1151" s="71" t="s">
        <v>199</v>
      </c>
      <c r="C1151" s="1" t="s">
        <v>125</v>
      </c>
      <c r="D1151" s="149">
        <f>VLOOKUP(B1151,gajimei,7,0)</f>
        <v>0</v>
      </c>
      <c r="E1151" s="1"/>
    </row>
    <row r="1152" spans="1:5">
      <c r="A1152" s="2">
        <v>42149</v>
      </c>
      <c r="B1152" s="71" t="s">
        <v>199</v>
      </c>
      <c r="C1152" s="1" t="s">
        <v>124</v>
      </c>
      <c r="D1152" s="149">
        <f>VLOOKUP(B1152,gajimei,8,0)</f>
        <v>200000</v>
      </c>
      <c r="E1152" s="1"/>
    </row>
    <row r="1153" spans="1:5">
      <c r="A1153" s="2">
        <v>42149</v>
      </c>
      <c r="B1153" s="71" t="s">
        <v>199</v>
      </c>
      <c r="C1153" s="1" t="s">
        <v>379</v>
      </c>
      <c r="D1153" s="149">
        <f>VLOOKUP(B1153,gajimei,9,0)</f>
        <v>100000</v>
      </c>
      <c r="E1153" s="1"/>
    </row>
    <row r="1154" spans="1:5">
      <c r="A1154" s="2">
        <v>42149</v>
      </c>
      <c r="B1154" s="71" t="s">
        <v>199</v>
      </c>
      <c r="C1154" s="1" t="s">
        <v>380</v>
      </c>
      <c r="D1154" s="149">
        <f>VLOOKUP(B1154,gajimei,10,0)</f>
        <v>50000</v>
      </c>
      <c r="E1154" s="1"/>
    </row>
    <row r="1155" spans="1:5">
      <c r="A1155" s="2">
        <v>42149</v>
      </c>
      <c r="B1155" s="71" t="s">
        <v>199</v>
      </c>
      <c r="C1155" s="1" t="s">
        <v>381</v>
      </c>
      <c r="D1155" s="149">
        <f>VLOOKUP(B1155,gajimei,11,0)</f>
        <v>0</v>
      </c>
      <c r="E1155" s="1"/>
    </row>
    <row r="1156" spans="1:5">
      <c r="A1156" s="2">
        <v>42149</v>
      </c>
      <c r="B1156" s="108" t="s">
        <v>274</v>
      </c>
      <c r="C1156" s="1" t="s">
        <v>111</v>
      </c>
      <c r="D1156" s="149">
        <f>VLOOKUP(B1156,gajimei,5,0)</f>
        <v>1000000</v>
      </c>
      <c r="E1156" s="1"/>
    </row>
    <row r="1157" spans="1:5">
      <c r="A1157" s="2">
        <v>42149</v>
      </c>
      <c r="B1157" s="108" t="s">
        <v>274</v>
      </c>
      <c r="C1157" s="1" t="s">
        <v>280</v>
      </c>
      <c r="D1157" s="149">
        <f>VLOOKUP(B1157,gajimei,6,0)</f>
        <v>0</v>
      </c>
      <c r="E1157" s="1"/>
    </row>
    <row r="1158" spans="1:5">
      <c r="A1158" s="2">
        <v>42149</v>
      </c>
      <c r="B1158" s="108" t="s">
        <v>274</v>
      </c>
      <c r="C1158" s="1" t="s">
        <v>125</v>
      </c>
      <c r="D1158" s="149">
        <f>VLOOKUP(B1158,gajimei,7,0)</f>
        <v>0</v>
      </c>
      <c r="E1158" s="1"/>
    </row>
    <row r="1159" spans="1:5">
      <c r="A1159" s="2">
        <v>42149</v>
      </c>
      <c r="B1159" s="108" t="s">
        <v>274</v>
      </c>
      <c r="C1159" s="1" t="s">
        <v>124</v>
      </c>
      <c r="D1159" s="149">
        <f>VLOOKUP(B1159,gajimei,8,0)</f>
        <v>350000</v>
      </c>
      <c r="E1159" s="1"/>
    </row>
    <row r="1160" spans="1:5">
      <c r="A1160" s="2">
        <v>42149</v>
      </c>
      <c r="B1160" s="108" t="s">
        <v>274</v>
      </c>
      <c r="C1160" s="1" t="s">
        <v>379</v>
      </c>
      <c r="D1160" s="149">
        <f>VLOOKUP(B1160,gajimei,9,0)</f>
        <v>0</v>
      </c>
      <c r="E1160" s="1"/>
    </row>
    <row r="1161" spans="1:5">
      <c r="A1161" s="2">
        <v>42149</v>
      </c>
      <c r="B1161" s="108" t="s">
        <v>274</v>
      </c>
      <c r="C1161" s="1" t="s">
        <v>380</v>
      </c>
      <c r="D1161" s="149">
        <f>VLOOKUP(B1161,gajimei,10,0)</f>
        <v>0</v>
      </c>
      <c r="E1161" s="1"/>
    </row>
    <row r="1162" spans="1:5">
      <c r="A1162" s="2">
        <v>42149</v>
      </c>
      <c r="B1162" s="108" t="s">
        <v>274</v>
      </c>
      <c r="C1162" s="1" t="s">
        <v>381</v>
      </c>
      <c r="D1162" s="149">
        <f>VLOOKUP(B1162,gajimei,11,0)</f>
        <v>0</v>
      </c>
      <c r="E1162" s="1"/>
    </row>
    <row r="1163" spans="1:5">
      <c r="A1163" s="2">
        <v>42149</v>
      </c>
      <c r="B1163" s="108" t="s">
        <v>275</v>
      </c>
      <c r="C1163" s="1" t="s">
        <v>111</v>
      </c>
      <c r="D1163" s="149">
        <f>VLOOKUP(B1163,gajimei,5,0)</f>
        <v>900000</v>
      </c>
      <c r="E1163" s="1"/>
    </row>
    <row r="1164" spans="1:5">
      <c r="A1164" s="2">
        <v>42149</v>
      </c>
      <c r="B1164" s="108" t="s">
        <v>275</v>
      </c>
      <c r="C1164" s="1" t="s">
        <v>280</v>
      </c>
      <c r="D1164" s="149">
        <f>VLOOKUP(B1164,gajimei,6,0)</f>
        <v>0</v>
      </c>
      <c r="E1164" s="1"/>
    </row>
    <row r="1165" spans="1:5">
      <c r="A1165" s="2">
        <v>42149</v>
      </c>
      <c r="B1165" s="108" t="s">
        <v>275</v>
      </c>
      <c r="C1165" s="1" t="s">
        <v>125</v>
      </c>
      <c r="D1165" s="149">
        <f>VLOOKUP(B1165,gajimei,7,0)</f>
        <v>0</v>
      </c>
      <c r="E1165" s="1"/>
    </row>
    <row r="1166" spans="1:5">
      <c r="A1166" s="2">
        <v>42149</v>
      </c>
      <c r="B1166" s="108" t="s">
        <v>275</v>
      </c>
      <c r="C1166" s="1" t="s">
        <v>124</v>
      </c>
      <c r="D1166" s="149">
        <f>VLOOKUP(B1166,gajimei,8,0)</f>
        <v>245000</v>
      </c>
      <c r="E1166" s="1"/>
    </row>
    <row r="1167" spans="1:5">
      <c r="A1167" s="2">
        <v>42149</v>
      </c>
      <c r="B1167" s="108" t="s">
        <v>275</v>
      </c>
      <c r="C1167" s="1" t="s">
        <v>379</v>
      </c>
      <c r="D1167" s="149">
        <f>VLOOKUP(B1167,gajimei,9,0)</f>
        <v>0</v>
      </c>
      <c r="E1167" s="1"/>
    </row>
    <row r="1168" spans="1:5">
      <c r="A1168" s="2">
        <v>42149</v>
      </c>
      <c r="B1168" s="108" t="s">
        <v>275</v>
      </c>
      <c r="C1168" s="1" t="s">
        <v>380</v>
      </c>
      <c r="D1168" s="149">
        <f>VLOOKUP(B1168,gajimei,10,0)</f>
        <v>0</v>
      </c>
      <c r="E1168" s="1"/>
    </row>
    <row r="1169" spans="1:5">
      <c r="A1169" s="2">
        <v>42149</v>
      </c>
      <c r="B1169" s="108" t="s">
        <v>275</v>
      </c>
      <c r="C1169" s="1" t="s">
        <v>381</v>
      </c>
      <c r="D1169" s="149">
        <f>VLOOKUP(B1169,gajimei,11,0)</f>
        <v>0</v>
      </c>
      <c r="E1169" s="1"/>
    </row>
    <row r="1170" spans="1:5">
      <c r="A1170" s="2">
        <v>42149</v>
      </c>
      <c r="B1170" s="108" t="s">
        <v>276</v>
      </c>
      <c r="C1170" s="1" t="s">
        <v>111</v>
      </c>
      <c r="D1170" s="149">
        <f>VLOOKUP(B1170,gajimei,5,0)</f>
        <v>900000</v>
      </c>
      <c r="E1170" s="1"/>
    </row>
    <row r="1171" spans="1:5">
      <c r="A1171" s="2">
        <v>42149</v>
      </c>
      <c r="B1171" s="108" t="s">
        <v>276</v>
      </c>
      <c r="C1171" s="1" t="s">
        <v>280</v>
      </c>
      <c r="D1171" s="149">
        <f>VLOOKUP(B1171,gajimei,6,0)</f>
        <v>0</v>
      </c>
      <c r="E1171" s="1"/>
    </row>
    <row r="1172" spans="1:5">
      <c r="A1172" s="2">
        <v>42149</v>
      </c>
      <c r="B1172" s="108" t="s">
        <v>276</v>
      </c>
      <c r="C1172" s="1" t="s">
        <v>125</v>
      </c>
      <c r="D1172" s="149">
        <f>VLOOKUP(B1172,gajimei,7,0)</f>
        <v>0</v>
      </c>
      <c r="E1172" s="1"/>
    </row>
    <row r="1173" spans="1:5">
      <c r="A1173" s="2">
        <v>42149</v>
      </c>
      <c r="B1173" s="108" t="s">
        <v>276</v>
      </c>
      <c r="C1173" s="1" t="s">
        <v>124</v>
      </c>
      <c r="D1173" s="149">
        <f>VLOOKUP(B1173,gajimei,8,0)</f>
        <v>235000</v>
      </c>
      <c r="E1173" s="1"/>
    </row>
    <row r="1174" spans="1:5">
      <c r="A1174" s="2">
        <v>42149</v>
      </c>
      <c r="B1174" s="108" t="s">
        <v>276</v>
      </c>
      <c r="C1174" s="1" t="s">
        <v>379</v>
      </c>
      <c r="D1174" s="149">
        <f>VLOOKUP(B1174,gajimei,9,0)</f>
        <v>0</v>
      </c>
      <c r="E1174" s="1"/>
    </row>
    <row r="1175" spans="1:5">
      <c r="A1175" s="2">
        <v>42149</v>
      </c>
      <c r="B1175" s="108" t="s">
        <v>276</v>
      </c>
      <c r="C1175" s="1" t="s">
        <v>380</v>
      </c>
      <c r="D1175" s="149">
        <f>VLOOKUP(B1175,gajimei,10,0)</f>
        <v>0</v>
      </c>
      <c r="E1175" s="1"/>
    </row>
    <row r="1176" spans="1:5">
      <c r="A1176" s="2">
        <v>42149</v>
      </c>
      <c r="B1176" s="108" t="s">
        <v>276</v>
      </c>
      <c r="C1176" s="1" t="s">
        <v>381</v>
      </c>
      <c r="D1176" s="149">
        <f>VLOOKUP(B1176,gajimei,11,0)</f>
        <v>0</v>
      </c>
      <c r="E1176" s="1"/>
    </row>
    <row r="1177" spans="1:5">
      <c r="A1177" s="2">
        <v>42149</v>
      </c>
      <c r="B1177" s="71" t="s">
        <v>200</v>
      </c>
      <c r="C1177" s="1" t="s">
        <v>111</v>
      </c>
      <c r="D1177" s="149">
        <f>VLOOKUP(B1177,gajimei,5,0)</f>
        <v>1500000</v>
      </c>
      <c r="E1177" s="1"/>
    </row>
    <row r="1178" spans="1:5">
      <c r="A1178" s="2">
        <v>42149</v>
      </c>
      <c r="B1178" s="71" t="s">
        <v>200</v>
      </c>
      <c r="C1178" s="1" t="s">
        <v>280</v>
      </c>
      <c r="D1178" s="149">
        <f>VLOOKUP(B1178,gajimei,6,0)</f>
        <v>400000</v>
      </c>
      <c r="E1178" s="1"/>
    </row>
    <row r="1179" spans="1:5">
      <c r="A1179" s="2">
        <v>42149</v>
      </c>
      <c r="B1179" s="71" t="s">
        <v>200</v>
      </c>
      <c r="C1179" s="1" t="s">
        <v>125</v>
      </c>
      <c r="D1179" s="149">
        <f>VLOOKUP(B1179,gajimei,7,0)</f>
        <v>0</v>
      </c>
      <c r="E1179" s="1"/>
    </row>
    <row r="1180" spans="1:5">
      <c r="A1180" s="2">
        <v>42149</v>
      </c>
      <c r="B1180" s="71" t="s">
        <v>200</v>
      </c>
      <c r="C1180" s="1" t="s">
        <v>124</v>
      </c>
      <c r="D1180" s="149">
        <f>VLOOKUP(B1180,gajimei,8,0)</f>
        <v>200000</v>
      </c>
      <c r="E1180" s="1"/>
    </row>
    <row r="1181" spans="1:5">
      <c r="A1181" s="2">
        <v>42149</v>
      </c>
      <c r="B1181" s="71" t="s">
        <v>200</v>
      </c>
      <c r="C1181" s="1" t="s">
        <v>379</v>
      </c>
      <c r="D1181" s="149">
        <f>VLOOKUP(B1181,gajimei,9,0)</f>
        <v>585000</v>
      </c>
      <c r="E1181" s="1"/>
    </row>
    <row r="1182" spans="1:5">
      <c r="A1182" s="2">
        <v>42149</v>
      </c>
      <c r="B1182" s="71" t="s">
        <v>200</v>
      </c>
      <c r="C1182" s="1" t="s">
        <v>380</v>
      </c>
      <c r="D1182" s="149">
        <f>VLOOKUP(B1182,gajimei,10,0)</f>
        <v>125000</v>
      </c>
      <c r="E1182" s="1"/>
    </row>
    <row r="1183" spans="1:5">
      <c r="A1183" s="2">
        <v>42149</v>
      </c>
      <c r="B1183" s="71" t="s">
        <v>200</v>
      </c>
      <c r="C1183" s="1" t="s">
        <v>381</v>
      </c>
      <c r="D1183" s="149">
        <f>VLOOKUP(B1183,gajimei,11,0)</f>
        <v>0</v>
      </c>
      <c r="E1183" s="1"/>
    </row>
    <row r="1184" spans="1:5">
      <c r="A1184" s="2">
        <v>42149</v>
      </c>
      <c r="B1184" s="71" t="s">
        <v>201</v>
      </c>
      <c r="C1184" s="1" t="s">
        <v>111</v>
      </c>
      <c r="D1184" s="149">
        <f>VLOOKUP(B1184,gajimei,5,0)</f>
        <v>1500000</v>
      </c>
      <c r="E1184" s="1"/>
    </row>
    <row r="1185" spans="1:5">
      <c r="A1185" s="2">
        <v>42149</v>
      </c>
      <c r="B1185" s="71" t="s">
        <v>201</v>
      </c>
      <c r="C1185" s="1" t="s">
        <v>280</v>
      </c>
      <c r="D1185" s="149">
        <f>VLOOKUP(B1185,gajimei,6,0)</f>
        <v>400000</v>
      </c>
      <c r="E1185" s="1"/>
    </row>
    <row r="1186" spans="1:5">
      <c r="A1186" s="2">
        <v>42149</v>
      </c>
      <c r="B1186" s="71" t="s">
        <v>201</v>
      </c>
      <c r="C1186" s="1" t="s">
        <v>125</v>
      </c>
      <c r="D1186" s="149">
        <f>VLOOKUP(B1186,gajimei,7,0)</f>
        <v>0</v>
      </c>
      <c r="E1186" s="1"/>
    </row>
    <row r="1187" spans="1:5">
      <c r="A1187" s="2">
        <v>42149</v>
      </c>
      <c r="B1187" s="71" t="s">
        <v>201</v>
      </c>
      <c r="C1187" s="1" t="s">
        <v>124</v>
      </c>
      <c r="D1187" s="149">
        <f>VLOOKUP(B1187,gajimei,8,0)</f>
        <v>200000</v>
      </c>
      <c r="E1187" s="1"/>
    </row>
    <row r="1188" spans="1:5">
      <c r="A1188" s="2">
        <v>42149</v>
      </c>
      <c r="B1188" s="71" t="s">
        <v>201</v>
      </c>
      <c r="C1188" s="1" t="s">
        <v>379</v>
      </c>
      <c r="D1188" s="149">
        <f>VLOOKUP(B1188,gajimei,9,0)</f>
        <v>540000</v>
      </c>
      <c r="E1188" s="1"/>
    </row>
    <row r="1189" spans="1:5">
      <c r="A1189" s="2">
        <v>42149</v>
      </c>
      <c r="B1189" s="71" t="s">
        <v>201</v>
      </c>
      <c r="C1189" s="1" t="s">
        <v>380</v>
      </c>
      <c r="D1189" s="149">
        <f>VLOOKUP(B1189,gajimei,10,0)</f>
        <v>100000</v>
      </c>
      <c r="E1189" s="1"/>
    </row>
    <row r="1190" spans="1:5">
      <c r="A1190" s="2">
        <v>42149</v>
      </c>
      <c r="B1190" s="71" t="s">
        <v>201</v>
      </c>
      <c r="C1190" s="1" t="s">
        <v>381</v>
      </c>
      <c r="D1190" s="149">
        <f>VLOOKUP(B1190,gajimei,11,0)</f>
        <v>0</v>
      </c>
      <c r="E1190" s="1"/>
    </row>
    <row r="1191" spans="1:5">
      <c r="A1191" s="2">
        <v>42149</v>
      </c>
      <c r="B1191" s="71" t="s">
        <v>204</v>
      </c>
      <c r="C1191" s="1" t="s">
        <v>111</v>
      </c>
      <c r="D1191" s="149">
        <f>VLOOKUP(B1191,gajimei,5,0)</f>
        <v>1500000</v>
      </c>
      <c r="E1191" s="1"/>
    </row>
    <row r="1192" spans="1:5">
      <c r="A1192" s="2">
        <v>42149</v>
      </c>
      <c r="B1192" s="71" t="s">
        <v>204</v>
      </c>
      <c r="C1192" s="1" t="s">
        <v>280</v>
      </c>
      <c r="D1192" s="149">
        <f>VLOOKUP(B1192,gajimei,6,0)</f>
        <v>500000</v>
      </c>
      <c r="E1192" s="1"/>
    </row>
    <row r="1193" spans="1:5">
      <c r="A1193" s="2">
        <v>42149</v>
      </c>
      <c r="B1193" s="71" t="s">
        <v>204</v>
      </c>
      <c r="C1193" s="1" t="s">
        <v>125</v>
      </c>
      <c r="D1193" s="149">
        <f>VLOOKUP(B1193,gajimei,7,0)</f>
        <v>0</v>
      </c>
      <c r="E1193" s="1"/>
    </row>
    <row r="1194" spans="1:5">
      <c r="A1194" s="2">
        <v>42149</v>
      </c>
      <c r="B1194" s="71" t="s">
        <v>204</v>
      </c>
      <c r="C1194" s="1" t="s">
        <v>124</v>
      </c>
      <c r="D1194" s="149">
        <f>VLOOKUP(B1194,gajimei,8,0)</f>
        <v>200000</v>
      </c>
      <c r="E1194" s="1"/>
    </row>
    <row r="1195" spans="1:5">
      <c r="A1195" s="2">
        <v>42149</v>
      </c>
      <c r="B1195" s="71" t="s">
        <v>204</v>
      </c>
      <c r="C1195" s="1" t="s">
        <v>379</v>
      </c>
      <c r="D1195" s="149">
        <f>VLOOKUP(B1195,gajimei,9,0)</f>
        <v>175000</v>
      </c>
      <c r="E1195" s="1"/>
    </row>
    <row r="1196" spans="1:5">
      <c r="A1196" s="2">
        <v>42149</v>
      </c>
      <c r="B1196" s="71" t="s">
        <v>204</v>
      </c>
      <c r="C1196" s="1" t="s">
        <v>380</v>
      </c>
      <c r="D1196" s="149">
        <f>VLOOKUP(B1196,gajimei,10,0)</f>
        <v>100000</v>
      </c>
      <c r="E1196" s="1"/>
    </row>
    <row r="1197" spans="1:5">
      <c r="A1197" s="2">
        <v>42149</v>
      </c>
      <c r="B1197" s="71" t="s">
        <v>204</v>
      </c>
      <c r="C1197" s="1" t="s">
        <v>381</v>
      </c>
      <c r="D1197" s="149">
        <f>VLOOKUP(B1197,gajimei,11,0)</f>
        <v>0</v>
      </c>
      <c r="E1197" s="1"/>
    </row>
    <row r="1198" spans="1:5">
      <c r="A1198" s="2">
        <v>42149</v>
      </c>
      <c r="B1198" s="71" t="s">
        <v>202</v>
      </c>
      <c r="C1198" s="1" t="s">
        <v>111</v>
      </c>
      <c r="D1198" s="149">
        <f>VLOOKUP(B1198,gajimei,5,0)</f>
        <v>1500000</v>
      </c>
      <c r="E1198" s="1"/>
    </row>
    <row r="1199" spans="1:5">
      <c r="A1199" s="2">
        <v>42149</v>
      </c>
      <c r="B1199" s="71" t="s">
        <v>202</v>
      </c>
      <c r="C1199" s="1" t="s">
        <v>280</v>
      </c>
      <c r="D1199" s="149">
        <f>VLOOKUP(B1199,gajimei,6,0)</f>
        <v>200000</v>
      </c>
      <c r="E1199" s="1"/>
    </row>
    <row r="1200" spans="1:5">
      <c r="A1200" s="2">
        <v>42149</v>
      </c>
      <c r="B1200" s="71" t="s">
        <v>202</v>
      </c>
      <c r="C1200" s="1" t="s">
        <v>125</v>
      </c>
      <c r="D1200" s="149">
        <f>VLOOKUP(B1200,gajimei,7,0)</f>
        <v>0</v>
      </c>
      <c r="E1200" s="1"/>
    </row>
    <row r="1201" spans="1:5">
      <c r="A1201" s="2">
        <v>42149</v>
      </c>
      <c r="B1201" s="71" t="s">
        <v>202</v>
      </c>
      <c r="C1201" s="1" t="s">
        <v>124</v>
      </c>
      <c r="D1201" s="149">
        <f>VLOOKUP(B1201,gajimei,8,0)</f>
        <v>200000</v>
      </c>
      <c r="E1201" s="1"/>
    </row>
    <row r="1202" spans="1:5">
      <c r="A1202" s="2">
        <v>42149</v>
      </c>
      <c r="B1202" s="71" t="s">
        <v>202</v>
      </c>
      <c r="C1202" s="1" t="s">
        <v>379</v>
      </c>
      <c r="D1202" s="149">
        <f>VLOOKUP(B1202,gajimei,9,0)</f>
        <v>380000</v>
      </c>
      <c r="E1202" s="1"/>
    </row>
    <row r="1203" spans="1:5">
      <c r="A1203" s="2">
        <v>42149</v>
      </c>
      <c r="B1203" s="71" t="s">
        <v>202</v>
      </c>
      <c r="C1203" s="1" t="s">
        <v>380</v>
      </c>
      <c r="D1203" s="149">
        <f>VLOOKUP(B1203,gajimei,10,0)</f>
        <v>100000</v>
      </c>
      <c r="E1203" s="1"/>
    </row>
    <row r="1204" spans="1:5">
      <c r="A1204" s="2">
        <v>42149</v>
      </c>
      <c r="B1204" s="71" t="s">
        <v>202</v>
      </c>
      <c r="C1204" s="1" t="s">
        <v>381</v>
      </c>
      <c r="D1204" s="149">
        <f>VLOOKUP(B1204,gajimei,11,0)</f>
        <v>0</v>
      </c>
      <c r="E1204" s="1"/>
    </row>
    <row r="1205" spans="1:5">
      <c r="A1205" s="2">
        <v>42149</v>
      </c>
      <c r="B1205" s="71" t="s">
        <v>203</v>
      </c>
      <c r="C1205" s="1" t="s">
        <v>111</v>
      </c>
      <c r="D1205" s="149">
        <f>VLOOKUP(B1205,gajimei,5,0)</f>
        <v>1500000</v>
      </c>
      <c r="E1205" s="1"/>
    </row>
    <row r="1206" spans="1:5">
      <c r="A1206" s="2">
        <v>42149</v>
      </c>
      <c r="B1206" s="71" t="s">
        <v>203</v>
      </c>
      <c r="C1206" s="1" t="s">
        <v>280</v>
      </c>
      <c r="D1206" s="149">
        <f>VLOOKUP(B1206,gajimei,6,0)</f>
        <v>500000</v>
      </c>
      <c r="E1206" s="1"/>
    </row>
    <row r="1207" spans="1:5">
      <c r="A1207" s="2">
        <v>42149</v>
      </c>
      <c r="B1207" s="71" t="s">
        <v>203</v>
      </c>
      <c r="C1207" s="1" t="s">
        <v>125</v>
      </c>
      <c r="D1207" s="149">
        <f>VLOOKUP(B1207,gajimei,7,0)</f>
        <v>0</v>
      </c>
      <c r="E1207" s="1"/>
    </row>
    <row r="1208" spans="1:5">
      <c r="A1208" s="2">
        <v>42149</v>
      </c>
      <c r="B1208" s="71" t="s">
        <v>203</v>
      </c>
      <c r="C1208" s="1" t="s">
        <v>124</v>
      </c>
      <c r="D1208" s="149">
        <f>VLOOKUP(B1208,gajimei,8,0)</f>
        <v>290000</v>
      </c>
      <c r="E1208" s="1"/>
    </row>
    <row r="1209" spans="1:5">
      <c r="A1209" s="2">
        <v>42149</v>
      </c>
      <c r="B1209" s="71" t="s">
        <v>203</v>
      </c>
      <c r="C1209" s="1" t="s">
        <v>379</v>
      </c>
      <c r="D1209" s="149">
        <f>VLOOKUP(B1209,gajimei,9,0)</f>
        <v>0</v>
      </c>
      <c r="E1209" s="1"/>
    </row>
    <row r="1210" spans="1:5">
      <c r="A1210" s="2">
        <v>42149</v>
      </c>
      <c r="B1210" s="71" t="s">
        <v>203</v>
      </c>
      <c r="C1210" s="1" t="s">
        <v>380</v>
      </c>
      <c r="D1210" s="149">
        <f>VLOOKUP(B1210,gajimei,10,0)</f>
        <v>0</v>
      </c>
      <c r="E1210" s="1"/>
    </row>
    <row r="1211" spans="1:5">
      <c r="A1211" s="2">
        <v>42149</v>
      </c>
      <c r="B1211" s="71" t="s">
        <v>203</v>
      </c>
      <c r="C1211" s="1" t="s">
        <v>381</v>
      </c>
      <c r="D1211" s="149">
        <f>VLOOKUP(B1211,gajimei,11,0)</f>
        <v>0</v>
      </c>
      <c r="E1211" s="1"/>
    </row>
    <row r="1212" spans="1:5">
      <c r="A1212" s="2">
        <v>42149</v>
      </c>
      <c r="B1212" s="71" t="s">
        <v>205</v>
      </c>
      <c r="C1212" s="1" t="s">
        <v>111</v>
      </c>
      <c r="D1212" s="149">
        <f>VLOOKUP(B1212,gajimei,5,0)</f>
        <v>1500000</v>
      </c>
      <c r="E1212" s="1"/>
    </row>
    <row r="1213" spans="1:5">
      <c r="A1213" s="2">
        <v>42149</v>
      </c>
      <c r="B1213" s="71" t="s">
        <v>205</v>
      </c>
      <c r="C1213" s="1" t="s">
        <v>280</v>
      </c>
      <c r="D1213" s="149">
        <f>VLOOKUP(B1213,gajimei,6,0)</f>
        <v>900000</v>
      </c>
      <c r="E1213" s="1"/>
    </row>
    <row r="1214" spans="1:5">
      <c r="A1214" s="2">
        <v>42149</v>
      </c>
      <c r="B1214" s="71" t="s">
        <v>205</v>
      </c>
      <c r="C1214" s="1" t="s">
        <v>125</v>
      </c>
      <c r="D1214" s="149">
        <f>VLOOKUP(B1214,gajimei,7,0)</f>
        <v>0</v>
      </c>
      <c r="E1214" s="1"/>
    </row>
    <row r="1215" spans="1:5">
      <c r="A1215" s="2">
        <v>42149</v>
      </c>
      <c r="B1215" s="71" t="s">
        <v>205</v>
      </c>
      <c r="C1215" s="1" t="s">
        <v>124</v>
      </c>
      <c r="D1215" s="149">
        <f>VLOOKUP(B1215,gajimei,8,0)</f>
        <v>300000</v>
      </c>
      <c r="E1215" s="1"/>
    </row>
    <row r="1216" spans="1:5">
      <c r="A1216" s="2">
        <v>42149</v>
      </c>
      <c r="B1216" s="71" t="s">
        <v>205</v>
      </c>
      <c r="C1216" s="1" t="s">
        <v>379</v>
      </c>
      <c r="D1216" s="149">
        <f>VLOOKUP(B1216,gajimei,9,0)</f>
        <v>0</v>
      </c>
      <c r="E1216" s="1"/>
    </row>
    <row r="1217" spans="1:5">
      <c r="A1217" s="2">
        <v>42149</v>
      </c>
      <c r="B1217" s="71" t="s">
        <v>205</v>
      </c>
      <c r="C1217" s="1" t="s">
        <v>380</v>
      </c>
      <c r="D1217" s="149">
        <f>VLOOKUP(B1217,gajimei,10,0)</f>
        <v>200000</v>
      </c>
      <c r="E1217" s="1"/>
    </row>
    <row r="1218" spans="1:5">
      <c r="A1218" s="2">
        <v>42149</v>
      </c>
      <c r="B1218" s="71" t="s">
        <v>205</v>
      </c>
      <c r="C1218" s="1" t="s">
        <v>381</v>
      </c>
      <c r="D1218" s="149">
        <f>VLOOKUP(B1218,gajimei,11,0)</f>
        <v>0</v>
      </c>
      <c r="E1218" s="1"/>
    </row>
    <row r="1219" spans="1:5">
      <c r="A1219" s="2">
        <v>42149</v>
      </c>
      <c r="B1219" s="71" t="s">
        <v>182</v>
      </c>
      <c r="C1219" s="1" t="s">
        <v>111</v>
      </c>
      <c r="D1219" s="149">
        <f>VLOOKUP(B1219,gajimei,5,0)</f>
        <v>1500000</v>
      </c>
      <c r="E1219" s="1"/>
    </row>
    <row r="1220" spans="1:5">
      <c r="A1220" s="2">
        <v>42149</v>
      </c>
      <c r="B1220" s="71" t="s">
        <v>182</v>
      </c>
      <c r="C1220" s="1" t="s">
        <v>280</v>
      </c>
      <c r="D1220" s="149">
        <f>VLOOKUP(B1220,gajimei,6,0)</f>
        <v>500000</v>
      </c>
      <c r="E1220" s="1"/>
    </row>
    <row r="1221" spans="1:5">
      <c r="A1221" s="2">
        <v>42149</v>
      </c>
      <c r="B1221" s="71" t="s">
        <v>182</v>
      </c>
      <c r="C1221" s="1" t="s">
        <v>125</v>
      </c>
      <c r="D1221" s="149">
        <f>VLOOKUP(B1221,gajimei,7,0)</f>
        <v>0</v>
      </c>
      <c r="E1221" s="1"/>
    </row>
    <row r="1222" spans="1:5">
      <c r="A1222" s="2">
        <v>42149</v>
      </c>
      <c r="B1222" s="71" t="s">
        <v>182</v>
      </c>
      <c r="C1222" s="1" t="s">
        <v>124</v>
      </c>
      <c r="D1222" s="149">
        <f>VLOOKUP(B1222,gajimei,8,0)</f>
        <v>300000</v>
      </c>
      <c r="E1222" s="1"/>
    </row>
    <row r="1223" spans="1:5">
      <c r="A1223" s="2">
        <v>42149</v>
      </c>
      <c r="B1223" s="71" t="s">
        <v>182</v>
      </c>
      <c r="C1223" s="1" t="s">
        <v>379</v>
      </c>
      <c r="D1223" s="149">
        <f>VLOOKUP(B1223,gajimei,9,0)</f>
        <v>1070000</v>
      </c>
      <c r="E1223" s="1"/>
    </row>
    <row r="1224" spans="1:5">
      <c r="A1224" s="2">
        <v>42149</v>
      </c>
      <c r="B1224" s="71" t="s">
        <v>182</v>
      </c>
      <c r="C1224" s="1" t="s">
        <v>380</v>
      </c>
      <c r="D1224" s="149">
        <f>VLOOKUP(B1224,gajimei,10,0)</f>
        <v>200000</v>
      </c>
      <c r="E1224" s="1"/>
    </row>
    <row r="1225" spans="1:5">
      <c r="A1225" s="2">
        <v>42149</v>
      </c>
      <c r="B1225" s="71" t="s">
        <v>182</v>
      </c>
      <c r="C1225" s="1" t="s">
        <v>381</v>
      </c>
      <c r="D1225" s="149">
        <f>VLOOKUP(B1225,gajimei,11,0)</f>
        <v>0</v>
      </c>
      <c r="E1225" s="1"/>
    </row>
    <row r="1226" spans="1:5">
      <c r="A1226" s="2">
        <v>42149</v>
      </c>
      <c r="B1226" s="108" t="s">
        <v>277</v>
      </c>
      <c r="C1226" s="1" t="s">
        <v>111</v>
      </c>
      <c r="D1226" s="149">
        <f>VLOOKUP(B1226,gajimei,5,0)</f>
        <v>1500000</v>
      </c>
      <c r="E1226" s="1"/>
    </row>
    <row r="1227" spans="1:5">
      <c r="A1227" s="2">
        <v>42149</v>
      </c>
      <c r="B1227" s="108" t="s">
        <v>277</v>
      </c>
      <c r="C1227" s="1" t="s">
        <v>280</v>
      </c>
      <c r="D1227" s="149">
        <f>VLOOKUP(B1227,gajimei,6,0)</f>
        <v>500000</v>
      </c>
      <c r="E1227" s="1"/>
    </row>
    <row r="1228" spans="1:5">
      <c r="A1228" s="2">
        <v>42149</v>
      </c>
      <c r="B1228" s="108" t="s">
        <v>277</v>
      </c>
      <c r="C1228" s="1" t="s">
        <v>125</v>
      </c>
      <c r="D1228" s="149">
        <f>VLOOKUP(B1228,gajimei,7,0)</f>
        <v>0</v>
      </c>
      <c r="E1228" s="1"/>
    </row>
    <row r="1229" spans="1:5">
      <c r="A1229" s="2">
        <v>42149</v>
      </c>
      <c r="B1229" s="108" t="s">
        <v>277</v>
      </c>
      <c r="C1229" s="1" t="s">
        <v>124</v>
      </c>
      <c r="D1229" s="149">
        <f>VLOOKUP(B1229,gajimei,8,0)</f>
        <v>300000</v>
      </c>
      <c r="E1229" s="1"/>
    </row>
    <row r="1230" spans="1:5">
      <c r="A1230" s="2">
        <v>42149</v>
      </c>
      <c r="B1230" s="108" t="s">
        <v>277</v>
      </c>
      <c r="C1230" s="1" t="s">
        <v>379</v>
      </c>
      <c r="D1230" s="149">
        <f>VLOOKUP(B1230,gajimei,9,0)</f>
        <v>100000</v>
      </c>
      <c r="E1230" s="1"/>
    </row>
    <row r="1231" spans="1:5">
      <c r="A1231" s="2">
        <v>42149</v>
      </c>
      <c r="B1231" s="108" t="s">
        <v>277</v>
      </c>
      <c r="C1231" s="1" t="s">
        <v>380</v>
      </c>
      <c r="D1231" s="149">
        <f>VLOOKUP(B1231,gajimei,10,0)</f>
        <v>120000</v>
      </c>
      <c r="E1231" s="1"/>
    </row>
    <row r="1232" spans="1:5">
      <c r="A1232" s="2">
        <v>42149</v>
      </c>
      <c r="B1232" s="108" t="s">
        <v>277</v>
      </c>
      <c r="C1232" s="1" t="s">
        <v>381</v>
      </c>
      <c r="D1232" s="149">
        <f>VLOOKUP(B1232,gajimei,11,0)</f>
        <v>0</v>
      </c>
      <c r="E1232" s="1"/>
    </row>
    <row r="1233" spans="1:5">
      <c r="A1233" s="2">
        <v>42149</v>
      </c>
      <c r="B1233" s="107" t="s">
        <v>371</v>
      </c>
      <c r="C1233" s="1" t="s">
        <v>111</v>
      </c>
      <c r="D1233" s="149">
        <f>VLOOKUP(B1233,gajimei,5,0)</f>
        <v>0</v>
      </c>
      <c r="E1233" s="1"/>
    </row>
    <row r="1234" spans="1:5">
      <c r="A1234" s="2">
        <v>42149</v>
      </c>
      <c r="B1234" s="107" t="s">
        <v>371</v>
      </c>
      <c r="C1234" s="1" t="s">
        <v>280</v>
      </c>
      <c r="D1234" s="149">
        <f>VLOOKUP(B1234,gajimei,6,0)</f>
        <v>0</v>
      </c>
      <c r="E1234" s="1"/>
    </row>
    <row r="1235" spans="1:5">
      <c r="A1235" s="2">
        <v>42149</v>
      </c>
      <c r="B1235" s="107" t="s">
        <v>371</v>
      </c>
      <c r="C1235" s="1" t="s">
        <v>125</v>
      </c>
      <c r="D1235" s="149">
        <f>VLOOKUP(B1235,gajimei,7,0)</f>
        <v>0</v>
      </c>
      <c r="E1235" s="1"/>
    </row>
    <row r="1236" spans="1:5">
      <c r="A1236" s="2">
        <v>42149</v>
      </c>
      <c r="B1236" s="107" t="s">
        <v>371</v>
      </c>
      <c r="C1236" s="1" t="s">
        <v>124</v>
      </c>
      <c r="D1236" s="149">
        <f>VLOOKUP(B1236,gajimei,8,0)</f>
        <v>0</v>
      </c>
      <c r="E1236" s="1"/>
    </row>
    <row r="1237" spans="1:5">
      <c r="A1237" s="2">
        <v>42149</v>
      </c>
      <c r="B1237" s="107" t="s">
        <v>371</v>
      </c>
      <c r="C1237" s="1" t="s">
        <v>379</v>
      </c>
      <c r="D1237" s="149">
        <f>VLOOKUP(B1237,gajimei,9,0)</f>
        <v>0</v>
      </c>
      <c r="E1237" s="1"/>
    </row>
    <row r="1238" spans="1:5">
      <c r="A1238" s="2">
        <v>42149</v>
      </c>
      <c r="B1238" s="107" t="s">
        <v>371</v>
      </c>
      <c r="C1238" s="1" t="s">
        <v>380</v>
      </c>
      <c r="D1238" s="149">
        <f>VLOOKUP(B1238,gajimei,10,0)</f>
        <v>0</v>
      </c>
      <c r="E1238" s="1"/>
    </row>
    <row r="1239" spans="1:5">
      <c r="A1239" s="2">
        <v>42149</v>
      </c>
      <c r="B1239" s="107" t="s">
        <v>371</v>
      </c>
      <c r="C1239" s="1" t="s">
        <v>381</v>
      </c>
      <c r="D1239" s="149">
        <f>VLOOKUP(B1239,gajimei,11,0)</f>
        <v>0</v>
      </c>
      <c r="E1239" s="1"/>
    </row>
    <row r="1240" spans="1:5">
      <c r="A1240" s="2">
        <v>42149</v>
      </c>
      <c r="B1240" s="108" t="s">
        <v>278</v>
      </c>
      <c r="C1240" s="1" t="s">
        <v>111</v>
      </c>
      <c r="D1240" s="149">
        <f>VLOOKUP(B1240,gajimei,5,0)</f>
        <v>1500000</v>
      </c>
      <c r="E1240" s="1"/>
    </row>
    <row r="1241" spans="1:5">
      <c r="A1241" s="2">
        <v>42149</v>
      </c>
      <c r="B1241" s="108" t="s">
        <v>278</v>
      </c>
      <c r="C1241" s="1" t="s">
        <v>280</v>
      </c>
      <c r="D1241" s="149">
        <f>VLOOKUP(B1241,gajimei,6,0)</f>
        <v>150000</v>
      </c>
      <c r="E1241" s="1"/>
    </row>
    <row r="1242" spans="1:5">
      <c r="A1242" s="2">
        <v>42149</v>
      </c>
      <c r="B1242" s="108" t="s">
        <v>278</v>
      </c>
      <c r="C1242" s="1" t="s">
        <v>125</v>
      </c>
      <c r="D1242" s="149">
        <f>VLOOKUP(B1242,gajimei,7,0)</f>
        <v>0</v>
      </c>
      <c r="E1242" s="1"/>
    </row>
    <row r="1243" spans="1:5">
      <c r="A1243" s="2">
        <v>42149</v>
      </c>
      <c r="B1243" s="108" t="s">
        <v>278</v>
      </c>
      <c r="C1243" s="1" t="s">
        <v>124</v>
      </c>
      <c r="D1243" s="149">
        <f>VLOOKUP(B1243,gajimei,8,0)</f>
        <v>100000</v>
      </c>
      <c r="E1243" s="1"/>
    </row>
    <row r="1244" spans="1:5">
      <c r="A1244" s="2">
        <v>42149</v>
      </c>
      <c r="B1244" s="108" t="s">
        <v>278</v>
      </c>
      <c r="C1244" s="1" t="s">
        <v>379</v>
      </c>
      <c r="D1244" s="149">
        <f>VLOOKUP(B1244,gajimei,9,0)</f>
        <v>0</v>
      </c>
      <c r="E1244" s="1"/>
    </row>
    <row r="1245" spans="1:5">
      <c r="A1245" s="2">
        <v>42149</v>
      </c>
      <c r="B1245" s="108" t="s">
        <v>278</v>
      </c>
      <c r="C1245" s="1" t="s">
        <v>380</v>
      </c>
      <c r="D1245" s="149">
        <f>VLOOKUP(B1245,gajimei,10,0)</f>
        <v>0</v>
      </c>
      <c r="E1245" s="1"/>
    </row>
    <row r="1246" spans="1:5">
      <c r="A1246" s="2">
        <v>42149</v>
      </c>
      <c r="B1246" s="108" t="s">
        <v>278</v>
      </c>
      <c r="C1246" s="1" t="s">
        <v>381</v>
      </c>
      <c r="D1246" s="149">
        <f>VLOOKUP(B1246,gajimei,11,0)</f>
        <v>0</v>
      </c>
      <c r="E1246" s="1"/>
    </row>
    <row r="1247" spans="1:5">
      <c r="A1247" s="2">
        <v>42149</v>
      </c>
      <c r="B1247" s="71" t="s">
        <v>188</v>
      </c>
      <c r="C1247" s="1" t="s">
        <v>111</v>
      </c>
      <c r="D1247" s="149">
        <f>VLOOKUP(B1247,gajimei,5,0)</f>
        <v>5000000</v>
      </c>
      <c r="E1247" s="1"/>
    </row>
    <row r="1248" spans="1:5">
      <c r="A1248" s="2">
        <v>42149</v>
      </c>
      <c r="B1248" s="71" t="s">
        <v>188</v>
      </c>
      <c r="C1248" s="1" t="s">
        <v>280</v>
      </c>
      <c r="D1248" s="149">
        <f>VLOOKUP(B1248,gajimei,6,0)</f>
        <v>2500000</v>
      </c>
      <c r="E1248" s="1"/>
    </row>
    <row r="1249" spans="1:5">
      <c r="A1249" s="2">
        <v>42149</v>
      </c>
      <c r="B1249" s="71" t="s">
        <v>188</v>
      </c>
      <c r="C1249" s="1" t="s">
        <v>125</v>
      </c>
      <c r="D1249" s="149">
        <f>VLOOKUP(B1249,gajimei,7,0)</f>
        <v>0</v>
      </c>
      <c r="E1249" s="1"/>
    </row>
    <row r="1250" spans="1:5">
      <c r="A1250" s="2">
        <v>42149</v>
      </c>
      <c r="B1250" s="71" t="s">
        <v>188</v>
      </c>
      <c r="C1250" s="1" t="s">
        <v>124</v>
      </c>
      <c r="D1250" s="149">
        <f>VLOOKUP(B1250,gajimei,8,0)</f>
        <v>0</v>
      </c>
      <c r="E1250" s="1"/>
    </row>
    <row r="1251" spans="1:5">
      <c r="A1251" s="2">
        <v>42149</v>
      </c>
      <c r="B1251" s="71" t="s">
        <v>188</v>
      </c>
      <c r="C1251" s="1" t="s">
        <v>379</v>
      </c>
      <c r="D1251" s="149">
        <f>VLOOKUP(B1251,gajimei,9,0)</f>
        <v>0</v>
      </c>
      <c r="E1251" s="1"/>
    </row>
    <row r="1252" spans="1:5">
      <c r="A1252" s="2">
        <v>42149</v>
      </c>
      <c r="B1252" s="71" t="s">
        <v>188</v>
      </c>
      <c r="C1252" s="1" t="s">
        <v>380</v>
      </c>
      <c r="D1252" s="149">
        <f>VLOOKUP(B1252,gajimei,10,0)</f>
        <v>0</v>
      </c>
      <c r="E1252" s="1"/>
    </row>
    <row r="1253" spans="1:5">
      <c r="A1253" s="2">
        <v>42149</v>
      </c>
      <c r="B1253" s="71" t="s">
        <v>188</v>
      </c>
      <c r="C1253" s="1" t="s">
        <v>381</v>
      </c>
      <c r="D1253" s="149">
        <f>VLOOKUP(B1253,gajimei,11,0)</f>
        <v>0</v>
      </c>
      <c r="E1253" s="1"/>
    </row>
    <row r="1254" spans="1:5">
      <c r="A1254" s="2">
        <v>42149</v>
      </c>
      <c r="B1254" s="71" t="s">
        <v>207</v>
      </c>
      <c r="C1254" s="1" t="s">
        <v>111</v>
      </c>
      <c r="D1254" s="149">
        <f>VLOOKUP(B1254,gajimei,5,0)</f>
        <v>4000000</v>
      </c>
      <c r="E1254" s="1"/>
    </row>
    <row r="1255" spans="1:5">
      <c r="A1255" s="2">
        <v>42149</v>
      </c>
      <c r="B1255" s="71" t="s">
        <v>207</v>
      </c>
      <c r="C1255" s="1" t="s">
        <v>280</v>
      </c>
      <c r="D1255" s="149">
        <f>VLOOKUP(B1255,gajimei,6,0)</f>
        <v>0</v>
      </c>
      <c r="E1255" s="1"/>
    </row>
    <row r="1256" spans="1:5">
      <c r="A1256" s="2">
        <v>42149</v>
      </c>
      <c r="B1256" s="71" t="s">
        <v>207</v>
      </c>
      <c r="C1256" s="1" t="s">
        <v>125</v>
      </c>
      <c r="D1256" s="149">
        <f>VLOOKUP(B1256,gajimei,7,0)</f>
        <v>0</v>
      </c>
      <c r="E1256" s="1"/>
    </row>
    <row r="1257" spans="1:5">
      <c r="A1257" s="2">
        <v>42149</v>
      </c>
      <c r="B1257" s="71" t="s">
        <v>207</v>
      </c>
      <c r="C1257" s="1" t="s">
        <v>124</v>
      </c>
      <c r="D1257" s="149">
        <f>VLOOKUP(B1257,gajimei,8,0)</f>
        <v>0</v>
      </c>
      <c r="E1257" s="1"/>
    </row>
    <row r="1258" spans="1:5">
      <c r="A1258" s="2">
        <v>42149</v>
      </c>
      <c r="B1258" s="71" t="s">
        <v>207</v>
      </c>
      <c r="C1258" s="1" t="s">
        <v>379</v>
      </c>
      <c r="D1258" s="149">
        <f>VLOOKUP(B1258,gajimei,9,0)</f>
        <v>0</v>
      </c>
      <c r="E1258" s="1"/>
    </row>
    <row r="1259" spans="1:5">
      <c r="A1259" s="2">
        <v>42149</v>
      </c>
      <c r="B1259" s="71" t="s">
        <v>207</v>
      </c>
      <c r="C1259" s="1" t="s">
        <v>380</v>
      </c>
      <c r="D1259" s="149">
        <f>VLOOKUP(B1259,gajimei,10,0)</f>
        <v>0</v>
      </c>
      <c r="E1259" s="1"/>
    </row>
    <row r="1260" spans="1:5">
      <c r="A1260" s="2">
        <v>42149</v>
      </c>
      <c r="B1260" s="71" t="s">
        <v>207</v>
      </c>
      <c r="C1260" s="1" t="s">
        <v>381</v>
      </c>
      <c r="D1260" s="149">
        <f>VLOOKUP(B1260,gajimei,11,0)</f>
        <v>0</v>
      </c>
      <c r="E1260" s="1"/>
    </row>
    <row r="1261" spans="1:5">
      <c r="A1261" s="2">
        <v>42149</v>
      </c>
      <c r="B1261" s="71" t="s">
        <v>189</v>
      </c>
      <c r="C1261" s="1" t="s">
        <v>111</v>
      </c>
      <c r="D1261" s="149">
        <f>VLOOKUP(B1261,gajimei,5,0)</f>
        <v>0</v>
      </c>
      <c r="E1261" s="1"/>
    </row>
    <row r="1262" spans="1:5">
      <c r="A1262" s="2">
        <v>42149</v>
      </c>
      <c r="B1262" s="71" t="s">
        <v>189</v>
      </c>
      <c r="C1262" s="1" t="s">
        <v>280</v>
      </c>
      <c r="D1262" s="149">
        <f>VLOOKUP(B1262,gajimei,6,0)</f>
        <v>0</v>
      </c>
      <c r="E1262" s="1"/>
    </row>
    <row r="1263" spans="1:5">
      <c r="A1263" s="2">
        <v>42149</v>
      </c>
      <c r="B1263" s="71" t="s">
        <v>189</v>
      </c>
      <c r="C1263" s="1" t="s">
        <v>125</v>
      </c>
      <c r="D1263" s="149">
        <f>VLOOKUP(B1263,gajimei,7,0)</f>
        <v>0</v>
      </c>
      <c r="E1263" s="1"/>
    </row>
    <row r="1264" spans="1:5">
      <c r="A1264" s="2">
        <v>42149</v>
      </c>
      <c r="B1264" s="71" t="s">
        <v>189</v>
      </c>
      <c r="C1264" s="1" t="s">
        <v>124</v>
      </c>
      <c r="D1264" s="149">
        <f>VLOOKUP(B1264,gajimei,8,0)</f>
        <v>0</v>
      </c>
      <c r="E1264" s="1"/>
    </row>
    <row r="1265" spans="1:5">
      <c r="A1265" s="2">
        <v>42149</v>
      </c>
      <c r="B1265" s="71" t="s">
        <v>189</v>
      </c>
      <c r="C1265" s="1" t="s">
        <v>379</v>
      </c>
      <c r="D1265" s="149">
        <f>VLOOKUP(B1265,gajimei,9,0)</f>
        <v>0</v>
      </c>
      <c r="E1265" s="1"/>
    </row>
    <row r="1266" spans="1:5">
      <c r="A1266" s="2">
        <v>42149</v>
      </c>
      <c r="B1266" s="71" t="s">
        <v>189</v>
      </c>
      <c r="C1266" s="1" t="s">
        <v>380</v>
      </c>
      <c r="D1266" s="149">
        <f>VLOOKUP(B1266,gajimei,10,0)</f>
        <v>0</v>
      </c>
      <c r="E1266" s="1"/>
    </row>
    <row r="1267" spans="1:5">
      <c r="A1267" s="2">
        <v>42149</v>
      </c>
      <c r="B1267" s="71" t="s">
        <v>189</v>
      </c>
      <c r="C1267" s="1" t="s">
        <v>381</v>
      </c>
      <c r="D1267" s="149">
        <f>VLOOKUP(B1267,gajimei,11,0)</f>
        <v>0</v>
      </c>
      <c r="E1267" s="1"/>
    </row>
    <row r="1268" spans="1:5">
      <c r="A1268" s="2">
        <v>42149</v>
      </c>
      <c r="B1268" s="71" t="s">
        <v>206</v>
      </c>
      <c r="C1268" s="1" t="s">
        <v>111</v>
      </c>
      <c r="D1268" s="149">
        <f>VLOOKUP(B1268,gajimei,5,0)</f>
        <v>0</v>
      </c>
      <c r="E1268" s="1"/>
    </row>
    <row r="1269" spans="1:5">
      <c r="A1269" s="2">
        <v>42149</v>
      </c>
      <c r="B1269" s="71" t="s">
        <v>206</v>
      </c>
      <c r="C1269" s="1" t="s">
        <v>280</v>
      </c>
      <c r="D1269" s="149">
        <f>VLOOKUP(B1269,gajimei,6,0)</f>
        <v>0</v>
      </c>
      <c r="E1269" s="1"/>
    </row>
    <row r="1270" spans="1:5">
      <c r="A1270" s="2">
        <v>42149</v>
      </c>
      <c r="B1270" s="71" t="s">
        <v>206</v>
      </c>
      <c r="C1270" s="1" t="s">
        <v>125</v>
      </c>
      <c r="D1270" s="149">
        <f>VLOOKUP(B1270,gajimei,7,0)</f>
        <v>0</v>
      </c>
      <c r="E1270" s="1"/>
    </row>
    <row r="1271" spans="1:5">
      <c r="A1271" s="2">
        <v>42149</v>
      </c>
      <c r="B1271" s="71" t="s">
        <v>206</v>
      </c>
      <c r="C1271" s="1" t="s">
        <v>124</v>
      </c>
      <c r="D1271" s="149">
        <f>VLOOKUP(B1271,gajimei,8,0)</f>
        <v>0</v>
      </c>
      <c r="E1271" s="1"/>
    </row>
    <row r="1272" spans="1:5">
      <c r="A1272" s="2">
        <v>42149</v>
      </c>
      <c r="B1272" s="71" t="s">
        <v>206</v>
      </c>
      <c r="C1272" s="1" t="s">
        <v>379</v>
      </c>
      <c r="D1272" s="149">
        <f>VLOOKUP(B1272,gajimei,9,0)</f>
        <v>0</v>
      </c>
      <c r="E1272" s="1"/>
    </row>
    <row r="1273" spans="1:5">
      <c r="A1273" s="2">
        <v>42149</v>
      </c>
      <c r="B1273" s="71" t="s">
        <v>206</v>
      </c>
      <c r="C1273" s="1" t="s">
        <v>380</v>
      </c>
      <c r="D1273" s="149">
        <f>VLOOKUP(B1273,gajimei,10,0)</f>
        <v>0</v>
      </c>
      <c r="E1273" s="1"/>
    </row>
    <row r="1274" spans="1:5">
      <c r="A1274" s="2">
        <v>42149</v>
      </c>
      <c r="B1274" s="71" t="s">
        <v>206</v>
      </c>
      <c r="C1274" s="1" t="s">
        <v>381</v>
      </c>
      <c r="D1274" s="149">
        <f>VLOOKUP(B1274,gajimei,11,0)</f>
        <v>0</v>
      </c>
      <c r="E1274" s="1"/>
    </row>
    <row r="1275" spans="1:5">
      <c r="A1275" s="2">
        <v>42180</v>
      </c>
      <c r="B1275" s="71" t="s">
        <v>172</v>
      </c>
      <c r="C1275" s="1" t="s">
        <v>111</v>
      </c>
      <c r="D1275" s="149">
        <f>VLOOKUP(B1275,gajijun,5,0)</f>
        <v>5000000</v>
      </c>
      <c r="E1275" s="1"/>
    </row>
    <row r="1276" spans="1:5">
      <c r="A1276" s="2">
        <v>42180</v>
      </c>
      <c r="B1276" s="71" t="s">
        <v>172</v>
      </c>
      <c r="C1276" s="1" t="s">
        <v>280</v>
      </c>
      <c r="D1276" s="149">
        <f>VLOOKUP(B1276,gajijun,6,0)</f>
        <v>2500000</v>
      </c>
      <c r="E1276" s="1"/>
    </row>
    <row r="1277" spans="1:5">
      <c r="A1277" s="2">
        <v>42180</v>
      </c>
      <c r="B1277" s="71" t="s">
        <v>172</v>
      </c>
      <c r="C1277" s="1" t="s">
        <v>125</v>
      </c>
      <c r="D1277" s="149">
        <f>VLOOKUP(B1277,gajijun,7,0)</f>
        <v>0</v>
      </c>
      <c r="E1277" s="1"/>
    </row>
    <row r="1278" spans="1:5">
      <c r="A1278" s="2">
        <v>42180</v>
      </c>
      <c r="B1278" s="71" t="s">
        <v>172</v>
      </c>
      <c r="C1278" s="1" t="s">
        <v>124</v>
      </c>
      <c r="D1278" s="149">
        <f>VLOOKUP(B1278,gajijun,8,0)</f>
        <v>0</v>
      </c>
      <c r="E1278" s="1"/>
    </row>
    <row r="1279" spans="1:5">
      <c r="A1279" s="2">
        <v>42180</v>
      </c>
      <c r="B1279" s="71" t="s">
        <v>172</v>
      </c>
      <c r="C1279" s="1" t="s">
        <v>379</v>
      </c>
      <c r="D1279" s="149">
        <f>VLOOKUP(B1279,gajijun,9,0)</f>
        <v>0</v>
      </c>
      <c r="E1279" s="1"/>
    </row>
    <row r="1280" spans="1:5">
      <c r="A1280" s="2">
        <v>42180</v>
      </c>
      <c r="B1280" s="71" t="s">
        <v>172</v>
      </c>
      <c r="C1280" s="1" t="s">
        <v>380</v>
      </c>
      <c r="D1280" s="149">
        <f>VLOOKUP(B1280,gajijun,10,0)</f>
        <v>0</v>
      </c>
      <c r="E1280" s="1"/>
    </row>
    <row r="1281" spans="1:5">
      <c r="A1281" s="2">
        <v>42180</v>
      </c>
      <c r="B1281" s="71" t="s">
        <v>172</v>
      </c>
      <c r="C1281" s="1" t="s">
        <v>381</v>
      </c>
      <c r="D1281" s="149">
        <f>VLOOKUP(B1281,gajijun,11,0)</f>
        <v>0</v>
      </c>
      <c r="E1281" s="1"/>
    </row>
    <row r="1282" spans="1:5">
      <c r="A1282" s="2">
        <v>42180</v>
      </c>
      <c r="B1282" s="71" t="s">
        <v>341</v>
      </c>
      <c r="C1282" s="1" t="s">
        <v>111</v>
      </c>
      <c r="D1282" s="149">
        <f>VLOOKUP(B1282,gajijun,5,0)</f>
        <v>4000000</v>
      </c>
      <c r="E1282" s="1"/>
    </row>
    <row r="1283" spans="1:5">
      <c r="A1283" s="2">
        <v>42180</v>
      </c>
      <c r="B1283" s="71" t="s">
        <v>341</v>
      </c>
      <c r="C1283" s="1" t="s">
        <v>280</v>
      </c>
      <c r="D1283" s="149">
        <f>VLOOKUP(B1283,gajijun,6,0)</f>
        <v>0</v>
      </c>
      <c r="E1283" s="1"/>
    </row>
    <row r="1284" spans="1:5">
      <c r="A1284" s="2">
        <v>42180</v>
      </c>
      <c r="B1284" s="71" t="s">
        <v>341</v>
      </c>
      <c r="C1284" s="1" t="s">
        <v>125</v>
      </c>
      <c r="D1284" s="149">
        <f>VLOOKUP(B1284,gajijun,7,0)</f>
        <v>0</v>
      </c>
      <c r="E1284" s="1"/>
    </row>
    <row r="1285" spans="1:5">
      <c r="A1285" s="2">
        <v>42180</v>
      </c>
      <c r="B1285" s="71" t="s">
        <v>341</v>
      </c>
      <c r="C1285" s="1" t="s">
        <v>124</v>
      </c>
      <c r="D1285" s="149">
        <f>VLOOKUP(B1285,gajijun,8,0)</f>
        <v>0</v>
      </c>
      <c r="E1285" s="1"/>
    </row>
    <row r="1286" spans="1:5">
      <c r="A1286" s="2">
        <v>42180</v>
      </c>
      <c r="B1286" s="71" t="s">
        <v>341</v>
      </c>
      <c r="C1286" s="1" t="s">
        <v>379</v>
      </c>
      <c r="D1286" s="149">
        <f>VLOOKUP(B1286,gajijun,9,0)</f>
        <v>0</v>
      </c>
      <c r="E1286" s="1"/>
    </row>
    <row r="1287" spans="1:5">
      <c r="A1287" s="2">
        <v>42180</v>
      </c>
      <c r="B1287" s="71" t="s">
        <v>341</v>
      </c>
      <c r="C1287" s="1" t="s">
        <v>380</v>
      </c>
      <c r="D1287" s="149">
        <f>VLOOKUP(B1287,gajijun,10,0)</f>
        <v>0</v>
      </c>
      <c r="E1287" s="1"/>
    </row>
    <row r="1288" spans="1:5">
      <c r="A1288" s="2">
        <v>42180</v>
      </c>
      <c r="B1288" s="71" t="s">
        <v>341</v>
      </c>
      <c r="C1288" s="1" t="s">
        <v>381</v>
      </c>
      <c r="D1288" s="149">
        <f>VLOOKUP(B1288,gajijun,11,0)</f>
        <v>0</v>
      </c>
      <c r="E1288" s="1"/>
    </row>
    <row r="1289" spans="1:5">
      <c r="A1289" s="2">
        <v>42180</v>
      </c>
      <c r="B1289" s="71" t="s">
        <v>342</v>
      </c>
      <c r="C1289" s="1" t="s">
        <v>111</v>
      </c>
      <c r="D1289" s="149">
        <f>VLOOKUP(B1289,gajijun,5,0)</f>
        <v>3000000</v>
      </c>
      <c r="E1289" s="1"/>
    </row>
    <row r="1290" spans="1:5">
      <c r="A1290" s="2">
        <v>42180</v>
      </c>
      <c r="B1290" s="71" t="s">
        <v>342</v>
      </c>
      <c r="C1290" s="1" t="s">
        <v>280</v>
      </c>
      <c r="D1290" s="149">
        <f>VLOOKUP(B1290,gajijun,6,0)</f>
        <v>1500000</v>
      </c>
      <c r="E1290" s="1"/>
    </row>
    <row r="1291" spans="1:5">
      <c r="A1291" s="2">
        <v>42180</v>
      </c>
      <c r="B1291" s="71" t="s">
        <v>342</v>
      </c>
      <c r="C1291" s="1" t="s">
        <v>125</v>
      </c>
      <c r="D1291" s="149">
        <f>VLOOKUP(B1291,gajijun,7,0)</f>
        <v>0</v>
      </c>
      <c r="E1291" s="1"/>
    </row>
    <row r="1292" spans="1:5">
      <c r="A1292" s="2">
        <v>42180</v>
      </c>
      <c r="B1292" s="71" t="s">
        <v>342</v>
      </c>
      <c r="C1292" s="1" t="s">
        <v>124</v>
      </c>
      <c r="D1292" s="149">
        <f>VLOOKUP(B1292,gajijun,8,0)</f>
        <v>0</v>
      </c>
      <c r="E1292" s="1"/>
    </row>
    <row r="1293" spans="1:5">
      <c r="A1293" s="2">
        <v>42180</v>
      </c>
      <c r="B1293" s="71" t="s">
        <v>342</v>
      </c>
      <c r="C1293" s="1" t="s">
        <v>379</v>
      </c>
      <c r="D1293" s="149">
        <f>VLOOKUP(B1293,gajijun,9,0)</f>
        <v>150000</v>
      </c>
      <c r="E1293" s="1"/>
    </row>
    <row r="1294" spans="1:5">
      <c r="A1294" s="2">
        <v>42180</v>
      </c>
      <c r="B1294" s="71" t="s">
        <v>342</v>
      </c>
      <c r="C1294" s="1" t="s">
        <v>380</v>
      </c>
      <c r="D1294" s="149">
        <f>VLOOKUP(B1294,gajijun,10,0)</f>
        <v>0</v>
      </c>
      <c r="E1294" s="1"/>
    </row>
    <row r="1295" spans="1:5">
      <c r="A1295" s="2">
        <v>42180</v>
      </c>
      <c r="B1295" s="71" t="s">
        <v>342</v>
      </c>
      <c r="C1295" s="1" t="s">
        <v>381</v>
      </c>
      <c r="D1295" s="149">
        <f>VLOOKUP(B1295,gajijun,11,0)</f>
        <v>0</v>
      </c>
      <c r="E1295" s="1"/>
    </row>
    <row r="1296" spans="1:5">
      <c r="A1296" s="2">
        <v>42180</v>
      </c>
      <c r="B1296" s="107" t="s">
        <v>344</v>
      </c>
      <c r="C1296" s="1" t="s">
        <v>111</v>
      </c>
      <c r="D1296" s="149">
        <f>VLOOKUP(B1296,gajijun,5,0)</f>
        <v>0</v>
      </c>
      <c r="E1296" s="1"/>
    </row>
    <row r="1297" spans="1:5">
      <c r="A1297" s="2">
        <v>42180</v>
      </c>
      <c r="B1297" s="107" t="s">
        <v>344</v>
      </c>
      <c r="C1297" s="1" t="s">
        <v>280</v>
      </c>
      <c r="D1297" s="149">
        <f>VLOOKUP(B1297,gajijun,6,0)</f>
        <v>0</v>
      </c>
      <c r="E1297" s="1"/>
    </row>
    <row r="1298" spans="1:5">
      <c r="A1298" s="2">
        <v>42180</v>
      </c>
      <c r="B1298" s="107" t="s">
        <v>344</v>
      </c>
      <c r="C1298" s="1" t="s">
        <v>125</v>
      </c>
      <c r="D1298" s="149">
        <f>VLOOKUP(B1298,gajijun,7,0)</f>
        <v>0</v>
      </c>
      <c r="E1298" s="1"/>
    </row>
    <row r="1299" spans="1:5">
      <c r="A1299" s="2">
        <v>42180</v>
      </c>
      <c r="B1299" s="107" t="s">
        <v>344</v>
      </c>
      <c r="C1299" s="1" t="s">
        <v>124</v>
      </c>
      <c r="D1299" s="149">
        <f>VLOOKUP(B1299,gajijun,8,0)</f>
        <v>0</v>
      </c>
      <c r="E1299" s="1"/>
    </row>
    <row r="1300" spans="1:5">
      <c r="A1300" s="2">
        <v>42180</v>
      </c>
      <c r="B1300" s="107" t="s">
        <v>344</v>
      </c>
      <c r="C1300" s="1" t="s">
        <v>379</v>
      </c>
      <c r="D1300" s="149">
        <f>VLOOKUP(B1300,gajijun,9,0)</f>
        <v>0</v>
      </c>
      <c r="E1300" s="1"/>
    </row>
    <row r="1301" spans="1:5">
      <c r="A1301" s="2">
        <v>42180</v>
      </c>
      <c r="B1301" s="107" t="s">
        <v>344</v>
      </c>
      <c r="C1301" s="1" t="s">
        <v>380</v>
      </c>
      <c r="D1301" s="149">
        <f>VLOOKUP(B1301,gajijun,10,0)</f>
        <v>0</v>
      </c>
      <c r="E1301" s="1"/>
    </row>
    <row r="1302" spans="1:5">
      <c r="A1302" s="2">
        <v>42180</v>
      </c>
      <c r="B1302" s="107" t="s">
        <v>344</v>
      </c>
      <c r="C1302" s="1" t="s">
        <v>381</v>
      </c>
      <c r="D1302" s="149">
        <f>VLOOKUP(B1302,gajijun,11,0)</f>
        <v>0</v>
      </c>
      <c r="E1302" s="1"/>
    </row>
    <row r="1303" spans="1:5">
      <c r="A1303" s="2">
        <v>42180</v>
      </c>
      <c r="B1303" s="71" t="s">
        <v>175</v>
      </c>
      <c r="C1303" s="1" t="s">
        <v>111</v>
      </c>
      <c r="D1303" s="149">
        <f>VLOOKUP(B1303,gajijun,5,0)</f>
        <v>1500000</v>
      </c>
      <c r="E1303" s="1"/>
    </row>
    <row r="1304" spans="1:5">
      <c r="A1304" s="2">
        <v>42180</v>
      </c>
      <c r="B1304" s="71" t="s">
        <v>175</v>
      </c>
      <c r="C1304" s="1" t="s">
        <v>280</v>
      </c>
      <c r="D1304" s="149">
        <f>VLOOKUP(B1304,gajijun,6,0)</f>
        <v>750000</v>
      </c>
      <c r="E1304" s="1"/>
    </row>
    <row r="1305" spans="1:5">
      <c r="A1305" s="2">
        <v>42180</v>
      </c>
      <c r="B1305" s="71" t="s">
        <v>175</v>
      </c>
      <c r="C1305" s="1" t="s">
        <v>125</v>
      </c>
      <c r="D1305" s="149">
        <f>VLOOKUP(B1305,gajijun,7,0)</f>
        <v>0</v>
      </c>
      <c r="E1305" s="1"/>
    </row>
    <row r="1306" spans="1:5">
      <c r="A1306" s="2">
        <v>42180</v>
      </c>
      <c r="B1306" s="71" t="s">
        <v>175</v>
      </c>
      <c r="C1306" s="1" t="s">
        <v>124</v>
      </c>
      <c r="D1306" s="149">
        <f>VLOOKUP(B1306,gajijun,8,0)</f>
        <v>0</v>
      </c>
      <c r="E1306" s="1"/>
    </row>
    <row r="1307" spans="1:5">
      <c r="A1307" s="2">
        <v>42180</v>
      </c>
      <c r="B1307" s="71" t="s">
        <v>175</v>
      </c>
      <c r="C1307" s="1" t="s">
        <v>379</v>
      </c>
      <c r="D1307" s="149">
        <f>VLOOKUP(B1307,gajijun,9,0)</f>
        <v>0</v>
      </c>
      <c r="E1307" s="1"/>
    </row>
    <row r="1308" spans="1:5">
      <c r="A1308" s="2">
        <v>42180</v>
      </c>
      <c r="B1308" s="71" t="s">
        <v>175</v>
      </c>
      <c r="C1308" s="1" t="s">
        <v>380</v>
      </c>
      <c r="D1308" s="149">
        <f>VLOOKUP(B1308,gajijun,10,0)</f>
        <v>0</v>
      </c>
      <c r="E1308" s="1"/>
    </row>
    <row r="1309" spans="1:5">
      <c r="A1309" s="2">
        <v>42180</v>
      </c>
      <c r="B1309" s="71" t="s">
        <v>175</v>
      </c>
      <c r="C1309" s="1" t="s">
        <v>381</v>
      </c>
      <c r="D1309" s="149">
        <f>VLOOKUP(B1309,gajijun,11,0)</f>
        <v>0</v>
      </c>
      <c r="E1309" s="1"/>
    </row>
    <row r="1310" spans="1:5">
      <c r="A1310" s="2">
        <v>42180</v>
      </c>
      <c r="B1310" s="71" t="s">
        <v>185</v>
      </c>
      <c r="C1310" s="1" t="s">
        <v>111</v>
      </c>
      <c r="D1310" s="149">
        <f>VLOOKUP(B1310,gajijun,5,0)</f>
        <v>1500000</v>
      </c>
      <c r="E1310" s="1"/>
    </row>
    <row r="1311" spans="1:5">
      <c r="A1311" s="2">
        <v>42180</v>
      </c>
      <c r="B1311" s="71" t="s">
        <v>185</v>
      </c>
      <c r="C1311" s="1" t="s">
        <v>280</v>
      </c>
      <c r="D1311" s="149">
        <f>VLOOKUP(B1311,gajijun,6,0)</f>
        <v>225000</v>
      </c>
      <c r="E1311" s="1"/>
    </row>
    <row r="1312" spans="1:5">
      <c r="A1312" s="2">
        <v>42180</v>
      </c>
      <c r="B1312" s="71" t="s">
        <v>185</v>
      </c>
      <c r="C1312" s="1" t="s">
        <v>125</v>
      </c>
      <c r="D1312" s="149">
        <f>VLOOKUP(B1312,gajijun,7,0)</f>
        <v>0</v>
      </c>
      <c r="E1312" s="1"/>
    </row>
    <row r="1313" spans="1:5">
      <c r="A1313" s="2">
        <v>42180</v>
      </c>
      <c r="B1313" s="71" t="s">
        <v>185</v>
      </c>
      <c r="C1313" s="1" t="s">
        <v>124</v>
      </c>
      <c r="D1313" s="149">
        <f>VLOOKUP(B1313,gajijun,8,0)</f>
        <v>250000</v>
      </c>
      <c r="E1313" s="1"/>
    </row>
    <row r="1314" spans="1:5">
      <c r="A1314" s="2">
        <v>42180</v>
      </c>
      <c r="B1314" s="71" t="s">
        <v>185</v>
      </c>
      <c r="C1314" s="1" t="s">
        <v>379</v>
      </c>
      <c r="D1314" s="149">
        <f>VLOOKUP(B1314,gajijun,9,0)</f>
        <v>350000</v>
      </c>
      <c r="E1314" s="1"/>
    </row>
    <row r="1315" spans="1:5">
      <c r="A1315" s="2">
        <v>42180</v>
      </c>
      <c r="B1315" s="71" t="s">
        <v>185</v>
      </c>
      <c r="C1315" s="1" t="s">
        <v>380</v>
      </c>
      <c r="D1315" s="149">
        <f>VLOOKUP(B1315,gajijun,10,0)</f>
        <v>115000</v>
      </c>
      <c r="E1315" s="1"/>
    </row>
    <row r="1316" spans="1:5">
      <c r="A1316" s="2">
        <v>42180</v>
      </c>
      <c r="B1316" s="71" t="s">
        <v>185</v>
      </c>
      <c r="C1316" s="1" t="s">
        <v>381</v>
      </c>
      <c r="D1316" s="149">
        <f>VLOOKUP(B1316,gajijun,11,0)</f>
        <v>0</v>
      </c>
      <c r="E1316" s="1"/>
    </row>
    <row r="1317" spans="1:5">
      <c r="A1317" s="2">
        <v>42180</v>
      </c>
      <c r="B1317" s="71" t="s">
        <v>347</v>
      </c>
      <c r="C1317" s="1" t="s">
        <v>111</v>
      </c>
      <c r="D1317" s="149">
        <f>VLOOKUP(B1317,gajijun,5,0)</f>
        <v>1500000</v>
      </c>
      <c r="E1317" s="1"/>
    </row>
    <row r="1318" spans="1:5">
      <c r="A1318" s="2">
        <v>42180</v>
      </c>
      <c r="B1318" s="71" t="s">
        <v>347</v>
      </c>
      <c r="C1318" s="1" t="s">
        <v>280</v>
      </c>
      <c r="D1318" s="149">
        <f>VLOOKUP(B1318,gajijun,6,0)</f>
        <v>225000</v>
      </c>
      <c r="E1318" s="1"/>
    </row>
    <row r="1319" spans="1:5">
      <c r="A1319" s="2">
        <v>42180</v>
      </c>
      <c r="B1319" s="71" t="s">
        <v>347</v>
      </c>
      <c r="C1319" s="1" t="s">
        <v>125</v>
      </c>
      <c r="D1319" s="149">
        <f>VLOOKUP(B1319,gajijun,7,0)</f>
        <v>0</v>
      </c>
      <c r="E1319" s="1"/>
    </row>
    <row r="1320" spans="1:5">
      <c r="A1320" s="2">
        <v>42180</v>
      </c>
      <c r="B1320" s="71" t="s">
        <v>347</v>
      </c>
      <c r="C1320" s="1" t="s">
        <v>124</v>
      </c>
      <c r="D1320" s="149">
        <f>VLOOKUP(B1320,gajijun,8,0)</f>
        <v>250000</v>
      </c>
      <c r="E1320" s="1"/>
    </row>
    <row r="1321" spans="1:5">
      <c r="A1321" s="2">
        <v>42180</v>
      </c>
      <c r="B1321" s="71" t="s">
        <v>347</v>
      </c>
      <c r="C1321" s="1" t="s">
        <v>379</v>
      </c>
      <c r="D1321" s="149">
        <f>VLOOKUP(B1321,gajijun,9,0)</f>
        <v>500000</v>
      </c>
      <c r="E1321" s="1"/>
    </row>
    <row r="1322" spans="1:5">
      <c r="A1322" s="2">
        <v>42180</v>
      </c>
      <c r="B1322" s="71" t="s">
        <v>347</v>
      </c>
      <c r="C1322" s="1" t="s">
        <v>380</v>
      </c>
      <c r="D1322" s="149">
        <f>VLOOKUP(B1322,gajijun,10,0)</f>
        <v>75000</v>
      </c>
      <c r="E1322" s="1"/>
    </row>
    <row r="1323" spans="1:5">
      <c r="A1323" s="2">
        <v>42180</v>
      </c>
      <c r="B1323" s="71" t="s">
        <v>347</v>
      </c>
      <c r="C1323" s="1" t="s">
        <v>381</v>
      </c>
      <c r="D1323" s="149">
        <f>VLOOKUP(B1323,gajijun,11,0)</f>
        <v>0</v>
      </c>
      <c r="E1323" s="1"/>
    </row>
    <row r="1324" spans="1:5">
      <c r="A1324" s="2">
        <v>42180</v>
      </c>
      <c r="B1324" s="71" t="s">
        <v>176</v>
      </c>
      <c r="C1324" s="1" t="s">
        <v>111</v>
      </c>
      <c r="D1324" s="149">
        <f>VLOOKUP(B1324,gajijun,5,0)</f>
        <v>2800000</v>
      </c>
      <c r="E1324" s="1"/>
    </row>
    <row r="1325" spans="1:5">
      <c r="A1325" s="2">
        <v>42180</v>
      </c>
      <c r="B1325" s="71" t="s">
        <v>176</v>
      </c>
      <c r="C1325" s="1" t="s">
        <v>280</v>
      </c>
      <c r="D1325" s="149">
        <f>VLOOKUP(B1325,gajijun,6,0)</f>
        <v>1000000</v>
      </c>
      <c r="E1325" s="1"/>
    </row>
    <row r="1326" spans="1:5">
      <c r="A1326" s="2">
        <v>42180</v>
      </c>
      <c r="B1326" s="71" t="s">
        <v>176</v>
      </c>
      <c r="C1326" s="1" t="s">
        <v>125</v>
      </c>
      <c r="D1326" s="149">
        <f>VLOOKUP(B1326,gajijun,7,0)</f>
        <v>0</v>
      </c>
      <c r="E1326" s="1"/>
    </row>
    <row r="1327" spans="1:5">
      <c r="A1327" s="2">
        <v>42180</v>
      </c>
      <c r="B1327" s="71" t="s">
        <v>176</v>
      </c>
      <c r="C1327" s="1" t="s">
        <v>124</v>
      </c>
      <c r="D1327" s="149">
        <f>VLOOKUP(B1327,gajijun,8,0)</f>
        <v>350000</v>
      </c>
      <c r="E1327" s="1"/>
    </row>
    <row r="1328" spans="1:5">
      <c r="A1328" s="2">
        <v>42180</v>
      </c>
      <c r="B1328" s="71" t="s">
        <v>176</v>
      </c>
      <c r="C1328" s="1" t="s">
        <v>379</v>
      </c>
      <c r="D1328" s="149">
        <f>VLOOKUP(B1328,gajijun,9,0)</f>
        <v>0</v>
      </c>
      <c r="E1328" s="1"/>
    </row>
    <row r="1329" spans="1:5">
      <c r="A1329" s="2">
        <v>42180</v>
      </c>
      <c r="B1329" s="71" t="s">
        <v>176</v>
      </c>
      <c r="C1329" s="1" t="s">
        <v>380</v>
      </c>
      <c r="D1329" s="149">
        <f>VLOOKUP(B1329,gajijun,10,0)</f>
        <v>0</v>
      </c>
      <c r="E1329" s="1"/>
    </row>
    <row r="1330" spans="1:5">
      <c r="A1330" s="2">
        <v>42180</v>
      </c>
      <c r="B1330" s="71" t="s">
        <v>176</v>
      </c>
      <c r="C1330" s="1" t="s">
        <v>381</v>
      </c>
      <c r="D1330" s="149">
        <f>VLOOKUP(B1330,gajijun,11,0)</f>
        <v>0</v>
      </c>
      <c r="E1330" s="1"/>
    </row>
    <row r="1331" spans="1:5">
      <c r="A1331" s="2">
        <v>42180</v>
      </c>
      <c r="B1331" s="107" t="s">
        <v>348</v>
      </c>
      <c r="C1331" s="1" t="s">
        <v>111</v>
      </c>
      <c r="D1331" s="149">
        <f>VLOOKUP(B1331,gajijun,5,0)</f>
        <v>0</v>
      </c>
      <c r="E1331" s="1"/>
    </row>
    <row r="1332" spans="1:5">
      <c r="A1332" s="2">
        <v>42180</v>
      </c>
      <c r="B1332" s="107" t="s">
        <v>348</v>
      </c>
      <c r="C1332" s="1" t="s">
        <v>280</v>
      </c>
      <c r="D1332" s="149">
        <f>VLOOKUP(B1332,gajijun,6,0)</f>
        <v>0</v>
      </c>
      <c r="E1332" s="1"/>
    </row>
    <row r="1333" spans="1:5">
      <c r="A1333" s="2">
        <v>42180</v>
      </c>
      <c r="B1333" s="107" t="s">
        <v>348</v>
      </c>
      <c r="C1333" s="1" t="s">
        <v>125</v>
      </c>
      <c r="D1333" s="149">
        <f>VLOOKUP(B1333,gajijun,7,0)</f>
        <v>0</v>
      </c>
      <c r="E1333" s="1"/>
    </row>
    <row r="1334" spans="1:5">
      <c r="A1334" s="2">
        <v>42180</v>
      </c>
      <c r="B1334" s="107" t="s">
        <v>348</v>
      </c>
      <c r="C1334" s="1" t="s">
        <v>124</v>
      </c>
      <c r="D1334" s="149">
        <f>VLOOKUP(B1334,gajijun,8,0)</f>
        <v>0</v>
      </c>
      <c r="E1334" s="1"/>
    </row>
    <row r="1335" spans="1:5">
      <c r="A1335" s="2">
        <v>42180</v>
      </c>
      <c r="B1335" s="107" t="s">
        <v>348</v>
      </c>
      <c r="C1335" s="1" t="s">
        <v>379</v>
      </c>
      <c r="D1335" s="149">
        <f>VLOOKUP(B1335,gajijun,9,0)</f>
        <v>0</v>
      </c>
      <c r="E1335" s="1"/>
    </row>
    <row r="1336" spans="1:5">
      <c r="A1336" s="2">
        <v>42180</v>
      </c>
      <c r="B1336" s="107" t="s">
        <v>348</v>
      </c>
      <c r="C1336" s="1" t="s">
        <v>380</v>
      </c>
      <c r="D1336" s="149">
        <f>VLOOKUP(B1336,gajijun,10,0)</f>
        <v>0</v>
      </c>
      <c r="E1336" s="1"/>
    </row>
    <row r="1337" spans="1:5">
      <c r="A1337" s="2">
        <v>42180</v>
      </c>
      <c r="B1337" s="107" t="s">
        <v>348</v>
      </c>
      <c r="C1337" s="1" t="s">
        <v>381</v>
      </c>
      <c r="D1337" s="149">
        <f>VLOOKUP(B1337,gajijun,11,0)</f>
        <v>0</v>
      </c>
      <c r="E1337" s="1"/>
    </row>
    <row r="1338" spans="1:5">
      <c r="A1338" s="2">
        <v>42180</v>
      </c>
      <c r="B1338" s="107" t="s">
        <v>350</v>
      </c>
      <c r="C1338" s="1" t="s">
        <v>111</v>
      </c>
      <c r="D1338" s="149">
        <f>VLOOKUP(B1338,gajijun,5,0)</f>
        <v>0</v>
      </c>
      <c r="E1338" s="1"/>
    </row>
    <row r="1339" spans="1:5">
      <c r="A1339" s="2">
        <v>42180</v>
      </c>
      <c r="B1339" s="107" t="s">
        <v>350</v>
      </c>
      <c r="C1339" s="1" t="s">
        <v>280</v>
      </c>
      <c r="D1339" s="149">
        <f>VLOOKUP(B1339,gajijun,6,0)</f>
        <v>0</v>
      </c>
      <c r="E1339" s="1"/>
    </row>
    <row r="1340" spans="1:5">
      <c r="A1340" s="2">
        <v>42180</v>
      </c>
      <c r="B1340" s="107" t="s">
        <v>350</v>
      </c>
      <c r="C1340" s="1" t="s">
        <v>125</v>
      </c>
      <c r="D1340" s="149">
        <f>VLOOKUP(B1340,gajijun,7,0)</f>
        <v>0</v>
      </c>
      <c r="E1340" s="1"/>
    </row>
    <row r="1341" spans="1:5">
      <c r="A1341" s="2">
        <v>42180</v>
      </c>
      <c r="B1341" s="107" t="s">
        <v>350</v>
      </c>
      <c r="C1341" s="1" t="s">
        <v>124</v>
      </c>
      <c r="D1341" s="149">
        <f>VLOOKUP(B1341,gajijun,8,0)</f>
        <v>0</v>
      </c>
      <c r="E1341" s="1"/>
    </row>
    <row r="1342" spans="1:5">
      <c r="A1342" s="2">
        <v>42180</v>
      </c>
      <c r="B1342" s="107" t="s">
        <v>350</v>
      </c>
      <c r="C1342" s="1" t="s">
        <v>379</v>
      </c>
      <c r="D1342" s="149">
        <f>VLOOKUP(B1342,gajijun,9,0)</f>
        <v>0</v>
      </c>
      <c r="E1342" s="1"/>
    </row>
    <row r="1343" spans="1:5">
      <c r="A1343" s="2">
        <v>42180</v>
      </c>
      <c r="B1343" s="107" t="s">
        <v>350</v>
      </c>
      <c r="C1343" s="1" t="s">
        <v>380</v>
      </c>
      <c r="D1343" s="149">
        <f>VLOOKUP(B1343,gajijun,10,0)</f>
        <v>0</v>
      </c>
      <c r="E1343" s="1"/>
    </row>
    <row r="1344" spans="1:5">
      <c r="A1344" s="2">
        <v>42180</v>
      </c>
      <c r="B1344" s="107" t="s">
        <v>350</v>
      </c>
      <c r="C1344" s="1" t="s">
        <v>381</v>
      </c>
      <c r="D1344" s="149">
        <f>VLOOKUP(B1344,gajijun,11,0)</f>
        <v>0</v>
      </c>
      <c r="E1344" s="1"/>
    </row>
    <row r="1345" spans="1:5">
      <c r="A1345" s="2">
        <v>42180</v>
      </c>
      <c r="B1345" s="107" t="s">
        <v>352</v>
      </c>
      <c r="C1345" s="1" t="s">
        <v>111</v>
      </c>
      <c r="D1345" s="149">
        <f>VLOOKUP(B1345,gajijun,5,0)</f>
        <v>0</v>
      </c>
      <c r="E1345" s="1"/>
    </row>
    <row r="1346" spans="1:5">
      <c r="A1346" s="2">
        <v>42180</v>
      </c>
      <c r="B1346" s="107" t="s">
        <v>352</v>
      </c>
      <c r="C1346" s="1" t="s">
        <v>280</v>
      </c>
      <c r="D1346" s="149">
        <f>VLOOKUP(B1346,gajijun,6,0)</f>
        <v>0</v>
      </c>
      <c r="E1346" s="1"/>
    </row>
    <row r="1347" spans="1:5">
      <c r="A1347" s="2">
        <v>42180</v>
      </c>
      <c r="B1347" s="107" t="s">
        <v>352</v>
      </c>
      <c r="C1347" s="1" t="s">
        <v>125</v>
      </c>
      <c r="D1347" s="149">
        <f>VLOOKUP(B1347,gajijun,7,0)</f>
        <v>0</v>
      </c>
      <c r="E1347" s="1"/>
    </row>
    <row r="1348" spans="1:5">
      <c r="A1348" s="2">
        <v>42180</v>
      </c>
      <c r="B1348" s="107" t="s">
        <v>352</v>
      </c>
      <c r="C1348" s="1" t="s">
        <v>124</v>
      </c>
      <c r="D1348" s="149">
        <f>VLOOKUP(B1348,gajijun,8,0)</f>
        <v>0</v>
      </c>
      <c r="E1348" s="1"/>
    </row>
    <row r="1349" spans="1:5">
      <c r="A1349" s="2">
        <v>42180</v>
      </c>
      <c r="B1349" s="107" t="s">
        <v>352</v>
      </c>
      <c r="C1349" s="1" t="s">
        <v>379</v>
      </c>
      <c r="D1349" s="149">
        <f>VLOOKUP(B1349,gajijun,9,0)</f>
        <v>0</v>
      </c>
      <c r="E1349" s="1"/>
    </row>
    <row r="1350" spans="1:5">
      <c r="A1350" s="2">
        <v>42180</v>
      </c>
      <c r="B1350" s="107" t="s">
        <v>352</v>
      </c>
      <c r="C1350" s="1" t="s">
        <v>380</v>
      </c>
      <c r="D1350" s="149">
        <f>VLOOKUP(B1350,gajijun,10,0)</f>
        <v>0</v>
      </c>
      <c r="E1350" s="1"/>
    </row>
    <row r="1351" spans="1:5">
      <c r="A1351" s="2">
        <v>42180</v>
      </c>
      <c r="B1351" s="107" t="s">
        <v>352</v>
      </c>
      <c r="C1351" s="1" t="s">
        <v>381</v>
      </c>
      <c r="D1351" s="149">
        <f>VLOOKUP(B1351,gajijun,11,0)</f>
        <v>0</v>
      </c>
      <c r="E1351" s="1"/>
    </row>
    <row r="1352" spans="1:5">
      <c r="A1352" s="2">
        <v>42180</v>
      </c>
      <c r="B1352" s="71" t="s">
        <v>177</v>
      </c>
      <c r="C1352" s="1" t="s">
        <v>111</v>
      </c>
      <c r="D1352" s="149">
        <f>VLOOKUP(B1352,gajijun,5,0)</f>
        <v>2500000</v>
      </c>
      <c r="E1352" s="1"/>
    </row>
    <row r="1353" spans="1:5">
      <c r="A1353" s="2">
        <v>42180</v>
      </c>
      <c r="B1353" s="71" t="s">
        <v>177</v>
      </c>
      <c r="C1353" s="1" t="s">
        <v>280</v>
      </c>
      <c r="D1353" s="149">
        <f>VLOOKUP(B1353,gajijun,6,0)</f>
        <v>1000000</v>
      </c>
      <c r="E1353" s="1"/>
    </row>
    <row r="1354" spans="1:5">
      <c r="A1354" s="2">
        <v>42180</v>
      </c>
      <c r="B1354" s="71" t="s">
        <v>177</v>
      </c>
      <c r="C1354" s="1" t="s">
        <v>125</v>
      </c>
      <c r="D1354" s="149">
        <f>VLOOKUP(B1354,gajijun,7,0)</f>
        <v>0</v>
      </c>
      <c r="E1354" s="1"/>
    </row>
    <row r="1355" spans="1:5">
      <c r="A1355" s="2">
        <v>42180</v>
      </c>
      <c r="B1355" s="71" t="s">
        <v>177</v>
      </c>
      <c r="C1355" s="1" t="s">
        <v>124</v>
      </c>
      <c r="D1355" s="149">
        <f>VLOOKUP(B1355,gajijun,8,0)</f>
        <v>0</v>
      </c>
      <c r="E1355" s="1"/>
    </row>
    <row r="1356" spans="1:5">
      <c r="A1356" s="2">
        <v>42180</v>
      </c>
      <c r="B1356" s="71" t="s">
        <v>177</v>
      </c>
      <c r="C1356" s="1" t="s">
        <v>379</v>
      </c>
      <c r="D1356" s="149">
        <f>VLOOKUP(B1356,gajijun,9,0)</f>
        <v>0</v>
      </c>
      <c r="E1356" s="1"/>
    </row>
    <row r="1357" spans="1:5">
      <c r="A1357" s="2">
        <v>42180</v>
      </c>
      <c r="B1357" s="71" t="s">
        <v>177</v>
      </c>
      <c r="C1357" s="1" t="s">
        <v>380</v>
      </c>
      <c r="D1357" s="149">
        <f>VLOOKUP(B1357,gajijun,10,0)</f>
        <v>0</v>
      </c>
      <c r="E1357" s="1"/>
    </row>
    <row r="1358" spans="1:5">
      <c r="A1358" s="2">
        <v>42180</v>
      </c>
      <c r="B1358" s="71" t="s">
        <v>177</v>
      </c>
      <c r="C1358" s="1" t="s">
        <v>381</v>
      </c>
      <c r="D1358" s="149">
        <f>VLOOKUP(B1358,gajijun,11,0)</f>
        <v>0</v>
      </c>
      <c r="E1358" s="1"/>
    </row>
    <row r="1359" spans="1:5">
      <c r="A1359" s="2">
        <v>42180</v>
      </c>
      <c r="B1359" s="107" t="s">
        <v>354</v>
      </c>
      <c r="C1359" s="1" t="s">
        <v>111</v>
      </c>
      <c r="D1359" s="149">
        <f>VLOOKUP(B1359,gajijun,5,0)</f>
        <v>0</v>
      </c>
      <c r="E1359" s="1"/>
    </row>
    <row r="1360" spans="1:5">
      <c r="A1360" s="2">
        <v>42180</v>
      </c>
      <c r="B1360" s="107" t="s">
        <v>354</v>
      </c>
      <c r="C1360" s="1" t="s">
        <v>280</v>
      </c>
      <c r="D1360" s="149">
        <f>VLOOKUP(B1360,gajijun,6,0)</f>
        <v>0</v>
      </c>
      <c r="E1360" s="1"/>
    </row>
    <row r="1361" spans="1:5">
      <c r="A1361" s="2">
        <v>42180</v>
      </c>
      <c r="B1361" s="107" t="s">
        <v>354</v>
      </c>
      <c r="C1361" s="1" t="s">
        <v>125</v>
      </c>
      <c r="D1361" s="149">
        <f>VLOOKUP(B1361,gajijun,7,0)</f>
        <v>0</v>
      </c>
      <c r="E1361" s="1"/>
    </row>
    <row r="1362" spans="1:5">
      <c r="A1362" s="2">
        <v>42180</v>
      </c>
      <c r="B1362" s="107" t="s">
        <v>354</v>
      </c>
      <c r="C1362" s="1" t="s">
        <v>124</v>
      </c>
      <c r="D1362" s="149">
        <f>VLOOKUP(B1362,gajijun,8,0)</f>
        <v>0</v>
      </c>
      <c r="E1362" s="1"/>
    </row>
    <row r="1363" spans="1:5">
      <c r="A1363" s="2">
        <v>42180</v>
      </c>
      <c r="B1363" s="107" t="s">
        <v>354</v>
      </c>
      <c r="C1363" s="1" t="s">
        <v>379</v>
      </c>
      <c r="D1363" s="149">
        <f>VLOOKUP(B1363,gajijun,9,0)</f>
        <v>0</v>
      </c>
      <c r="E1363" s="1"/>
    </row>
    <row r="1364" spans="1:5">
      <c r="A1364" s="2">
        <v>42180</v>
      </c>
      <c r="B1364" s="107" t="s">
        <v>354</v>
      </c>
      <c r="C1364" s="1" t="s">
        <v>380</v>
      </c>
      <c r="D1364" s="149">
        <f>VLOOKUP(B1364,gajijun,10,0)</f>
        <v>0</v>
      </c>
      <c r="E1364" s="1"/>
    </row>
    <row r="1365" spans="1:5">
      <c r="A1365" s="2">
        <v>42180</v>
      </c>
      <c r="B1365" s="107" t="s">
        <v>354</v>
      </c>
      <c r="C1365" s="1" t="s">
        <v>381</v>
      </c>
      <c r="D1365" s="149">
        <f>VLOOKUP(B1365,gajijun,11,0)</f>
        <v>0</v>
      </c>
      <c r="E1365" s="1"/>
    </row>
    <row r="1366" spans="1:5">
      <c r="A1366" s="2">
        <v>42180</v>
      </c>
      <c r="B1366" s="107" t="s">
        <v>356</v>
      </c>
      <c r="C1366" s="1" t="s">
        <v>111</v>
      </c>
      <c r="D1366" s="149">
        <f>VLOOKUP(B1366,gajijun,5,0)</f>
        <v>0</v>
      </c>
      <c r="E1366" s="1"/>
    </row>
    <row r="1367" spans="1:5">
      <c r="A1367" s="2">
        <v>42180</v>
      </c>
      <c r="B1367" s="107" t="s">
        <v>356</v>
      </c>
      <c r="C1367" s="1" t="s">
        <v>280</v>
      </c>
      <c r="D1367" s="149">
        <f>VLOOKUP(B1367,gajijun,6,0)</f>
        <v>0</v>
      </c>
      <c r="E1367" s="1"/>
    </row>
    <row r="1368" spans="1:5">
      <c r="A1368" s="2">
        <v>42180</v>
      </c>
      <c r="B1368" s="107" t="s">
        <v>356</v>
      </c>
      <c r="C1368" s="1" t="s">
        <v>125</v>
      </c>
      <c r="D1368" s="149">
        <f>VLOOKUP(B1368,gajijun,7,0)</f>
        <v>0</v>
      </c>
      <c r="E1368" s="1"/>
    </row>
    <row r="1369" spans="1:5">
      <c r="A1369" s="2">
        <v>42180</v>
      </c>
      <c r="B1369" s="107" t="s">
        <v>356</v>
      </c>
      <c r="C1369" s="1" t="s">
        <v>124</v>
      </c>
      <c r="D1369" s="149">
        <f>VLOOKUP(B1369,gajijun,8,0)</f>
        <v>0</v>
      </c>
      <c r="E1369" s="1"/>
    </row>
    <row r="1370" spans="1:5">
      <c r="A1370" s="2">
        <v>42180</v>
      </c>
      <c r="B1370" s="107" t="s">
        <v>356</v>
      </c>
      <c r="C1370" s="1" t="s">
        <v>379</v>
      </c>
      <c r="D1370" s="149">
        <f>VLOOKUP(B1370,gajijun,9,0)</f>
        <v>0</v>
      </c>
      <c r="E1370" s="1"/>
    </row>
    <row r="1371" spans="1:5">
      <c r="A1371" s="2">
        <v>42180</v>
      </c>
      <c r="B1371" s="107" t="s">
        <v>356</v>
      </c>
      <c r="C1371" s="1" t="s">
        <v>380</v>
      </c>
      <c r="D1371" s="149">
        <f>VLOOKUP(B1371,gajijun,10,0)</f>
        <v>0</v>
      </c>
      <c r="E1371" s="1"/>
    </row>
    <row r="1372" spans="1:5">
      <c r="A1372" s="2">
        <v>42180</v>
      </c>
      <c r="B1372" s="107" t="s">
        <v>356</v>
      </c>
      <c r="C1372" s="1" t="s">
        <v>381</v>
      </c>
      <c r="D1372" s="149">
        <f>VLOOKUP(B1372,gajijun,11,0)</f>
        <v>0</v>
      </c>
      <c r="E1372" s="1"/>
    </row>
    <row r="1373" spans="1:5">
      <c r="A1373" s="2">
        <v>42180</v>
      </c>
      <c r="B1373" s="107" t="s">
        <v>358</v>
      </c>
      <c r="C1373" s="1" t="s">
        <v>111</v>
      </c>
      <c r="D1373" s="149">
        <f>VLOOKUP(B1373,gajijun,5,0)</f>
        <v>0</v>
      </c>
      <c r="E1373" s="1"/>
    </row>
    <row r="1374" spans="1:5">
      <c r="A1374" s="2">
        <v>42180</v>
      </c>
      <c r="B1374" s="107" t="s">
        <v>358</v>
      </c>
      <c r="C1374" s="1" t="s">
        <v>280</v>
      </c>
      <c r="D1374" s="149">
        <f>VLOOKUP(B1374,gajijun,6,0)</f>
        <v>0</v>
      </c>
      <c r="E1374" s="1"/>
    </row>
    <row r="1375" spans="1:5">
      <c r="A1375" s="2">
        <v>42180</v>
      </c>
      <c r="B1375" s="107" t="s">
        <v>358</v>
      </c>
      <c r="C1375" s="1" t="s">
        <v>125</v>
      </c>
      <c r="D1375" s="149">
        <f>VLOOKUP(B1375,gajijun,7,0)</f>
        <v>0</v>
      </c>
      <c r="E1375" s="1"/>
    </row>
    <row r="1376" spans="1:5">
      <c r="A1376" s="2">
        <v>42180</v>
      </c>
      <c r="B1376" s="107" t="s">
        <v>358</v>
      </c>
      <c r="C1376" s="1" t="s">
        <v>124</v>
      </c>
      <c r="D1376" s="149">
        <f>VLOOKUP(B1376,gajijun,8,0)</f>
        <v>0</v>
      </c>
      <c r="E1376" s="1"/>
    </row>
    <row r="1377" spans="1:5">
      <c r="A1377" s="2">
        <v>42180</v>
      </c>
      <c r="B1377" s="107" t="s">
        <v>358</v>
      </c>
      <c r="C1377" s="1" t="s">
        <v>379</v>
      </c>
      <c r="D1377" s="149">
        <f>VLOOKUP(B1377,gajijun,9,0)</f>
        <v>0</v>
      </c>
      <c r="E1377" s="1"/>
    </row>
    <row r="1378" spans="1:5">
      <c r="A1378" s="2">
        <v>42180</v>
      </c>
      <c r="B1378" s="107" t="s">
        <v>358</v>
      </c>
      <c r="C1378" s="1" t="s">
        <v>380</v>
      </c>
      <c r="D1378" s="149">
        <f>VLOOKUP(B1378,gajijun,10,0)</f>
        <v>0</v>
      </c>
      <c r="E1378" s="1"/>
    </row>
    <row r="1379" spans="1:5">
      <c r="A1379" s="2">
        <v>42180</v>
      </c>
      <c r="B1379" s="107" t="s">
        <v>358</v>
      </c>
      <c r="C1379" s="1" t="s">
        <v>381</v>
      </c>
      <c r="D1379" s="149">
        <f>VLOOKUP(B1379,gajijun,11,0)</f>
        <v>0</v>
      </c>
      <c r="E1379" s="1"/>
    </row>
    <row r="1380" spans="1:5">
      <c r="A1380" s="2">
        <v>42180</v>
      </c>
      <c r="B1380" s="71" t="s">
        <v>187</v>
      </c>
      <c r="C1380" s="1" t="s">
        <v>111</v>
      </c>
      <c r="D1380" s="149">
        <f>VLOOKUP(B1380,gajijun,5,0)</f>
        <v>2000000</v>
      </c>
      <c r="E1380" s="1"/>
    </row>
    <row r="1381" spans="1:5">
      <c r="A1381" s="2">
        <v>42180</v>
      </c>
      <c r="B1381" s="71" t="s">
        <v>187</v>
      </c>
      <c r="C1381" s="1" t="s">
        <v>280</v>
      </c>
      <c r="D1381" s="149">
        <f>VLOOKUP(B1381,gajijun,6,0)</f>
        <v>800000</v>
      </c>
      <c r="E1381" s="1"/>
    </row>
    <row r="1382" spans="1:5">
      <c r="A1382" s="2">
        <v>42180</v>
      </c>
      <c r="B1382" s="71" t="s">
        <v>187</v>
      </c>
      <c r="C1382" s="1" t="s">
        <v>125</v>
      </c>
      <c r="D1382" s="149">
        <f>VLOOKUP(B1382,gajijun,7,0)</f>
        <v>0</v>
      </c>
      <c r="E1382" s="1"/>
    </row>
    <row r="1383" spans="1:5">
      <c r="A1383" s="2">
        <v>42180</v>
      </c>
      <c r="B1383" s="71" t="s">
        <v>187</v>
      </c>
      <c r="C1383" s="1" t="s">
        <v>124</v>
      </c>
      <c r="D1383" s="149">
        <f>VLOOKUP(B1383,gajijun,8,0)</f>
        <v>300000</v>
      </c>
      <c r="E1383" s="1"/>
    </row>
    <row r="1384" spans="1:5">
      <c r="A1384" s="2">
        <v>42180</v>
      </c>
      <c r="B1384" s="71" t="s">
        <v>187</v>
      </c>
      <c r="C1384" s="1" t="s">
        <v>379</v>
      </c>
      <c r="D1384" s="149">
        <f>VLOOKUP(B1384,gajijun,9,0)</f>
        <v>200000</v>
      </c>
      <c r="E1384" s="1"/>
    </row>
    <row r="1385" spans="1:5">
      <c r="A1385" s="2">
        <v>42180</v>
      </c>
      <c r="B1385" s="71" t="s">
        <v>187</v>
      </c>
      <c r="C1385" s="1" t="s">
        <v>380</v>
      </c>
      <c r="D1385" s="149">
        <f>VLOOKUP(B1385,gajijun,10,0)</f>
        <v>0</v>
      </c>
      <c r="E1385" s="1"/>
    </row>
    <row r="1386" spans="1:5">
      <c r="A1386" s="2">
        <v>42180</v>
      </c>
      <c r="B1386" s="71" t="s">
        <v>187</v>
      </c>
      <c r="C1386" s="1" t="s">
        <v>381</v>
      </c>
      <c r="D1386" s="149">
        <f>VLOOKUP(B1386,gajijun,11,0)</f>
        <v>0</v>
      </c>
      <c r="E1386" s="1"/>
    </row>
    <row r="1387" spans="1:5">
      <c r="A1387" s="2">
        <v>42180</v>
      </c>
      <c r="B1387" s="71" t="s">
        <v>179</v>
      </c>
      <c r="C1387" s="1" t="s">
        <v>111</v>
      </c>
      <c r="D1387" s="149">
        <f>VLOOKUP(B1387,gajijun,5,0)</f>
        <v>4000000</v>
      </c>
      <c r="E1387" s="1"/>
    </row>
    <row r="1388" spans="1:5">
      <c r="A1388" s="2">
        <v>42180</v>
      </c>
      <c r="B1388" s="71" t="s">
        <v>179</v>
      </c>
      <c r="C1388" s="1" t="s">
        <v>280</v>
      </c>
      <c r="D1388" s="149">
        <f>VLOOKUP(B1388,gajijun,6,0)</f>
        <v>1515000</v>
      </c>
      <c r="E1388" s="1"/>
    </row>
    <row r="1389" spans="1:5">
      <c r="A1389" s="2">
        <v>42180</v>
      </c>
      <c r="B1389" s="71" t="s">
        <v>179</v>
      </c>
      <c r="C1389" s="1" t="s">
        <v>125</v>
      </c>
      <c r="D1389" s="149">
        <f>VLOOKUP(B1389,gajijun,7,0)</f>
        <v>0</v>
      </c>
      <c r="E1389" s="1"/>
    </row>
    <row r="1390" spans="1:5">
      <c r="A1390" s="2">
        <v>42180</v>
      </c>
      <c r="B1390" s="71" t="s">
        <v>179</v>
      </c>
      <c r="C1390" s="1" t="s">
        <v>124</v>
      </c>
      <c r="D1390" s="149">
        <f>VLOOKUP(B1390,gajijun,8,0)</f>
        <v>0</v>
      </c>
      <c r="E1390" s="1"/>
    </row>
    <row r="1391" spans="1:5">
      <c r="A1391" s="2">
        <v>42180</v>
      </c>
      <c r="B1391" s="71" t="s">
        <v>179</v>
      </c>
      <c r="C1391" s="1" t="s">
        <v>379</v>
      </c>
      <c r="D1391" s="149">
        <f>VLOOKUP(B1391,gajijun,9,0)</f>
        <v>0</v>
      </c>
      <c r="E1391" s="1"/>
    </row>
    <row r="1392" spans="1:5">
      <c r="A1392" s="2">
        <v>42180</v>
      </c>
      <c r="B1392" s="71" t="s">
        <v>179</v>
      </c>
      <c r="C1392" s="1" t="s">
        <v>380</v>
      </c>
      <c r="D1392" s="149">
        <f>VLOOKUP(B1392,gajijun,10,0)</f>
        <v>0</v>
      </c>
      <c r="E1392" s="1"/>
    </row>
    <row r="1393" spans="1:5">
      <c r="A1393" s="2">
        <v>42180</v>
      </c>
      <c r="B1393" s="71" t="s">
        <v>179</v>
      </c>
      <c r="C1393" s="1" t="s">
        <v>381</v>
      </c>
      <c r="D1393" s="149">
        <f>VLOOKUP(B1393,gajijun,11,0)</f>
        <v>0</v>
      </c>
      <c r="E1393" s="1"/>
    </row>
    <row r="1394" spans="1:5">
      <c r="A1394" s="2">
        <v>42180</v>
      </c>
      <c r="B1394" s="71" t="s">
        <v>190</v>
      </c>
      <c r="C1394" s="1" t="s">
        <v>111</v>
      </c>
      <c r="D1394" s="149">
        <f>VLOOKUP(B1394,gajijun,5,0)</f>
        <v>1500000</v>
      </c>
      <c r="E1394" s="1"/>
    </row>
    <row r="1395" spans="1:5">
      <c r="A1395" s="2">
        <v>42180</v>
      </c>
      <c r="B1395" s="71" t="s">
        <v>190</v>
      </c>
      <c r="C1395" s="1" t="s">
        <v>280</v>
      </c>
      <c r="D1395" s="149">
        <f>VLOOKUP(B1395,gajijun,6,0)</f>
        <v>500000</v>
      </c>
      <c r="E1395" s="1"/>
    </row>
    <row r="1396" spans="1:5">
      <c r="A1396" s="2">
        <v>42180</v>
      </c>
      <c r="B1396" s="71" t="s">
        <v>190</v>
      </c>
      <c r="C1396" s="1" t="s">
        <v>125</v>
      </c>
      <c r="D1396" s="149">
        <f>VLOOKUP(B1396,gajijun,7,0)</f>
        <v>0</v>
      </c>
      <c r="E1396" s="1"/>
    </row>
    <row r="1397" spans="1:5">
      <c r="A1397" s="2">
        <v>42180</v>
      </c>
      <c r="B1397" s="71" t="s">
        <v>190</v>
      </c>
      <c r="C1397" s="1" t="s">
        <v>124</v>
      </c>
      <c r="D1397" s="149">
        <f>VLOOKUP(B1397,gajijun,8,0)</f>
        <v>300000</v>
      </c>
      <c r="E1397" s="1"/>
    </row>
    <row r="1398" spans="1:5">
      <c r="A1398" s="2">
        <v>42180</v>
      </c>
      <c r="B1398" s="71" t="s">
        <v>190</v>
      </c>
      <c r="C1398" s="1" t="s">
        <v>379</v>
      </c>
      <c r="D1398" s="149">
        <f>VLOOKUP(B1398,gajijun,9,0)</f>
        <v>10000</v>
      </c>
      <c r="E1398" s="1"/>
    </row>
    <row r="1399" spans="1:5">
      <c r="A1399" s="2">
        <v>42180</v>
      </c>
      <c r="B1399" s="71" t="s">
        <v>190</v>
      </c>
      <c r="C1399" s="1" t="s">
        <v>380</v>
      </c>
      <c r="D1399" s="149">
        <f>VLOOKUP(B1399,gajijun,10,0)</f>
        <v>0</v>
      </c>
      <c r="E1399" s="1"/>
    </row>
    <row r="1400" spans="1:5">
      <c r="A1400" s="2">
        <v>42180</v>
      </c>
      <c r="B1400" s="71" t="s">
        <v>190</v>
      </c>
      <c r="C1400" s="1" t="s">
        <v>381</v>
      </c>
      <c r="D1400" s="149">
        <f>VLOOKUP(B1400,gajijun,11,0)</f>
        <v>0</v>
      </c>
      <c r="E1400" s="1"/>
    </row>
    <row r="1401" spans="1:5">
      <c r="A1401" s="2">
        <v>42180</v>
      </c>
      <c r="B1401" s="107" t="s">
        <v>364</v>
      </c>
      <c r="C1401" s="1" t="s">
        <v>111</v>
      </c>
      <c r="D1401" s="149">
        <f>VLOOKUP(B1401,gajijun,5,0)</f>
        <v>0</v>
      </c>
      <c r="E1401" s="1"/>
    </row>
    <row r="1402" spans="1:5">
      <c r="A1402" s="2">
        <v>42180</v>
      </c>
      <c r="B1402" s="107" t="s">
        <v>364</v>
      </c>
      <c r="C1402" s="1" t="s">
        <v>280</v>
      </c>
      <c r="D1402" s="149">
        <f>VLOOKUP(B1402,gajijun,6,0)</f>
        <v>0</v>
      </c>
      <c r="E1402" s="1"/>
    </row>
    <row r="1403" spans="1:5">
      <c r="A1403" s="2">
        <v>42180</v>
      </c>
      <c r="B1403" s="107" t="s">
        <v>364</v>
      </c>
      <c r="C1403" s="1" t="s">
        <v>125</v>
      </c>
      <c r="D1403" s="149">
        <f>VLOOKUP(B1403,gajijun,7,0)</f>
        <v>0</v>
      </c>
      <c r="E1403" s="1"/>
    </row>
    <row r="1404" spans="1:5">
      <c r="A1404" s="2">
        <v>42180</v>
      </c>
      <c r="B1404" s="107" t="s">
        <v>364</v>
      </c>
      <c r="C1404" s="1" t="s">
        <v>124</v>
      </c>
      <c r="D1404" s="149">
        <f>VLOOKUP(B1404,gajijun,8,0)</f>
        <v>0</v>
      </c>
      <c r="E1404" s="1"/>
    </row>
    <row r="1405" spans="1:5">
      <c r="A1405" s="2">
        <v>42180</v>
      </c>
      <c r="B1405" s="107" t="s">
        <v>364</v>
      </c>
      <c r="C1405" s="1" t="s">
        <v>379</v>
      </c>
      <c r="D1405" s="149">
        <f>VLOOKUP(B1405,gajijun,9,0)</f>
        <v>0</v>
      </c>
      <c r="E1405" s="1"/>
    </row>
    <row r="1406" spans="1:5">
      <c r="A1406" s="2">
        <v>42180</v>
      </c>
      <c r="B1406" s="107" t="s">
        <v>364</v>
      </c>
      <c r="C1406" s="1" t="s">
        <v>380</v>
      </c>
      <c r="D1406" s="149">
        <f>VLOOKUP(B1406,gajijun,10,0)</f>
        <v>0</v>
      </c>
      <c r="E1406" s="1"/>
    </row>
    <row r="1407" spans="1:5">
      <c r="A1407" s="2">
        <v>42180</v>
      </c>
      <c r="B1407" s="107" t="s">
        <v>364</v>
      </c>
      <c r="C1407" s="1" t="s">
        <v>381</v>
      </c>
      <c r="D1407" s="149">
        <f>VLOOKUP(B1407,gajijun,11,0)</f>
        <v>0</v>
      </c>
      <c r="E1407" s="1"/>
    </row>
    <row r="1408" spans="1:5">
      <c r="A1408" s="2">
        <v>42180</v>
      </c>
      <c r="B1408" s="71" t="s">
        <v>191</v>
      </c>
      <c r="C1408" s="1" t="s">
        <v>111</v>
      </c>
      <c r="D1408" s="149">
        <f>VLOOKUP(B1408,gajijun,5,0)</f>
        <v>1500000</v>
      </c>
      <c r="E1408" s="1"/>
    </row>
    <row r="1409" spans="1:5">
      <c r="A1409" s="2">
        <v>42180</v>
      </c>
      <c r="B1409" s="71" t="s">
        <v>191</v>
      </c>
      <c r="C1409" s="1" t="s">
        <v>280</v>
      </c>
      <c r="D1409" s="149">
        <f>VLOOKUP(B1409,gajijun,6,0)</f>
        <v>100000</v>
      </c>
      <c r="E1409" s="1"/>
    </row>
    <row r="1410" spans="1:5">
      <c r="A1410" s="2">
        <v>42180</v>
      </c>
      <c r="B1410" s="71" t="s">
        <v>191</v>
      </c>
      <c r="C1410" s="1" t="s">
        <v>125</v>
      </c>
      <c r="D1410" s="149">
        <f>VLOOKUP(B1410,gajijun,7,0)</f>
        <v>0</v>
      </c>
      <c r="E1410" s="1"/>
    </row>
    <row r="1411" spans="1:5">
      <c r="A1411" s="2">
        <v>42180</v>
      </c>
      <c r="B1411" s="71" t="s">
        <v>191</v>
      </c>
      <c r="C1411" s="1" t="s">
        <v>124</v>
      </c>
      <c r="D1411" s="149">
        <f>VLOOKUP(B1411,gajijun,8,0)</f>
        <v>200000</v>
      </c>
      <c r="E1411" s="1"/>
    </row>
    <row r="1412" spans="1:5">
      <c r="A1412" s="2">
        <v>42180</v>
      </c>
      <c r="B1412" s="71" t="s">
        <v>191</v>
      </c>
      <c r="C1412" s="1" t="s">
        <v>379</v>
      </c>
      <c r="D1412" s="149">
        <f>VLOOKUP(B1412,gajijun,9,0)</f>
        <v>375000</v>
      </c>
      <c r="E1412" s="1"/>
    </row>
    <row r="1413" spans="1:5">
      <c r="A1413" s="2">
        <v>42180</v>
      </c>
      <c r="B1413" s="71" t="s">
        <v>191</v>
      </c>
      <c r="C1413" s="1" t="s">
        <v>380</v>
      </c>
      <c r="D1413" s="149">
        <f>VLOOKUP(B1413,gajijun,10,0)</f>
        <v>0</v>
      </c>
      <c r="E1413" s="1"/>
    </row>
    <row r="1414" spans="1:5">
      <c r="A1414" s="2">
        <v>42180</v>
      </c>
      <c r="B1414" s="71" t="s">
        <v>191</v>
      </c>
      <c r="C1414" s="1" t="s">
        <v>381</v>
      </c>
      <c r="D1414" s="149">
        <f>VLOOKUP(B1414,gajijun,11,0)</f>
        <v>0</v>
      </c>
      <c r="E1414" s="1"/>
    </row>
    <row r="1415" spans="1:5">
      <c r="A1415" s="2">
        <v>42180</v>
      </c>
      <c r="B1415" s="71" t="s">
        <v>366</v>
      </c>
      <c r="C1415" s="1" t="s">
        <v>111</v>
      </c>
      <c r="D1415" s="149">
        <f>VLOOKUP(B1415,gajijun,5,0)</f>
        <v>1500000</v>
      </c>
      <c r="E1415" s="1"/>
    </row>
    <row r="1416" spans="1:5">
      <c r="A1416" s="2">
        <v>42180</v>
      </c>
      <c r="B1416" s="71" t="s">
        <v>366</v>
      </c>
      <c r="C1416" s="1" t="s">
        <v>280</v>
      </c>
      <c r="D1416" s="149">
        <f>VLOOKUP(B1416,gajijun,6,0)</f>
        <v>525000</v>
      </c>
      <c r="E1416" s="1"/>
    </row>
    <row r="1417" spans="1:5">
      <c r="A1417" s="2">
        <v>42180</v>
      </c>
      <c r="B1417" s="71" t="s">
        <v>366</v>
      </c>
      <c r="C1417" s="1" t="s">
        <v>125</v>
      </c>
      <c r="D1417" s="149">
        <f>VLOOKUP(B1417,gajijun,7,0)</f>
        <v>0</v>
      </c>
      <c r="E1417" s="1"/>
    </row>
    <row r="1418" spans="1:5">
      <c r="A1418" s="2">
        <v>42180</v>
      </c>
      <c r="B1418" s="71" t="s">
        <v>366</v>
      </c>
      <c r="C1418" s="1" t="s">
        <v>124</v>
      </c>
      <c r="D1418" s="149">
        <f>VLOOKUP(B1418,gajijun,8,0)</f>
        <v>300000</v>
      </c>
      <c r="E1418" s="1"/>
    </row>
    <row r="1419" spans="1:5">
      <c r="A1419" s="2">
        <v>42180</v>
      </c>
      <c r="B1419" s="71" t="s">
        <v>366</v>
      </c>
      <c r="C1419" s="1" t="s">
        <v>379</v>
      </c>
      <c r="D1419" s="149">
        <f>VLOOKUP(B1419,gajijun,9,0)</f>
        <v>400000</v>
      </c>
      <c r="E1419" s="1"/>
    </row>
    <row r="1420" spans="1:5">
      <c r="A1420" s="2">
        <v>42180</v>
      </c>
      <c r="B1420" s="71" t="s">
        <v>366</v>
      </c>
      <c r="C1420" s="1" t="s">
        <v>380</v>
      </c>
      <c r="D1420" s="149">
        <f>VLOOKUP(B1420,gajijun,10,0)</f>
        <v>300000</v>
      </c>
      <c r="E1420" s="1"/>
    </row>
    <row r="1421" spans="1:5">
      <c r="A1421" s="2">
        <v>42180</v>
      </c>
      <c r="B1421" s="71" t="s">
        <v>366</v>
      </c>
      <c r="C1421" s="1" t="s">
        <v>381</v>
      </c>
      <c r="D1421" s="149">
        <f>VLOOKUP(B1421,gajijun,11,0)</f>
        <v>0</v>
      </c>
      <c r="E1421" s="1"/>
    </row>
    <row r="1422" spans="1:5">
      <c r="A1422" s="2">
        <v>42180</v>
      </c>
      <c r="B1422" s="71" t="s">
        <v>192</v>
      </c>
      <c r="C1422" s="1" t="s">
        <v>111</v>
      </c>
      <c r="D1422" s="149">
        <f>VLOOKUP(B1422,gajijun,5,0)</f>
        <v>1500000</v>
      </c>
      <c r="E1422" s="1"/>
    </row>
    <row r="1423" spans="1:5">
      <c r="A1423" s="2">
        <v>42180</v>
      </c>
      <c r="B1423" s="71" t="s">
        <v>192</v>
      </c>
      <c r="C1423" s="1" t="s">
        <v>280</v>
      </c>
      <c r="D1423" s="149">
        <f>VLOOKUP(B1423,gajijun,6,0)</f>
        <v>100000</v>
      </c>
      <c r="E1423" s="1"/>
    </row>
    <row r="1424" spans="1:5">
      <c r="A1424" s="2">
        <v>42180</v>
      </c>
      <c r="B1424" s="71" t="s">
        <v>192</v>
      </c>
      <c r="C1424" s="1" t="s">
        <v>125</v>
      </c>
      <c r="D1424" s="149">
        <f>VLOOKUP(B1424,gajijun,7,0)</f>
        <v>0</v>
      </c>
      <c r="E1424" s="1"/>
    </row>
    <row r="1425" spans="1:5">
      <c r="A1425" s="2">
        <v>42180</v>
      </c>
      <c r="B1425" s="71" t="s">
        <v>192</v>
      </c>
      <c r="C1425" s="1" t="s">
        <v>124</v>
      </c>
      <c r="D1425" s="149">
        <f>VLOOKUP(B1425,gajijun,8,0)</f>
        <v>200000</v>
      </c>
      <c r="E1425" s="1"/>
    </row>
    <row r="1426" spans="1:5">
      <c r="A1426" s="2">
        <v>42180</v>
      </c>
      <c r="B1426" s="71" t="s">
        <v>192</v>
      </c>
      <c r="C1426" s="1" t="s">
        <v>379</v>
      </c>
      <c r="D1426" s="149">
        <f>VLOOKUP(B1426,gajijun,9,0)</f>
        <v>375000</v>
      </c>
      <c r="E1426" s="1"/>
    </row>
    <row r="1427" spans="1:5">
      <c r="A1427" s="2">
        <v>42180</v>
      </c>
      <c r="B1427" s="71" t="s">
        <v>192</v>
      </c>
      <c r="C1427" s="1" t="s">
        <v>380</v>
      </c>
      <c r="D1427" s="149">
        <f>VLOOKUP(B1427,gajijun,10,0)</f>
        <v>175000</v>
      </c>
      <c r="E1427" s="1"/>
    </row>
    <row r="1428" spans="1:5">
      <c r="A1428" s="2">
        <v>42180</v>
      </c>
      <c r="B1428" s="71" t="s">
        <v>192</v>
      </c>
      <c r="C1428" s="1" t="s">
        <v>381</v>
      </c>
      <c r="D1428" s="149">
        <f>VLOOKUP(B1428,gajijun,11,0)</f>
        <v>0</v>
      </c>
      <c r="E1428" s="1"/>
    </row>
    <row r="1429" spans="1:5">
      <c r="A1429" s="2">
        <v>42180</v>
      </c>
      <c r="B1429" s="71" t="s">
        <v>193</v>
      </c>
      <c r="C1429" s="1" t="s">
        <v>111</v>
      </c>
      <c r="D1429" s="149">
        <f>VLOOKUP(B1429,gajijun,5,0)</f>
        <v>1500000</v>
      </c>
      <c r="E1429" s="1"/>
    </row>
    <row r="1430" spans="1:5">
      <c r="A1430" s="2">
        <v>42180</v>
      </c>
      <c r="B1430" s="71" t="s">
        <v>193</v>
      </c>
      <c r="C1430" s="1" t="s">
        <v>280</v>
      </c>
      <c r="D1430" s="149">
        <f>VLOOKUP(B1430,gajijun,6,0)</f>
        <v>100000</v>
      </c>
      <c r="E1430" s="1"/>
    </row>
    <row r="1431" spans="1:5">
      <c r="A1431" s="2">
        <v>42180</v>
      </c>
      <c r="B1431" s="71" t="s">
        <v>193</v>
      </c>
      <c r="C1431" s="1" t="s">
        <v>125</v>
      </c>
      <c r="D1431" s="149">
        <f>VLOOKUP(B1431,gajijun,7,0)</f>
        <v>0</v>
      </c>
      <c r="E1431" s="1"/>
    </row>
    <row r="1432" spans="1:5">
      <c r="A1432" s="2">
        <v>42180</v>
      </c>
      <c r="B1432" s="71" t="s">
        <v>193</v>
      </c>
      <c r="C1432" s="1" t="s">
        <v>124</v>
      </c>
      <c r="D1432" s="149">
        <f>VLOOKUP(B1432,gajijun,8,0)</f>
        <v>200000</v>
      </c>
      <c r="E1432" s="1"/>
    </row>
    <row r="1433" spans="1:5">
      <c r="A1433" s="2">
        <v>42180</v>
      </c>
      <c r="B1433" s="71" t="s">
        <v>193</v>
      </c>
      <c r="C1433" s="1" t="s">
        <v>379</v>
      </c>
      <c r="D1433" s="149">
        <f>VLOOKUP(B1433,gajijun,9,0)</f>
        <v>475000</v>
      </c>
      <c r="E1433" s="1"/>
    </row>
    <row r="1434" spans="1:5">
      <c r="A1434" s="2">
        <v>42180</v>
      </c>
      <c r="B1434" s="71" t="s">
        <v>193</v>
      </c>
      <c r="C1434" s="1" t="s">
        <v>380</v>
      </c>
      <c r="D1434" s="149">
        <f>VLOOKUP(B1434,gajijun,10,0)</f>
        <v>75000</v>
      </c>
      <c r="E1434" s="1"/>
    </row>
    <row r="1435" spans="1:5">
      <c r="A1435" s="2">
        <v>42180</v>
      </c>
      <c r="B1435" s="71" t="s">
        <v>193</v>
      </c>
      <c r="C1435" s="1" t="s">
        <v>381</v>
      </c>
      <c r="D1435" s="149">
        <f>VLOOKUP(B1435,gajijun,11,0)</f>
        <v>0</v>
      </c>
      <c r="E1435" s="1"/>
    </row>
    <row r="1436" spans="1:5">
      <c r="A1436" s="2">
        <v>42180</v>
      </c>
      <c r="B1436" s="71" t="s">
        <v>180</v>
      </c>
      <c r="C1436" s="1" t="s">
        <v>111</v>
      </c>
      <c r="D1436" s="149">
        <f>VLOOKUP(B1436,gajijun,5,0)</f>
        <v>4000000</v>
      </c>
      <c r="E1436" s="1"/>
    </row>
    <row r="1437" spans="1:5">
      <c r="A1437" s="2">
        <v>42180</v>
      </c>
      <c r="B1437" s="71" t="s">
        <v>180</v>
      </c>
      <c r="C1437" s="1" t="s">
        <v>280</v>
      </c>
      <c r="D1437" s="149">
        <f>VLOOKUP(B1437,gajijun,6,0)</f>
        <v>1100000</v>
      </c>
      <c r="E1437" s="1"/>
    </row>
    <row r="1438" spans="1:5">
      <c r="A1438" s="2">
        <v>42180</v>
      </c>
      <c r="B1438" s="71" t="s">
        <v>180</v>
      </c>
      <c r="C1438" s="1" t="s">
        <v>125</v>
      </c>
      <c r="D1438" s="149">
        <f>VLOOKUP(B1438,gajijun,7,0)</f>
        <v>0</v>
      </c>
      <c r="E1438" s="1"/>
    </row>
    <row r="1439" spans="1:5">
      <c r="A1439" s="2">
        <v>42180</v>
      </c>
      <c r="B1439" s="71" t="s">
        <v>180</v>
      </c>
      <c r="C1439" s="1" t="s">
        <v>124</v>
      </c>
      <c r="D1439" s="149">
        <f>VLOOKUP(B1439,gajijun,8,0)</f>
        <v>0</v>
      </c>
      <c r="E1439" s="1"/>
    </row>
    <row r="1440" spans="1:5">
      <c r="A1440" s="2">
        <v>42180</v>
      </c>
      <c r="B1440" s="71" t="s">
        <v>180</v>
      </c>
      <c r="C1440" s="1" t="s">
        <v>379</v>
      </c>
      <c r="D1440" s="149">
        <f>VLOOKUP(B1440,gajijun,9,0)</f>
        <v>0</v>
      </c>
      <c r="E1440" s="1"/>
    </row>
    <row r="1441" spans="1:5">
      <c r="A1441" s="2">
        <v>42180</v>
      </c>
      <c r="B1441" s="71" t="s">
        <v>180</v>
      </c>
      <c r="C1441" s="1" t="s">
        <v>380</v>
      </c>
      <c r="D1441" s="149">
        <f>VLOOKUP(B1441,gajijun,10,0)</f>
        <v>0</v>
      </c>
      <c r="E1441" s="1"/>
    </row>
    <row r="1442" spans="1:5">
      <c r="A1442" s="2">
        <v>42180</v>
      </c>
      <c r="B1442" s="71" t="s">
        <v>180</v>
      </c>
      <c r="C1442" s="1" t="s">
        <v>381</v>
      </c>
      <c r="D1442" s="149">
        <f>VLOOKUP(B1442,gajijun,11,0)</f>
        <v>0</v>
      </c>
      <c r="E1442" s="1"/>
    </row>
    <row r="1443" spans="1:5">
      <c r="A1443" s="2">
        <v>42180</v>
      </c>
      <c r="B1443" s="71" t="s">
        <v>181</v>
      </c>
      <c r="C1443" s="1" t="s">
        <v>111</v>
      </c>
      <c r="D1443" s="149">
        <f>VLOOKUP(B1443,gajijun,5,0)</f>
        <v>2100000</v>
      </c>
      <c r="E1443" s="1"/>
    </row>
    <row r="1444" spans="1:5">
      <c r="A1444" s="2">
        <v>42180</v>
      </c>
      <c r="B1444" s="71" t="s">
        <v>181</v>
      </c>
      <c r="C1444" s="1" t="s">
        <v>280</v>
      </c>
      <c r="D1444" s="149">
        <f>VLOOKUP(B1444,gajijun,6,0)</f>
        <v>500000</v>
      </c>
      <c r="E1444" s="1"/>
    </row>
    <row r="1445" spans="1:5">
      <c r="A1445" s="2">
        <v>42180</v>
      </c>
      <c r="B1445" s="71" t="s">
        <v>181</v>
      </c>
      <c r="C1445" s="1" t="s">
        <v>125</v>
      </c>
      <c r="D1445" s="149">
        <f>VLOOKUP(B1445,gajijun,7,0)</f>
        <v>0</v>
      </c>
      <c r="E1445" s="1"/>
    </row>
    <row r="1446" spans="1:5">
      <c r="A1446" s="2">
        <v>42180</v>
      </c>
      <c r="B1446" s="71" t="s">
        <v>181</v>
      </c>
      <c r="C1446" s="1" t="s">
        <v>124</v>
      </c>
      <c r="D1446" s="149">
        <f>VLOOKUP(B1446,gajijun,8,0)</f>
        <v>500000</v>
      </c>
      <c r="E1446" s="1"/>
    </row>
    <row r="1447" spans="1:5">
      <c r="A1447" s="2">
        <v>42180</v>
      </c>
      <c r="B1447" s="71" t="s">
        <v>181</v>
      </c>
      <c r="C1447" s="1" t="s">
        <v>379</v>
      </c>
      <c r="D1447" s="149">
        <f>VLOOKUP(B1447,gajijun,9,0)</f>
        <v>187000</v>
      </c>
      <c r="E1447" s="1"/>
    </row>
    <row r="1448" spans="1:5">
      <c r="A1448" s="2">
        <v>42180</v>
      </c>
      <c r="B1448" s="71" t="s">
        <v>181</v>
      </c>
      <c r="C1448" s="1" t="s">
        <v>380</v>
      </c>
      <c r="D1448" s="149">
        <f>VLOOKUP(B1448,gajijun,10,0)</f>
        <v>0</v>
      </c>
      <c r="E1448" s="1"/>
    </row>
    <row r="1449" spans="1:5">
      <c r="A1449" s="2">
        <v>42180</v>
      </c>
      <c r="B1449" s="71" t="s">
        <v>181</v>
      </c>
      <c r="C1449" s="1" t="s">
        <v>381</v>
      </c>
      <c r="D1449" s="149">
        <f>VLOOKUP(B1449,gajijun,11,0)</f>
        <v>0</v>
      </c>
      <c r="E1449" s="1"/>
    </row>
    <row r="1450" spans="1:5">
      <c r="A1450" s="2">
        <v>42180</v>
      </c>
      <c r="B1450" s="71" t="s">
        <v>178</v>
      </c>
      <c r="C1450" s="1" t="s">
        <v>111</v>
      </c>
      <c r="D1450" s="149">
        <f>VLOOKUP(B1450,gajijun,5,0)</f>
        <v>2250000</v>
      </c>
      <c r="E1450" s="1"/>
    </row>
    <row r="1451" spans="1:5">
      <c r="A1451" s="2">
        <v>42180</v>
      </c>
      <c r="B1451" s="71" t="s">
        <v>178</v>
      </c>
      <c r="C1451" s="1" t="s">
        <v>280</v>
      </c>
      <c r="D1451" s="149">
        <f>VLOOKUP(B1451,gajijun,6,0)</f>
        <v>500000</v>
      </c>
      <c r="E1451" s="1"/>
    </row>
    <row r="1452" spans="1:5">
      <c r="A1452" s="2">
        <v>42180</v>
      </c>
      <c r="B1452" s="71" t="s">
        <v>178</v>
      </c>
      <c r="C1452" s="1" t="s">
        <v>125</v>
      </c>
      <c r="D1452" s="149">
        <f>VLOOKUP(B1452,gajijun,7,0)</f>
        <v>0</v>
      </c>
      <c r="E1452" s="1"/>
    </row>
    <row r="1453" spans="1:5">
      <c r="A1453" s="2">
        <v>42180</v>
      </c>
      <c r="B1453" s="71" t="s">
        <v>178</v>
      </c>
      <c r="C1453" s="1" t="s">
        <v>124</v>
      </c>
      <c r="D1453" s="149">
        <f>VLOOKUP(B1453,gajijun,8,0)</f>
        <v>325000</v>
      </c>
      <c r="E1453" s="1"/>
    </row>
    <row r="1454" spans="1:5">
      <c r="A1454" s="2">
        <v>42180</v>
      </c>
      <c r="B1454" s="71" t="s">
        <v>178</v>
      </c>
      <c r="C1454" s="1" t="s">
        <v>379</v>
      </c>
      <c r="D1454" s="149">
        <f>VLOOKUP(B1454,gajijun,9,0)</f>
        <v>0</v>
      </c>
      <c r="E1454" s="1"/>
    </row>
    <row r="1455" spans="1:5">
      <c r="A1455" s="2">
        <v>42180</v>
      </c>
      <c r="B1455" s="71" t="s">
        <v>178</v>
      </c>
      <c r="C1455" s="1" t="s">
        <v>380</v>
      </c>
      <c r="D1455" s="149">
        <f>VLOOKUP(B1455,gajijun,10,0)</f>
        <v>0</v>
      </c>
      <c r="E1455" s="1"/>
    </row>
    <row r="1456" spans="1:5">
      <c r="A1456" s="2">
        <v>42180</v>
      </c>
      <c r="B1456" s="71" t="s">
        <v>178</v>
      </c>
      <c r="C1456" s="1" t="s">
        <v>381</v>
      </c>
      <c r="D1456" s="149">
        <f>VLOOKUP(B1456,gajijun,11,0)</f>
        <v>0</v>
      </c>
      <c r="E1456" s="1"/>
    </row>
    <row r="1457" spans="1:5">
      <c r="A1457" s="2">
        <v>42180</v>
      </c>
      <c r="B1457" s="108" t="s">
        <v>272</v>
      </c>
      <c r="C1457" s="1" t="s">
        <v>111</v>
      </c>
      <c r="D1457" s="149">
        <f>VLOOKUP(B1457,gajijun,5,0)</f>
        <v>0</v>
      </c>
      <c r="E1457" s="1"/>
    </row>
    <row r="1458" spans="1:5">
      <c r="A1458" s="2">
        <v>42180</v>
      </c>
      <c r="B1458" s="108" t="s">
        <v>272</v>
      </c>
      <c r="C1458" s="1" t="s">
        <v>280</v>
      </c>
      <c r="D1458" s="149">
        <f>VLOOKUP(B1458,gajijun,6,0)</f>
        <v>0</v>
      </c>
      <c r="E1458" s="1"/>
    </row>
    <row r="1459" spans="1:5">
      <c r="A1459" s="2">
        <v>42180</v>
      </c>
      <c r="B1459" s="108" t="s">
        <v>272</v>
      </c>
      <c r="C1459" s="1" t="s">
        <v>125</v>
      </c>
      <c r="D1459" s="149">
        <f>VLOOKUP(B1459,gajijun,7,0)</f>
        <v>0</v>
      </c>
      <c r="E1459" s="1"/>
    </row>
    <row r="1460" spans="1:5">
      <c r="A1460" s="2">
        <v>42180</v>
      </c>
      <c r="B1460" s="108" t="s">
        <v>272</v>
      </c>
      <c r="C1460" s="1" t="s">
        <v>124</v>
      </c>
      <c r="D1460" s="149">
        <f>VLOOKUP(B1460,gajijun,8,0)</f>
        <v>0</v>
      </c>
      <c r="E1460" s="1"/>
    </row>
    <row r="1461" spans="1:5">
      <c r="A1461" s="2">
        <v>42180</v>
      </c>
      <c r="B1461" s="108" t="s">
        <v>272</v>
      </c>
      <c r="C1461" s="1" t="s">
        <v>379</v>
      </c>
      <c r="D1461" s="149">
        <f>VLOOKUP(B1461,gajijun,9,0)</f>
        <v>0</v>
      </c>
      <c r="E1461" s="1"/>
    </row>
    <row r="1462" spans="1:5">
      <c r="A1462" s="2">
        <v>42180</v>
      </c>
      <c r="B1462" s="108" t="s">
        <v>272</v>
      </c>
      <c r="C1462" s="1" t="s">
        <v>380</v>
      </c>
      <c r="D1462" s="149">
        <f>VLOOKUP(B1462,gajijun,10,0)</f>
        <v>0</v>
      </c>
      <c r="E1462" s="1"/>
    </row>
    <row r="1463" spans="1:5">
      <c r="A1463" s="2">
        <v>42180</v>
      </c>
      <c r="B1463" s="108" t="s">
        <v>272</v>
      </c>
      <c r="C1463" s="1" t="s">
        <v>381</v>
      </c>
      <c r="D1463" s="149">
        <f>VLOOKUP(B1463,gajijun,11,0)</f>
        <v>0</v>
      </c>
      <c r="E1463" s="1"/>
    </row>
    <row r="1464" spans="1:5">
      <c r="A1464" s="2">
        <v>42180</v>
      </c>
      <c r="B1464" s="71" t="s">
        <v>194</v>
      </c>
      <c r="C1464" s="1" t="s">
        <v>111</v>
      </c>
      <c r="D1464" s="149">
        <f>VLOOKUP(B1464,gajijun,5,0)</f>
        <v>2000000</v>
      </c>
      <c r="E1464" s="1"/>
    </row>
    <row r="1465" spans="1:5">
      <c r="A1465" s="2">
        <v>42180</v>
      </c>
      <c r="B1465" s="71" t="s">
        <v>194</v>
      </c>
      <c r="C1465" s="1" t="s">
        <v>280</v>
      </c>
      <c r="D1465" s="149">
        <f>VLOOKUP(B1465,gajijun,6,0)</f>
        <v>500000</v>
      </c>
      <c r="E1465" s="1"/>
    </row>
    <row r="1466" spans="1:5">
      <c r="A1466" s="2">
        <v>42180</v>
      </c>
      <c r="B1466" s="71" t="s">
        <v>194</v>
      </c>
      <c r="C1466" s="1" t="s">
        <v>125</v>
      </c>
      <c r="D1466" s="149">
        <f>VLOOKUP(B1466,gajijun,7,0)</f>
        <v>0</v>
      </c>
      <c r="E1466" s="1"/>
    </row>
    <row r="1467" spans="1:5">
      <c r="A1467" s="2">
        <v>42180</v>
      </c>
      <c r="B1467" s="71" t="s">
        <v>194</v>
      </c>
      <c r="C1467" s="1" t="s">
        <v>124</v>
      </c>
      <c r="D1467" s="149">
        <f>VLOOKUP(B1467,gajijun,8,0)</f>
        <v>300000</v>
      </c>
      <c r="E1467" s="1"/>
    </row>
    <row r="1468" spans="1:5">
      <c r="A1468" s="2">
        <v>42180</v>
      </c>
      <c r="B1468" s="71" t="s">
        <v>194</v>
      </c>
      <c r="C1468" s="1" t="s">
        <v>379</v>
      </c>
      <c r="D1468" s="149">
        <f>VLOOKUP(B1468,gajijun,9,0)</f>
        <v>275000</v>
      </c>
      <c r="E1468" s="1"/>
    </row>
    <row r="1469" spans="1:5">
      <c r="A1469" s="2">
        <v>42180</v>
      </c>
      <c r="B1469" s="71" t="s">
        <v>194</v>
      </c>
      <c r="C1469" s="1" t="s">
        <v>380</v>
      </c>
      <c r="D1469" s="149">
        <f>VLOOKUP(B1469,gajijun,10,0)</f>
        <v>0</v>
      </c>
      <c r="E1469" s="1"/>
    </row>
    <row r="1470" spans="1:5">
      <c r="A1470" s="2">
        <v>42180</v>
      </c>
      <c r="B1470" s="71" t="s">
        <v>194</v>
      </c>
      <c r="C1470" s="1" t="s">
        <v>381</v>
      </c>
      <c r="D1470" s="149">
        <f>VLOOKUP(B1470,gajijun,11,0)</f>
        <v>0</v>
      </c>
      <c r="E1470" s="1"/>
    </row>
    <row r="1471" spans="1:5">
      <c r="A1471" s="2">
        <v>42180</v>
      </c>
      <c r="B1471" s="71" t="s">
        <v>195</v>
      </c>
      <c r="C1471" s="1" t="s">
        <v>111</v>
      </c>
      <c r="D1471" s="149">
        <f>VLOOKUP(B1471,gajijun,5,0)</f>
        <v>1500000</v>
      </c>
      <c r="E1471" s="1"/>
    </row>
    <row r="1472" spans="1:5">
      <c r="A1472" s="2">
        <v>42180</v>
      </c>
      <c r="B1472" s="71" t="s">
        <v>195</v>
      </c>
      <c r="C1472" s="1" t="s">
        <v>280</v>
      </c>
      <c r="D1472" s="149">
        <f>VLOOKUP(B1472,gajijun,6,0)</f>
        <v>100000</v>
      </c>
      <c r="E1472" s="1"/>
    </row>
    <row r="1473" spans="1:5">
      <c r="A1473" s="2">
        <v>42180</v>
      </c>
      <c r="B1473" s="71" t="s">
        <v>195</v>
      </c>
      <c r="C1473" s="1" t="s">
        <v>125</v>
      </c>
      <c r="D1473" s="149">
        <f>VLOOKUP(B1473,gajijun,7,0)</f>
        <v>0</v>
      </c>
      <c r="E1473" s="1"/>
    </row>
    <row r="1474" spans="1:5">
      <c r="A1474" s="2">
        <v>42180</v>
      </c>
      <c r="B1474" s="71" t="s">
        <v>195</v>
      </c>
      <c r="C1474" s="1" t="s">
        <v>124</v>
      </c>
      <c r="D1474" s="149">
        <f>VLOOKUP(B1474,gajijun,8,0)</f>
        <v>200000</v>
      </c>
      <c r="E1474" s="1"/>
    </row>
    <row r="1475" spans="1:5">
      <c r="A1475" s="2">
        <v>42180</v>
      </c>
      <c r="B1475" s="71" t="s">
        <v>195</v>
      </c>
      <c r="C1475" s="1" t="s">
        <v>379</v>
      </c>
      <c r="D1475" s="149">
        <f>VLOOKUP(B1475,gajijun,9,0)</f>
        <v>275000</v>
      </c>
      <c r="E1475" s="1"/>
    </row>
    <row r="1476" spans="1:5">
      <c r="A1476" s="2">
        <v>42180</v>
      </c>
      <c r="B1476" s="71" t="s">
        <v>195</v>
      </c>
      <c r="C1476" s="1" t="s">
        <v>380</v>
      </c>
      <c r="D1476" s="149">
        <f>VLOOKUP(B1476,gajijun,10,0)</f>
        <v>250000</v>
      </c>
      <c r="E1476" s="1"/>
    </row>
    <row r="1477" spans="1:5">
      <c r="A1477" s="2">
        <v>42180</v>
      </c>
      <c r="B1477" s="71" t="s">
        <v>195</v>
      </c>
      <c r="C1477" s="1" t="s">
        <v>381</v>
      </c>
      <c r="D1477" s="149">
        <f>VLOOKUP(B1477,gajijun,11,0)</f>
        <v>0</v>
      </c>
      <c r="E1477" s="1"/>
    </row>
    <row r="1478" spans="1:5">
      <c r="A1478" s="2">
        <v>42180</v>
      </c>
      <c r="B1478" s="71" t="s">
        <v>196</v>
      </c>
      <c r="C1478" s="1" t="s">
        <v>111</v>
      </c>
      <c r="D1478" s="149">
        <f>VLOOKUP(B1478,gajijun,5,0)</f>
        <v>1500000</v>
      </c>
      <c r="E1478" s="1"/>
    </row>
    <row r="1479" spans="1:5">
      <c r="A1479" s="2">
        <v>42180</v>
      </c>
      <c r="B1479" s="71" t="s">
        <v>196</v>
      </c>
      <c r="C1479" s="1" t="s">
        <v>280</v>
      </c>
      <c r="D1479" s="149">
        <f>VLOOKUP(B1479,gajijun,6,0)</f>
        <v>100000</v>
      </c>
      <c r="E1479" s="1"/>
    </row>
    <row r="1480" spans="1:5">
      <c r="A1480" s="2">
        <v>42180</v>
      </c>
      <c r="B1480" s="71" t="s">
        <v>196</v>
      </c>
      <c r="C1480" s="1" t="s">
        <v>125</v>
      </c>
      <c r="D1480" s="149">
        <f>VLOOKUP(B1480,gajijun,7,0)</f>
        <v>0</v>
      </c>
      <c r="E1480" s="1"/>
    </row>
    <row r="1481" spans="1:5">
      <c r="A1481" s="2">
        <v>42180</v>
      </c>
      <c r="B1481" s="71" t="s">
        <v>196</v>
      </c>
      <c r="C1481" s="1" t="s">
        <v>124</v>
      </c>
      <c r="D1481" s="149">
        <f>VLOOKUP(B1481,gajijun,8,0)</f>
        <v>200000</v>
      </c>
      <c r="E1481" s="1"/>
    </row>
    <row r="1482" spans="1:5">
      <c r="A1482" s="2">
        <v>42180</v>
      </c>
      <c r="B1482" s="71" t="s">
        <v>196</v>
      </c>
      <c r="C1482" s="1" t="s">
        <v>379</v>
      </c>
      <c r="D1482" s="149">
        <f>VLOOKUP(B1482,gajijun,9,0)</f>
        <v>275000</v>
      </c>
      <c r="E1482" s="1"/>
    </row>
    <row r="1483" spans="1:5">
      <c r="A1483" s="2">
        <v>42180</v>
      </c>
      <c r="B1483" s="71" t="s">
        <v>196</v>
      </c>
      <c r="C1483" s="1" t="s">
        <v>380</v>
      </c>
      <c r="D1483" s="149">
        <f>VLOOKUP(B1483,gajijun,10,0)</f>
        <v>250000</v>
      </c>
      <c r="E1483" s="1"/>
    </row>
    <row r="1484" spans="1:5">
      <c r="A1484" s="2">
        <v>42180</v>
      </c>
      <c r="B1484" s="71" t="s">
        <v>196</v>
      </c>
      <c r="C1484" s="1" t="s">
        <v>381</v>
      </c>
      <c r="D1484" s="149">
        <f>VLOOKUP(B1484,gajijun,11,0)</f>
        <v>0</v>
      </c>
      <c r="E1484" s="1"/>
    </row>
    <row r="1485" spans="1:5">
      <c r="A1485" s="2">
        <v>42180</v>
      </c>
      <c r="B1485" s="71" t="s">
        <v>197</v>
      </c>
      <c r="C1485" s="1" t="s">
        <v>111</v>
      </c>
      <c r="D1485" s="149">
        <f>VLOOKUP(B1485,gajijun,5,0)</f>
        <v>1500000</v>
      </c>
      <c r="E1485" s="1"/>
    </row>
    <row r="1486" spans="1:5">
      <c r="A1486" s="2">
        <v>42180</v>
      </c>
      <c r="B1486" s="71" t="s">
        <v>197</v>
      </c>
      <c r="C1486" s="1" t="s">
        <v>280</v>
      </c>
      <c r="D1486" s="149">
        <f>VLOOKUP(B1486,gajijun,6,0)</f>
        <v>100000</v>
      </c>
      <c r="E1486" s="1"/>
    </row>
    <row r="1487" spans="1:5">
      <c r="A1487" s="2">
        <v>42180</v>
      </c>
      <c r="B1487" s="71" t="s">
        <v>197</v>
      </c>
      <c r="C1487" s="1" t="s">
        <v>125</v>
      </c>
      <c r="D1487" s="149">
        <f>VLOOKUP(B1487,gajijun,7,0)</f>
        <v>0</v>
      </c>
      <c r="E1487" s="1"/>
    </row>
    <row r="1488" spans="1:5">
      <c r="A1488" s="2">
        <v>42180</v>
      </c>
      <c r="B1488" s="71" t="s">
        <v>197</v>
      </c>
      <c r="C1488" s="1" t="s">
        <v>124</v>
      </c>
      <c r="D1488" s="149">
        <f>VLOOKUP(B1488,gajijun,8,0)</f>
        <v>200000</v>
      </c>
      <c r="E1488" s="1"/>
    </row>
    <row r="1489" spans="1:5">
      <c r="A1489" s="2">
        <v>42180</v>
      </c>
      <c r="B1489" s="71" t="s">
        <v>197</v>
      </c>
      <c r="C1489" s="1" t="s">
        <v>379</v>
      </c>
      <c r="D1489" s="149">
        <f>VLOOKUP(B1489,gajijun,9,0)</f>
        <v>275000</v>
      </c>
      <c r="E1489" s="1"/>
    </row>
    <row r="1490" spans="1:5">
      <c r="A1490" s="2">
        <v>42180</v>
      </c>
      <c r="B1490" s="71" t="s">
        <v>197</v>
      </c>
      <c r="C1490" s="1" t="s">
        <v>380</v>
      </c>
      <c r="D1490" s="149">
        <f>VLOOKUP(B1490,gajijun,10,0)</f>
        <v>250000</v>
      </c>
      <c r="E1490" s="1"/>
    </row>
    <row r="1491" spans="1:5">
      <c r="A1491" s="2">
        <v>42180</v>
      </c>
      <c r="B1491" s="71" t="s">
        <v>197</v>
      </c>
      <c r="C1491" s="1" t="s">
        <v>381</v>
      </c>
      <c r="D1491" s="149">
        <f>VLOOKUP(B1491,gajijun,11,0)</f>
        <v>0</v>
      </c>
      <c r="E1491" s="1"/>
    </row>
    <row r="1492" spans="1:5">
      <c r="A1492" s="2">
        <v>42180</v>
      </c>
      <c r="B1492" s="108" t="s">
        <v>273</v>
      </c>
      <c r="C1492" s="1" t="s">
        <v>111</v>
      </c>
      <c r="D1492" s="149">
        <f>VLOOKUP(B1492,gajijun,5,0)</f>
        <v>0</v>
      </c>
      <c r="E1492" s="1"/>
    </row>
    <row r="1493" spans="1:5">
      <c r="A1493" s="2">
        <v>42180</v>
      </c>
      <c r="B1493" s="108" t="s">
        <v>273</v>
      </c>
      <c r="C1493" s="1" t="s">
        <v>280</v>
      </c>
      <c r="D1493" s="149">
        <f>VLOOKUP(B1493,gajijun,6,0)</f>
        <v>0</v>
      </c>
      <c r="E1493" s="1"/>
    </row>
    <row r="1494" spans="1:5">
      <c r="A1494" s="2">
        <v>42180</v>
      </c>
      <c r="B1494" s="108" t="s">
        <v>273</v>
      </c>
      <c r="C1494" s="1" t="s">
        <v>125</v>
      </c>
      <c r="D1494" s="149">
        <f>VLOOKUP(B1494,gajijun,7,0)</f>
        <v>0</v>
      </c>
      <c r="E1494" s="1"/>
    </row>
    <row r="1495" spans="1:5">
      <c r="A1495" s="2">
        <v>42180</v>
      </c>
      <c r="B1495" s="108" t="s">
        <v>273</v>
      </c>
      <c r="C1495" s="1" t="s">
        <v>124</v>
      </c>
      <c r="D1495" s="149">
        <f>VLOOKUP(B1495,gajijun,8,0)</f>
        <v>0</v>
      </c>
      <c r="E1495" s="1"/>
    </row>
    <row r="1496" spans="1:5">
      <c r="A1496" s="2">
        <v>42180</v>
      </c>
      <c r="B1496" s="108" t="s">
        <v>273</v>
      </c>
      <c r="C1496" s="1" t="s">
        <v>379</v>
      </c>
      <c r="D1496" s="149">
        <f>VLOOKUP(B1496,gajijun,9,0)</f>
        <v>0</v>
      </c>
      <c r="E1496" s="1"/>
    </row>
    <row r="1497" spans="1:5">
      <c r="A1497" s="2">
        <v>42180</v>
      </c>
      <c r="B1497" s="108" t="s">
        <v>273</v>
      </c>
      <c r="C1497" s="1" t="s">
        <v>380</v>
      </c>
      <c r="D1497" s="149">
        <f>VLOOKUP(B1497,gajijun,10,0)</f>
        <v>0</v>
      </c>
      <c r="E1497" s="1"/>
    </row>
    <row r="1498" spans="1:5">
      <c r="A1498" s="2">
        <v>42180</v>
      </c>
      <c r="B1498" s="108" t="s">
        <v>273</v>
      </c>
      <c r="C1498" s="1" t="s">
        <v>381</v>
      </c>
      <c r="D1498" s="149">
        <f>VLOOKUP(B1498,gajijun,11,0)</f>
        <v>0</v>
      </c>
      <c r="E1498" s="1"/>
    </row>
    <row r="1499" spans="1:5">
      <c r="A1499" s="2">
        <v>42180</v>
      </c>
      <c r="B1499" s="71" t="s">
        <v>198</v>
      </c>
      <c r="C1499" s="1" t="s">
        <v>111</v>
      </c>
      <c r="D1499" s="149">
        <f>VLOOKUP(B1499,gajijun,5,0)</f>
        <v>1500000</v>
      </c>
      <c r="E1499" s="1"/>
    </row>
    <row r="1500" spans="1:5">
      <c r="A1500" s="2">
        <v>42180</v>
      </c>
      <c r="B1500" s="71" t="s">
        <v>198</v>
      </c>
      <c r="C1500" s="1" t="s">
        <v>280</v>
      </c>
      <c r="D1500" s="149">
        <f>VLOOKUP(B1500,gajijun,6,0)</f>
        <v>400000</v>
      </c>
      <c r="E1500" s="1"/>
    </row>
    <row r="1501" spans="1:5">
      <c r="A1501" s="2">
        <v>42180</v>
      </c>
      <c r="B1501" s="71" t="s">
        <v>198</v>
      </c>
      <c r="C1501" s="1" t="s">
        <v>125</v>
      </c>
      <c r="D1501" s="149">
        <f>VLOOKUP(B1501,gajijun,7,0)</f>
        <v>0</v>
      </c>
      <c r="E1501" s="1"/>
    </row>
    <row r="1502" spans="1:5">
      <c r="A1502" s="2">
        <v>42180</v>
      </c>
      <c r="B1502" s="71" t="s">
        <v>198</v>
      </c>
      <c r="C1502" s="1" t="s">
        <v>124</v>
      </c>
      <c r="D1502" s="149">
        <f>VLOOKUP(B1502,gajijun,8,0)</f>
        <v>50000</v>
      </c>
      <c r="E1502" s="1"/>
    </row>
    <row r="1503" spans="1:5">
      <c r="A1503" s="2">
        <v>42180</v>
      </c>
      <c r="B1503" s="71" t="s">
        <v>198</v>
      </c>
      <c r="C1503" s="1" t="s">
        <v>379</v>
      </c>
      <c r="D1503" s="149">
        <f>VLOOKUP(B1503,gajijun,9,0)</f>
        <v>0</v>
      </c>
      <c r="E1503" s="1"/>
    </row>
    <row r="1504" spans="1:5">
      <c r="A1504" s="2">
        <v>42180</v>
      </c>
      <c r="B1504" s="71" t="s">
        <v>198</v>
      </c>
      <c r="C1504" s="1" t="s">
        <v>380</v>
      </c>
      <c r="D1504" s="149">
        <f>VLOOKUP(B1504,gajijun,10,0)</f>
        <v>0</v>
      </c>
      <c r="E1504" s="1"/>
    </row>
    <row r="1505" spans="1:5">
      <c r="A1505" s="2">
        <v>42180</v>
      </c>
      <c r="B1505" s="71" t="s">
        <v>198</v>
      </c>
      <c r="C1505" s="1" t="s">
        <v>381</v>
      </c>
      <c r="D1505" s="149">
        <f>VLOOKUP(B1505,gajijun,11,0)</f>
        <v>0</v>
      </c>
      <c r="E1505" s="1"/>
    </row>
    <row r="1506" spans="1:5">
      <c r="A1506" s="2">
        <v>42180</v>
      </c>
      <c r="B1506" s="71" t="s">
        <v>199</v>
      </c>
      <c r="C1506" s="1" t="s">
        <v>111</v>
      </c>
      <c r="D1506" s="149">
        <f>VLOOKUP(B1506,gajijun,5,0)</f>
        <v>1500000</v>
      </c>
      <c r="E1506" s="1"/>
    </row>
    <row r="1507" spans="1:5">
      <c r="A1507" s="2">
        <v>42180</v>
      </c>
      <c r="B1507" s="71" t="s">
        <v>199</v>
      </c>
      <c r="C1507" s="1" t="s">
        <v>280</v>
      </c>
      <c r="D1507" s="149">
        <f>VLOOKUP(B1507,gajijun,6,0)</f>
        <v>400000</v>
      </c>
      <c r="E1507" s="1"/>
    </row>
    <row r="1508" spans="1:5">
      <c r="A1508" s="2">
        <v>42180</v>
      </c>
      <c r="B1508" s="71" t="s">
        <v>199</v>
      </c>
      <c r="C1508" s="1" t="s">
        <v>125</v>
      </c>
      <c r="D1508" s="149">
        <f>VLOOKUP(B1508,gajijun,7,0)</f>
        <v>0</v>
      </c>
      <c r="E1508" s="1"/>
    </row>
    <row r="1509" spans="1:5">
      <c r="A1509" s="2">
        <v>42180</v>
      </c>
      <c r="B1509" s="71" t="s">
        <v>199</v>
      </c>
      <c r="C1509" s="1" t="s">
        <v>124</v>
      </c>
      <c r="D1509" s="149">
        <f>VLOOKUP(B1509,gajijun,8,0)</f>
        <v>200000</v>
      </c>
      <c r="E1509" s="1"/>
    </row>
    <row r="1510" spans="1:5">
      <c r="A1510" s="2">
        <v>42180</v>
      </c>
      <c r="B1510" s="71" t="s">
        <v>199</v>
      </c>
      <c r="C1510" s="1" t="s">
        <v>379</v>
      </c>
      <c r="D1510" s="149">
        <f>VLOOKUP(B1510,gajijun,9,0)</f>
        <v>225000</v>
      </c>
      <c r="E1510" s="1"/>
    </row>
    <row r="1511" spans="1:5">
      <c r="A1511" s="2">
        <v>42180</v>
      </c>
      <c r="B1511" s="71" t="s">
        <v>199</v>
      </c>
      <c r="C1511" s="1" t="s">
        <v>380</v>
      </c>
      <c r="D1511" s="149">
        <f>VLOOKUP(B1511,gajijun,10,0)</f>
        <v>0</v>
      </c>
      <c r="E1511" s="1"/>
    </row>
    <row r="1512" spans="1:5">
      <c r="A1512" s="2">
        <v>42180</v>
      </c>
      <c r="B1512" s="71" t="s">
        <v>199</v>
      </c>
      <c r="C1512" s="1" t="s">
        <v>381</v>
      </c>
      <c r="D1512" s="149">
        <f>VLOOKUP(B1512,gajijun,11,0)</f>
        <v>0</v>
      </c>
      <c r="E1512" s="1"/>
    </row>
    <row r="1513" spans="1:5">
      <c r="A1513" s="2">
        <v>42180</v>
      </c>
      <c r="B1513" s="108" t="s">
        <v>274</v>
      </c>
      <c r="C1513" s="1" t="s">
        <v>111</v>
      </c>
      <c r="D1513" s="149">
        <f>VLOOKUP(B1513,gajijun,5,0)</f>
        <v>0</v>
      </c>
      <c r="E1513" s="1"/>
    </row>
    <row r="1514" spans="1:5">
      <c r="A1514" s="2">
        <v>42180</v>
      </c>
      <c r="B1514" s="108" t="s">
        <v>274</v>
      </c>
      <c r="C1514" s="1" t="s">
        <v>280</v>
      </c>
      <c r="D1514" s="149">
        <f>VLOOKUP(B1514,gajijun,6,0)</f>
        <v>0</v>
      </c>
      <c r="E1514" s="1"/>
    </row>
    <row r="1515" spans="1:5">
      <c r="A1515" s="2">
        <v>42180</v>
      </c>
      <c r="B1515" s="108" t="s">
        <v>274</v>
      </c>
      <c r="C1515" s="1" t="s">
        <v>125</v>
      </c>
      <c r="D1515" s="149">
        <f>VLOOKUP(B1515,gajijun,7,0)</f>
        <v>0</v>
      </c>
      <c r="E1515" s="1"/>
    </row>
    <row r="1516" spans="1:5">
      <c r="A1516" s="2">
        <v>42180</v>
      </c>
      <c r="B1516" s="108" t="s">
        <v>274</v>
      </c>
      <c r="C1516" s="1" t="s">
        <v>124</v>
      </c>
      <c r="D1516" s="149">
        <f>VLOOKUP(B1516,gajijun,8,0)</f>
        <v>0</v>
      </c>
      <c r="E1516" s="1"/>
    </row>
    <row r="1517" spans="1:5">
      <c r="A1517" s="2">
        <v>42180</v>
      </c>
      <c r="B1517" s="108" t="s">
        <v>274</v>
      </c>
      <c r="C1517" s="1" t="s">
        <v>379</v>
      </c>
      <c r="D1517" s="149">
        <f>VLOOKUP(B1517,gajijun,9,0)</f>
        <v>0</v>
      </c>
      <c r="E1517" s="1"/>
    </row>
    <row r="1518" spans="1:5">
      <c r="A1518" s="2">
        <v>42180</v>
      </c>
      <c r="B1518" s="108" t="s">
        <v>274</v>
      </c>
      <c r="C1518" s="1" t="s">
        <v>380</v>
      </c>
      <c r="D1518" s="149">
        <f>VLOOKUP(B1518,gajijun,10,0)</f>
        <v>0</v>
      </c>
      <c r="E1518" s="1"/>
    </row>
    <row r="1519" spans="1:5">
      <c r="A1519" s="2">
        <v>42180</v>
      </c>
      <c r="B1519" s="108" t="s">
        <v>274</v>
      </c>
      <c r="C1519" s="1" t="s">
        <v>381</v>
      </c>
      <c r="D1519" s="149">
        <f>VLOOKUP(B1519,gajijun,11,0)</f>
        <v>0</v>
      </c>
      <c r="E1519" s="1"/>
    </row>
    <row r="1520" spans="1:5">
      <c r="A1520" s="2">
        <v>42180</v>
      </c>
      <c r="B1520" s="108" t="s">
        <v>275</v>
      </c>
      <c r="C1520" s="1" t="s">
        <v>111</v>
      </c>
      <c r="D1520" s="149">
        <f>VLOOKUP(B1520,gajijun,5,0)</f>
        <v>0</v>
      </c>
      <c r="E1520" s="1"/>
    </row>
    <row r="1521" spans="1:5">
      <c r="A1521" s="2">
        <v>42180</v>
      </c>
      <c r="B1521" s="108" t="s">
        <v>275</v>
      </c>
      <c r="C1521" s="1" t="s">
        <v>280</v>
      </c>
      <c r="D1521" s="149">
        <f>VLOOKUP(B1521,gajijun,6,0)</f>
        <v>0</v>
      </c>
      <c r="E1521" s="1"/>
    </row>
    <row r="1522" spans="1:5">
      <c r="A1522" s="2">
        <v>42180</v>
      </c>
      <c r="B1522" s="108" t="s">
        <v>275</v>
      </c>
      <c r="C1522" s="1" t="s">
        <v>125</v>
      </c>
      <c r="D1522" s="149">
        <f>VLOOKUP(B1522,gajijun,7,0)</f>
        <v>0</v>
      </c>
      <c r="E1522" s="1"/>
    </row>
    <row r="1523" spans="1:5">
      <c r="A1523" s="2">
        <v>42180</v>
      </c>
      <c r="B1523" s="108" t="s">
        <v>275</v>
      </c>
      <c r="C1523" s="1" t="s">
        <v>124</v>
      </c>
      <c r="D1523" s="149">
        <f>VLOOKUP(B1523,gajijun,8,0)</f>
        <v>0</v>
      </c>
      <c r="E1523" s="1"/>
    </row>
    <row r="1524" spans="1:5">
      <c r="A1524" s="2">
        <v>42180</v>
      </c>
      <c r="B1524" s="108" t="s">
        <v>275</v>
      </c>
      <c r="C1524" s="1" t="s">
        <v>379</v>
      </c>
      <c r="D1524" s="149">
        <f>VLOOKUP(B1524,gajijun,9,0)</f>
        <v>0</v>
      </c>
      <c r="E1524" s="1"/>
    </row>
    <row r="1525" spans="1:5">
      <c r="A1525" s="2">
        <v>42180</v>
      </c>
      <c r="B1525" s="108" t="s">
        <v>275</v>
      </c>
      <c r="C1525" s="1" t="s">
        <v>380</v>
      </c>
      <c r="D1525" s="149">
        <f>VLOOKUP(B1525,gajijun,10,0)</f>
        <v>0</v>
      </c>
      <c r="E1525" s="1"/>
    </row>
    <row r="1526" spans="1:5">
      <c r="A1526" s="2">
        <v>42180</v>
      </c>
      <c r="B1526" s="108" t="s">
        <v>275</v>
      </c>
      <c r="C1526" s="1" t="s">
        <v>381</v>
      </c>
      <c r="D1526" s="149">
        <f>VLOOKUP(B1526,gajijun,11,0)</f>
        <v>0</v>
      </c>
      <c r="E1526" s="1"/>
    </row>
    <row r="1527" spans="1:5">
      <c r="A1527" s="2">
        <v>42180</v>
      </c>
      <c r="B1527" s="108" t="s">
        <v>276</v>
      </c>
      <c r="C1527" s="1" t="s">
        <v>111</v>
      </c>
      <c r="D1527" s="149">
        <f>VLOOKUP(B1527,gajijun,5,0)</f>
        <v>0</v>
      </c>
      <c r="E1527" s="1"/>
    </row>
    <row r="1528" spans="1:5">
      <c r="A1528" s="2">
        <v>42180</v>
      </c>
      <c r="B1528" s="108" t="s">
        <v>276</v>
      </c>
      <c r="C1528" s="1" t="s">
        <v>280</v>
      </c>
      <c r="D1528" s="149">
        <f>VLOOKUP(B1528,gajijun,6,0)</f>
        <v>0</v>
      </c>
      <c r="E1528" s="1"/>
    </row>
    <row r="1529" spans="1:5">
      <c r="A1529" s="2">
        <v>42180</v>
      </c>
      <c r="B1529" s="108" t="s">
        <v>276</v>
      </c>
      <c r="C1529" s="1" t="s">
        <v>125</v>
      </c>
      <c r="D1529" s="149">
        <f>VLOOKUP(B1529,gajijun,7,0)</f>
        <v>0</v>
      </c>
      <c r="E1529" s="1"/>
    </row>
    <row r="1530" spans="1:5">
      <c r="A1530" s="2">
        <v>42180</v>
      </c>
      <c r="B1530" s="108" t="s">
        <v>276</v>
      </c>
      <c r="C1530" s="1" t="s">
        <v>124</v>
      </c>
      <c r="D1530" s="149">
        <f>VLOOKUP(B1530,gajijun,8,0)</f>
        <v>0</v>
      </c>
      <c r="E1530" s="1"/>
    </row>
    <row r="1531" spans="1:5">
      <c r="A1531" s="2">
        <v>42180</v>
      </c>
      <c r="B1531" s="108" t="s">
        <v>276</v>
      </c>
      <c r="C1531" s="1" t="s">
        <v>379</v>
      </c>
      <c r="D1531" s="149">
        <f>VLOOKUP(B1531,gajijun,9,0)</f>
        <v>0</v>
      </c>
      <c r="E1531" s="1"/>
    </row>
    <row r="1532" spans="1:5">
      <c r="A1532" s="2">
        <v>42180</v>
      </c>
      <c r="B1532" s="108" t="s">
        <v>276</v>
      </c>
      <c r="C1532" s="1" t="s">
        <v>380</v>
      </c>
      <c r="D1532" s="149">
        <f>VLOOKUP(B1532,gajijun,10,0)</f>
        <v>0</v>
      </c>
      <c r="E1532" s="1"/>
    </row>
    <row r="1533" spans="1:5">
      <c r="A1533" s="2">
        <v>42180</v>
      </c>
      <c r="B1533" s="108" t="s">
        <v>276</v>
      </c>
      <c r="C1533" s="1" t="s">
        <v>381</v>
      </c>
      <c r="D1533" s="149">
        <f>VLOOKUP(B1533,gajijun,11,0)</f>
        <v>0</v>
      </c>
      <c r="E1533" s="1"/>
    </row>
    <row r="1534" spans="1:5">
      <c r="A1534" s="2">
        <v>42180</v>
      </c>
      <c r="B1534" s="71" t="s">
        <v>200</v>
      </c>
      <c r="C1534" s="1" t="s">
        <v>111</v>
      </c>
      <c r="D1534" s="149">
        <f>VLOOKUP(B1534,gajijun,5,0)</f>
        <v>1500000</v>
      </c>
      <c r="E1534" s="1"/>
    </row>
    <row r="1535" spans="1:5">
      <c r="A1535" s="2">
        <v>42180</v>
      </c>
      <c r="B1535" s="71" t="s">
        <v>200</v>
      </c>
      <c r="C1535" s="1" t="s">
        <v>280</v>
      </c>
      <c r="D1535" s="149">
        <f>VLOOKUP(B1535,gajijun,6,0)</f>
        <v>400000</v>
      </c>
      <c r="E1535" s="1"/>
    </row>
    <row r="1536" spans="1:5">
      <c r="A1536" s="2">
        <v>42180</v>
      </c>
      <c r="B1536" s="71" t="s">
        <v>200</v>
      </c>
      <c r="C1536" s="1" t="s">
        <v>125</v>
      </c>
      <c r="D1536" s="149">
        <f>VLOOKUP(B1536,gajijun,7,0)</f>
        <v>0</v>
      </c>
      <c r="E1536" s="1"/>
    </row>
    <row r="1537" spans="1:5">
      <c r="A1537" s="2">
        <v>42180</v>
      </c>
      <c r="B1537" s="71" t="s">
        <v>200</v>
      </c>
      <c r="C1537" s="1" t="s">
        <v>124</v>
      </c>
      <c r="D1537" s="149">
        <f>VLOOKUP(B1537,gajijun,8,0)</f>
        <v>200000</v>
      </c>
      <c r="E1537" s="1"/>
    </row>
    <row r="1538" spans="1:5">
      <c r="A1538" s="2">
        <v>42180</v>
      </c>
      <c r="B1538" s="71" t="s">
        <v>200</v>
      </c>
      <c r="C1538" s="1" t="s">
        <v>379</v>
      </c>
      <c r="D1538" s="149">
        <f>VLOOKUP(B1538,gajijun,9,0)</f>
        <v>210000</v>
      </c>
      <c r="E1538" s="1"/>
    </row>
    <row r="1539" spans="1:5">
      <c r="A1539" s="2">
        <v>42180</v>
      </c>
      <c r="B1539" s="71" t="s">
        <v>200</v>
      </c>
      <c r="C1539" s="1" t="s">
        <v>380</v>
      </c>
      <c r="D1539" s="149">
        <f>VLOOKUP(B1539,gajijun,10,0)</f>
        <v>0</v>
      </c>
      <c r="E1539" s="1"/>
    </row>
    <row r="1540" spans="1:5">
      <c r="A1540" s="2">
        <v>42180</v>
      </c>
      <c r="B1540" s="71" t="s">
        <v>200</v>
      </c>
      <c r="C1540" s="1" t="s">
        <v>381</v>
      </c>
      <c r="D1540" s="149">
        <f>VLOOKUP(B1540,gajijun,11,0)</f>
        <v>0</v>
      </c>
      <c r="E1540" s="1"/>
    </row>
    <row r="1541" spans="1:5">
      <c r="A1541" s="2">
        <v>42180</v>
      </c>
      <c r="B1541" s="71" t="s">
        <v>201</v>
      </c>
      <c r="C1541" s="1" t="s">
        <v>111</v>
      </c>
      <c r="D1541" s="149">
        <f>VLOOKUP(B1541,gajijun,5,0)</f>
        <v>1500000</v>
      </c>
      <c r="E1541" s="1"/>
    </row>
    <row r="1542" spans="1:5">
      <c r="A1542" s="2">
        <v>42180</v>
      </c>
      <c r="B1542" s="71" t="s">
        <v>201</v>
      </c>
      <c r="C1542" s="1" t="s">
        <v>280</v>
      </c>
      <c r="D1542" s="149">
        <f>VLOOKUP(B1542,gajijun,6,0)</f>
        <v>400000</v>
      </c>
      <c r="E1542" s="1"/>
    </row>
    <row r="1543" spans="1:5">
      <c r="A1543" s="2">
        <v>42180</v>
      </c>
      <c r="B1543" s="71" t="s">
        <v>201</v>
      </c>
      <c r="C1543" s="1" t="s">
        <v>125</v>
      </c>
      <c r="D1543" s="149">
        <f>VLOOKUP(B1543,gajijun,7,0)</f>
        <v>0</v>
      </c>
      <c r="E1543" s="1"/>
    </row>
    <row r="1544" spans="1:5">
      <c r="A1544" s="2">
        <v>42180</v>
      </c>
      <c r="B1544" s="71" t="s">
        <v>201</v>
      </c>
      <c r="C1544" s="1" t="s">
        <v>124</v>
      </c>
      <c r="D1544" s="149">
        <f>VLOOKUP(B1544,gajijun,8,0)</f>
        <v>200000</v>
      </c>
      <c r="E1544" s="1"/>
    </row>
    <row r="1545" spans="1:5">
      <c r="A1545" s="2">
        <v>42180</v>
      </c>
      <c r="B1545" s="71" t="s">
        <v>201</v>
      </c>
      <c r="C1545" s="1" t="s">
        <v>379</v>
      </c>
      <c r="D1545" s="149">
        <f>VLOOKUP(B1545,gajijun,9,0)</f>
        <v>210000</v>
      </c>
      <c r="E1545" s="1"/>
    </row>
    <row r="1546" spans="1:5">
      <c r="A1546" s="2">
        <v>42180</v>
      </c>
      <c r="B1546" s="71" t="s">
        <v>201</v>
      </c>
      <c r="C1546" s="1" t="s">
        <v>380</v>
      </c>
      <c r="D1546" s="149">
        <f>VLOOKUP(B1546,gajijun,10,0)</f>
        <v>0</v>
      </c>
      <c r="E1546" s="1"/>
    </row>
    <row r="1547" spans="1:5">
      <c r="A1547" s="2">
        <v>42180</v>
      </c>
      <c r="B1547" s="71" t="s">
        <v>201</v>
      </c>
      <c r="C1547" s="1" t="s">
        <v>381</v>
      </c>
      <c r="D1547" s="149">
        <f>VLOOKUP(B1547,gajijun,11,0)</f>
        <v>0</v>
      </c>
      <c r="E1547" s="1"/>
    </row>
    <row r="1548" spans="1:5">
      <c r="A1548" s="2">
        <v>42180</v>
      </c>
      <c r="B1548" s="71" t="s">
        <v>204</v>
      </c>
      <c r="C1548" s="1" t="s">
        <v>111</v>
      </c>
      <c r="D1548" s="149">
        <f>VLOOKUP(B1548,gajijun,5,0)</f>
        <v>1500000</v>
      </c>
      <c r="E1548" s="1"/>
    </row>
    <row r="1549" spans="1:5">
      <c r="A1549" s="2">
        <v>42180</v>
      </c>
      <c r="B1549" s="71" t="s">
        <v>204</v>
      </c>
      <c r="C1549" s="1" t="s">
        <v>280</v>
      </c>
      <c r="D1549" s="149">
        <f>VLOOKUP(B1549,gajijun,6,0)</f>
        <v>500000</v>
      </c>
      <c r="E1549" s="1"/>
    </row>
    <row r="1550" spans="1:5">
      <c r="A1550" s="2">
        <v>42180</v>
      </c>
      <c r="B1550" s="71" t="s">
        <v>204</v>
      </c>
      <c r="C1550" s="1" t="s">
        <v>125</v>
      </c>
      <c r="D1550" s="149">
        <f>VLOOKUP(B1550,gajijun,7,0)</f>
        <v>0</v>
      </c>
      <c r="E1550" s="1"/>
    </row>
    <row r="1551" spans="1:5">
      <c r="A1551" s="2">
        <v>42180</v>
      </c>
      <c r="B1551" s="71" t="s">
        <v>204</v>
      </c>
      <c r="C1551" s="1" t="s">
        <v>124</v>
      </c>
      <c r="D1551" s="149">
        <f>VLOOKUP(B1551,gajijun,8,0)</f>
        <v>200000</v>
      </c>
      <c r="E1551" s="1"/>
    </row>
    <row r="1552" spans="1:5">
      <c r="A1552" s="2">
        <v>42180</v>
      </c>
      <c r="B1552" s="71" t="s">
        <v>204</v>
      </c>
      <c r="C1552" s="1" t="s">
        <v>379</v>
      </c>
      <c r="D1552" s="149">
        <f>VLOOKUP(B1552,gajijun,9,0)</f>
        <v>175000</v>
      </c>
      <c r="E1552" s="1"/>
    </row>
    <row r="1553" spans="1:5">
      <c r="A1553" s="2">
        <v>42180</v>
      </c>
      <c r="B1553" s="71" t="s">
        <v>204</v>
      </c>
      <c r="C1553" s="1" t="s">
        <v>380</v>
      </c>
      <c r="D1553" s="149">
        <f>VLOOKUP(B1553,gajijun,10,0)</f>
        <v>0</v>
      </c>
      <c r="E1553" s="1"/>
    </row>
    <row r="1554" spans="1:5">
      <c r="A1554" s="2">
        <v>42180</v>
      </c>
      <c r="B1554" s="71" t="s">
        <v>204</v>
      </c>
      <c r="C1554" s="1" t="s">
        <v>381</v>
      </c>
      <c r="D1554" s="149">
        <f>VLOOKUP(B1554,gajijun,11,0)</f>
        <v>0</v>
      </c>
      <c r="E1554" s="1"/>
    </row>
    <row r="1555" spans="1:5">
      <c r="A1555" s="2">
        <v>42180</v>
      </c>
      <c r="B1555" s="71" t="s">
        <v>202</v>
      </c>
      <c r="C1555" s="1" t="s">
        <v>111</v>
      </c>
      <c r="D1555" s="149">
        <f>VLOOKUP(B1555,gajijun,5,0)</f>
        <v>1500000</v>
      </c>
      <c r="E1555" s="1"/>
    </row>
    <row r="1556" spans="1:5">
      <c r="A1556" s="2">
        <v>42180</v>
      </c>
      <c r="B1556" s="71" t="s">
        <v>202</v>
      </c>
      <c r="C1556" s="1" t="s">
        <v>280</v>
      </c>
      <c r="D1556" s="149">
        <f>VLOOKUP(B1556,gajijun,6,0)</f>
        <v>200000</v>
      </c>
      <c r="E1556" s="1"/>
    </row>
    <row r="1557" spans="1:5">
      <c r="A1557" s="2">
        <v>42180</v>
      </c>
      <c r="B1557" s="71" t="s">
        <v>202</v>
      </c>
      <c r="C1557" s="1" t="s">
        <v>125</v>
      </c>
      <c r="D1557" s="149">
        <f>VLOOKUP(B1557,gajijun,7,0)</f>
        <v>0</v>
      </c>
      <c r="E1557" s="1"/>
    </row>
    <row r="1558" spans="1:5">
      <c r="A1558" s="2">
        <v>42180</v>
      </c>
      <c r="B1558" s="71" t="s">
        <v>202</v>
      </c>
      <c r="C1558" s="1" t="s">
        <v>124</v>
      </c>
      <c r="D1558" s="149">
        <f>VLOOKUP(B1558,gajijun,8,0)</f>
        <v>200000</v>
      </c>
      <c r="E1558" s="1"/>
    </row>
    <row r="1559" spans="1:5">
      <c r="A1559" s="2">
        <v>42180</v>
      </c>
      <c r="B1559" s="71" t="s">
        <v>202</v>
      </c>
      <c r="C1559" s="1" t="s">
        <v>379</v>
      </c>
      <c r="D1559" s="149">
        <f>VLOOKUP(B1559,gajijun,9,0)</f>
        <v>380000</v>
      </c>
      <c r="E1559" s="1"/>
    </row>
    <row r="1560" spans="1:5">
      <c r="A1560" s="2">
        <v>42180</v>
      </c>
      <c r="B1560" s="71" t="s">
        <v>202</v>
      </c>
      <c r="C1560" s="1" t="s">
        <v>380</v>
      </c>
      <c r="D1560" s="149">
        <f>VLOOKUP(B1560,gajijun,10,0)</f>
        <v>50000</v>
      </c>
      <c r="E1560" s="1"/>
    </row>
    <row r="1561" spans="1:5">
      <c r="A1561" s="2">
        <v>42180</v>
      </c>
      <c r="B1561" s="71" t="s">
        <v>202</v>
      </c>
      <c r="C1561" s="1" t="s">
        <v>381</v>
      </c>
      <c r="D1561" s="149">
        <f>VLOOKUP(B1561,gajijun,11,0)</f>
        <v>0</v>
      </c>
      <c r="E1561" s="1"/>
    </row>
    <row r="1562" spans="1:5">
      <c r="A1562" s="2">
        <v>42180</v>
      </c>
      <c r="B1562" s="71" t="s">
        <v>203</v>
      </c>
      <c r="C1562" s="1" t="s">
        <v>111</v>
      </c>
      <c r="D1562" s="149">
        <f>VLOOKUP(B1562,gajijun,5,0)</f>
        <v>1500000</v>
      </c>
      <c r="E1562" s="1"/>
    </row>
    <row r="1563" spans="1:5">
      <c r="A1563" s="2">
        <v>42180</v>
      </c>
      <c r="B1563" s="71" t="s">
        <v>203</v>
      </c>
      <c r="C1563" s="1" t="s">
        <v>280</v>
      </c>
      <c r="D1563" s="149">
        <f>VLOOKUP(B1563,gajijun,6,0)</f>
        <v>500000</v>
      </c>
      <c r="E1563" s="1"/>
    </row>
    <row r="1564" spans="1:5">
      <c r="A1564" s="2">
        <v>42180</v>
      </c>
      <c r="B1564" s="71" t="s">
        <v>203</v>
      </c>
      <c r="C1564" s="1" t="s">
        <v>125</v>
      </c>
      <c r="D1564" s="149">
        <f>VLOOKUP(B1564,gajijun,7,0)</f>
        <v>0</v>
      </c>
      <c r="E1564" s="1"/>
    </row>
    <row r="1565" spans="1:5">
      <c r="A1565" s="2">
        <v>42180</v>
      </c>
      <c r="B1565" s="71" t="s">
        <v>203</v>
      </c>
      <c r="C1565" s="1" t="s">
        <v>124</v>
      </c>
      <c r="D1565" s="149">
        <f>VLOOKUP(B1565,gajijun,8,0)</f>
        <v>290000</v>
      </c>
      <c r="E1565" s="1"/>
    </row>
    <row r="1566" spans="1:5">
      <c r="A1566" s="2">
        <v>42180</v>
      </c>
      <c r="B1566" s="71" t="s">
        <v>203</v>
      </c>
      <c r="C1566" s="1" t="s">
        <v>379</v>
      </c>
      <c r="D1566" s="149">
        <f>VLOOKUP(B1566,gajijun,9,0)</f>
        <v>0</v>
      </c>
      <c r="E1566" s="1"/>
    </row>
    <row r="1567" spans="1:5">
      <c r="A1567" s="2">
        <v>42180</v>
      </c>
      <c r="B1567" s="71" t="s">
        <v>203</v>
      </c>
      <c r="C1567" s="1" t="s">
        <v>380</v>
      </c>
      <c r="D1567" s="149">
        <f>VLOOKUP(B1567,gajijun,10,0)</f>
        <v>50000</v>
      </c>
      <c r="E1567" s="1"/>
    </row>
    <row r="1568" spans="1:5">
      <c r="A1568" s="2">
        <v>42180</v>
      </c>
      <c r="B1568" s="71" t="s">
        <v>203</v>
      </c>
      <c r="C1568" s="1" t="s">
        <v>381</v>
      </c>
      <c r="D1568" s="149">
        <f>VLOOKUP(B1568,gajijun,11,0)</f>
        <v>0</v>
      </c>
      <c r="E1568" s="1"/>
    </row>
    <row r="1569" spans="1:5">
      <c r="A1569" s="2">
        <v>42180</v>
      </c>
      <c r="B1569" s="71" t="s">
        <v>205</v>
      </c>
      <c r="C1569" s="1" t="s">
        <v>111</v>
      </c>
      <c r="D1569" s="149">
        <f>VLOOKUP(B1569,gajijun,5,0)</f>
        <v>1500000</v>
      </c>
      <c r="E1569" s="1"/>
    </row>
    <row r="1570" spans="1:5">
      <c r="A1570" s="2">
        <v>42180</v>
      </c>
      <c r="B1570" s="71" t="s">
        <v>205</v>
      </c>
      <c r="C1570" s="1" t="s">
        <v>280</v>
      </c>
      <c r="D1570" s="149">
        <f>VLOOKUP(B1570,gajijun,6,0)</f>
        <v>900000</v>
      </c>
      <c r="E1570" s="1"/>
    </row>
    <row r="1571" spans="1:5">
      <c r="A1571" s="2">
        <v>42180</v>
      </c>
      <c r="B1571" s="71" t="s">
        <v>205</v>
      </c>
      <c r="C1571" s="1" t="s">
        <v>125</v>
      </c>
      <c r="D1571" s="149">
        <f>VLOOKUP(B1571,gajijun,7,0)</f>
        <v>0</v>
      </c>
      <c r="E1571" s="1"/>
    </row>
    <row r="1572" spans="1:5">
      <c r="A1572" s="2">
        <v>42180</v>
      </c>
      <c r="B1572" s="71" t="s">
        <v>205</v>
      </c>
      <c r="C1572" s="1" t="s">
        <v>124</v>
      </c>
      <c r="D1572" s="149">
        <f>VLOOKUP(B1572,gajijun,8,0)</f>
        <v>300000</v>
      </c>
      <c r="E1572" s="1"/>
    </row>
    <row r="1573" spans="1:5">
      <c r="A1573" s="2">
        <v>42180</v>
      </c>
      <c r="B1573" s="71" t="s">
        <v>205</v>
      </c>
      <c r="C1573" s="1" t="s">
        <v>379</v>
      </c>
      <c r="D1573" s="149">
        <f>VLOOKUP(B1573,gajijun,9,0)</f>
        <v>0</v>
      </c>
      <c r="E1573" s="1"/>
    </row>
    <row r="1574" spans="1:5">
      <c r="A1574" s="2">
        <v>42180</v>
      </c>
      <c r="B1574" s="71" t="s">
        <v>205</v>
      </c>
      <c r="C1574" s="1" t="s">
        <v>380</v>
      </c>
      <c r="D1574" s="149">
        <f>VLOOKUP(B1574,gajijun,10,0)</f>
        <v>0</v>
      </c>
      <c r="E1574" s="1"/>
    </row>
    <row r="1575" spans="1:5">
      <c r="A1575" s="2">
        <v>42180</v>
      </c>
      <c r="B1575" s="71" t="s">
        <v>205</v>
      </c>
      <c r="C1575" s="1" t="s">
        <v>381</v>
      </c>
      <c r="D1575" s="149">
        <f>VLOOKUP(B1575,gajijun,11,0)</f>
        <v>0</v>
      </c>
      <c r="E1575" s="1"/>
    </row>
    <row r="1576" spans="1:5">
      <c r="A1576" s="2">
        <v>42180</v>
      </c>
      <c r="B1576" s="71" t="s">
        <v>182</v>
      </c>
      <c r="C1576" s="1" t="s">
        <v>111</v>
      </c>
      <c r="D1576" s="149">
        <f>VLOOKUP(B1576,gajijun,5,0)</f>
        <v>1500000</v>
      </c>
      <c r="E1576" s="1"/>
    </row>
    <row r="1577" spans="1:5">
      <c r="A1577" s="2">
        <v>42180</v>
      </c>
      <c r="B1577" s="71" t="s">
        <v>182</v>
      </c>
      <c r="C1577" s="1" t="s">
        <v>280</v>
      </c>
      <c r="D1577" s="149">
        <f>VLOOKUP(B1577,gajijun,6,0)</f>
        <v>500000</v>
      </c>
      <c r="E1577" s="1"/>
    </row>
    <row r="1578" spans="1:5">
      <c r="A1578" s="2">
        <v>42180</v>
      </c>
      <c r="B1578" s="71" t="s">
        <v>182</v>
      </c>
      <c r="C1578" s="1" t="s">
        <v>125</v>
      </c>
      <c r="D1578" s="149">
        <f>VLOOKUP(B1578,gajijun,7,0)</f>
        <v>0</v>
      </c>
      <c r="E1578" s="1"/>
    </row>
    <row r="1579" spans="1:5">
      <c r="A1579" s="2">
        <v>42180</v>
      </c>
      <c r="B1579" s="71" t="s">
        <v>182</v>
      </c>
      <c r="C1579" s="1" t="s">
        <v>124</v>
      </c>
      <c r="D1579" s="149">
        <f>VLOOKUP(B1579,gajijun,8,0)</f>
        <v>300000</v>
      </c>
      <c r="E1579" s="1"/>
    </row>
    <row r="1580" spans="1:5">
      <c r="A1580" s="2">
        <v>42180</v>
      </c>
      <c r="B1580" s="71" t="s">
        <v>182</v>
      </c>
      <c r="C1580" s="1" t="s">
        <v>379</v>
      </c>
      <c r="D1580" s="149">
        <f>VLOOKUP(B1580,gajijun,9,0)</f>
        <v>1070000</v>
      </c>
      <c r="E1580" s="1"/>
    </row>
    <row r="1581" spans="1:5">
      <c r="A1581" s="2">
        <v>42180</v>
      </c>
      <c r="B1581" s="71" t="s">
        <v>182</v>
      </c>
      <c r="C1581" s="1" t="s">
        <v>380</v>
      </c>
      <c r="D1581" s="149">
        <f>VLOOKUP(B1581,gajijun,10,0)</f>
        <v>220000</v>
      </c>
      <c r="E1581" s="1"/>
    </row>
    <row r="1582" spans="1:5">
      <c r="A1582" s="2">
        <v>42180</v>
      </c>
      <c r="B1582" s="71" t="s">
        <v>182</v>
      </c>
      <c r="C1582" s="1" t="s">
        <v>381</v>
      </c>
      <c r="D1582" s="149">
        <f>VLOOKUP(B1582,gajijun,11,0)</f>
        <v>0</v>
      </c>
      <c r="E1582" s="1"/>
    </row>
    <row r="1583" spans="1:5">
      <c r="A1583" s="2">
        <v>42180</v>
      </c>
      <c r="B1583" s="108" t="s">
        <v>277</v>
      </c>
      <c r="C1583" s="1" t="s">
        <v>111</v>
      </c>
      <c r="D1583" s="149">
        <f>VLOOKUP(B1583,gajijun,5,0)</f>
        <v>0</v>
      </c>
      <c r="E1583" s="1"/>
    </row>
    <row r="1584" spans="1:5">
      <c r="A1584" s="2">
        <v>42180</v>
      </c>
      <c r="B1584" s="108" t="s">
        <v>277</v>
      </c>
      <c r="C1584" s="1" t="s">
        <v>280</v>
      </c>
      <c r="D1584" s="149">
        <f>VLOOKUP(B1584,gajijun,6,0)</f>
        <v>0</v>
      </c>
      <c r="E1584" s="1"/>
    </row>
    <row r="1585" spans="1:5">
      <c r="A1585" s="2">
        <v>42180</v>
      </c>
      <c r="B1585" s="108" t="s">
        <v>277</v>
      </c>
      <c r="C1585" s="1" t="s">
        <v>125</v>
      </c>
      <c r="D1585" s="149">
        <f>VLOOKUP(B1585,gajijun,7,0)</f>
        <v>0</v>
      </c>
      <c r="E1585" s="1"/>
    </row>
    <row r="1586" spans="1:5">
      <c r="A1586" s="2">
        <v>42180</v>
      </c>
      <c r="B1586" s="108" t="s">
        <v>277</v>
      </c>
      <c r="C1586" s="1" t="s">
        <v>124</v>
      </c>
      <c r="D1586" s="149">
        <f>VLOOKUP(B1586,gajijun,8,0)</f>
        <v>0</v>
      </c>
      <c r="E1586" s="1"/>
    </row>
    <row r="1587" spans="1:5">
      <c r="A1587" s="2">
        <v>42180</v>
      </c>
      <c r="B1587" s="108" t="s">
        <v>277</v>
      </c>
      <c r="C1587" s="1" t="s">
        <v>379</v>
      </c>
      <c r="D1587" s="149">
        <f>VLOOKUP(B1587,gajijun,9,0)</f>
        <v>0</v>
      </c>
      <c r="E1587" s="1"/>
    </row>
    <row r="1588" spans="1:5">
      <c r="A1588" s="2">
        <v>42180</v>
      </c>
      <c r="B1588" s="108" t="s">
        <v>277</v>
      </c>
      <c r="C1588" s="1" t="s">
        <v>380</v>
      </c>
      <c r="D1588" s="149">
        <f>VLOOKUP(B1588,gajijun,10,0)</f>
        <v>0</v>
      </c>
      <c r="E1588" s="1"/>
    </row>
    <row r="1589" spans="1:5">
      <c r="A1589" s="2">
        <v>42180</v>
      </c>
      <c r="B1589" s="108" t="s">
        <v>277</v>
      </c>
      <c r="C1589" s="1" t="s">
        <v>381</v>
      </c>
      <c r="D1589" s="149">
        <f>VLOOKUP(B1589,gajijun,11,0)</f>
        <v>0</v>
      </c>
      <c r="E1589" s="1"/>
    </row>
    <row r="1590" spans="1:5">
      <c r="A1590" s="2">
        <v>42180</v>
      </c>
      <c r="B1590" s="107" t="s">
        <v>371</v>
      </c>
      <c r="C1590" s="1" t="s">
        <v>111</v>
      </c>
      <c r="D1590" s="149">
        <f>VLOOKUP(B1590,gajijun,5,0)</f>
        <v>0</v>
      </c>
      <c r="E1590" s="1"/>
    </row>
    <row r="1591" spans="1:5">
      <c r="A1591" s="2">
        <v>42180</v>
      </c>
      <c r="B1591" s="107" t="s">
        <v>371</v>
      </c>
      <c r="C1591" s="1" t="s">
        <v>280</v>
      </c>
      <c r="D1591" s="149">
        <f>VLOOKUP(B1591,gajijun,6,0)</f>
        <v>0</v>
      </c>
      <c r="E1591" s="1"/>
    </row>
    <row r="1592" spans="1:5">
      <c r="A1592" s="2">
        <v>42180</v>
      </c>
      <c r="B1592" s="107" t="s">
        <v>371</v>
      </c>
      <c r="C1592" s="1" t="s">
        <v>125</v>
      </c>
      <c r="D1592" s="149">
        <f>VLOOKUP(B1592,gajijun,7,0)</f>
        <v>0</v>
      </c>
      <c r="E1592" s="1"/>
    </row>
    <row r="1593" spans="1:5">
      <c r="A1593" s="2">
        <v>42180</v>
      </c>
      <c r="B1593" s="107" t="s">
        <v>371</v>
      </c>
      <c r="C1593" s="1" t="s">
        <v>124</v>
      </c>
      <c r="D1593" s="149">
        <f>VLOOKUP(B1593,gajijun,8,0)</f>
        <v>0</v>
      </c>
      <c r="E1593" s="1"/>
    </row>
    <row r="1594" spans="1:5">
      <c r="A1594" s="2">
        <v>42180</v>
      </c>
      <c r="B1594" s="107" t="s">
        <v>371</v>
      </c>
      <c r="C1594" s="1" t="s">
        <v>379</v>
      </c>
      <c r="D1594" s="149">
        <f>VLOOKUP(B1594,gajijun,9,0)</f>
        <v>0</v>
      </c>
      <c r="E1594" s="1"/>
    </row>
    <row r="1595" spans="1:5">
      <c r="A1595" s="2">
        <v>42180</v>
      </c>
      <c r="B1595" s="107" t="s">
        <v>371</v>
      </c>
      <c r="C1595" s="1" t="s">
        <v>380</v>
      </c>
      <c r="D1595" s="149">
        <f>VLOOKUP(B1595,gajijun,10,0)</f>
        <v>0</v>
      </c>
      <c r="E1595" s="1"/>
    </row>
    <row r="1596" spans="1:5">
      <c r="A1596" s="2">
        <v>42180</v>
      </c>
      <c r="B1596" s="107" t="s">
        <v>371</v>
      </c>
      <c r="C1596" s="1" t="s">
        <v>381</v>
      </c>
      <c r="D1596" s="149">
        <f>VLOOKUP(B1596,gajijun,11,0)</f>
        <v>0</v>
      </c>
      <c r="E1596" s="1"/>
    </row>
    <row r="1597" spans="1:5">
      <c r="A1597" s="2">
        <v>42180</v>
      </c>
      <c r="B1597" s="108" t="s">
        <v>278</v>
      </c>
      <c r="C1597" s="1" t="s">
        <v>111</v>
      </c>
      <c r="D1597" s="149">
        <f>VLOOKUP(B1597,gajijun,5,0)</f>
        <v>0</v>
      </c>
      <c r="E1597" s="1"/>
    </row>
    <row r="1598" spans="1:5">
      <c r="A1598" s="2">
        <v>42180</v>
      </c>
      <c r="B1598" s="108" t="s">
        <v>278</v>
      </c>
      <c r="C1598" s="1" t="s">
        <v>280</v>
      </c>
      <c r="D1598" s="149">
        <f>VLOOKUP(B1598,gajijun,6,0)</f>
        <v>0</v>
      </c>
      <c r="E1598" s="1"/>
    </row>
    <row r="1599" spans="1:5">
      <c r="A1599" s="2">
        <v>42180</v>
      </c>
      <c r="B1599" s="108" t="s">
        <v>278</v>
      </c>
      <c r="C1599" s="1" t="s">
        <v>125</v>
      </c>
      <c r="D1599" s="149">
        <f>VLOOKUP(B1599,gajijun,7,0)</f>
        <v>0</v>
      </c>
      <c r="E1599" s="1"/>
    </row>
    <row r="1600" spans="1:5">
      <c r="A1600" s="2">
        <v>42180</v>
      </c>
      <c r="B1600" s="108" t="s">
        <v>278</v>
      </c>
      <c r="C1600" s="1" t="s">
        <v>124</v>
      </c>
      <c r="D1600" s="149">
        <f>VLOOKUP(B1600,gajijun,8,0)</f>
        <v>0</v>
      </c>
      <c r="E1600" s="1"/>
    </row>
    <row r="1601" spans="1:5">
      <c r="A1601" s="2">
        <v>42180</v>
      </c>
      <c r="B1601" s="108" t="s">
        <v>278</v>
      </c>
      <c r="C1601" s="1" t="s">
        <v>379</v>
      </c>
      <c r="D1601" s="149">
        <f>VLOOKUP(B1601,gajijun,9,0)</f>
        <v>0</v>
      </c>
      <c r="E1601" s="1"/>
    </row>
    <row r="1602" spans="1:5">
      <c r="A1602" s="2">
        <v>42180</v>
      </c>
      <c r="B1602" s="108" t="s">
        <v>278</v>
      </c>
      <c r="C1602" s="1" t="s">
        <v>380</v>
      </c>
      <c r="D1602" s="149">
        <f>VLOOKUP(B1602,gajijun,10,0)</f>
        <v>0</v>
      </c>
      <c r="E1602" s="1"/>
    </row>
    <row r="1603" spans="1:5">
      <c r="A1603" s="2">
        <v>42180</v>
      </c>
      <c r="B1603" s="108" t="s">
        <v>278</v>
      </c>
      <c r="C1603" s="1" t="s">
        <v>381</v>
      </c>
      <c r="D1603" s="149">
        <f>VLOOKUP(B1603,gajijun,11,0)</f>
        <v>0</v>
      </c>
      <c r="E1603" s="1"/>
    </row>
    <row r="1604" spans="1:5">
      <c r="A1604" s="2">
        <v>42180</v>
      </c>
      <c r="B1604" s="71" t="s">
        <v>188</v>
      </c>
      <c r="C1604" s="1" t="s">
        <v>111</v>
      </c>
      <c r="D1604" s="149">
        <f>VLOOKUP(B1604,gajijun,5,0)</f>
        <v>1500000</v>
      </c>
      <c r="E1604" s="1"/>
    </row>
    <row r="1605" spans="1:5">
      <c r="A1605" s="2">
        <v>42180</v>
      </c>
      <c r="B1605" s="71" t="s">
        <v>188</v>
      </c>
      <c r="C1605" s="1" t="s">
        <v>280</v>
      </c>
      <c r="D1605" s="149">
        <f>VLOOKUP(B1605,gajijun,6,0)</f>
        <v>400000</v>
      </c>
      <c r="E1605" s="1"/>
    </row>
    <row r="1606" spans="1:5">
      <c r="A1606" s="2">
        <v>42180</v>
      </c>
      <c r="B1606" s="71" t="s">
        <v>188</v>
      </c>
      <c r="C1606" s="1" t="s">
        <v>125</v>
      </c>
      <c r="D1606" s="149">
        <f>VLOOKUP(B1606,gajijun,7,0)</f>
        <v>0</v>
      </c>
      <c r="E1606" s="1"/>
    </row>
    <row r="1607" spans="1:5">
      <c r="A1607" s="2">
        <v>42180</v>
      </c>
      <c r="B1607" s="71" t="s">
        <v>188</v>
      </c>
      <c r="C1607" s="1" t="s">
        <v>124</v>
      </c>
      <c r="D1607" s="149">
        <f>VLOOKUP(B1607,gajijun,8,0)</f>
        <v>300000</v>
      </c>
      <c r="E1607" s="1"/>
    </row>
    <row r="1608" spans="1:5">
      <c r="A1608" s="2">
        <v>42180</v>
      </c>
      <c r="B1608" s="71" t="s">
        <v>188</v>
      </c>
      <c r="C1608" s="1" t="s">
        <v>379</v>
      </c>
      <c r="D1608" s="149">
        <f>VLOOKUP(B1608,gajijun,9,0)</f>
        <v>0</v>
      </c>
      <c r="E1608" s="1"/>
    </row>
    <row r="1609" spans="1:5">
      <c r="A1609" s="2">
        <v>42180</v>
      </c>
      <c r="B1609" s="71" t="s">
        <v>188</v>
      </c>
      <c r="C1609" s="1" t="s">
        <v>380</v>
      </c>
      <c r="D1609" s="149">
        <f>VLOOKUP(B1609,gajijun,10,0)</f>
        <v>0</v>
      </c>
      <c r="E1609" s="1"/>
    </row>
    <row r="1610" spans="1:5">
      <c r="A1610" s="2">
        <v>42180</v>
      </c>
      <c r="B1610" s="71" t="s">
        <v>188</v>
      </c>
      <c r="C1610" s="1" t="s">
        <v>381</v>
      </c>
      <c r="D1610" s="149">
        <f>VLOOKUP(B1610,gajijun,11,0)</f>
        <v>0</v>
      </c>
      <c r="E1610" s="1"/>
    </row>
    <row r="1611" spans="1:5">
      <c r="A1611" s="2">
        <v>42180</v>
      </c>
      <c r="B1611" s="71" t="s">
        <v>207</v>
      </c>
      <c r="C1611" s="1" t="s">
        <v>111</v>
      </c>
      <c r="D1611" s="149">
        <f>VLOOKUP(B1611,gajijun,5,0)</f>
        <v>1500000</v>
      </c>
      <c r="E1611" s="1"/>
    </row>
    <row r="1612" spans="1:5">
      <c r="A1612" s="2">
        <v>42180</v>
      </c>
      <c r="B1612" s="71" t="s">
        <v>207</v>
      </c>
      <c r="C1612" s="1" t="s">
        <v>280</v>
      </c>
      <c r="D1612" s="149">
        <f>VLOOKUP(B1612,gajijun,6,0)</f>
        <v>300000</v>
      </c>
      <c r="E1612" s="1"/>
    </row>
    <row r="1613" spans="1:5">
      <c r="A1613" s="2">
        <v>42180</v>
      </c>
      <c r="B1613" s="71" t="s">
        <v>207</v>
      </c>
      <c r="C1613" s="1" t="s">
        <v>125</v>
      </c>
      <c r="D1613" s="149">
        <f>VLOOKUP(B1613,gajijun,7,0)</f>
        <v>0</v>
      </c>
      <c r="E1613" s="1"/>
    </row>
    <row r="1614" spans="1:5">
      <c r="A1614" s="2">
        <v>42180</v>
      </c>
      <c r="B1614" s="71" t="s">
        <v>207</v>
      </c>
      <c r="C1614" s="1" t="s">
        <v>124</v>
      </c>
      <c r="D1614" s="149">
        <f>VLOOKUP(B1614,gajijun,8,0)</f>
        <v>200000</v>
      </c>
      <c r="E1614" s="1"/>
    </row>
    <row r="1615" spans="1:5">
      <c r="A1615" s="2">
        <v>42180</v>
      </c>
      <c r="B1615" s="71" t="s">
        <v>207</v>
      </c>
      <c r="C1615" s="1" t="s">
        <v>379</v>
      </c>
      <c r="D1615" s="149">
        <f>VLOOKUP(B1615,gajijun,9,0)</f>
        <v>0</v>
      </c>
      <c r="E1615" s="1"/>
    </row>
    <row r="1616" spans="1:5">
      <c r="A1616" s="2">
        <v>42180</v>
      </c>
      <c r="B1616" s="71" t="s">
        <v>207</v>
      </c>
      <c r="C1616" s="1" t="s">
        <v>380</v>
      </c>
      <c r="D1616" s="149">
        <f>VLOOKUP(B1616,gajijun,10,0)</f>
        <v>0</v>
      </c>
      <c r="E1616" s="1"/>
    </row>
    <row r="1617" spans="1:5">
      <c r="A1617" s="2">
        <v>42180</v>
      </c>
      <c r="B1617" s="71" t="s">
        <v>207</v>
      </c>
      <c r="C1617" s="1" t="s">
        <v>381</v>
      </c>
      <c r="D1617" s="149">
        <f>VLOOKUP(B1617,gajijun,11,0)</f>
        <v>0</v>
      </c>
      <c r="E1617" s="1"/>
    </row>
    <row r="1618" spans="1:5">
      <c r="A1618" s="2">
        <v>42180</v>
      </c>
      <c r="B1618" s="71" t="s">
        <v>189</v>
      </c>
      <c r="C1618" s="1" t="s">
        <v>111</v>
      </c>
      <c r="D1618" s="149">
        <f>VLOOKUP(B1618,gajijun,5,0)</f>
        <v>2000000</v>
      </c>
      <c r="E1618" s="1"/>
    </row>
    <row r="1619" spans="1:5">
      <c r="A1619" s="2">
        <v>42180</v>
      </c>
      <c r="B1619" s="71" t="s">
        <v>189</v>
      </c>
      <c r="C1619" s="1" t="s">
        <v>280</v>
      </c>
      <c r="D1619" s="149">
        <f>VLOOKUP(B1619,gajijun,6,0)</f>
        <v>500000</v>
      </c>
      <c r="E1619" s="1"/>
    </row>
    <row r="1620" spans="1:5">
      <c r="A1620" s="2">
        <v>42180</v>
      </c>
      <c r="B1620" s="71" t="s">
        <v>189</v>
      </c>
      <c r="C1620" s="1" t="s">
        <v>125</v>
      </c>
      <c r="D1620" s="149">
        <f>VLOOKUP(B1620,gajijun,7,0)</f>
        <v>0</v>
      </c>
      <c r="E1620" s="1"/>
    </row>
    <row r="1621" spans="1:5">
      <c r="A1621" s="2">
        <v>42180</v>
      </c>
      <c r="B1621" s="71" t="s">
        <v>189</v>
      </c>
      <c r="C1621" s="1" t="s">
        <v>124</v>
      </c>
      <c r="D1621" s="149">
        <f>VLOOKUP(B1621,gajijun,8,0)</f>
        <v>500000</v>
      </c>
      <c r="E1621" s="1"/>
    </row>
    <row r="1622" spans="1:5">
      <c r="A1622" s="2">
        <v>42180</v>
      </c>
      <c r="B1622" s="71" t="s">
        <v>189</v>
      </c>
      <c r="C1622" s="1" t="s">
        <v>379</v>
      </c>
      <c r="D1622" s="149">
        <f>VLOOKUP(B1622,gajijun,9,0)</f>
        <v>100000</v>
      </c>
      <c r="E1622" s="1"/>
    </row>
    <row r="1623" spans="1:5">
      <c r="A1623" s="2">
        <v>42180</v>
      </c>
      <c r="B1623" s="71" t="s">
        <v>189</v>
      </c>
      <c r="C1623" s="1" t="s">
        <v>380</v>
      </c>
      <c r="D1623" s="149">
        <f>VLOOKUP(B1623,gajijun,10,0)</f>
        <v>0</v>
      </c>
      <c r="E1623" s="1"/>
    </row>
    <row r="1624" spans="1:5">
      <c r="A1624" s="2">
        <v>42180</v>
      </c>
      <c r="B1624" s="71" t="s">
        <v>189</v>
      </c>
      <c r="C1624" s="1" t="s">
        <v>381</v>
      </c>
      <c r="D1624" s="149">
        <f>VLOOKUP(B1624,gajijun,11,0)</f>
        <v>0</v>
      </c>
      <c r="E1624" s="1"/>
    </row>
    <row r="1625" spans="1:5">
      <c r="A1625" s="2">
        <v>42180</v>
      </c>
      <c r="B1625" s="71" t="s">
        <v>206</v>
      </c>
      <c r="C1625" s="1" t="s">
        <v>111</v>
      </c>
      <c r="D1625" s="149">
        <f>VLOOKUP(B1625,gajijun,5,0)</f>
        <v>1500000</v>
      </c>
      <c r="E1625" s="1"/>
    </row>
    <row r="1626" spans="1:5">
      <c r="A1626" s="2">
        <v>42180</v>
      </c>
      <c r="B1626" s="71" t="s">
        <v>206</v>
      </c>
      <c r="C1626" s="1" t="s">
        <v>280</v>
      </c>
      <c r="D1626" s="149">
        <f>VLOOKUP(B1626,gajijun,6,0)</f>
        <v>400000</v>
      </c>
      <c r="E1626" s="1"/>
    </row>
    <row r="1627" spans="1:5">
      <c r="A1627" s="2">
        <v>42180</v>
      </c>
      <c r="B1627" s="71" t="s">
        <v>206</v>
      </c>
      <c r="C1627" s="1" t="s">
        <v>125</v>
      </c>
      <c r="D1627" s="149">
        <f>VLOOKUP(B1627,gajijun,7,0)</f>
        <v>0</v>
      </c>
      <c r="E1627" s="1"/>
    </row>
    <row r="1628" spans="1:5">
      <c r="A1628" s="2">
        <v>42180</v>
      </c>
      <c r="B1628" s="71" t="s">
        <v>206</v>
      </c>
      <c r="C1628" s="1" t="s">
        <v>124</v>
      </c>
      <c r="D1628" s="149">
        <f>VLOOKUP(B1628,gajijun,8,0)</f>
        <v>300000</v>
      </c>
      <c r="E1628" s="1"/>
    </row>
    <row r="1629" spans="1:5">
      <c r="A1629" s="2">
        <v>42180</v>
      </c>
      <c r="B1629" s="71" t="s">
        <v>206</v>
      </c>
      <c r="C1629" s="1" t="s">
        <v>379</v>
      </c>
      <c r="D1629" s="149">
        <f>VLOOKUP(B1629,gajijun,9,0)</f>
        <v>90000</v>
      </c>
      <c r="E1629" s="1"/>
    </row>
    <row r="1630" spans="1:5">
      <c r="A1630" s="2">
        <v>42180</v>
      </c>
      <c r="B1630" s="71" t="s">
        <v>206</v>
      </c>
      <c r="C1630" s="1" t="s">
        <v>380</v>
      </c>
      <c r="D1630" s="149">
        <f>VLOOKUP(B1630,gajijun,10,0)</f>
        <v>0</v>
      </c>
      <c r="E1630" s="1"/>
    </row>
    <row r="1631" spans="1:5">
      <c r="A1631" s="2">
        <v>42180</v>
      </c>
      <c r="B1631" s="71" t="s">
        <v>206</v>
      </c>
      <c r="C1631" s="1" t="s">
        <v>381</v>
      </c>
      <c r="D1631" s="149">
        <f>VLOOKUP(B1631,gajijun,11,0)</f>
        <v>0</v>
      </c>
      <c r="E1631" s="1"/>
    </row>
    <row r="1632" spans="1:5">
      <c r="A1632" s="2">
        <v>42180</v>
      </c>
      <c r="B1632" s="71" t="s">
        <v>208</v>
      </c>
      <c r="C1632" s="1" t="s">
        <v>111</v>
      </c>
      <c r="D1632" s="149">
        <f>VLOOKUP(B1632,gajijun,5,0)</f>
        <v>1500000</v>
      </c>
      <c r="E1632" s="1"/>
    </row>
    <row r="1633" spans="1:5">
      <c r="A1633" s="2">
        <v>42180</v>
      </c>
      <c r="B1633" s="71" t="s">
        <v>208</v>
      </c>
      <c r="C1633" s="1" t="s">
        <v>280</v>
      </c>
      <c r="D1633" s="149">
        <f>VLOOKUP(B1633,gajijun,6,0)</f>
        <v>400000</v>
      </c>
      <c r="E1633" s="1"/>
    </row>
    <row r="1634" spans="1:5">
      <c r="A1634" s="2">
        <v>42180</v>
      </c>
      <c r="B1634" s="71" t="s">
        <v>208</v>
      </c>
      <c r="C1634" s="1" t="s">
        <v>125</v>
      </c>
      <c r="D1634" s="149">
        <f>VLOOKUP(B1634,gajijun,7,0)</f>
        <v>0</v>
      </c>
      <c r="E1634" s="1"/>
    </row>
    <row r="1635" spans="1:5">
      <c r="A1635" s="2">
        <v>42180</v>
      </c>
      <c r="B1635" s="71" t="s">
        <v>208</v>
      </c>
      <c r="C1635" s="1" t="s">
        <v>124</v>
      </c>
      <c r="D1635" s="149">
        <f>VLOOKUP(B1635,gajijun,8,0)</f>
        <v>300000</v>
      </c>
      <c r="E1635" s="1"/>
    </row>
    <row r="1636" spans="1:5">
      <c r="A1636" s="2">
        <v>42180</v>
      </c>
      <c r="B1636" s="71" t="s">
        <v>208</v>
      </c>
      <c r="C1636" s="1" t="s">
        <v>379</v>
      </c>
      <c r="D1636" s="149">
        <f>VLOOKUP(B1636,gajijun,9,0)</f>
        <v>90000</v>
      </c>
      <c r="E1636" s="1"/>
    </row>
    <row r="1637" spans="1:5">
      <c r="A1637" s="2">
        <v>42180</v>
      </c>
      <c r="B1637" s="71" t="s">
        <v>208</v>
      </c>
      <c r="C1637" s="1" t="s">
        <v>380</v>
      </c>
      <c r="D1637" s="149">
        <f>VLOOKUP(B1637,gajijun,10,0)</f>
        <v>0</v>
      </c>
      <c r="E1637" s="1"/>
    </row>
    <row r="1638" spans="1:5">
      <c r="A1638" s="2">
        <v>42180</v>
      </c>
      <c r="B1638" s="71" t="s">
        <v>208</v>
      </c>
      <c r="C1638" s="1" t="s">
        <v>381</v>
      </c>
      <c r="D1638" s="149">
        <f>VLOOKUP(B1638,gajijun,11,0)</f>
        <v>0</v>
      </c>
      <c r="E1638" s="1"/>
    </row>
    <row r="1639" spans="1:5">
      <c r="A1639" s="2">
        <v>42180</v>
      </c>
      <c r="B1639" s="71" t="s">
        <v>209</v>
      </c>
      <c r="C1639" s="1" t="s">
        <v>111</v>
      </c>
      <c r="D1639" s="149">
        <f>VLOOKUP(B1639,gajijun,5,0)</f>
        <v>1500000</v>
      </c>
      <c r="E1639" s="1"/>
    </row>
    <row r="1640" spans="1:5">
      <c r="A1640" s="2">
        <v>42180</v>
      </c>
      <c r="B1640" s="71" t="s">
        <v>209</v>
      </c>
      <c r="C1640" s="1" t="s">
        <v>280</v>
      </c>
      <c r="D1640" s="149">
        <f>VLOOKUP(B1640,gajijun,6,0)</f>
        <v>400000</v>
      </c>
      <c r="E1640" s="1"/>
    </row>
    <row r="1641" spans="1:5">
      <c r="A1641" s="2">
        <v>42180</v>
      </c>
      <c r="B1641" s="71" t="s">
        <v>209</v>
      </c>
      <c r="C1641" s="1" t="s">
        <v>125</v>
      </c>
      <c r="D1641" s="149">
        <f>VLOOKUP(B1641,gajijun,7,0)</f>
        <v>0</v>
      </c>
      <c r="E1641" s="1"/>
    </row>
    <row r="1642" spans="1:5">
      <c r="A1642" s="2">
        <v>42180</v>
      </c>
      <c r="B1642" s="71" t="s">
        <v>209</v>
      </c>
      <c r="C1642" s="1" t="s">
        <v>124</v>
      </c>
      <c r="D1642" s="149">
        <f>VLOOKUP(B1642,gajijun,8,0)</f>
        <v>300000</v>
      </c>
      <c r="E1642" s="1"/>
    </row>
    <row r="1643" spans="1:5">
      <c r="A1643" s="2">
        <v>42180</v>
      </c>
      <c r="B1643" s="71" t="s">
        <v>209</v>
      </c>
      <c r="C1643" s="1" t="s">
        <v>379</v>
      </c>
      <c r="D1643" s="149">
        <f>VLOOKUP(B1643,gajijun,9,0)</f>
        <v>90000</v>
      </c>
      <c r="E1643" s="1"/>
    </row>
    <row r="1644" spans="1:5">
      <c r="A1644" s="2">
        <v>42180</v>
      </c>
      <c r="B1644" s="71" t="s">
        <v>209</v>
      </c>
      <c r="C1644" s="1" t="s">
        <v>380</v>
      </c>
      <c r="D1644" s="149">
        <f>VLOOKUP(B1644,gajijun,10,0)</f>
        <v>0</v>
      </c>
      <c r="E1644" s="1"/>
    </row>
    <row r="1645" spans="1:5">
      <c r="A1645" s="2">
        <v>42180</v>
      </c>
      <c r="B1645" s="71" t="s">
        <v>209</v>
      </c>
      <c r="C1645" s="1" t="s">
        <v>381</v>
      </c>
      <c r="D1645" s="149">
        <f>VLOOKUP(B1645,gajijun,11,0)</f>
        <v>0</v>
      </c>
      <c r="E1645" s="1"/>
    </row>
    <row r="1646" spans="1:5">
      <c r="A1646" s="2">
        <v>42180</v>
      </c>
      <c r="B1646" s="71" t="s">
        <v>211</v>
      </c>
      <c r="C1646" s="1" t="s">
        <v>111</v>
      </c>
      <c r="D1646" s="149">
        <f>VLOOKUP(B1646,gajijun,5,0)</f>
        <v>1500000</v>
      </c>
      <c r="E1646" s="1"/>
    </row>
    <row r="1647" spans="1:5">
      <c r="A1647" s="2">
        <v>42180</v>
      </c>
      <c r="B1647" s="71" t="s">
        <v>211</v>
      </c>
      <c r="C1647" s="1" t="s">
        <v>280</v>
      </c>
      <c r="D1647" s="149">
        <f>VLOOKUP(B1647,gajijun,6,0)</f>
        <v>280000</v>
      </c>
      <c r="E1647" s="1"/>
    </row>
    <row r="1648" spans="1:5">
      <c r="A1648" s="2">
        <v>42180</v>
      </c>
      <c r="B1648" s="71" t="s">
        <v>211</v>
      </c>
      <c r="C1648" s="1" t="s">
        <v>125</v>
      </c>
      <c r="D1648" s="149">
        <f>VLOOKUP(B1648,gajijun,7,0)</f>
        <v>0</v>
      </c>
      <c r="E1648" s="1"/>
    </row>
    <row r="1649" spans="1:5">
      <c r="A1649" s="2">
        <v>42180</v>
      </c>
      <c r="B1649" s="71" t="s">
        <v>211</v>
      </c>
      <c r="C1649" s="1" t="s">
        <v>124</v>
      </c>
      <c r="D1649" s="149">
        <f>VLOOKUP(B1649,gajijun,8,0)</f>
        <v>135000</v>
      </c>
      <c r="E1649" s="1"/>
    </row>
    <row r="1650" spans="1:5">
      <c r="A1650" s="2">
        <v>42180</v>
      </c>
      <c r="B1650" s="71" t="s">
        <v>211</v>
      </c>
      <c r="C1650" s="1" t="s">
        <v>379</v>
      </c>
      <c r="D1650" s="149">
        <f>VLOOKUP(B1650,gajijun,9,0)</f>
        <v>0</v>
      </c>
      <c r="E1650" s="1"/>
    </row>
    <row r="1651" spans="1:5">
      <c r="A1651" s="2">
        <v>42180</v>
      </c>
      <c r="B1651" s="71" t="s">
        <v>211</v>
      </c>
      <c r="C1651" s="1" t="s">
        <v>380</v>
      </c>
      <c r="D1651" s="149">
        <f>VLOOKUP(B1651,gajijun,10,0)</f>
        <v>0</v>
      </c>
      <c r="E1651" s="1"/>
    </row>
    <row r="1652" spans="1:5">
      <c r="A1652" s="2">
        <v>42180</v>
      </c>
      <c r="B1652" s="71" t="s">
        <v>211</v>
      </c>
      <c r="C1652" s="1" t="s">
        <v>381</v>
      </c>
      <c r="D1652" s="149">
        <f>VLOOKUP(B1652,gajijun,11,0)</f>
        <v>0</v>
      </c>
      <c r="E1652" s="1"/>
    </row>
    <row r="1653" spans="1:5">
      <c r="A1653" s="2">
        <v>42180</v>
      </c>
      <c r="B1653" s="71" t="s">
        <v>374</v>
      </c>
      <c r="C1653" s="1" t="s">
        <v>111</v>
      </c>
      <c r="D1653" s="149">
        <f>VLOOKUP(B1653,gajijun,5,0)</f>
        <v>1500000</v>
      </c>
      <c r="E1653" s="1"/>
    </row>
    <row r="1654" spans="1:5">
      <c r="A1654" s="2">
        <v>42180</v>
      </c>
      <c r="B1654" s="71" t="s">
        <v>374</v>
      </c>
      <c r="C1654" s="1" t="s">
        <v>280</v>
      </c>
      <c r="D1654" s="149">
        <f>VLOOKUP(B1654,gajijun,6,0)</f>
        <v>280000</v>
      </c>
      <c r="E1654" s="1"/>
    </row>
    <row r="1655" spans="1:5">
      <c r="A1655" s="2">
        <v>42180</v>
      </c>
      <c r="B1655" s="71" t="s">
        <v>374</v>
      </c>
      <c r="C1655" s="1" t="s">
        <v>125</v>
      </c>
      <c r="D1655" s="149">
        <f>VLOOKUP(B1655,gajijun,7,0)</f>
        <v>0</v>
      </c>
      <c r="E1655" s="1"/>
    </row>
    <row r="1656" spans="1:5">
      <c r="A1656" s="2">
        <v>42180</v>
      </c>
      <c r="B1656" s="71" t="s">
        <v>374</v>
      </c>
      <c r="C1656" s="1" t="s">
        <v>124</v>
      </c>
      <c r="D1656" s="149">
        <f>VLOOKUP(B1656,gajijun,8,0)</f>
        <v>135000</v>
      </c>
      <c r="E1656" s="1"/>
    </row>
    <row r="1657" spans="1:5">
      <c r="A1657" s="2">
        <v>42180</v>
      </c>
      <c r="B1657" s="71" t="s">
        <v>374</v>
      </c>
      <c r="C1657" s="1" t="s">
        <v>379</v>
      </c>
      <c r="D1657" s="149">
        <f>VLOOKUP(B1657,gajijun,9,0)</f>
        <v>0</v>
      </c>
      <c r="E1657" s="1"/>
    </row>
    <row r="1658" spans="1:5">
      <c r="A1658" s="2">
        <v>42180</v>
      </c>
      <c r="B1658" s="71" t="s">
        <v>374</v>
      </c>
      <c r="C1658" s="1" t="s">
        <v>380</v>
      </c>
      <c r="D1658" s="149">
        <f>VLOOKUP(B1658,gajijun,10,0)</f>
        <v>0</v>
      </c>
      <c r="E1658" s="1"/>
    </row>
    <row r="1659" spans="1:5">
      <c r="A1659" s="2">
        <v>42180</v>
      </c>
      <c r="B1659" s="71" t="s">
        <v>374</v>
      </c>
      <c r="C1659" s="1" t="s">
        <v>381</v>
      </c>
      <c r="D1659" s="149">
        <f>VLOOKUP(B1659,gajijun,11,0)</f>
        <v>0</v>
      </c>
      <c r="E1659" s="1"/>
    </row>
    <row r="1660" spans="1:5">
      <c r="A1660" s="2">
        <v>42180</v>
      </c>
      <c r="B1660" s="71" t="s">
        <v>256</v>
      </c>
      <c r="C1660" s="1" t="s">
        <v>111</v>
      </c>
      <c r="D1660" s="149">
        <f>VLOOKUP(B1660,gajijun,5,0)</f>
        <v>1500000</v>
      </c>
      <c r="E1660" s="1"/>
    </row>
    <row r="1661" spans="1:5">
      <c r="A1661" s="2">
        <v>42180</v>
      </c>
      <c r="B1661" s="71" t="s">
        <v>256</v>
      </c>
      <c r="C1661" s="1" t="s">
        <v>280</v>
      </c>
      <c r="D1661" s="149">
        <f>VLOOKUP(B1661,gajijun,6,0)</f>
        <v>280000</v>
      </c>
      <c r="E1661" s="1"/>
    </row>
    <row r="1662" spans="1:5">
      <c r="A1662" s="2">
        <v>42180</v>
      </c>
      <c r="B1662" s="71" t="s">
        <v>256</v>
      </c>
      <c r="C1662" s="1" t="s">
        <v>125</v>
      </c>
      <c r="D1662" s="149">
        <f>VLOOKUP(B1662,gajijun,7,0)</f>
        <v>0</v>
      </c>
      <c r="E1662" s="1"/>
    </row>
    <row r="1663" spans="1:5">
      <c r="A1663" s="2">
        <v>42180</v>
      </c>
      <c r="B1663" s="71" t="s">
        <v>256</v>
      </c>
      <c r="C1663" s="1" t="s">
        <v>124</v>
      </c>
      <c r="D1663" s="149">
        <f>VLOOKUP(B1663,gajijun,8,0)</f>
        <v>135000</v>
      </c>
      <c r="E1663" s="1"/>
    </row>
    <row r="1664" spans="1:5">
      <c r="A1664" s="2">
        <v>42180</v>
      </c>
      <c r="B1664" s="71" t="s">
        <v>256</v>
      </c>
      <c r="C1664" s="1" t="s">
        <v>379</v>
      </c>
      <c r="D1664" s="149">
        <f>VLOOKUP(B1664,gajijun,9,0)</f>
        <v>0</v>
      </c>
      <c r="E1664" s="1"/>
    </row>
    <row r="1665" spans="1:5">
      <c r="A1665" s="2">
        <v>42180</v>
      </c>
      <c r="B1665" s="71" t="s">
        <v>256</v>
      </c>
      <c r="C1665" s="1" t="s">
        <v>380</v>
      </c>
      <c r="D1665" s="149">
        <f>VLOOKUP(B1665,gajijun,10,0)</f>
        <v>0</v>
      </c>
      <c r="E1665" s="1"/>
    </row>
    <row r="1666" spans="1:5">
      <c r="A1666" s="2">
        <v>42180</v>
      </c>
      <c r="B1666" s="71" t="s">
        <v>256</v>
      </c>
      <c r="C1666" s="1" t="s">
        <v>381</v>
      </c>
      <c r="D1666" s="149">
        <f>VLOOKUP(B1666,gajijun,11,0)</f>
        <v>0</v>
      </c>
      <c r="E1666" s="1"/>
    </row>
    <row r="1667" spans="1:5">
      <c r="A1667" s="2">
        <v>42180</v>
      </c>
      <c r="B1667" s="71" t="s">
        <v>183</v>
      </c>
      <c r="C1667" s="1" t="s">
        <v>111</v>
      </c>
      <c r="D1667" s="149">
        <f>VLOOKUP(B1667,gajijun,5,0)</f>
        <v>1500000</v>
      </c>
      <c r="E1667" s="1"/>
    </row>
    <row r="1668" spans="1:5">
      <c r="A1668" s="2">
        <v>42180</v>
      </c>
      <c r="B1668" s="71" t="s">
        <v>183</v>
      </c>
      <c r="C1668" s="1" t="s">
        <v>280</v>
      </c>
      <c r="D1668" s="149">
        <f>VLOOKUP(B1668,gajijun,6,0)</f>
        <v>500000</v>
      </c>
      <c r="E1668" s="1"/>
    </row>
    <row r="1669" spans="1:5">
      <c r="A1669" s="2">
        <v>42180</v>
      </c>
      <c r="B1669" s="71" t="s">
        <v>183</v>
      </c>
      <c r="C1669" s="1" t="s">
        <v>125</v>
      </c>
      <c r="D1669" s="149">
        <f>VLOOKUP(B1669,gajijun,7,0)</f>
        <v>0</v>
      </c>
      <c r="E1669" s="1"/>
    </row>
    <row r="1670" spans="1:5">
      <c r="A1670" s="2">
        <v>42180</v>
      </c>
      <c r="B1670" s="71" t="s">
        <v>183</v>
      </c>
      <c r="C1670" s="1" t="s">
        <v>124</v>
      </c>
      <c r="D1670" s="149">
        <f>VLOOKUP(B1670,gajijun,8,0)</f>
        <v>515000</v>
      </c>
      <c r="E1670" s="1"/>
    </row>
    <row r="1671" spans="1:5">
      <c r="A1671" s="2">
        <v>42180</v>
      </c>
      <c r="B1671" s="71" t="s">
        <v>183</v>
      </c>
      <c r="C1671" s="1" t="s">
        <v>379</v>
      </c>
      <c r="D1671" s="149">
        <f>VLOOKUP(B1671,gajijun,9,0)</f>
        <v>50000</v>
      </c>
      <c r="E1671" s="1"/>
    </row>
    <row r="1672" spans="1:5">
      <c r="A1672" s="2">
        <v>42180</v>
      </c>
      <c r="B1672" s="71" t="s">
        <v>183</v>
      </c>
      <c r="C1672" s="1" t="s">
        <v>380</v>
      </c>
      <c r="D1672" s="149">
        <f>VLOOKUP(B1672,gajijun,10,0)</f>
        <v>0</v>
      </c>
      <c r="E1672" s="1"/>
    </row>
    <row r="1673" spans="1:5">
      <c r="A1673" s="2">
        <v>42180</v>
      </c>
      <c r="B1673" s="71" t="s">
        <v>183</v>
      </c>
      <c r="C1673" s="1" t="s">
        <v>381</v>
      </c>
      <c r="D1673" s="149">
        <f>VLOOKUP(B1673,gajijun,11,0)</f>
        <v>0</v>
      </c>
      <c r="E1673" s="1"/>
    </row>
    <row r="1674" spans="1:5">
      <c r="A1674" s="2">
        <v>42180</v>
      </c>
      <c r="B1674" s="71" t="s">
        <v>184</v>
      </c>
      <c r="C1674" s="1" t="s">
        <v>111</v>
      </c>
      <c r="D1674" s="149">
        <f>VLOOKUP(B1674,gajijun,5,0)</f>
        <v>1500000</v>
      </c>
      <c r="E1674" s="1"/>
    </row>
    <row r="1675" spans="1:5">
      <c r="A1675" s="2">
        <v>42180</v>
      </c>
      <c r="B1675" s="71" t="s">
        <v>184</v>
      </c>
      <c r="C1675" s="1" t="s">
        <v>280</v>
      </c>
      <c r="D1675" s="149">
        <f>VLOOKUP(B1675,gajijun,6,0)</f>
        <v>750000</v>
      </c>
      <c r="E1675" s="1"/>
    </row>
    <row r="1676" spans="1:5">
      <c r="A1676" s="2">
        <v>42180</v>
      </c>
      <c r="B1676" s="71" t="s">
        <v>184</v>
      </c>
      <c r="C1676" s="1" t="s">
        <v>125</v>
      </c>
      <c r="D1676" s="149">
        <f>VLOOKUP(B1676,gajijun,7,0)</f>
        <v>0</v>
      </c>
      <c r="E1676" s="1"/>
    </row>
    <row r="1677" spans="1:5">
      <c r="A1677" s="2">
        <v>42180</v>
      </c>
      <c r="B1677" s="71" t="s">
        <v>184</v>
      </c>
      <c r="C1677" s="1" t="s">
        <v>124</v>
      </c>
      <c r="D1677" s="149">
        <f>VLOOKUP(B1677,gajijun,8,0)</f>
        <v>515000</v>
      </c>
      <c r="E1677" s="1"/>
    </row>
    <row r="1678" spans="1:5">
      <c r="A1678" s="2">
        <v>42180</v>
      </c>
      <c r="B1678" s="71" t="s">
        <v>184</v>
      </c>
      <c r="C1678" s="1" t="s">
        <v>379</v>
      </c>
      <c r="D1678" s="149">
        <f>VLOOKUP(B1678,gajijun,9,0)</f>
        <v>0</v>
      </c>
      <c r="E1678" s="1"/>
    </row>
    <row r="1679" spans="1:5">
      <c r="A1679" s="2">
        <v>42180</v>
      </c>
      <c r="B1679" s="71" t="s">
        <v>184</v>
      </c>
      <c r="C1679" s="1" t="s">
        <v>380</v>
      </c>
      <c r="D1679" s="149">
        <f>VLOOKUP(B1679,gajijun,10,0)</f>
        <v>0</v>
      </c>
      <c r="E1679" s="1"/>
    </row>
    <row r="1680" spans="1:5">
      <c r="A1680" s="2">
        <v>42180</v>
      </c>
      <c r="B1680" s="71" t="s">
        <v>184</v>
      </c>
      <c r="C1680" s="1" t="s">
        <v>381</v>
      </c>
      <c r="D1680" s="149">
        <f>VLOOKUP(B1680,gajijun,11,0)</f>
        <v>0</v>
      </c>
      <c r="E1680" s="1"/>
    </row>
    <row r="1681" spans="1:5">
      <c r="A1681" s="2">
        <v>42180</v>
      </c>
      <c r="B1681" s="142" t="s">
        <v>172</v>
      </c>
      <c r="C1681" s="4" t="s">
        <v>122</v>
      </c>
      <c r="D1681" s="151">
        <v>7500000</v>
      </c>
      <c r="E1681" s="1"/>
    </row>
    <row r="1682" spans="1:5">
      <c r="A1682" s="2">
        <v>42180</v>
      </c>
      <c r="B1682" s="142" t="s">
        <v>341</v>
      </c>
      <c r="C1682" s="4" t="s">
        <v>122</v>
      </c>
      <c r="D1682" s="151">
        <v>4000000</v>
      </c>
      <c r="E1682" s="1"/>
    </row>
    <row r="1683" spans="1:5">
      <c r="A1683" s="2">
        <v>42180</v>
      </c>
      <c r="B1683" s="142" t="s">
        <v>342</v>
      </c>
      <c r="C1683" s="4" t="s">
        <v>122</v>
      </c>
      <c r="D1683" s="151">
        <v>3750000</v>
      </c>
      <c r="E1683" s="1"/>
    </row>
    <row r="1684" spans="1:5">
      <c r="A1684" s="2">
        <v>42180</v>
      </c>
      <c r="B1684" s="142" t="s">
        <v>344</v>
      </c>
      <c r="C1684" s="4" t="s">
        <v>122</v>
      </c>
      <c r="D1684" s="151">
        <v>0</v>
      </c>
      <c r="E1684" s="1"/>
    </row>
    <row r="1685" spans="1:5">
      <c r="A1685" s="2">
        <v>42180</v>
      </c>
      <c r="B1685" s="142" t="s">
        <v>175</v>
      </c>
      <c r="C1685" s="4" t="s">
        <v>122</v>
      </c>
      <c r="D1685" s="151">
        <v>2000000</v>
      </c>
      <c r="E1685" s="1"/>
    </row>
    <row r="1686" spans="1:5">
      <c r="A1686" s="2">
        <v>42180</v>
      </c>
      <c r="B1686" s="142" t="s">
        <v>185</v>
      </c>
      <c r="C1686" s="4" t="s">
        <v>122</v>
      </c>
      <c r="D1686" s="151">
        <v>1979167</v>
      </c>
      <c r="E1686" s="1"/>
    </row>
    <row r="1687" spans="1:5">
      <c r="A1687" s="2">
        <v>42180</v>
      </c>
      <c r="B1687" s="142" t="s">
        <v>347</v>
      </c>
      <c r="C1687" s="4" t="s">
        <v>122</v>
      </c>
      <c r="D1687" s="151">
        <v>1979167</v>
      </c>
      <c r="E1687" s="1"/>
    </row>
    <row r="1688" spans="1:5">
      <c r="A1688" s="2">
        <v>42180</v>
      </c>
      <c r="B1688" s="142" t="s">
        <v>176</v>
      </c>
      <c r="C1688" s="4" t="s">
        <v>122</v>
      </c>
      <c r="D1688" s="151">
        <v>2850000</v>
      </c>
      <c r="E1688" s="1"/>
    </row>
    <row r="1689" spans="1:5">
      <c r="A1689" s="2">
        <v>42180</v>
      </c>
      <c r="B1689" s="142" t="s">
        <v>348</v>
      </c>
      <c r="C1689" s="4" t="s">
        <v>122</v>
      </c>
      <c r="D1689" s="151"/>
      <c r="E1689" s="1"/>
    </row>
    <row r="1690" spans="1:5">
      <c r="A1690" s="2">
        <v>42180</v>
      </c>
      <c r="B1690" s="142" t="s">
        <v>350</v>
      </c>
      <c r="C1690" s="4" t="s">
        <v>122</v>
      </c>
      <c r="D1690" s="151"/>
      <c r="E1690" s="1"/>
    </row>
    <row r="1691" spans="1:5">
      <c r="A1691" s="2">
        <v>42180</v>
      </c>
      <c r="B1691" s="142" t="s">
        <v>352</v>
      </c>
      <c r="C1691" s="4" t="s">
        <v>122</v>
      </c>
      <c r="D1691" s="151"/>
      <c r="E1691" s="1"/>
    </row>
    <row r="1692" spans="1:5">
      <c r="A1692" s="2">
        <v>42180</v>
      </c>
      <c r="B1692" s="142" t="s">
        <v>177</v>
      </c>
      <c r="C1692" s="4" t="s">
        <v>122</v>
      </c>
      <c r="D1692" s="151">
        <v>2041667</v>
      </c>
      <c r="E1692" s="1"/>
    </row>
    <row r="1693" spans="1:5">
      <c r="A1693" s="2">
        <v>42180</v>
      </c>
      <c r="B1693" s="142" t="s">
        <v>354</v>
      </c>
      <c r="C1693" s="4" t="s">
        <v>122</v>
      </c>
      <c r="D1693" s="151"/>
      <c r="E1693" s="1"/>
    </row>
    <row r="1694" spans="1:5">
      <c r="A1694" s="2">
        <v>42180</v>
      </c>
      <c r="B1694" s="142" t="s">
        <v>356</v>
      </c>
      <c r="C1694" s="4" t="s">
        <v>122</v>
      </c>
      <c r="D1694" s="151"/>
      <c r="E1694" s="1"/>
    </row>
    <row r="1695" spans="1:5">
      <c r="A1695" s="2">
        <v>42180</v>
      </c>
      <c r="B1695" s="142" t="s">
        <v>358</v>
      </c>
      <c r="C1695" s="4" t="s">
        <v>122</v>
      </c>
      <c r="D1695" s="151"/>
      <c r="E1695" s="1"/>
    </row>
    <row r="1696" spans="1:5">
      <c r="A1696" s="2">
        <v>42180</v>
      </c>
      <c r="B1696" s="142" t="s">
        <v>187</v>
      </c>
      <c r="C1696" s="4" t="s">
        <v>122</v>
      </c>
      <c r="D1696" s="151">
        <v>1866667</v>
      </c>
      <c r="E1696" s="1"/>
    </row>
    <row r="1697" spans="1:5">
      <c r="A1697" s="2">
        <v>42180</v>
      </c>
      <c r="B1697" s="142" t="s">
        <v>179</v>
      </c>
      <c r="C1697" s="4" t="s">
        <v>122</v>
      </c>
      <c r="D1697" s="151">
        <v>2750000</v>
      </c>
      <c r="E1697" s="1"/>
    </row>
    <row r="1698" spans="1:5">
      <c r="A1698" s="2">
        <v>42180</v>
      </c>
      <c r="B1698" s="142" t="s">
        <v>190</v>
      </c>
      <c r="C1698" s="4" t="s">
        <v>122</v>
      </c>
      <c r="D1698" s="151">
        <v>1137500</v>
      </c>
      <c r="E1698" s="1"/>
    </row>
    <row r="1699" spans="1:5">
      <c r="A1699" s="2">
        <v>42180</v>
      </c>
      <c r="B1699" s="142" t="s">
        <v>364</v>
      </c>
      <c r="C1699" s="4" t="s">
        <v>122</v>
      </c>
      <c r="D1699" s="151"/>
      <c r="E1699" s="1"/>
    </row>
    <row r="1700" spans="1:5">
      <c r="A1700" s="2">
        <v>42180</v>
      </c>
      <c r="B1700" s="142" t="s">
        <v>191</v>
      </c>
      <c r="C1700" s="4" t="s">
        <v>122</v>
      </c>
      <c r="D1700" s="151">
        <v>1137500</v>
      </c>
      <c r="E1700" s="1"/>
    </row>
    <row r="1701" spans="1:5">
      <c r="A1701" s="2">
        <v>42180</v>
      </c>
      <c r="B1701" s="142" t="s">
        <v>366</v>
      </c>
      <c r="C1701" s="4" t="s">
        <v>122</v>
      </c>
      <c r="D1701" s="151">
        <v>1600000</v>
      </c>
      <c r="E1701" s="1"/>
    </row>
    <row r="1702" spans="1:5">
      <c r="A1702" s="2">
        <v>42180</v>
      </c>
      <c r="B1702" s="142" t="s">
        <v>192</v>
      </c>
      <c r="C1702" s="4" t="s">
        <v>122</v>
      </c>
      <c r="D1702" s="151">
        <v>1137500</v>
      </c>
      <c r="E1702" s="1"/>
    </row>
    <row r="1703" spans="1:5">
      <c r="A1703" s="2">
        <v>42180</v>
      </c>
      <c r="B1703" s="142" t="s">
        <v>193</v>
      </c>
      <c r="C1703" s="4" t="s">
        <v>122</v>
      </c>
      <c r="D1703" s="151">
        <v>1041667</v>
      </c>
      <c r="E1703" s="1"/>
    </row>
    <row r="1704" spans="1:5">
      <c r="A1704" s="2">
        <v>42180</v>
      </c>
      <c r="B1704" s="142" t="s">
        <v>180</v>
      </c>
      <c r="C1704" s="4" t="s">
        <v>122</v>
      </c>
      <c r="D1704" s="151"/>
      <c r="E1704" s="1"/>
    </row>
    <row r="1705" spans="1:5">
      <c r="A1705" s="2">
        <v>42180</v>
      </c>
      <c r="B1705" s="142" t="s">
        <v>181</v>
      </c>
      <c r="C1705" s="4" t="s">
        <v>122</v>
      </c>
      <c r="D1705" s="151"/>
      <c r="E1705" s="1"/>
    </row>
    <row r="1706" spans="1:5">
      <c r="A1706" s="2">
        <v>42180</v>
      </c>
      <c r="B1706" s="142" t="s">
        <v>178</v>
      </c>
      <c r="C1706" s="4" t="s">
        <v>122</v>
      </c>
      <c r="D1706" s="151"/>
      <c r="E1706" s="1"/>
    </row>
    <row r="1707" spans="1:5">
      <c r="A1707" s="2">
        <v>42180</v>
      </c>
      <c r="B1707" s="142" t="s">
        <v>272</v>
      </c>
      <c r="C1707" s="4" t="s">
        <v>122</v>
      </c>
      <c r="D1707" s="151"/>
      <c r="E1707" s="1"/>
    </row>
    <row r="1708" spans="1:5">
      <c r="A1708" s="2">
        <v>42180</v>
      </c>
      <c r="B1708" s="142" t="s">
        <v>194</v>
      </c>
      <c r="C1708" s="4" t="s">
        <v>122</v>
      </c>
      <c r="D1708" s="151">
        <v>1250000</v>
      </c>
      <c r="E1708" s="1"/>
    </row>
    <row r="1709" spans="1:5">
      <c r="A1709" s="2">
        <v>42180</v>
      </c>
      <c r="B1709" s="142" t="s">
        <v>195</v>
      </c>
      <c r="C1709" s="4" t="s">
        <v>122</v>
      </c>
      <c r="D1709" s="151">
        <v>947917</v>
      </c>
      <c r="E1709" s="1"/>
    </row>
    <row r="1710" spans="1:5">
      <c r="A1710" s="2">
        <v>42180</v>
      </c>
      <c r="B1710" s="142" t="s">
        <v>196</v>
      </c>
      <c r="C1710" s="4" t="s">
        <v>122</v>
      </c>
      <c r="D1710" s="151">
        <v>947917</v>
      </c>
      <c r="E1710" s="1"/>
    </row>
    <row r="1711" spans="1:5">
      <c r="A1711" s="2">
        <v>42180</v>
      </c>
      <c r="B1711" s="142" t="s">
        <v>197</v>
      </c>
      <c r="C1711" s="4" t="s">
        <v>122</v>
      </c>
      <c r="D1711" s="151">
        <v>947917</v>
      </c>
      <c r="E1711" s="1"/>
    </row>
    <row r="1712" spans="1:5">
      <c r="A1712" s="2">
        <v>42180</v>
      </c>
      <c r="B1712" s="142" t="s">
        <v>273</v>
      </c>
      <c r="C1712" s="4" t="s">
        <v>122</v>
      </c>
      <c r="D1712" s="151"/>
      <c r="E1712" s="1"/>
    </row>
    <row r="1713" spans="1:5">
      <c r="A1713" s="2">
        <v>42180</v>
      </c>
      <c r="B1713" s="142" t="s">
        <v>198</v>
      </c>
      <c r="C1713" s="4" t="s">
        <v>122</v>
      </c>
      <c r="D1713" s="151">
        <v>947917</v>
      </c>
      <c r="E1713" s="1"/>
    </row>
    <row r="1714" spans="1:5">
      <c r="A1714" s="2">
        <v>42180</v>
      </c>
      <c r="B1714" s="142" t="s">
        <v>199</v>
      </c>
      <c r="C1714" s="4" t="s">
        <v>122</v>
      </c>
      <c r="D1714" s="151">
        <v>947917</v>
      </c>
      <c r="E1714" s="1"/>
    </row>
    <row r="1715" spans="1:5">
      <c r="A1715" s="2">
        <v>42180</v>
      </c>
      <c r="B1715" s="142" t="s">
        <v>274</v>
      </c>
      <c r="C1715" s="4" t="s">
        <v>122</v>
      </c>
      <c r="D1715" s="151"/>
      <c r="E1715" s="1"/>
    </row>
    <row r="1716" spans="1:5">
      <c r="A1716" s="2">
        <v>42180</v>
      </c>
      <c r="B1716" s="142" t="s">
        <v>275</v>
      </c>
      <c r="C1716" s="4" t="s">
        <v>122</v>
      </c>
      <c r="D1716" s="151"/>
      <c r="E1716" s="1"/>
    </row>
    <row r="1717" spans="1:5">
      <c r="A1717" s="2">
        <v>42180</v>
      </c>
      <c r="B1717" s="142" t="s">
        <v>276</v>
      </c>
      <c r="C1717" s="4" t="s">
        <v>122</v>
      </c>
      <c r="D1717" s="151"/>
      <c r="E1717" s="1"/>
    </row>
    <row r="1718" spans="1:5">
      <c r="A1718" s="2">
        <v>42180</v>
      </c>
      <c r="B1718" s="142" t="s">
        <v>200</v>
      </c>
      <c r="C1718" s="4" t="s">
        <v>122</v>
      </c>
      <c r="D1718" s="151">
        <v>947917</v>
      </c>
      <c r="E1718" s="1"/>
    </row>
    <row r="1719" spans="1:5">
      <c r="A1719" s="2">
        <v>42180</v>
      </c>
      <c r="B1719" s="142" t="s">
        <v>201</v>
      </c>
      <c r="C1719" s="4" t="s">
        <v>122</v>
      </c>
      <c r="D1719" s="151">
        <v>947917</v>
      </c>
      <c r="E1719" s="1"/>
    </row>
    <row r="1720" spans="1:5">
      <c r="A1720" s="2">
        <v>42180</v>
      </c>
      <c r="B1720" s="142" t="s">
        <v>204</v>
      </c>
      <c r="C1720" s="4" t="s">
        <v>122</v>
      </c>
      <c r="D1720" s="151">
        <v>1041667</v>
      </c>
      <c r="E1720" s="1"/>
    </row>
    <row r="1721" spans="1:5">
      <c r="A1721" s="2">
        <v>42180</v>
      </c>
      <c r="B1721" s="142" t="s">
        <v>202</v>
      </c>
      <c r="C1721" s="4" t="s">
        <v>122</v>
      </c>
      <c r="D1721" s="151">
        <v>947917</v>
      </c>
      <c r="E1721" s="1"/>
    </row>
    <row r="1722" spans="1:5">
      <c r="A1722" s="2">
        <v>42180</v>
      </c>
      <c r="B1722" s="142" t="s">
        <v>203</v>
      </c>
      <c r="C1722" s="4" t="s">
        <v>122</v>
      </c>
      <c r="D1722" s="151">
        <v>947917</v>
      </c>
      <c r="E1722" s="1"/>
    </row>
    <row r="1723" spans="1:5">
      <c r="A1723" s="2">
        <v>42180</v>
      </c>
      <c r="B1723" s="142" t="s">
        <v>205</v>
      </c>
      <c r="C1723" s="4" t="s">
        <v>122</v>
      </c>
      <c r="D1723" s="151">
        <v>1000000</v>
      </c>
      <c r="E1723" s="1"/>
    </row>
    <row r="1724" spans="1:5">
      <c r="A1724" s="2">
        <v>42180</v>
      </c>
      <c r="B1724" s="142" t="s">
        <v>182</v>
      </c>
      <c r="C1724" s="4" t="s">
        <v>122</v>
      </c>
      <c r="D1724" s="151">
        <v>833333</v>
      </c>
      <c r="E1724" s="1"/>
    </row>
    <row r="1725" spans="1:5">
      <c r="A1725" s="2">
        <v>42180</v>
      </c>
      <c r="B1725" s="142" t="s">
        <v>277</v>
      </c>
      <c r="C1725" s="4" t="s">
        <v>122</v>
      </c>
      <c r="D1725" s="151"/>
      <c r="E1725" s="1"/>
    </row>
    <row r="1726" spans="1:5">
      <c r="A1726" s="2">
        <v>42180</v>
      </c>
      <c r="B1726" s="142" t="s">
        <v>371</v>
      </c>
      <c r="C1726" s="4" t="s">
        <v>122</v>
      </c>
      <c r="D1726" s="151"/>
      <c r="E1726" s="1"/>
    </row>
    <row r="1727" spans="1:5">
      <c r="A1727" s="2">
        <v>42180</v>
      </c>
      <c r="B1727" s="142" t="s">
        <v>278</v>
      </c>
      <c r="C1727" s="4" t="s">
        <v>122</v>
      </c>
      <c r="D1727" s="151"/>
      <c r="E1727" s="1"/>
    </row>
    <row r="1728" spans="1:5">
      <c r="A1728" s="2">
        <v>42180</v>
      </c>
      <c r="B1728" s="142" t="s">
        <v>188</v>
      </c>
      <c r="C1728" s="4" t="s">
        <v>122</v>
      </c>
      <c r="D1728" s="151"/>
      <c r="E1728" s="1"/>
    </row>
    <row r="1729" spans="1:5">
      <c r="A1729" s="2">
        <v>42180</v>
      </c>
      <c r="B1729" s="142" t="s">
        <v>207</v>
      </c>
      <c r="C1729" s="4" t="s">
        <v>122</v>
      </c>
      <c r="D1729" s="151"/>
      <c r="E1729" s="1"/>
    </row>
    <row r="1730" spans="1:5">
      <c r="A1730" s="2">
        <v>42180</v>
      </c>
      <c r="B1730" s="142" t="s">
        <v>189</v>
      </c>
      <c r="C1730" s="4" t="s">
        <v>122</v>
      </c>
      <c r="D1730" s="151"/>
      <c r="E1730" s="1"/>
    </row>
    <row r="1731" spans="1:5">
      <c r="A1731" s="2">
        <v>42180</v>
      </c>
      <c r="B1731" s="142" t="s">
        <v>206</v>
      </c>
      <c r="C1731" s="4" t="s">
        <v>122</v>
      </c>
      <c r="D1731" s="151">
        <v>758333</v>
      </c>
      <c r="E1731" s="1"/>
    </row>
    <row r="1732" spans="1:5">
      <c r="A1732" s="2">
        <v>42180</v>
      </c>
      <c r="B1732" s="142" t="s">
        <v>208</v>
      </c>
      <c r="C1732" s="4" t="s">
        <v>122</v>
      </c>
      <c r="D1732" s="151"/>
      <c r="E1732" s="1"/>
    </row>
    <row r="1733" spans="1:5">
      <c r="A1733" s="2">
        <v>42180</v>
      </c>
      <c r="B1733" s="142" t="s">
        <v>209</v>
      </c>
      <c r="C1733" s="4" t="s">
        <v>122</v>
      </c>
      <c r="D1733" s="151"/>
      <c r="E1733" s="1"/>
    </row>
    <row r="1734" spans="1:5">
      <c r="A1734" s="2">
        <v>42180</v>
      </c>
      <c r="B1734" s="142" t="s">
        <v>211</v>
      </c>
      <c r="C1734" s="4" t="s">
        <v>122</v>
      </c>
      <c r="D1734" s="151"/>
      <c r="E1734" s="1"/>
    </row>
    <row r="1735" spans="1:5">
      <c r="A1735" s="2">
        <v>42180</v>
      </c>
      <c r="B1735" s="142" t="s">
        <v>374</v>
      </c>
      <c r="C1735" s="4" t="s">
        <v>122</v>
      </c>
      <c r="D1735" s="151"/>
      <c r="E1735" s="1"/>
    </row>
    <row r="1736" spans="1:5">
      <c r="A1736" s="2">
        <v>42180</v>
      </c>
      <c r="B1736" s="142" t="s">
        <v>256</v>
      </c>
      <c r="C1736" s="4" t="s">
        <v>122</v>
      </c>
      <c r="D1736" s="151"/>
      <c r="E1736" s="1"/>
    </row>
    <row r="1737" spans="1:5">
      <c r="A1737" s="2">
        <v>42180</v>
      </c>
      <c r="B1737" s="142" t="s">
        <v>183</v>
      </c>
      <c r="C1737" s="4" t="s">
        <v>122</v>
      </c>
      <c r="D1737" s="151"/>
      <c r="E1737" s="1"/>
    </row>
    <row r="1738" spans="1:5">
      <c r="A1738" s="2">
        <v>42180</v>
      </c>
      <c r="B1738" s="142" t="s">
        <v>184</v>
      </c>
      <c r="C1738" s="4" t="s">
        <v>122</v>
      </c>
      <c r="D1738" s="151"/>
      <c r="E1738" s="1"/>
    </row>
    <row r="1739" spans="1:5">
      <c r="A1739" s="2">
        <v>42024</v>
      </c>
      <c r="B1739" s="4" t="s">
        <v>172</v>
      </c>
      <c r="C1739" s="4" t="s">
        <v>385</v>
      </c>
      <c r="D1739" s="149">
        <v>268633</v>
      </c>
      <c r="E1739" s="1"/>
    </row>
    <row r="1740" spans="1:5">
      <c r="A1740" s="2">
        <v>42024</v>
      </c>
      <c r="B1740" s="4" t="s">
        <v>341</v>
      </c>
      <c r="C1740" s="4" t="s">
        <v>385</v>
      </c>
      <c r="D1740" s="149">
        <v>90050</v>
      </c>
      <c r="E1740" s="1"/>
    </row>
    <row r="1741" spans="1:5">
      <c r="A1741" s="2">
        <v>42024</v>
      </c>
      <c r="B1741" s="1" t="s">
        <v>342</v>
      </c>
      <c r="C1741" s="4" t="s">
        <v>385</v>
      </c>
      <c r="D1741" s="149">
        <v>0</v>
      </c>
      <c r="E1741" s="1"/>
    </row>
    <row r="1742" spans="1:5">
      <c r="A1742" s="2">
        <v>42024</v>
      </c>
      <c r="B1742" s="1" t="s">
        <v>344</v>
      </c>
      <c r="C1742" s="4" t="s">
        <v>385</v>
      </c>
      <c r="D1742" s="149">
        <v>0</v>
      </c>
      <c r="E1742" s="1"/>
    </row>
    <row r="1743" spans="1:5">
      <c r="A1743" s="2">
        <v>42024</v>
      </c>
      <c r="B1743" s="1" t="s">
        <v>175</v>
      </c>
      <c r="C1743" s="4" t="s">
        <v>385</v>
      </c>
      <c r="D1743" s="149">
        <v>0</v>
      </c>
      <c r="E1743" s="1"/>
    </row>
    <row r="1744" spans="1:5">
      <c r="A1744" s="2">
        <v>42024</v>
      </c>
      <c r="B1744" s="4" t="s">
        <v>185</v>
      </c>
      <c r="C1744" s="4" t="s">
        <v>385</v>
      </c>
      <c r="D1744" s="149">
        <v>0</v>
      </c>
      <c r="E1744" s="1"/>
    </row>
    <row r="1745" spans="1:5">
      <c r="A1745" s="2">
        <v>42024</v>
      </c>
      <c r="B1745" s="4" t="s">
        <v>347</v>
      </c>
      <c r="C1745" s="4" t="s">
        <v>385</v>
      </c>
      <c r="D1745" s="149">
        <v>0</v>
      </c>
      <c r="E1745" s="1"/>
    </row>
    <row r="1746" spans="1:5">
      <c r="A1746" s="2">
        <v>42024</v>
      </c>
      <c r="B1746" s="1" t="s">
        <v>176</v>
      </c>
      <c r="C1746" s="4" t="s">
        <v>385</v>
      </c>
      <c r="D1746" s="149">
        <v>0</v>
      </c>
      <c r="E1746" s="1"/>
    </row>
    <row r="1747" spans="1:5">
      <c r="A1747" s="2">
        <v>42024</v>
      </c>
      <c r="B1747" s="1" t="s">
        <v>348</v>
      </c>
      <c r="C1747" s="4" t="s">
        <v>385</v>
      </c>
      <c r="D1747" s="149">
        <v>0</v>
      </c>
      <c r="E1747" s="1"/>
    </row>
    <row r="1748" spans="1:5">
      <c r="A1748" s="2">
        <v>42024</v>
      </c>
      <c r="B1748" s="1" t="s">
        <v>350</v>
      </c>
      <c r="C1748" s="4" t="s">
        <v>385</v>
      </c>
      <c r="D1748" s="149">
        <v>0</v>
      </c>
      <c r="E1748" s="1"/>
    </row>
    <row r="1749" spans="1:5">
      <c r="A1749" s="2">
        <v>42024</v>
      </c>
      <c r="B1749" s="1" t="s">
        <v>352</v>
      </c>
      <c r="C1749" s="4" t="s">
        <v>385</v>
      </c>
      <c r="D1749" s="149">
        <v>25570</v>
      </c>
      <c r="E1749" s="1"/>
    </row>
    <row r="1750" spans="1:5">
      <c r="A1750" s="2">
        <v>42024</v>
      </c>
      <c r="B1750" s="1" t="s">
        <v>177</v>
      </c>
      <c r="C1750" s="4" t="s">
        <v>385</v>
      </c>
      <c r="D1750" s="149">
        <v>52490</v>
      </c>
      <c r="E1750" s="1"/>
    </row>
    <row r="1751" spans="1:5">
      <c r="A1751" s="2">
        <v>42024</v>
      </c>
      <c r="B1751" s="1" t="s">
        <v>354</v>
      </c>
      <c r="C1751" s="4" t="s">
        <v>385</v>
      </c>
      <c r="D1751" s="149">
        <v>0</v>
      </c>
      <c r="E1751" s="1"/>
    </row>
    <row r="1752" spans="1:5">
      <c r="A1752" s="2">
        <v>42024</v>
      </c>
      <c r="B1752" s="1" t="s">
        <v>356</v>
      </c>
      <c r="C1752" s="4" t="s">
        <v>385</v>
      </c>
      <c r="D1752" s="149">
        <v>0</v>
      </c>
      <c r="E1752" s="1"/>
    </row>
    <row r="1753" spans="1:5">
      <c r="A1753" s="2">
        <v>42024</v>
      </c>
      <c r="B1753" s="1" t="s">
        <v>358</v>
      </c>
      <c r="C1753" s="4" t="s">
        <v>385</v>
      </c>
      <c r="D1753" s="149">
        <v>0</v>
      </c>
      <c r="E1753" s="1"/>
    </row>
    <row r="1754" spans="1:5">
      <c r="A1754" s="2">
        <v>42024</v>
      </c>
      <c r="B1754" s="4" t="s">
        <v>172</v>
      </c>
      <c r="C1754" s="4" t="s">
        <v>386</v>
      </c>
      <c r="D1754" s="149">
        <v>268633</v>
      </c>
      <c r="E1754" s="1"/>
    </row>
    <row r="1755" spans="1:5">
      <c r="A1755" s="2">
        <v>42024</v>
      </c>
      <c r="B1755" s="4" t="s">
        <v>341</v>
      </c>
      <c r="C1755" s="4" t="s">
        <v>386</v>
      </c>
      <c r="D1755" s="149">
        <v>90050</v>
      </c>
      <c r="E1755" s="1"/>
    </row>
    <row r="1756" spans="1:5">
      <c r="A1756" s="2">
        <v>42024</v>
      </c>
      <c r="B1756" s="1" t="s">
        <v>342</v>
      </c>
      <c r="C1756" s="4" t="s">
        <v>386</v>
      </c>
      <c r="D1756" s="149">
        <v>114750</v>
      </c>
      <c r="E1756" s="1"/>
    </row>
    <row r="1757" spans="1:5">
      <c r="A1757" s="2">
        <v>42024</v>
      </c>
      <c r="B1757" s="1" t="s">
        <v>344</v>
      </c>
      <c r="C1757" s="4" t="s">
        <v>386</v>
      </c>
      <c r="D1757" s="149">
        <v>134688</v>
      </c>
      <c r="E1757" s="1"/>
    </row>
    <row r="1758" spans="1:5">
      <c r="A1758" s="2">
        <v>42024</v>
      </c>
      <c r="B1758" s="1" t="s">
        <v>175</v>
      </c>
      <c r="C1758" s="4" t="s">
        <v>386</v>
      </c>
      <c r="D1758" s="149">
        <v>0</v>
      </c>
      <c r="E1758" s="1"/>
    </row>
    <row r="1759" spans="1:5">
      <c r="A1759" s="2">
        <v>42024</v>
      </c>
      <c r="B1759" s="4" t="s">
        <v>185</v>
      </c>
      <c r="C1759" s="4" t="s">
        <v>386</v>
      </c>
      <c r="D1759" s="149">
        <v>8175</v>
      </c>
      <c r="E1759" s="1"/>
    </row>
    <row r="1760" spans="1:5">
      <c r="A1760" s="2">
        <v>42024</v>
      </c>
      <c r="B1760" s="4" t="s">
        <v>347</v>
      </c>
      <c r="C1760" s="4" t="s">
        <v>386</v>
      </c>
      <c r="D1760" s="149">
        <v>8175</v>
      </c>
      <c r="E1760" s="1"/>
    </row>
    <row r="1761" spans="1:5">
      <c r="A1761" s="2">
        <v>42024</v>
      </c>
      <c r="B1761" s="1" t="s">
        <v>176</v>
      </c>
      <c r="C1761" s="4" t="s">
        <v>386</v>
      </c>
      <c r="D1761" s="149">
        <v>62375</v>
      </c>
      <c r="E1761" s="1"/>
    </row>
    <row r="1762" spans="1:5">
      <c r="A1762" s="2">
        <v>42024</v>
      </c>
      <c r="B1762" s="1" t="s">
        <v>348</v>
      </c>
      <c r="C1762" s="4" t="s">
        <v>386</v>
      </c>
      <c r="D1762" s="149">
        <v>0</v>
      </c>
      <c r="E1762" s="1"/>
    </row>
    <row r="1763" spans="1:5">
      <c r="A1763" s="2">
        <v>42024</v>
      </c>
      <c r="B1763" s="1" t="s">
        <v>350</v>
      </c>
      <c r="C1763" s="4" t="s">
        <v>386</v>
      </c>
      <c r="D1763" s="149">
        <v>0</v>
      </c>
      <c r="E1763" s="1"/>
    </row>
    <row r="1764" spans="1:5">
      <c r="A1764" s="2">
        <v>42024</v>
      </c>
      <c r="B1764" s="1" t="s">
        <v>352</v>
      </c>
      <c r="C1764" s="4" t="s">
        <v>386</v>
      </c>
      <c r="D1764" s="149">
        <v>25570</v>
      </c>
      <c r="E1764" s="1"/>
    </row>
    <row r="1765" spans="1:5">
      <c r="A1765" s="2">
        <v>42024</v>
      </c>
      <c r="B1765" s="1" t="s">
        <v>177</v>
      </c>
      <c r="C1765" s="4" t="s">
        <v>386</v>
      </c>
      <c r="D1765" s="149">
        <v>52490</v>
      </c>
      <c r="E1765" s="1"/>
    </row>
    <row r="1766" spans="1:5">
      <c r="A1766" s="2">
        <v>42024</v>
      </c>
      <c r="B1766" s="1" t="s">
        <v>354</v>
      </c>
      <c r="C1766" s="4" t="s">
        <v>386</v>
      </c>
      <c r="D1766" s="149">
        <v>0</v>
      </c>
      <c r="E1766" s="1"/>
    </row>
    <row r="1767" spans="1:5">
      <c r="A1767" s="2">
        <v>42024</v>
      </c>
      <c r="B1767" s="1" t="s">
        <v>356</v>
      </c>
      <c r="C1767" s="4" t="s">
        <v>386</v>
      </c>
      <c r="D1767" s="149">
        <v>0</v>
      </c>
      <c r="E1767" s="1"/>
    </row>
    <row r="1768" spans="1:5">
      <c r="A1768" s="2">
        <v>42024</v>
      </c>
      <c r="B1768" s="1" t="s">
        <v>358</v>
      </c>
      <c r="C1768" s="4" t="s">
        <v>386</v>
      </c>
      <c r="D1768" s="149">
        <v>0</v>
      </c>
      <c r="E1768" s="1"/>
    </row>
    <row r="1769" spans="1:5">
      <c r="A1769" s="2">
        <v>42055</v>
      </c>
      <c r="B1769" s="4" t="s">
        <v>172</v>
      </c>
      <c r="C1769" s="1" t="s">
        <v>385</v>
      </c>
      <c r="D1769" s="149">
        <v>268633</v>
      </c>
      <c r="E1769" s="1"/>
    </row>
    <row r="1770" spans="1:5">
      <c r="A1770" s="2">
        <v>42055</v>
      </c>
      <c r="B1770" s="1" t="s">
        <v>341</v>
      </c>
      <c r="C1770" s="1" t="s">
        <v>385</v>
      </c>
      <c r="D1770" s="149">
        <v>90050</v>
      </c>
      <c r="E1770" s="1"/>
    </row>
    <row r="1771" spans="1:5">
      <c r="A1771" s="2">
        <v>42055</v>
      </c>
      <c r="B1771" s="1" t="s">
        <v>342</v>
      </c>
      <c r="C1771" s="1" t="s">
        <v>385</v>
      </c>
      <c r="D1771" s="149">
        <v>0</v>
      </c>
      <c r="E1771" s="1"/>
    </row>
    <row r="1772" spans="1:5">
      <c r="A1772" s="2">
        <v>42055</v>
      </c>
      <c r="B1772" s="1" t="s">
        <v>344</v>
      </c>
      <c r="C1772" s="1" t="s">
        <v>385</v>
      </c>
      <c r="D1772" s="149">
        <v>0</v>
      </c>
      <c r="E1772" s="1"/>
    </row>
    <row r="1773" spans="1:5">
      <c r="A1773" s="2">
        <v>42055</v>
      </c>
      <c r="B1773" s="1" t="s">
        <v>175</v>
      </c>
      <c r="C1773" s="1" t="s">
        <v>385</v>
      </c>
      <c r="D1773" s="149">
        <v>0</v>
      </c>
      <c r="E1773" s="1"/>
    </row>
    <row r="1774" spans="1:5">
      <c r="A1774" s="2">
        <v>42055</v>
      </c>
      <c r="B1774" s="1" t="s">
        <v>185</v>
      </c>
      <c r="C1774" s="1" t="s">
        <v>385</v>
      </c>
      <c r="D1774" s="149">
        <v>0</v>
      </c>
      <c r="E1774" s="1"/>
    </row>
    <row r="1775" spans="1:5">
      <c r="A1775" s="2">
        <v>42055</v>
      </c>
      <c r="B1775" s="1" t="s">
        <v>347</v>
      </c>
      <c r="C1775" s="1" t="s">
        <v>385</v>
      </c>
      <c r="D1775" s="149">
        <v>0</v>
      </c>
      <c r="E1775" s="1"/>
    </row>
    <row r="1776" spans="1:5">
      <c r="A1776" s="2">
        <v>42055</v>
      </c>
      <c r="B1776" s="1" t="s">
        <v>176</v>
      </c>
      <c r="C1776" s="1" t="s">
        <v>385</v>
      </c>
      <c r="D1776" s="149">
        <v>0</v>
      </c>
      <c r="E1776" s="1"/>
    </row>
    <row r="1777" spans="1:5">
      <c r="A1777" s="2">
        <v>42055</v>
      </c>
      <c r="B1777" s="1" t="s">
        <v>352</v>
      </c>
      <c r="C1777" s="1" t="s">
        <v>385</v>
      </c>
      <c r="D1777" s="149">
        <v>11688</v>
      </c>
      <c r="E1777" s="1"/>
    </row>
    <row r="1778" spans="1:5">
      <c r="A1778" s="2">
        <v>42055</v>
      </c>
      <c r="B1778" s="1" t="s">
        <v>177</v>
      </c>
      <c r="C1778" s="1" t="s">
        <v>385</v>
      </c>
      <c r="D1778" s="149">
        <v>52490</v>
      </c>
      <c r="E1778" s="1"/>
    </row>
    <row r="1779" spans="1:5">
      <c r="A1779" s="2">
        <v>42055</v>
      </c>
      <c r="B1779" s="1" t="s">
        <v>354</v>
      </c>
      <c r="C1779" s="1" t="s">
        <v>385</v>
      </c>
      <c r="D1779" s="149">
        <v>7789</v>
      </c>
      <c r="E1779" s="1"/>
    </row>
    <row r="1780" spans="1:5">
      <c r="A1780" s="2">
        <v>42055</v>
      </c>
      <c r="B1780" s="1" t="s">
        <v>356</v>
      </c>
      <c r="C1780" s="1" t="s">
        <v>385</v>
      </c>
      <c r="D1780" s="149">
        <v>0</v>
      </c>
      <c r="E1780" s="1"/>
    </row>
    <row r="1781" spans="1:5">
      <c r="A1781" s="2">
        <v>42055</v>
      </c>
      <c r="B1781" s="1" t="s">
        <v>187</v>
      </c>
      <c r="C1781" s="1" t="s">
        <v>385</v>
      </c>
      <c r="D1781" s="149">
        <v>0</v>
      </c>
      <c r="E1781" s="1"/>
    </row>
    <row r="1782" spans="1:5">
      <c r="A1782" s="2">
        <v>42055</v>
      </c>
      <c r="B1782" s="1" t="s">
        <v>179</v>
      </c>
      <c r="C1782" s="1" t="s">
        <v>385</v>
      </c>
      <c r="D1782" s="149">
        <v>138240</v>
      </c>
      <c r="E1782" s="1"/>
    </row>
    <row r="1783" spans="1:5">
      <c r="A1783" s="2">
        <v>42055</v>
      </c>
      <c r="B1783" s="1" t="s">
        <v>190</v>
      </c>
      <c r="C1783" s="1" t="s">
        <v>385</v>
      </c>
      <c r="D1783" s="149">
        <v>0</v>
      </c>
      <c r="E1783" s="1"/>
    </row>
    <row r="1784" spans="1:5">
      <c r="A1784" s="2">
        <v>42055</v>
      </c>
      <c r="B1784" s="1" t="s">
        <v>364</v>
      </c>
      <c r="C1784" s="1" t="s">
        <v>385</v>
      </c>
      <c r="D1784" s="149">
        <v>0</v>
      </c>
      <c r="E1784" s="1"/>
    </row>
    <row r="1785" spans="1:5">
      <c r="A1785" s="2">
        <v>42055</v>
      </c>
      <c r="B1785" s="1" t="s">
        <v>191</v>
      </c>
      <c r="C1785" s="1" t="s">
        <v>385</v>
      </c>
      <c r="D1785" s="149">
        <v>0</v>
      </c>
      <c r="E1785" s="1"/>
    </row>
    <row r="1786" spans="1:5">
      <c r="A1786" s="2">
        <v>42055</v>
      </c>
      <c r="B1786" s="1" t="s">
        <v>366</v>
      </c>
      <c r="C1786" s="1" t="s">
        <v>385</v>
      </c>
      <c r="D1786" s="149">
        <v>0</v>
      </c>
      <c r="E1786" s="1"/>
    </row>
    <row r="1787" spans="1:5">
      <c r="A1787" s="2">
        <v>42055</v>
      </c>
      <c r="B1787" s="4" t="s">
        <v>172</v>
      </c>
      <c r="C1787" s="4" t="s">
        <v>386</v>
      </c>
      <c r="D1787" s="149">
        <v>268633</v>
      </c>
      <c r="E1787" s="1"/>
    </row>
    <row r="1788" spans="1:5">
      <c r="A1788" s="2">
        <v>42055</v>
      </c>
      <c r="B1788" s="1" t="s">
        <v>341</v>
      </c>
      <c r="C1788" s="4" t="s">
        <v>386</v>
      </c>
      <c r="D1788" s="149">
        <v>90050</v>
      </c>
      <c r="E1788" s="1"/>
    </row>
    <row r="1789" spans="1:5">
      <c r="A1789" s="2">
        <v>42055</v>
      </c>
      <c r="B1789" s="1" t="s">
        <v>342</v>
      </c>
      <c r="C1789" s="4" t="s">
        <v>386</v>
      </c>
      <c r="D1789" s="149">
        <v>117597</v>
      </c>
      <c r="E1789" s="1"/>
    </row>
    <row r="1790" spans="1:5">
      <c r="A1790" s="2">
        <v>42055</v>
      </c>
      <c r="B1790" s="1" t="s">
        <v>344</v>
      </c>
      <c r="C1790" s="4" t="s">
        <v>386</v>
      </c>
      <c r="D1790" s="149">
        <v>134687</v>
      </c>
      <c r="E1790" s="1"/>
    </row>
    <row r="1791" spans="1:5">
      <c r="A1791" s="2">
        <v>42055</v>
      </c>
      <c r="B1791" s="1" t="s">
        <v>175</v>
      </c>
      <c r="C1791" s="4" t="s">
        <v>386</v>
      </c>
      <c r="D1791" s="149">
        <v>7864</v>
      </c>
      <c r="E1791" s="1"/>
    </row>
    <row r="1792" spans="1:5">
      <c r="A1792" s="2">
        <v>42055</v>
      </c>
      <c r="B1792" s="1" t="s">
        <v>185</v>
      </c>
      <c r="C1792" s="4" t="s">
        <v>386</v>
      </c>
      <c r="D1792" s="149">
        <v>8175</v>
      </c>
      <c r="E1792" s="1"/>
    </row>
    <row r="1793" spans="1:5">
      <c r="A1793" s="2">
        <v>42055</v>
      </c>
      <c r="B1793" s="1" t="s">
        <v>347</v>
      </c>
      <c r="C1793" s="4" t="s">
        <v>386</v>
      </c>
      <c r="D1793" s="149">
        <v>8175</v>
      </c>
      <c r="E1793" s="1"/>
    </row>
    <row r="1794" spans="1:5">
      <c r="A1794" s="2">
        <v>42055</v>
      </c>
      <c r="B1794" s="1" t="s">
        <v>176</v>
      </c>
      <c r="C1794" s="4" t="s">
        <v>386</v>
      </c>
      <c r="D1794" s="149">
        <v>62375</v>
      </c>
      <c r="E1794" s="1"/>
    </row>
    <row r="1795" spans="1:5">
      <c r="A1795" s="2">
        <v>42055</v>
      </c>
      <c r="B1795" s="1" t="s">
        <v>352</v>
      </c>
      <c r="C1795" s="4" t="s">
        <v>386</v>
      </c>
      <c r="D1795" s="149">
        <v>11688</v>
      </c>
      <c r="E1795" s="1"/>
    </row>
    <row r="1796" spans="1:5">
      <c r="A1796" s="2">
        <v>42055</v>
      </c>
      <c r="B1796" s="1" t="s">
        <v>177</v>
      </c>
      <c r="C1796" s="4" t="s">
        <v>386</v>
      </c>
      <c r="D1796" s="149">
        <v>52490</v>
      </c>
      <c r="E1796" s="1"/>
    </row>
    <row r="1797" spans="1:5">
      <c r="A1797" s="2">
        <v>42055</v>
      </c>
      <c r="B1797" s="1" t="s">
        <v>354</v>
      </c>
      <c r="C1797" s="4" t="s">
        <v>386</v>
      </c>
      <c r="D1797" s="149">
        <v>7789</v>
      </c>
      <c r="E1797" s="1"/>
    </row>
    <row r="1798" spans="1:5">
      <c r="A1798" s="2">
        <v>42055</v>
      </c>
      <c r="B1798" s="1" t="s">
        <v>356</v>
      </c>
      <c r="C1798" s="4" t="s">
        <v>386</v>
      </c>
      <c r="D1798" s="149">
        <v>0</v>
      </c>
      <c r="E1798" s="1"/>
    </row>
    <row r="1799" spans="1:5">
      <c r="A1799" s="2">
        <v>42055</v>
      </c>
      <c r="B1799" s="1" t="s">
        <v>187</v>
      </c>
      <c r="C1799" s="4" t="s">
        <v>386</v>
      </c>
      <c r="D1799" s="149">
        <v>0</v>
      </c>
      <c r="E1799" s="1"/>
    </row>
    <row r="1800" spans="1:5">
      <c r="A1800" s="2">
        <v>42055</v>
      </c>
      <c r="B1800" s="1" t="s">
        <v>179</v>
      </c>
      <c r="C1800" s="4" t="s">
        <v>386</v>
      </c>
      <c r="D1800" s="149">
        <v>138240</v>
      </c>
      <c r="E1800" s="1"/>
    </row>
    <row r="1801" spans="1:5">
      <c r="A1801" s="2">
        <v>42055</v>
      </c>
      <c r="B1801" s="1" t="s">
        <v>190</v>
      </c>
      <c r="C1801" s="4" t="s">
        <v>386</v>
      </c>
      <c r="D1801" s="149">
        <v>0</v>
      </c>
      <c r="E1801" s="1"/>
    </row>
    <row r="1802" spans="1:5">
      <c r="A1802" s="2">
        <v>42055</v>
      </c>
      <c r="B1802" s="1" t="s">
        <v>364</v>
      </c>
      <c r="C1802" s="4" t="s">
        <v>386</v>
      </c>
      <c r="D1802" s="149">
        <v>0</v>
      </c>
      <c r="E1802" s="1"/>
    </row>
    <row r="1803" spans="1:5">
      <c r="A1803" s="2">
        <v>42055</v>
      </c>
      <c r="B1803" s="1" t="s">
        <v>191</v>
      </c>
      <c r="C1803" s="4" t="s">
        <v>386</v>
      </c>
      <c r="D1803" s="149">
        <v>0</v>
      </c>
      <c r="E1803" s="1"/>
    </row>
    <row r="1804" spans="1:5">
      <c r="A1804" s="2">
        <v>42055</v>
      </c>
      <c r="B1804" s="1" t="s">
        <v>366</v>
      </c>
      <c r="C1804" s="4" t="s">
        <v>386</v>
      </c>
      <c r="D1804" s="149">
        <v>0</v>
      </c>
      <c r="E1804" s="1"/>
    </row>
    <row r="1805" spans="1:5">
      <c r="A1805" s="2">
        <v>42083</v>
      </c>
      <c r="B1805" s="1" t="s">
        <v>172</v>
      </c>
      <c r="C1805" s="4" t="s">
        <v>385</v>
      </c>
      <c r="D1805" s="149">
        <v>268633</v>
      </c>
      <c r="E1805" s="1"/>
    </row>
    <row r="1806" spans="1:5">
      <c r="A1806" s="2">
        <v>42083</v>
      </c>
      <c r="B1806" s="1" t="s">
        <v>341</v>
      </c>
      <c r="C1806" s="4" t="s">
        <v>385</v>
      </c>
      <c r="D1806" s="149">
        <v>90050</v>
      </c>
      <c r="E1806" s="1"/>
    </row>
    <row r="1807" spans="1:5">
      <c r="A1807" s="2">
        <v>42083</v>
      </c>
      <c r="B1807" s="1" t="s">
        <v>342</v>
      </c>
      <c r="C1807" s="4" t="s">
        <v>385</v>
      </c>
      <c r="D1807" s="149">
        <v>0</v>
      </c>
      <c r="E1807" s="1"/>
    </row>
    <row r="1808" spans="1:5">
      <c r="A1808" s="2">
        <v>42083</v>
      </c>
      <c r="B1808" s="1" t="s">
        <v>344</v>
      </c>
      <c r="C1808" s="4" t="s">
        <v>385</v>
      </c>
      <c r="D1808" s="149">
        <v>0</v>
      </c>
      <c r="E1808" s="1"/>
    </row>
    <row r="1809" spans="1:5">
      <c r="A1809" s="2">
        <v>42083</v>
      </c>
      <c r="B1809" s="1" t="s">
        <v>175</v>
      </c>
      <c r="C1809" s="4" t="s">
        <v>385</v>
      </c>
      <c r="D1809" s="149">
        <v>0</v>
      </c>
      <c r="E1809" s="1"/>
    </row>
    <row r="1810" spans="1:5">
      <c r="A1810" s="2">
        <v>42083</v>
      </c>
      <c r="B1810" s="1" t="s">
        <v>185</v>
      </c>
      <c r="C1810" s="4" t="s">
        <v>385</v>
      </c>
      <c r="D1810" s="149">
        <v>0</v>
      </c>
      <c r="E1810" s="1"/>
    </row>
    <row r="1811" spans="1:5">
      <c r="A1811" s="2">
        <v>42083</v>
      </c>
      <c r="B1811" s="1" t="s">
        <v>347</v>
      </c>
      <c r="C1811" s="4" t="s">
        <v>385</v>
      </c>
      <c r="D1811" s="149">
        <v>0</v>
      </c>
      <c r="E1811" s="1"/>
    </row>
    <row r="1812" spans="1:5">
      <c r="A1812" s="2">
        <v>42083</v>
      </c>
      <c r="B1812" s="1" t="s">
        <v>176</v>
      </c>
      <c r="C1812" s="4" t="s">
        <v>385</v>
      </c>
      <c r="D1812" s="149">
        <v>0</v>
      </c>
      <c r="E1812" s="1"/>
    </row>
    <row r="1813" spans="1:5">
      <c r="A1813" s="2">
        <v>42083</v>
      </c>
      <c r="B1813" s="1" t="s">
        <v>352</v>
      </c>
      <c r="C1813" s="4" t="s">
        <v>385</v>
      </c>
      <c r="D1813" s="149">
        <v>-37258</v>
      </c>
      <c r="E1813" s="1"/>
    </row>
    <row r="1814" spans="1:5">
      <c r="A1814" s="2">
        <v>42083</v>
      </c>
      <c r="B1814" s="1" t="s">
        <v>177</v>
      </c>
      <c r="C1814" s="4" t="s">
        <v>385</v>
      </c>
      <c r="D1814" s="149">
        <v>52490</v>
      </c>
      <c r="E1814" s="1"/>
    </row>
    <row r="1815" spans="1:5">
      <c r="A1815" s="2">
        <v>42083</v>
      </c>
      <c r="B1815" s="1" t="s">
        <v>354</v>
      </c>
      <c r="C1815" s="4" t="s">
        <v>385</v>
      </c>
      <c r="D1815" s="149">
        <v>7789</v>
      </c>
      <c r="E1815" s="1"/>
    </row>
    <row r="1816" spans="1:5">
      <c r="A1816" s="2">
        <v>42083</v>
      </c>
      <c r="B1816" s="1" t="s">
        <v>187</v>
      </c>
      <c r="C1816" s="4" t="s">
        <v>385</v>
      </c>
      <c r="D1816" s="149">
        <v>0</v>
      </c>
      <c r="E1816" s="1"/>
    </row>
    <row r="1817" spans="1:5">
      <c r="A1817" s="2">
        <v>42083</v>
      </c>
      <c r="B1817" s="1" t="s">
        <v>179</v>
      </c>
      <c r="C1817" s="4" t="s">
        <v>385</v>
      </c>
      <c r="D1817" s="149">
        <v>138240</v>
      </c>
      <c r="E1817" s="1"/>
    </row>
    <row r="1818" spans="1:5">
      <c r="A1818" s="2">
        <v>42083</v>
      </c>
      <c r="B1818" s="1" t="s">
        <v>190</v>
      </c>
      <c r="C1818" s="4" t="s">
        <v>385</v>
      </c>
      <c r="D1818" s="149">
        <v>0</v>
      </c>
      <c r="E1818" s="1"/>
    </row>
    <row r="1819" spans="1:5">
      <c r="A1819" s="2">
        <v>42083</v>
      </c>
      <c r="B1819" s="1" t="s">
        <v>191</v>
      </c>
      <c r="C1819" s="4" t="s">
        <v>385</v>
      </c>
      <c r="D1819" s="149">
        <v>0</v>
      </c>
      <c r="E1819" s="1"/>
    </row>
    <row r="1820" spans="1:5">
      <c r="A1820" s="2">
        <v>42083</v>
      </c>
      <c r="B1820" s="1" t="s">
        <v>366</v>
      </c>
      <c r="C1820" s="4" t="s">
        <v>385</v>
      </c>
      <c r="D1820" s="149">
        <v>0</v>
      </c>
      <c r="E1820" s="1"/>
    </row>
    <row r="1821" spans="1:5">
      <c r="A1821" s="2">
        <v>42083</v>
      </c>
      <c r="B1821" s="1" t="s">
        <v>192</v>
      </c>
      <c r="C1821" s="4" t="s">
        <v>385</v>
      </c>
      <c r="D1821" s="149">
        <v>0</v>
      </c>
      <c r="E1821" s="1"/>
    </row>
    <row r="1822" spans="1:5">
      <c r="A1822" s="2">
        <v>42083</v>
      </c>
      <c r="B1822" s="1" t="s">
        <v>193</v>
      </c>
      <c r="C1822" s="4" t="s">
        <v>385</v>
      </c>
      <c r="D1822" s="149">
        <v>0</v>
      </c>
      <c r="E1822" s="1"/>
    </row>
    <row r="1823" spans="1:5">
      <c r="A1823" s="2">
        <v>42083</v>
      </c>
      <c r="B1823" s="1" t="s">
        <v>172</v>
      </c>
      <c r="C1823" s="4" t="s">
        <v>386</v>
      </c>
      <c r="D1823" s="149">
        <v>268633</v>
      </c>
      <c r="E1823" s="1"/>
    </row>
    <row r="1824" spans="1:5">
      <c r="A1824" s="2">
        <v>42083</v>
      </c>
      <c r="B1824" s="1" t="s">
        <v>341</v>
      </c>
      <c r="C1824" s="4" t="s">
        <v>386</v>
      </c>
      <c r="D1824" s="149">
        <v>90050</v>
      </c>
      <c r="E1824" s="1"/>
    </row>
    <row r="1825" spans="1:5">
      <c r="A1825" s="2">
        <v>42083</v>
      </c>
      <c r="B1825" s="1" t="s">
        <v>342</v>
      </c>
      <c r="C1825" s="4" t="s">
        <v>386</v>
      </c>
      <c r="D1825" s="149">
        <v>117597</v>
      </c>
      <c r="E1825" s="1"/>
    </row>
    <row r="1826" spans="1:5">
      <c r="A1826" s="2">
        <v>42083</v>
      </c>
      <c r="B1826" s="1" t="s">
        <v>344</v>
      </c>
      <c r="C1826" s="4" t="s">
        <v>386</v>
      </c>
      <c r="D1826" s="149">
        <v>-269375</v>
      </c>
      <c r="E1826" s="1"/>
    </row>
    <row r="1827" spans="1:5">
      <c r="A1827" s="2">
        <v>42083</v>
      </c>
      <c r="B1827" s="1" t="s">
        <v>175</v>
      </c>
      <c r="C1827" s="4" t="s">
        <v>386</v>
      </c>
      <c r="D1827" s="149">
        <v>7864</v>
      </c>
      <c r="E1827" s="1"/>
    </row>
    <row r="1828" spans="1:5">
      <c r="A1828" s="2">
        <v>42083</v>
      </c>
      <c r="B1828" s="1" t="s">
        <v>185</v>
      </c>
      <c r="C1828" s="4" t="s">
        <v>386</v>
      </c>
      <c r="D1828" s="149">
        <v>8175</v>
      </c>
      <c r="E1828" s="1"/>
    </row>
    <row r="1829" spans="1:5">
      <c r="A1829" s="2">
        <v>42083</v>
      </c>
      <c r="B1829" s="1" t="s">
        <v>347</v>
      </c>
      <c r="C1829" s="4" t="s">
        <v>386</v>
      </c>
      <c r="D1829" s="149">
        <v>8175</v>
      </c>
      <c r="E1829" s="1"/>
    </row>
    <row r="1830" spans="1:5">
      <c r="A1830" s="2">
        <v>42083</v>
      </c>
      <c r="B1830" s="1" t="s">
        <v>176</v>
      </c>
      <c r="C1830" s="4" t="s">
        <v>386</v>
      </c>
      <c r="D1830" s="149">
        <v>62375</v>
      </c>
      <c r="E1830" s="1"/>
    </row>
    <row r="1831" spans="1:5">
      <c r="A1831" s="2">
        <v>42083</v>
      </c>
      <c r="B1831" s="1" t="s">
        <v>352</v>
      </c>
      <c r="C1831" s="4" t="s">
        <v>386</v>
      </c>
      <c r="D1831" s="149">
        <v>-37258</v>
      </c>
      <c r="E1831" s="1"/>
    </row>
    <row r="1832" spans="1:5">
      <c r="A1832" s="2">
        <v>42083</v>
      </c>
      <c r="B1832" s="1" t="s">
        <v>177</v>
      </c>
      <c r="C1832" s="4" t="s">
        <v>386</v>
      </c>
      <c r="D1832" s="149">
        <v>52490</v>
      </c>
      <c r="E1832" s="1"/>
    </row>
    <row r="1833" spans="1:5">
      <c r="A1833" s="2">
        <v>42083</v>
      </c>
      <c r="B1833" s="1" t="s">
        <v>354</v>
      </c>
      <c r="C1833" s="4" t="s">
        <v>386</v>
      </c>
      <c r="D1833" s="149">
        <v>7789</v>
      </c>
      <c r="E1833" s="1"/>
    </row>
    <row r="1834" spans="1:5">
      <c r="A1834" s="2">
        <v>42083</v>
      </c>
      <c r="B1834" s="1" t="s">
        <v>187</v>
      </c>
      <c r="C1834" s="4" t="s">
        <v>386</v>
      </c>
      <c r="D1834" s="149">
        <v>0</v>
      </c>
      <c r="E1834" s="1"/>
    </row>
    <row r="1835" spans="1:5">
      <c r="A1835" s="2">
        <v>42083</v>
      </c>
      <c r="B1835" s="1" t="s">
        <v>179</v>
      </c>
      <c r="C1835" s="4" t="s">
        <v>386</v>
      </c>
      <c r="D1835" s="149">
        <v>138240</v>
      </c>
      <c r="E1835" s="1"/>
    </row>
    <row r="1836" spans="1:5">
      <c r="A1836" s="2">
        <v>42083</v>
      </c>
      <c r="B1836" s="1" t="s">
        <v>190</v>
      </c>
      <c r="C1836" s="4" t="s">
        <v>386</v>
      </c>
      <c r="D1836" s="149">
        <v>0</v>
      </c>
      <c r="E1836" s="1"/>
    </row>
    <row r="1837" spans="1:5">
      <c r="A1837" s="2">
        <v>42083</v>
      </c>
      <c r="B1837" s="1" t="s">
        <v>191</v>
      </c>
      <c r="C1837" s="4" t="s">
        <v>386</v>
      </c>
      <c r="D1837" s="149">
        <v>0</v>
      </c>
      <c r="E1837" s="1"/>
    </row>
    <row r="1838" spans="1:5">
      <c r="A1838" s="2">
        <v>42083</v>
      </c>
      <c r="B1838" s="1" t="s">
        <v>366</v>
      </c>
      <c r="C1838" s="4" t="s">
        <v>386</v>
      </c>
      <c r="D1838" s="149">
        <v>0</v>
      </c>
      <c r="E1838" s="1"/>
    </row>
    <row r="1839" spans="1:5">
      <c r="A1839" s="2">
        <v>42083</v>
      </c>
      <c r="B1839" s="1" t="s">
        <v>192</v>
      </c>
      <c r="C1839" s="4" t="s">
        <v>386</v>
      </c>
      <c r="D1839" s="149">
        <v>0</v>
      </c>
      <c r="E1839" s="1"/>
    </row>
    <row r="1840" spans="1:5">
      <c r="A1840" s="2">
        <v>42083</v>
      </c>
      <c r="B1840" s="1" t="s">
        <v>193</v>
      </c>
      <c r="C1840" s="4" t="s">
        <v>386</v>
      </c>
      <c r="D1840" s="149">
        <v>0</v>
      </c>
      <c r="E1840" s="1"/>
    </row>
    <row r="1841" spans="1:5">
      <c r="A1841" s="2">
        <v>42114</v>
      </c>
      <c r="B1841" s="152" t="s">
        <v>172</v>
      </c>
      <c r="C1841" s="4" t="s">
        <v>385</v>
      </c>
      <c r="D1841" s="149">
        <v>268633</v>
      </c>
      <c r="E1841" s="1"/>
    </row>
    <row r="1842" spans="1:5">
      <c r="A1842" s="2">
        <v>42114</v>
      </c>
      <c r="B1842" s="152" t="s">
        <v>341</v>
      </c>
      <c r="C1842" s="4" t="s">
        <v>385</v>
      </c>
      <c r="D1842" s="149">
        <v>90050</v>
      </c>
      <c r="E1842" s="1"/>
    </row>
    <row r="1843" spans="1:5">
      <c r="A1843" s="2">
        <v>42114</v>
      </c>
      <c r="B1843" s="153" t="s">
        <v>342</v>
      </c>
      <c r="C1843" s="4" t="s">
        <v>385</v>
      </c>
      <c r="D1843" s="149">
        <v>0</v>
      </c>
      <c r="E1843" s="1"/>
    </row>
    <row r="1844" spans="1:5">
      <c r="A1844" s="2">
        <v>42114</v>
      </c>
      <c r="B1844" s="153" t="s">
        <v>175</v>
      </c>
      <c r="C1844" s="4" t="s">
        <v>385</v>
      </c>
      <c r="D1844" s="149">
        <v>0</v>
      </c>
      <c r="E1844" s="1"/>
    </row>
    <row r="1845" spans="1:5">
      <c r="A1845" s="2">
        <v>42114</v>
      </c>
      <c r="B1845" s="153" t="s">
        <v>185</v>
      </c>
      <c r="C1845" s="4" t="s">
        <v>385</v>
      </c>
      <c r="D1845" s="149">
        <v>0</v>
      </c>
      <c r="E1845" s="1"/>
    </row>
    <row r="1846" spans="1:5">
      <c r="A1846" s="2">
        <v>42114</v>
      </c>
      <c r="B1846" s="153" t="s">
        <v>347</v>
      </c>
      <c r="C1846" s="4" t="s">
        <v>385</v>
      </c>
      <c r="D1846" s="149">
        <v>0</v>
      </c>
      <c r="E1846" s="1"/>
    </row>
    <row r="1847" spans="1:5">
      <c r="A1847" s="2">
        <v>42114</v>
      </c>
      <c r="B1847" s="153" t="s">
        <v>176</v>
      </c>
      <c r="C1847" s="4" t="s">
        <v>385</v>
      </c>
      <c r="D1847" s="149">
        <v>0</v>
      </c>
      <c r="E1847" s="1"/>
    </row>
    <row r="1848" spans="1:5">
      <c r="A1848" s="2">
        <v>42114</v>
      </c>
      <c r="B1848" s="152" t="s">
        <v>177</v>
      </c>
      <c r="C1848" s="4" t="s">
        <v>385</v>
      </c>
      <c r="D1848" s="149">
        <v>52490</v>
      </c>
      <c r="E1848" s="1"/>
    </row>
    <row r="1849" spans="1:5">
      <c r="A1849" s="2">
        <v>42114</v>
      </c>
      <c r="B1849" s="152" t="s">
        <v>354</v>
      </c>
      <c r="C1849" s="4" t="s">
        <v>385</v>
      </c>
      <c r="D1849" s="149">
        <v>-15578</v>
      </c>
      <c r="E1849" s="1"/>
    </row>
    <row r="1850" spans="1:5">
      <c r="A1850" s="2">
        <v>42114</v>
      </c>
      <c r="B1850" s="153" t="s">
        <v>187</v>
      </c>
      <c r="C1850" s="4" t="s">
        <v>385</v>
      </c>
      <c r="D1850" s="149">
        <v>2067</v>
      </c>
      <c r="E1850" s="1"/>
    </row>
    <row r="1851" spans="1:5">
      <c r="A1851" s="2">
        <v>42114</v>
      </c>
      <c r="B1851" s="153" t="s">
        <v>179</v>
      </c>
      <c r="C1851" s="4" t="s">
        <v>385</v>
      </c>
      <c r="D1851" s="149">
        <v>138240</v>
      </c>
      <c r="E1851" s="1"/>
    </row>
    <row r="1852" spans="1:5">
      <c r="A1852" s="2">
        <v>42114</v>
      </c>
      <c r="B1852" s="153" t="s">
        <v>190</v>
      </c>
      <c r="C1852" s="4" t="s">
        <v>385</v>
      </c>
      <c r="D1852" s="149">
        <v>0</v>
      </c>
      <c r="E1852" s="1"/>
    </row>
    <row r="1853" spans="1:5">
      <c r="A1853" s="2">
        <v>42114</v>
      </c>
      <c r="B1853" s="153" t="s">
        <v>191</v>
      </c>
      <c r="C1853" s="4" t="s">
        <v>385</v>
      </c>
      <c r="D1853" s="149">
        <v>0</v>
      </c>
      <c r="E1853" s="1"/>
    </row>
    <row r="1854" spans="1:5">
      <c r="A1854" s="2">
        <v>42114</v>
      </c>
      <c r="B1854" s="153" t="s">
        <v>366</v>
      </c>
      <c r="C1854" s="4" t="s">
        <v>385</v>
      </c>
      <c r="D1854" s="149">
        <v>0</v>
      </c>
      <c r="E1854" s="1"/>
    </row>
    <row r="1855" spans="1:5">
      <c r="A1855" s="2">
        <v>42114</v>
      </c>
      <c r="B1855" s="152" t="s">
        <v>192</v>
      </c>
      <c r="C1855" s="4" t="s">
        <v>385</v>
      </c>
      <c r="D1855" s="149">
        <v>0</v>
      </c>
      <c r="E1855" s="1"/>
    </row>
    <row r="1856" spans="1:5">
      <c r="A1856" s="2">
        <v>42114</v>
      </c>
      <c r="B1856" s="152" t="s">
        <v>193</v>
      </c>
      <c r="C1856" s="4" t="s">
        <v>385</v>
      </c>
      <c r="D1856" s="149">
        <v>0</v>
      </c>
      <c r="E1856" s="1"/>
    </row>
    <row r="1857" spans="1:5">
      <c r="A1857" s="2">
        <v>42114</v>
      </c>
      <c r="B1857" s="152" t="s">
        <v>194</v>
      </c>
      <c r="C1857" s="4" t="s">
        <v>385</v>
      </c>
      <c r="D1857" s="149">
        <v>0</v>
      </c>
      <c r="E1857" s="1"/>
    </row>
    <row r="1858" spans="1:5">
      <c r="A1858" s="2">
        <v>42114</v>
      </c>
      <c r="B1858" s="152" t="s">
        <v>195</v>
      </c>
      <c r="C1858" s="4" t="s">
        <v>385</v>
      </c>
      <c r="D1858" s="149">
        <v>0</v>
      </c>
      <c r="E1858" s="1"/>
    </row>
    <row r="1859" spans="1:5">
      <c r="A1859" s="2">
        <v>42114</v>
      </c>
      <c r="B1859" s="152" t="s">
        <v>196</v>
      </c>
      <c r="C1859" s="4" t="s">
        <v>385</v>
      </c>
      <c r="D1859" s="149">
        <v>0</v>
      </c>
      <c r="E1859" s="1"/>
    </row>
    <row r="1860" spans="1:5">
      <c r="A1860" s="2">
        <v>42114</v>
      </c>
      <c r="B1860" s="152" t="s">
        <v>197</v>
      </c>
      <c r="C1860" s="4" t="s">
        <v>385</v>
      </c>
      <c r="D1860" s="149">
        <v>0</v>
      </c>
      <c r="E1860" s="1"/>
    </row>
    <row r="1861" spans="1:5">
      <c r="A1861" s="2">
        <v>42114</v>
      </c>
      <c r="B1861" s="152" t="s">
        <v>273</v>
      </c>
      <c r="C1861" s="4" t="s">
        <v>385</v>
      </c>
      <c r="D1861" s="149">
        <v>0</v>
      </c>
      <c r="E1861" s="1"/>
    </row>
    <row r="1862" spans="1:5">
      <c r="A1862" s="2">
        <v>42114</v>
      </c>
      <c r="B1862" s="152" t="s">
        <v>198</v>
      </c>
      <c r="C1862" s="4" t="s">
        <v>385</v>
      </c>
      <c r="D1862" s="149">
        <v>0</v>
      </c>
      <c r="E1862" s="1"/>
    </row>
    <row r="1863" spans="1:5">
      <c r="A1863" s="2">
        <v>42114</v>
      </c>
      <c r="B1863" s="152" t="s">
        <v>199</v>
      </c>
      <c r="C1863" s="4" t="s">
        <v>385</v>
      </c>
      <c r="D1863" s="149">
        <v>0</v>
      </c>
      <c r="E1863" s="1"/>
    </row>
    <row r="1864" spans="1:5">
      <c r="A1864" s="2">
        <v>42114</v>
      </c>
      <c r="B1864" s="152" t="s">
        <v>274</v>
      </c>
      <c r="C1864" s="4" t="s">
        <v>385</v>
      </c>
      <c r="D1864" s="149">
        <v>0</v>
      </c>
      <c r="E1864" s="1"/>
    </row>
    <row r="1865" spans="1:5">
      <c r="A1865" s="2">
        <v>42114</v>
      </c>
      <c r="B1865" s="152" t="s">
        <v>275</v>
      </c>
      <c r="C1865" s="4" t="s">
        <v>385</v>
      </c>
      <c r="D1865" s="149">
        <v>0</v>
      </c>
      <c r="E1865" s="1"/>
    </row>
    <row r="1866" spans="1:5">
      <c r="A1866" s="2">
        <v>42114</v>
      </c>
      <c r="B1866" s="152" t="s">
        <v>276</v>
      </c>
      <c r="C1866" s="4" t="s">
        <v>385</v>
      </c>
      <c r="D1866" s="149">
        <v>0</v>
      </c>
      <c r="E1866" s="1"/>
    </row>
    <row r="1867" spans="1:5">
      <c r="A1867" s="2">
        <v>42114</v>
      </c>
      <c r="B1867" s="152" t="s">
        <v>200</v>
      </c>
      <c r="C1867" s="4" t="s">
        <v>385</v>
      </c>
      <c r="D1867" s="149">
        <v>0</v>
      </c>
      <c r="E1867" s="1"/>
    </row>
    <row r="1868" spans="1:5">
      <c r="A1868" s="2">
        <v>42114</v>
      </c>
      <c r="B1868" s="152" t="s">
        <v>201</v>
      </c>
      <c r="C1868" s="4" t="s">
        <v>385</v>
      </c>
      <c r="D1868" s="149">
        <v>0</v>
      </c>
      <c r="E1868" s="1"/>
    </row>
    <row r="1869" spans="1:5">
      <c r="A1869" s="2">
        <v>42114</v>
      </c>
      <c r="B1869" s="152" t="s">
        <v>272</v>
      </c>
      <c r="C1869" s="4" t="s">
        <v>385</v>
      </c>
      <c r="D1869" s="149">
        <v>0</v>
      </c>
      <c r="E1869" s="1"/>
    </row>
    <row r="1870" spans="1:5">
      <c r="A1870" s="2">
        <v>42114</v>
      </c>
      <c r="B1870" s="152" t="s">
        <v>202</v>
      </c>
      <c r="C1870" s="4" t="s">
        <v>385</v>
      </c>
      <c r="D1870" s="149">
        <v>0</v>
      </c>
      <c r="E1870" s="1"/>
    </row>
    <row r="1871" spans="1:5">
      <c r="A1871" s="2">
        <v>42114</v>
      </c>
      <c r="B1871" s="152" t="s">
        <v>203</v>
      </c>
      <c r="C1871" s="4" t="s">
        <v>385</v>
      </c>
      <c r="D1871" s="149">
        <v>0</v>
      </c>
      <c r="E1871" s="1"/>
    </row>
    <row r="1872" spans="1:5">
      <c r="A1872" s="2">
        <v>42114</v>
      </c>
      <c r="B1872" s="152" t="s">
        <v>178</v>
      </c>
      <c r="C1872" s="4" t="s">
        <v>385</v>
      </c>
      <c r="D1872" s="149">
        <v>0</v>
      </c>
      <c r="E1872" s="1"/>
    </row>
    <row r="1873" spans="1:5">
      <c r="A1873" s="2">
        <v>42114</v>
      </c>
      <c r="B1873" s="152" t="s">
        <v>204</v>
      </c>
      <c r="C1873" s="4" t="s">
        <v>385</v>
      </c>
      <c r="D1873" s="149">
        <v>0</v>
      </c>
      <c r="E1873" s="1"/>
    </row>
    <row r="1874" spans="1:5">
      <c r="A1874" s="2">
        <v>42114</v>
      </c>
      <c r="B1874" s="152" t="s">
        <v>205</v>
      </c>
      <c r="C1874" s="4" t="s">
        <v>385</v>
      </c>
      <c r="D1874" s="149">
        <v>0</v>
      </c>
      <c r="E1874" s="1"/>
    </row>
    <row r="1875" spans="1:5">
      <c r="A1875" s="2">
        <v>42114</v>
      </c>
      <c r="B1875" s="152" t="s">
        <v>277</v>
      </c>
      <c r="C1875" s="4" t="s">
        <v>385</v>
      </c>
      <c r="D1875" s="149">
        <v>0</v>
      </c>
      <c r="E1875" s="1"/>
    </row>
    <row r="1876" spans="1:5">
      <c r="A1876" s="2">
        <v>42114</v>
      </c>
      <c r="B1876" s="152" t="s">
        <v>181</v>
      </c>
      <c r="C1876" s="4" t="s">
        <v>385</v>
      </c>
      <c r="D1876" s="149">
        <v>3493</v>
      </c>
      <c r="E1876" s="1"/>
    </row>
    <row r="1877" spans="1:5">
      <c r="A1877" s="2">
        <v>42114</v>
      </c>
      <c r="B1877" s="152" t="s">
        <v>182</v>
      </c>
      <c r="C1877" s="4" t="s">
        <v>385</v>
      </c>
      <c r="D1877" s="149">
        <v>0</v>
      </c>
      <c r="E1877" s="1"/>
    </row>
    <row r="1878" spans="1:5">
      <c r="A1878" s="2">
        <v>42114</v>
      </c>
      <c r="B1878" s="152" t="s">
        <v>180</v>
      </c>
      <c r="C1878" s="4" t="s">
        <v>385</v>
      </c>
      <c r="D1878" s="149">
        <v>0</v>
      </c>
      <c r="E1878" s="1"/>
    </row>
    <row r="1879" spans="1:5">
      <c r="A1879" s="2">
        <v>42114</v>
      </c>
      <c r="B1879" s="152" t="s">
        <v>371</v>
      </c>
      <c r="C1879" s="4" t="s">
        <v>385</v>
      </c>
      <c r="D1879" s="149">
        <v>0</v>
      </c>
      <c r="E1879" s="1"/>
    </row>
    <row r="1880" spans="1:5">
      <c r="A1880" s="2">
        <v>42114</v>
      </c>
      <c r="B1880" s="152" t="s">
        <v>172</v>
      </c>
      <c r="C1880" s="4" t="s">
        <v>386</v>
      </c>
      <c r="D1880" s="149">
        <v>268633</v>
      </c>
      <c r="E1880" s="1"/>
    </row>
    <row r="1881" spans="1:5">
      <c r="A1881" s="2">
        <v>42114</v>
      </c>
      <c r="B1881" s="152" t="s">
        <v>341</v>
      </c>
      <c r="C1881" s="4" t="s">
        <v>386</v>
      </c>
      <c r="D1881" s="149">
        <v>90050</v>
      </c>
      <c r="E1881" s="1"/>
    </row>
    <row r="1882" spans="1:5">
      <c r="A1882" s="2">
        <v>42114</v>
      </c>
      <c r="B1882" s="153" t="s">
        <v>342</v>
      </c>
      <c r="C1882" s="4" t="s">
        <v>386</v>
      </c>
      <c r="D1882" s="149">
        <v>134697</v>
      </c>
      <c r="E1882" s="1"/>
    </row>
    <row r="1883" spans="1:5">
      <c r="A1883" s="2">
        <v>42114</v>
      </c>
      <c r="B1883" s="153" t="s">
        <v>175</v>
      </c>
      <c r="C1883" s="4" t="s">
        <v>386</v>
      </c>
      <c r="D1883" s="149">
        <v>17364</v>
      </c>
      <c r="E1883" s="1"/>
    </row>
    <row r="1884" spans="1:5">
      <c r="A1884" s="2">
        <v>42114</v>
      </c>
      <c r="B1884" s="153" t="s">
        <v>185</v>
      </c>
      <c r="C1884" s="4" t="s">
        <v>386</v>
      </c>
      <c r="D1884" s="149">
        <v>13875</v>
      </c>
      <c r="E1884" s="1"/>
    </row>
    <row r="1885" spans="1:5">
      <c r="A1885" s="2">
        <v>42114</v>
      </c>
      <c r="B1885" s="153" t="s">
        <v>347</v>
      </c>
      <c r="C1885" s="4" t="s">
        <v>386</v>
      </c>
      <c r="D1885" s="149">
        <v>13875</v>
      </c>
      <c r="E1885" s="1"/>
    </row>
    <row r="1886" spans="1:5">
      <c r="A1886" s="2">
        <v>42114</v>
      </c>
      <c r="B1886" s="153" t="s">
        <v>176</v>
      </c>
      <c r="C1886" s="4" t="s">
        <v>386</v>
      </c>
      <c r="D1886" s="149">
        <v>62375</v>
      </c>
      <c r="E1886" s="1"/>
    </row>
    <row r="1887" spans="1:5">
      <c r="A1887" s="2">
        <v>42114</v>
      </c>
      <c r="B1887" s="152" t="s">
        <v>177</v>
      </c>
      <c r="C1887" s="4" t="s">
        <v>386</v>
      </c>
      <c r="D1887" s="149">
        <v>52490</v>
      </c>
      <c r="E1887" s="1"/>
    </row>
    <row r="1888" spans="1:5">
      <c r="A1888" s="2">
        <v>42114</v>
      </c>
      <c r="B1888" s="152" t="s">
        <v>354</v>
      </c>
      <c r="C1888" s="4" t="s">
        <v>386</v>
      </c>
      <c r="D1888" s="149">
        <v>-15578</v>
      </c>
      <c r="E1888" s="1"/>
    </row>
    <row r="1889" spans="1:5">
      <c r="A1889" s="2">
        <v>42114</v>
      </c>
      <c r="B1889" s="153" t="s">
        <v>187</v>
      </c>
      <c r="C1889" s="4" t="s">
        <v>386</v>
      </c>
      <c r="D1889" s="149">
        <v>2067</v>
      </c>
      <c r="E1889" s="1"/>
    </row>
    <row r="1890" spans="1:5">
      <c r="A1890" s="2">
        <v>42114</v>
      </c>
      <c r="B1890" s="153" t="s">
        <v>179</v>
      </c>
      <c r="C1890" s="4" t="s">
        <v>386</v>
      </c>
      <c r="D1890" s="149">
        <v>138240</v>
      </c>
      <c r="E1890" s="1"/>
    </row>
    <row r="1891" spans="1:5">
      <c r="A1891" s="2">
        <v>42114</v>
      </c>
      <c r="B1891" s="153" t="s">
        <v>190</v>
      </c>
      <c r="C1891" s="4" t="s">
        <v>386</v>
      </c>
      <c r="D1891" s="149">
        <v>0</v>
      </c>
      <c r="E1891" s="1"/>
    </row>
    <row r="1892" spans="1:5">
      <c r="A1892" s="2">
        <v>42114</v>
      </c>
      <c r="B1892" s="153" t="s">
        <v>191</v>
      </c>
      <c r="C1892" s="4" t="s">
        <v>386</v>
      </c>
      <c r="D1892" s="149">
        <v>0</v>
      </c>
      <c r="E1892" s="1"/>
    </row>
    <row r="1893" spans="1:5">
      <c r="A1893" s="2">
        <v>42114</v>
      </c>
      <c r="B1893" s="153" t="s">
        <v>366</v>
      </c>
      <c r="C1893" s="4" t="s">
        <v>386</v>
      </c>
      <c r="D1893" s="149">
        <v>0</v>
      </c>
      <c r="E1893" s="1"/>
    </row>
    <row r="1894" spans="1:5">
      <c r="A1894" s="2">
        <v>42114</v>
      </c>
      <c r="B1894" s="152" t="s">
        <v>192</v>
      </c>
      <c r="C1894" s="4" t="s">
        <v>386</v>
      </c>
      <c r="D1894" s="149">
        <v>0</v>
      </c>
      <c r="E1894" s="1"/>
    </row>
    <row r="1895" spans="1:5">
      <c r="A1895" s="2">
        <v>42114</v>
      </c>
      <c r="B1895" s="152" t="s">
        <v>193</v>
      </c>
      <c r="C1895" s="4" t="s">
        <v>386</v>
      </c>
      <c r="D1895" s="149">
        <v>0</v>
      </c>
      <c r="E1895" s="1"/>
    </row>
    <row r="1896" spans="1:5">
      <c r="A1896" s="2">
        <v>42114</v>
      </c>
      <c r="B1896" s="152" t="s">
        <v>194</v>
      </c>
      <c r="C1896" s="4" t="s">
        <v>386</v>
      </c>
      <c r="D1896" s="149">
        <v>0</v>
      </c>
      <c r="E1896" s="1"/>
    </row>
    <row r="1897" spans="1:5">
      <c r="A1897" s="2">
        <v>42114</v>
      </c>
      <c r="B1897" s="152" t="s">
        <v>195</v>
      </c>
      <c r="C1897" s="4" t="s">
        <v>386</v>
      </c>
      <c r="D1897" s="149">
        <v>0</v>
      </c>
      <c r="E1897" s="1"/>
    </row>
    <row r="1898" spans="1:5">
      <c r="A1898" s="2">
        <v>42114</v>
      </c>
      <c r="B1898" s="152" t="s">
        <v>196</v>
      </c>
      <c r="C1898" s="4" t="s">
        <v>386</v>
      </c>
      <c r="D1898" s="149">
        <v>0</v>
      </c>
      <c r="E1898" s="1"/>
    </row>
    <row r="1899" spans="1:5">
      <c r="A1899" s="2">
        <v>42114</v>
      </c>
      <c r="B1899" s="152" t="s">
        <v>197</v>
      </c>
      <c r="C1899" s="4" t="s">
        <v>386</v>
      </c>
      <c r="D1899" s="149">
        <v>0</v>
      </c>
      <c r="E1899" s="1"/>
    </row>
    <row r="1900" spans="1:5">
      <c r="A1900" s="2">
        <v>42114</v>
      </c>
      <c r="B1900" s="152" t="s">
        <v>273</v>
      </c>
      <c r="C1900" s="4" t="s">
        <v>386</v>
      </c>
      <c r="D1900" s="149">
        <v>0</v>
      </c>
      <c r="E1900" s="1"/>
    </row>
    <row r="1901" spans="1:5">
      <c r="A1901" s="2">
        <v>42114</v>
      </c>
      <c r="B1901" s="152" t="s">
        <v>198</v>
      </c>
      <c r="C1901" s="4" t="s">
        <v>386</v>
      </c>
      <c r="D1901" s="149">
        <v>0</v>
      </c>
      <c r="E1901" s="1"/>
    </row>
    <row r="1902" spans="1:5">
      <c r="A1902" s="2">
        <v>42114</v>
      </c>
      <c r="B1902" s="152" t="s">
        <v>199</v>
      </c>
      <c r="C1902" s="4" t="s">
        <v>386</v>
      </c>
      <c r="D1902" s="149">
        <v>0</v>
      </c>
      <c r="E1902" s="1"/>
    </row>
    <row r="1903" spans="1:5">
      <c r="A1903" s="2">
        <v>42114</v>
      </c>
      <c r="B1903" s="152" t="s">
        <v>274</v>
      </c>
      <c r="C1903" s="4" t="s">
        <v>386</v>
      </c>
      <c r="D1903" s="149">
        <v>0</v>
      </c>
      <c r="E1903" s="1"/>
    </row>
    <row r="1904" spans="1:5">
      <c r="A1904" s="2">
        <v>42114</v>
      </c>
      <c r="B1904" s="152" t="s">
        <v>275</v>
      </c>
      <c r="C1904" s="4" t="s">
        <v>386</v>
      </c>
      <c r="D1904" s="149">
        <v>0</v>
      </c>
      <c r="E1904" s="1"/>
    </row>
    <row r="1905" spans="1:5">
      <c r="A1905" s="2">
        <v>42114</v>
      </c>
      <c r="B1905" s="152" t="s">
        <v>276</v>
      </c>
      <c r="C1905" s="4" t="s">
        <v>386</v>
      </c>
      <c r="D1905" s="149">
        <v>0</v>
      </c>
      <c r="E1905" s="1"/>
    </row>
    <row r="1906" spans="1:5">
      <c r="A1906" s="2">
        <v>42114</v>
      </c>
      <c r="B1906" s="152" t="s">
        <v>200</v>
      </c>
      <c r="C1906" s="4" t="s">
        <v>386</v>
      </c>
      <c r="D1906" s="149">
        <v>0</v>
      </c>
      <c r="E1906" s="1"/>
    </row>
    <row r="1907" spans="1:5">
      <c r="A1907" s="2">
        <v>42114</v>
      </c>
      <c r="B1907" s="152" t="s">
        <v>201</v>
      </c>
      <c r="C1907" s="4" t="s">
        <v>386</v>
      </c>
      <c r="D1907" s="149">
        <v>0</v>
      </c>
      <c r="E1907" s="1"/>
    </row>
    <row r="1908" spans="1:5">
      <c r="A1908" s="2">
        <v>42114</v>
      </c>
      <c r="B1908" s="152" t="s">
        <v>272</v>
      </c>
      <c r="C1908" s="4" t="s">
        <v>386</v>
      </c>
      <c r="D1908" s="149">
        <v>0</v>
      </c>
      <c r="E1908" s="1"/>
    </row>
    <row r="1909" spans="1:5">
      <c r="A1909" s="2">
        <v>42114</v>
      </c>
      <c r="B1909" s="152" t="s">
        <v>202</v>
      </c>
      <c r="C1909" s="4" t="s">
        <v>386</v>
      </c>
      <c r="D1909" s="149">
        <v>0</v>
      </c>
      <c r="E1909" s="1"/>
    </row>
    <row r="1910" spans="1:5">
      <c r="A1910" s="2">
        <v>42114</v>
      </c>
      <c r="B1910" s="152" t="s">
        <v>203</v>
      </c>
      <c r="C1910" s="4" t="s">
        <v>386</v>
      </c>
      <c r="D1910" s="149">
        <v>0</v>
      </c>
      <c r="E1910" s="1"/>
    </row>
    <row r="1911" spans="1:5">
      <c r="A1911" s="2">
        <v>42114</v>
      </c>
      <c r="B1911" s="152" t="s">
        <v>178</v>
      </c>
      <c r="C1911" s="4" t="s">
        <v>386</v>
      </c>
      <c r="D1911" s="149">
        <v>0</v>
      </c>
      <c r="E1911" s="1"/>
    </row>
    <row r="1912" spans="1:5">
      <c r="A1912" s="2">
        <v>42114</v>
      </c>
      <c r="B1912" s="152" t="s">
        <v>204</v>
      </c>
      <c r="C1912" s="4" t="s">
        <v>386</v>
      </c>
      <c r="D1912" s="149">
        <v>0</v>
      </c>
      <c r="E1912" s="1"/>
    </row>
    <row r="1913" spans="1:5">
      <c r="A1913" s="2">
        <v>42114</v>
      </c>
      <c r="B1913" s="152" t="s">
        <v>205</v>
      </c>
      <c r="C1913" s="4" t="s">
        <v>386</v>
      </c>
      <c r="D1913" s="149">
        <v>0</v>
      </c>
      <c r="E1913" s="1"/>
    </row>
    <row r="1914" spans="1:5">
      <c r="A1914" s="2">
        <v>42114</v>
      </c>
      <c r="B1914" s="152" t="s">
        <v>277</v>
      </c>
      <c r="C1914" s="4" t="s">
        <v>386</v>
      </c>
      <c r="D1914" s="149">
        <v>0</v>
      </c>
      <c r="E1914" s="1"/>
    </row>
    <row r="1915" spans="1:5">
      <c r="A1915" s="2">
        <v>42114</v>
      </c>
      <c r="B1915" s="152" t="s">
        <v>181</v>
      </c>
      <c r="C1915" s="4" t="s">
        <v>386</v>
      </c>
      <c r="D1915" s="149">
        <v>3493</v>
      </c>
      <c r="E1915" s="1"/>
    </row>
    <row r="1916" spans="1:5">
      <c r="A1916" s="2">
        <v>42114</v>
      </c>
      <c r="B1916" s="152" t="s">
        <v>182</v>
      </c>
      <c r="C1916" s="4" t="s">
        <v>386</v>
      </c>
      <c r="D1916" s="149">
        <v>0</v>
      </c>
      <c r="E1916" s="1"/>
    </row>
    <row r="1917" spans="1:5">
      <c r="A1917" s="2">
        <v>42114</v>
      </c>
      <c r="B1917" s="152" t="s">
        <v>180</v>
      </c>
      <c r="C1917" s="4" t="s">
        <v>386</v>
      </c>
      <c r="D1917" s="149">
        <v>0</v>
      </c>
      <c r="E1917" s="1"/>
    </row>
    <row r="1918" spans="1:5">
      <c r="A1918" s="2">
        <v>42114</v>
      </c>
      <c r="B1918" s="152" t="s">
        <v>371</v>
      </c>
      <c r="C1918" s="4" t="s">
        <v>386</v>
      </c>
      <c r="D1918" s="149">
        <v>0</v>
      </c>
      <c r="E1918" s="1"/>
    </row>
    <row r="1919" spans="1:5">
      <c r="A1919" s="2">
        <v>42144</v>
      </c>
      <c r="B1919" s="1" t="s">
        <v>172</v>
      </c>
      <c r="C1919" s="4" t="s">
        <v>385</v>
      </c>
      <c r="D1919" s="149">
        <v>268634</v>
      </c>
      <c r="E1919" s="1"/>
    </row>
    <row r="1920" spans="1:5">
      <c r="A1920" s="2">
        <v>42144</v>
      </c>
      <c r="B1920" s="1" t="s">
        <v>341</v>
      </c>
      <c r="C1920" s="4" t="s">
        <v>385</v>
      </c>
      <c r="D1920" s="149">
        <v>90050</v>
      </c>
      <c r="E1920" s="1"/>
    </row>
    <row r="1921" spans="1:5">
      <c r="A1921" s="2">
        <v>42144</v>
      </c>
      <c r="B1921" s="1" t="s">
        <v>342</v>
      </c>
      <c r="C1921" s="4" t="s">
        <v>385</v>
      </c>
      <c r="D1921" s="149">
        <v>0</v>
      </c>
      <c r="E1921" s="1"/>
    </row>
    <row r="1922" spans="1:5">
      <c r="A1922" s="2">
        <v>42144</v>
      </c>
      <c r="B1922" s="1" t="s">
        <v>175</v>
      </c>
      <c r="C1922" s="4" t="s">
        <v>385</v>
      </c>
      <c r="D1922" s="149">
        <v>0</v>
      </c>
      <c r="E1922" s="1"/>
    </row>
    <row r="1923" spans="1:5">
      <c r="A1923" s="2">
        <v>42144</v>
      </c>
      <c r="B1923" s="1" t="s">
        <v>185</v>
      </c>
      <c r="C1923" s="4" t="s">
        <v>385</v>
      </c>
      <c r="D1923" s="149">
        <v>0</v>
      </c>
      <c r="E1923" s="1"/>
    </row>
    <row r="1924" spans="1:5">
      <c r="A1924" s="2">
        <v>42144</v>
      </c>
      <c r="B1924" s="1" t="s">
        <v>347</v>
      </c>
      <c r="C1924" s="4" t="s">
        <v>385</v>
      </c>
      <c r="D1924" s="149">
        <v>0</v>
      </c>
      <c r="E1924" s="1"/>
    </row>
    <row r="1925" spans="1:5">
      <c r="A1925" s="2">
        <v>42144</v>
      </c>
      <c r="B1925" s="1" t="s">
        <v>176</v>
      </c>
      <c r="C1925" s="4" t="s">
        <v>385</v>
      </c>
      <c r="D1925" s="149">
        <v>0</v>
      </c>
      <c r="E1925" s="1"/>
    </row>
    <row r="1926" spans="1:5">
      <c r="A1926" s="2">
        <v>42144</v>
      </c>
      <c r="B1926" s="1" t="s">
        <v>177</v>
      </c>
      <c r="C1926" s="4" t="s">
        <v>385</v>
      </c>
      <c r="D1926" s="149">
        <v>82715</v>
      </c>
      <c r="E1926" s="1"/>
    </row>
    <row r="1927" spans="1:5">
      <c r="A1927" s="2">
        <v>42144</v>
      </c>
      <c r="B1927" s="1" t="s">
        <v>187</v>
      </c>
      <c r="C1927" s="4" t="s">
        <v>385</v>
      </c>
      <c r="D1927" s="149">
        <v>26239</v>
      </c>
      <c r="E1927" s="1"/>
    </row>
    <row r="1928" spans="1:5">
      <c r="A1928" s="2">
        <v>42144</v>
      </c>
      <c r="B1928" s="1" t="s">
        <v>179</v>
      </c>
      <c r="C1928" s="4" t="s">
        <v>385</v>
      </c>
      <c r="D1928" s="149">
        <v>169372</v>
      </c>
      <c r="E1928" s="1"/>
    </row>
    <row r="1929" spans="1:5">
      <c r="A1929" s="2">
        <v>42144</v>
      </c>
      <c r="B1929" s="1" t="s">
        <v>190</v>
      </c>
      <c r="C1929" s="4" t="s">
        <v>385</v>
      </c>
      <c r="D1929" s="149">
        <v>0</v>
      </c>
      <c r="E1929" s="1"/>
    </row>
    <row r="1930" spans="1:5">
      <c r="A1930" s="2">
        <v>42144</v>
      </c>
      <c r="B1930" s="1" t="s">
        <v>191</v>
      </c>
      <c r="C1930" s="4" t="s">
        <v>385</v>
      </c>
      <c r="D1930" s="149">
        <v>0</v>
      </c>
      <c r="E1930" s="1"/>
    </row>
    <row r="1931" spans="1:5">
      <c r="A1931" s="2">
        <v>42144</v>
      </c>
      <c r="B1931" s="1" t="s">
        <v>366</v>
      </c>
      <c r="C1931" s="4" t="s">
        <v>385</v>
      </c>
      <c r="D1931" s="149">
        <v>0</v>
      </c>
      <c r="E1931" s="1"/>
    </row>
    <row r="1932" spans="1:5">
      <c r="A1932" s="2">
        <v>42144</v>
      </c>
      <c r="B1932" s="1" t="s">
        <v>192</v>
      </c>
      <c r="C1932" s="4" t="s">
        <v>385</v>
      </c>
      <c r="D1932" s="149">
        <v>0</v>
      </c>
      <c r="E1932" s="1"/>
    </row>
    <row r="1933" spans="1:5">
      <c r="A1933" s="2">
        <v>42144</v>
      </c>
      <c r="B1933" s="1" t="s">
        <v>193</v>
      </c>
      <c r="C1933" s="4" t="s">
        <v>385</v>
      </c>
      <c r="D1933" s="149">
        <v>0</v>
      </c>
      <c r="E1933" s="1"/>
    </row>
    <row r="1934" spans="1:5">
      <c r="A1934" s="2">
        <v>42144</v>
      </c>
      <c r="B1934" s="1" t="s">
        <v>194</v>
      </c>
      <c r="C1934" s="4" t="s">
        <v>385</v>
      </c>
      <c r="D1934" s="149">
        <v>57052</v>
      </c>
      <c r="E1934" s="1"/>
    </row>
    <row r="1935" spans="1:5">
      <c r="A1935" s="2">
        <v>42144</v>
      </c>
      <c r="B1935" s="1" t="s">
        <v>195</v>
      </c>
      <c r="C1935" s="4" t="s">
        <v>385</v>
      </c>
      <c r="D1935" s="149">
        <v>0</v>
      </c>
      <c r="E1935" s="1"/>
    </row>
    <row r="1936" spans="1:5">
      <c r="A1936" s="2">
        <v>42144</v>
      </c>
      <c r="B1936" s="1" t="s">
        <v>196</v>
      </c>
      <c r="C1936" s="4" t="s">
        <v>385</v>
      </c>
      <c r="D1936" s="149">
        <v>0</v>
      </c>
      <c r="E1936" s="1"/>
    </row>
    <row r="1937" spans="1:5">
      <c r="A1937" s="2">
        <v>42144</v>
      </c>
      <c r="B1937" s="1" t="s">
        <v>197</v>
      </c>
      <c r="C1937" s="4" t="s">
        <v>385</v>
      </c>
      <c r="D1937" s="149">
        <v>0</v>
      </c>
      <c r="E1937" s="1"/>
    </row>
    <row r="1938" spans="1:5">
      <c r="A1938" s="2">
        <v>42144</v>
      </c>
      <c r="B1938" s="1" t="s">
        <v>273</v>
      </c>
      <c r="C1938" s="4" t="s">
        <v>385</v>
      </c>
      <c r="D1938" s="149">
        <v>0</v>
      </c>
      <c r="E1938" s="1"/>
    </row>
    <row r="1939" spans="1:5">
      <c r="A1939" s="2">
        <v>42144</v>
      </c>
      <c r="B1939" s="1" t="s">
        <v>198</v>
      </c>
      <c r="C1939" s="4" t="s">
        <v>385</v>
      </c>
      <c r="D1939" s="149">
        <v>0</v>
      </c>
      <c r="E1939" s="1"/>
    </row>
    <row r="1940" spans="1:5">
      <c r="A1940" s="2">
        <v>42144</v>
      </c>
      <c r="B1940" s="1" t="s">
        <v>199</v>
      </c>
      <c r="C1940" s="4" t="s">
        <v>385</v>
      </c>
      <c r="D1940" s="149">
        <v>0</v>
      </c>
      <c r="E1940" s="1"/>
    </row>
    <row r="1941" spans="1:5">
      <c r="A1941" s="2">
        <v>42144</v>
      </c>
      <c r="B1941" s="1" t="s">
        <v>274</v>
      </c>
      <c r="C1941" s="4" t="s">
        <v>385</v>
      </c>
      <c r="D1941" s="149">
        <v>0</v>
      </c>
      <c r="E1941" s="1"/>
    </row>
    <row r="1942" spans="1:5">
      <c r="A1942" s="2">
        <v>42144</v>
      </c>
      <c r="B1942" s="1" t="s">
        <v>275</v>
      </c>
      <c r="C1942" s="4" t="s">
        <v>385</v>
      </c>
      <c r="D1942" s="149">
        <v>0</v>
      </c>
      <c r="E1942" s="1"/>
    </row>
    <row r="1943" spans="1:5">
      <c r="A1943" s="2">
        <v>42144</v>
      </c>
      <c r="B1943" s="1" t="s">
        <v>276</v>
      </c>
      <c r="C1943" s="4" t="s">
        <v>385</v>
      </c>
      <c r="D1943" s="149">
        <v>0</v>
      </c>
      <c r="E1943" s="1"/>
    </row>
    <row r="1944" spans="1:5">
      <c r="A1944" s="2">
        <v>42144</v>
      </c>
      <c r="B1944" s="1" t="s">
        <v>200</v>
      </c>
      <c r="C1944" s="4" t="s">
        <v>385</v>
      </c>
      <c r="D1944" s="149">
        <v>0</v>
      </c>
      <c r="E1944" s="1"/>
    </row>
    <row r="1945" spans="1:5">
      <c r="A1945" s="2">
        <v>42144</v>
      </c>
      <c r="B1945" s="1" t="s">
        <v>201</v>
      </c>
      <c r="C1945" s="4" t="s">
        <v>385</v>
      </c>
      <c r="D1945" s="149">
        <v>0</v>
      </c>
      <c r="E1945" s="1"/>
    </row>
    <row r="1946" spans="1:5">
      <c r="A1946" s="2">
        <v>42144</v>
      </c>
      <c r="B1946" s="1" t="s">
        <v>272</v>
      </c>
      <c r="C1946" s="4" t="s">
        <v>385</v>
      </c>
      <c r="D1946" s="149">
        <v>0</v>
      </c>
      <c r="E1946" s="1"/>
    </row>
    <row r="1947" spans="1:5">
      <c r="A1947" s="2">
        <v>42144</v>
      </c>
      <c r="B1947" s="1" t="s">
        <v>202</v>
      </c>
      <c r="C1947" s="4" t="s">
        <v>385</v>
      </c>
      <c r="D1947" s="149">
        <v>0</v>
      </c>
      <c r="E1947" s="1"/>
    </row>
    <row r="1948" spans="1:5">
      <c r="A1948" s="2">
        <v>42144</v>
      </c>
      <c r="B1948" s="1" t="s">
        <v>203</v>
      </c>
      <c r="C1948" s="4" t="s">
        <v>385</v>
      </c>
      <c r="D1948" s="149">
        <v>0</v>
      </c>
      <c r="E1948" s="1"/>
    </row>
    <row r="1949" spans="1:5">
      <c r="A1949" s="2">
        <v>42144</v>
      </c>
      <c r="B1949" s="1" t="s">
        <v>178</v>
      </c>
      <c r="C1949" s="4" t="s">
        <v>385</v>
      </c>
      <c r="D1949" s="149">
        <v>38918</v>
      </c>
      <c r="E1949" s="1"/>
    </row>
    <row r="1950" spans="1:5">
      <c r="A1950" s="2">
        <v>42144</v>
      </c>
      <c r="B1950" s="1" t="s">
        <v>204</v>
      </c>
      <c r="C1950" s="4" t="s">
        <v>385</v>
      </c>
      <c r="D1950" s="149">
        <v>0</v>
      </c>
      <c r="E1950" s="1"/>
    </row>
    <row r="1951" spans="1:5">
      <c r="A1951" s="2">
        <v>42144</v>
      </c>
      <c r="B1951" s="1" t="s">
        <v>205</v>
      </c>
      <c r="C1951" s="4" t="s">
        <v>385</v>
      </c>
      <c r="D1951" s="149">
        <v>0</v>
      </c>
      <c r="E1951" s="1"/>
    </row>
    <row r="1952" spans="1:5">
      <c r="A1952" s="2">
        <v>42144</v>
      </c>
      <c r="B1952" s="1" t="s">
        <v>277</v>
      </c>
      <c r="C1952" s="4" t="s">
        <v>385</v>
      </c>
      <c r="D1952" s="149">
        <v>0</v>
      </c>
      <c r="E1952" s="1"/>
    </row>
    <row r="1953" spans="1:5">
      <c r="A1953" s="2">
        <v>42144</v>
      </c>
      <c r="B1953" s="1" t="s">
        <v>181</v>
      </c>
      <c r="C1953" s="4" t="s">
        <v>385</v>
      </c>
      <c r="D1953" s="149">
        <v>5736</v>
      </c>
      <c r="E1953" s="1"/>
    </row>
    <row r="1954" spans="1:5">
      <c r="A1954" s="2">
        <v>42144</v>
      </c>
      <c r="B1954" s="1" t="s">
        <v>182</v>
      </c>
      <c r="C1954" s="4" t="s">
        <v>385</v>
      </c>
      <c r="D1954" s="149">
        <v>32610</v>
      </c>
      <c r="E1954" s="1"/>
    </row>
    <row r="1955" spans="1:5">
      <c r="A1955" s="2">
        <v>42144</v>
      </c>
      <c r="B1955" s="1" t="s">
        <v>180</v>
      </c>
      <c r="C1955" s="4" t="s">
        <v>385</v>
      </c>
      <c r="D1955" s="149">
        <v>0</v>
      </c>
      <c r="E1955" s="1"/>
    </row>
    <row r="1956" spans="1:5">
      <c r="A1956" s="2">
        <v>42144</v>
      </c>
      <c r="B1956" s="1" t="s">
        <v>278</v>
      </c>
      <c r="C1956" s="4" t="s">
        <v>385</v>
      </c>
      <c r="D1956" s="149">
        <v>0</v>
      </c>
      <c r="E1956" s="1"/>
    </row>
    <row r="1957" spans="1:5">
      <c r="A1957" s="2">
        <v>42144</v>
      </c>
      <c r="B1957" s="1" t="s">
        <v>188</v>
      </c>
      <c r="C1957" s="4" t="s">
        <v>385</v>
      </c>
      <c r="D1957" s="149">
        <v>269820</v>
      </c>
      <c r="E1957" s="1"/>
    </row>
    <row r="1958" spans="1:5">
      <c r="A1958" s="2">
        <v>42144</v>
      </c>
      <c r="B1958" s="1" t="s">
        <v>207</v>
      </c>
      <c r="C1958" s="4" t="s">
        <v>385</v>
      </c>
      <c r="D1958" s="149">
        <v>55725</v>
      </c>
      <c r="E1958" s="1"/>
    </row>
    <row r="1959" spans="1:5">
      <c r="A1959" s="2">
        <v>42144</v>
      </c>
      <c r="B1959" s="1" t="s">
        <v>172</v>
      </c>
      <c r="C1959" s="4" t="s">
        <v>386</v>
      </c>
      <c r="D1959" s="149">
        <v>268634</v>
      </c>
      <c r="E1959" s="1"/>
    </row>
    <row r="1960" spans="1:5">
      <c r="A1960" s="2">
        <v>42144</v>
      </c>
      <c r="B1960" s="1" t="s">
        <v>341</v>
      </c>
      <c r="C1960" s="4" t="s">
        <v>386</v>
      </c>
      <c r="D1960" s="149">
        <v>90050</v>
      </c>
      <c r="E1960" s="1"/>
    </row>
    <row r="1961" spans="1:5">
      <c r="A1961" s="2">
        <v>42144</v>
      </c>
      <c r="B1961" s="1" t="s">
        <v>342</v>
      </c>
      <c r="C1961" s="4" t="s">
        <v>386</v>
      </c>
      <c r="D1961" s="149">
        <v>123297</v>
      </c>
      <c r="E1961" s="1"/>
    </row>
    <row r="1962" spans="1:5">
      <c r="A1962" s="2">
        <v>42144</v>
      </c>
      <c r="B1962" s="1" t="s">
        <v>175</v>
      </c>
      <c r="C1962" s="4" t="s">
        <v>386</v>
      </c>
      <c r="D1962" s="149">
        <v>36932</v>
      </c>
      <c r="E1962" s="1"/>
    </row>
    <row r="1963" spans="1:5">
      <c r="A1963" s="2">
        <v>42144</v>
      </c>
      <c r="B1963" s="1" t="s">
        <v>185</v>
      </c>
      <c r="C1963" s="4" t="s">
        <v>386</v>
      </c>
      <c r="D1963" s="149">
        <v>106500</v>
      </c>
      <c r="E1963" s="1"/>
    </row>
    <row r="1964" spans="1:5">
      <c r="A1964" s="2">
        <v>42144</v>
      </c>
      <c r="B1964" s="1" t="s">
        <v>347</v>
      </c>
      <c r="C1964" s="4" t="s">
        <v>386</v>
      </c>
      <c r="D1964" s="149">
        <v>32115</v>
      </c>
      <c r="E1964" s="1"/>
    </row>
    <row r="1965" spans="1:5">
      <c r="A1965" s="2">
        <v>42144</v>
      </c>
      <c r="B1965" s="1" t="s">
        <v>176</v>
      </c>
      <c r="C1965" s="4" t="s">
        <v>386</v>
      </c>
      <c r="D1965" s="149">
        <v>71875</v>
      </c>
      <c r="E1965" s="1"/>
    </row>
    <row r="1966" spans="1:5">
      <c r="A1966" s="2">
        <v>42144</v>
      </c>
      <c r="B1966" s="1" t="s">
        <v>177</v>
      </c>
      <c r="C1966" s="4" t="s">
        <v>386</v>
      </c>
      <c r="D1966" s="149">
        <v>82715</v>
      </c>
      <c r="E1966" s="1"/>
    </row>
    <row r="1967" spans="1:5">
      <c r="A1967" s="2">
        <v>42144</v>
      </c>
      <c r="B1967" s="1" t="s">
        <v>187</v>
      </c>
      <c r="C1967" s="4" t="s">
        <v>386</v>
      </c>
      <c r="D1967" s="149">
        <v>26239</v>
      </c>
      <c r="E1967" s="1"/>
    </row>
    <row r="1968" spans="1:5">
      <c r="A1968" s="2">
        <v>42144</v>
      </c>
      <c r="B1968" s="1" t="s">
        <v>179</v>
      </c>
      <c r="C1968" s="4" t="s">
        <v>386</v>
      </c>
      <c r="D1968" s="149">
        <v>169372</v>
      </c>
      <c r="E1968" s="1"/>
    </row>
    <row r="1969" spans="1:5">
      <c r="A1969" s="2">
        <v>42144</v>
      </c>
      <c r="B1969" s="1" t="s">
        <v>190</v>
      </c>
      <c r="C1969" s="4" t="s">
        <v>386</v>
      </c>
      <c r="D1969" s="149">
        <v>0</v>
      </c>
      <c r="E1969" s="1"/>
    </row>
    <row r="1970" spans="1:5">
      <c r="A1970" s="2">
        <v>42144</v>
      </c>
      <c r="B1970" s="1" t="s">
        <v>191</v>
      </c>
      <c r="C1970" s="4" t="s">
        <v>386</v>
      </c>
      <c r="D1970" s="149">
        <v>0</v>
      </c>
      <c r="E1970" s="1"/>
    </row>
    <row r="1971" spans="1:5">
      <c r="A1971" s="2">
        <v>42144</v>
      </c>
      <c r="B1971" s="1" t="s">
        <v>366</v>
      </c>
      <c r="C1971" s="4" t="s">
        <v>386</v>
      </c>
      <c r="D1971" s="149">
        <v>0</v>
      </c>
      <c r="E1971" s="1"/>
    </row>
    <row r="1972" spans="1:5">
      <c r="A1972" s="2">
        <v>42144</v>
      </c>
      <c r="B1972" s="1" t="s">
        <v>192</v>
      </c>
      <c r="C1972" s="4" t="s">
        <v>386</v>
      </c>
      <c r="D1972" s="149">
        <v>0</v>
      </c>
      <c r="E1972" s="1"/>
    </row>
    <row r="1973" spans="1:5">
      <c r="A1973" s="2">
        <v>42144</v>
      </c>
      <c r="B1973" s="1" t="s">
        <v>193</v>
      </c>
      <c r="C1973" s="4" t="s">
        <v>386</v>
      </c>
      <c r="D1973" s="149">
        <v>0</v>
      </c>
      <c r="E1973" s="1"/>
    </row>
    <row r="1974" spans="1:5">
      <c r="A1974" s="2">
        <v>42144</v>
      </c>
      <c r="B1974" s="1" t="s">
        <v>194</v>
      </c>
      <c r="C1974" s="4" t="s">
        <v>386</v>
      </c>
      <c r="D1974" s="149">
        <v>57052</v>
      </c>
      <c r="E1974" s="1"/>
    </row>
    <row r="1975" spans="1:5">
      <c r="A1975" s="2">
        <v>42144</v>
      </c>
      <c r="B1975" s="1" t="s">
        <v>195</v>
      </c>
      <c r="C1975" s="4" t="s">
        <v>386</v>
      </c>
      <c r="D1975" s="149">
        <v>0</v>
      </c>
      <c r="E1975" s="1"/>
    </row>
    <row r="1976" spans="1:5">
      <c r="A1976" s="2">
        <v>42144</v>
      </c>
      <c r="B1976" s="1" t="s">
        <v>196</v>
      </c>
      <c r="C1976" s="4" t="s">
        <v>386</v>
      </c>
      <c r="D1976" s="149">
        <v>0</v>
      </c>
      <c r="E1976" s="1"/>
    </row>
    <row r="1977" spans="1:5">
      <c r="A1977" s="2">
        <v>42144</v>
      </c>
      <c r="B1977" s="1" t="s">
        <v>197</v>
      </c>
      <c r="C1977" s="4" t="s">
        <v>386</v>
      </c>
      <c r="D1977" s="149">
        <v>0</v>
      </c>
      <c r="E1977" s="1"/>
    </row>
    <row r="1978" spans="1:5">
      <c r="A1978" s="2">
        <v>42144</v>
      </c>
      <c r="B1978" s="1" t="s">
        <v>273</v>
      </c>
      <c r="C1978" s="4" t="s">
        <v>386</v>
      </c>
      <c r="D1978" s="149">
        <v>0</v>
      </c>
      <c r="E1978" s="1"/>
    </row>
    <row r="1979" spans="1:5">
      <c r="A1979" s="2">
        <v>42144</v>
      </c>
      <c r="B1979" s="1" t="s">
        <v>198</v>
      </c>
      <c r="C1979" s="4" t="s">
        <v>386</v>
      </c>
      <c r="D1979" s="149">
        <v>0</v>
      </c>
      <c r="E1979" s="1"/>
    </row>
    <row r="1980" spans="1:5">
      <c r="A1980" s="2">
        <v>42144</v>
      </c>
      <c r="B1980" s="1" t="s">
        <v>199</v>
      </c>
      <c r="C1980" s="4" t="s">
        <v>386</v>
      </c>
      <c r="D1980" s="149">
        <v>0</v>
      </c>
      <c r="E1980" s="1"/>
    </row>
    <row r="1981" spans="1:5">
      <c r="A1981" s="2">
        <v>42144</v>
      </c>
      <c r="B1981" s="1" t="s">
        <v>274</v>
      </c>
      <c r="C1981" s="4" t="s">
        <v>386</v>
      </c>
      <c r="D1981" s="149">
        <v>0</v>
      </c>
      <c r="E1981" s="1"/>
    </row>
    <row r="1982" spans="1:5">
      <c r="A1982" s="2">
        <v>42144</v>
      </c>
      <c r="B1982" s="1" t="s">
        <v>275</v>
      </c>
      <c r="C1982" s="4" t="s">
        <v>386</v>
      </c>
      <c r="D1982" s="149">
        <v>0</v>
      </c>
      <c r="E1982" s="1"/>
    </row>
    <row r="1983" spans="1:5">
      <c r="A1983" s="2">
        <v>42144</v>
      </c>
      <c r="B1983" s="1" t="s">
        <v>276</v>
      </c>
      <c r="C1983" s="4" t="s">
        <v>386</v>
      </c>
      <c r="D1983" s="149">
        <v>0</v>
      </c>
      <c r="E1983" s="1"/>
    </row>
    <row r="1984" spans="1:5">
      <c r="A1984" s="2">
        <v>42144</v>
      </c>
      <c r="B1984" s="1" t="s">
        <v>200</v>
      </c>
      <c r="C1984" s="4" t="s">
        <v>386</v>
      </c>
      <c r="D1984" s="149">
        <v>0</v>
      </c>
      <c r="E1984" s="1"/>
    </row>
    <row r="1985" spans="1:5">
      <c r="A1985" s="2">
        <v>42144</v>
      </c>
      <c r="B1985" s="1" t="s">
        <v>201</v>
      </c>
      <c r="C1985" s="4" t="s">
        <v>386</v>
      </c>
      <c r="D1985" s="149">
        <v>0</v>
      </c>
      <c r="E1985" s="1"/>
    </row>
    <row r="1986" spans="1:5">
      <c r="A1986" s="2">
        <v>42144</v>
      </c>
      <c r="B1986" s="1" t="s">
        <v>272</v>
      </c>
      <c r="C1986" s="4" t="s">
        <v>386</v>
      </c>
      <c r="D1986" s="149">
        <v>0</v>
      </c>
      <c r="E1986" s="1"/>
    </row>
    <row r="1987" spans="1:5">
      <c r="A1987" s="2">
        <v>42144</v>
      </c>
      <c r="B1987" s="1" t="s">
        <v>202</v>
      </c>
      <c r="C1987" s="4" t="s">
        <v>386</v>
      </c>
      <c r="D1987" s="149">
        <v>0</v>
      </c>
      <c r="E1987" s="1"/>
    </row>
    <row r="1988" spans="1:5">
      <c r="A1988" s="2">
        <v>42144</v>
      </c>
      <c r="B1988" s="1" t="s">
        <v>203</v>
      </c>
      <c r="C1988" s="4" t="s">
        <v>386</v>
      </c>
      <c r="D1988" s="149">
        <v>0</v>
      </c>
      <c r="E1988" s="1"/>
    </row>
    <row r="1989" spans="1:5">
      <c r="A1989" s="2">
        <v>42144</v>
      </c>
      <c r="B1989" s="1" t="s">
        <v>178</v>
      </c>
      <c r="C1989" s="4" t="s">
        <v>386</v>
      </c>
      <c r="D1989" s="149">
        <v>38918</v>
      </c>
      <c r="E1989" s="1"/>
    </row>
    <row r="1990" spans="1:5">
      <c r="A1990" s="2">
        <v>42144</v>
      </c>
      <c r="B1990" s="1" t="s">
        <v>204</v>
      </c>
      <c r="C1990" s="4" t="s">
        <v>386</v>
      </c>
      <c r="D1990" s="149">
        <v>0</v>
      </c>
      <c r="E1990" s="1"/>
    </row>
    <row r="1991" spans="1:5">
      <c r="A1991" s="2">
        <v>42144</v>
      </c>
      <c r="B1991" s="1" t="s">
        <v>205</v>
      </c>
      <c r="C1991" s="4" t="s">
        <v>386</v>
      </c>
      <c r="D1991" s="149">
        <v>0</v>
      </c>
      <c r="E1991" s="1"/>
    </row>
    <row r="1992" spans="1:5">
      <c r="A1992" s="2">
        <v>42144</v>
      </c>
      <c r="B1992" s="1" t="s">
        <v>277</v>
      </c>
      <c r="C1992" s="4" t="s">
        <v>386</v>
      </c>
      <c r="D1992" s="149">
        <v>0</v>
      </c>
      <c r="E1992" s="1"/>
    </row>
    <row r="1993" spans="1:5">
      <c r="A1993" s="2">
        <v>42144</v>
      </c>
      <c r="B1993" s="1" t="s">
        <v>181</v>
      </c>
      <c r="C1993" s="4" t="s">
        <v>386</v>
      </c>
      <c r="D1993" s="149">
        <v>5736</v>
      </c>
      <c r="E1993" s="1"/>
    </row>
    <row r="1994" spans="1:5">
      <c r="A1994" s="2">
        <v>42144</v>
      </c>
      <c r="B1994" s="1" t="s">
        <v>182</v>
      </c>
      <c r="C1994" s="4" t="s">
        <v>386</v>
      </c>
      <c r="D1994" s="149">
        <v>32610</v>
      </c>
      <c r="E1994" s="1"/>
    </row>
    <row r="1995" spans="1:5">
      <c r="A1995" s="2">
        <v>42144</v>
      </c>
      <c r="B1995" s="1" t="s">
        <v>180</v>
      </c>
      <c r="C1995" s="4" t="s">
        <v>386</v>
      </c>
      <c r="D1995" s="149">
        <v>0</v>
      </c>
      <c r="E1995" s="1"/>
    </row>
    <row r="1996" spans="1:5">
      <c r="A1996" s="2">
        <v>42144</v>
      </c>
      <c r="B1996" s="1" t="s">
        <v>278</v>
      </c>
      <c r="C1996" s="4" t="s">
        <v>386</v>
      </c>
      <c r="D1996" s="149">
        <v>0</v>
      </c>
      <c r="E1996" s="1"/>
    </row>
    <row r="1997" spans="1:5">
      <c r="A1997" s="2">
        <v>42144</v>
      </c>
      <c r="B1997" s="1" t="s">
        <v>188</v>
      </c>
      <c r="C1997" s="4" t="s">
        <v>386</v>
      </c>
      <c r="D1997" s="149">
        <v>269820</v>
      </c>
      <c r="E1997" s="1"/>
    </row>
    <row r="1998" spans="1:5">
      <c r="A1998" s="2">
        <v>42144</v>
      </c>
      <c r="B1998" s="1" t="s">
        <v>207</v>
      </c>
      <c r="C1998" s="4" t="s">
        <v>386</v>
      </c>
      <c r="D1998" s="149">
        <v>55725</v>
      </c>
      <c r="E1998" s="1"/>
    </row>
    <row r="1999" spans="1:5">
      <c r="A1999" s="2">
        <v>42175</v>
      </c>
      <c r="B1999" s="1" t="s">
        <v>172</v>
      </c>
      <c r="C1999" s="4" t="s">
        <v>385</v>
      </c>
      <c r="D1999" s="149">
        <v>268633</v>
      </c>
      <c r="E1999" s="1"/>
    </row>
    <row r="2000" spans="1:5">
      <c r="A2000" s="2">
        <v>42175</v>
      </c>
      <c r="B2000" s="1" t="s">
        <v>341</v>
      </c>
      <c r="C2000" s="4" t="s">
        <v>385</v>
      </c>
      <c r="D2000" s="149">
        <v>90050</v>
      </c>
      <c r="E2000" s="1"/>
    </row>
    <row r="2001" spans="1:5">
      <c r="A2001" s="2">
        <v>42175</v>
      </c>
      <c r="B2001" s="1" t="s">
        <v>342</v>
      </c>
      <c r="C2001" s="4" t="s">
        <v>385</v>
      </c>
      <c r="D2001" s="149">
        <v>0</v>
      </c>
      <c r="E2001" s="1"/>
    </row>
    <row r="2002" spans="1:5">
      <c r="A2002" s="2">
        <v>42175</v>
      </c>
      <c r="B2002" s="1" t="s">
        <v>175</v>
      </c>
      <c r="C2002" s="4" t="s">
        <v>385</v>
      </c>
      <c r="D2002" s="149">
        <v>0</v>
      </c>
      <c r="E2002" s="1"/>
    </row>
    <row r="2003" spans="1:5">
      <c r="A2003" s="2">
        <v>42175</v>
      </c>
      <c r="B2003" s="1" t="s">
        <v>185</v>
      </c>
      <c r="C2003" s="4" t="s">
        <v>385</v>
      </c>
      <c r="D2003" s="149">
        <v>0</v>
      </c>
      <c r="E2003" s="1"/>
    </row>
    <row r="2004" spans="1:5">
      <c r="A2004" s="2">
        <v>42175</v>
      </c>
      <c r="B2004" s="1" t="s">
        <v>347</v>
      </c>
      <c r="C2004" s="4" t="s">
        <v>385</v>
      </c>
      <c r="D2004" s="149">
        <v>0</v>
      </c>
      <c r="E2004" s="1"/>
    </row>
    <row r="2005" spans="1:5">
      <c r="A2005" s="2">
        <v>42175</v>
      </c>
      <c r="B2005" s="1" t="s">
        <v>176</v>
      </c>
      <c r="C2005" s="4" t="s">
        <v>385</v>
      </c>
      <c r="D2005" s="149">
        <v>0</v>
      </c>
      <c r="E2005" s="1"/>
    </row>
    <row r="2006" spans="1:5">
      <c r="A2006" s="2">
        <v>42175</v>
      </c>
      <c r="B2006" s="1" t="s">
        <v>177</v>
      </c>
      <c r="C2006" s="4" t="s">
        <v>385</v>
      </c>
      <c r="D2006" s="149">
        <v>82715</v>
      </c>
      <c r="E2006" s="1"/>
    </row>
    <row r="2007" spans="1:5">
      <c r="A2007" s="2">
        <v>42175</v>
      </c>
      <c r="B2007" s="1" t="s">
        <v>187</v>
      </c>
      <c r="C2007" s="4" t="s">
        <v>385</v>
      </c>
      <c r="D2007" s="149">
        <v>29265</v>
      </c>
      <c r="E2007" s="1"/>
    </row>
    <row r="2008" spans="1:5">
      <c r="A2008" s="2">
        <v>42175</v>
      </c>
      <c r="B2008" s="1" t="s">
        <v>179</v>
      </c>
      <c r="C2008" s="4" t="s">
        <v>385</v>
      </c>
      <c r="D2008" s="149">
        <v>169373</v>
      </c>
      <c r="E2008" s="1"/>
    </row>
    <row r="2009" spans="1:5">
      <c r="A2009" s="2">
        <v>42175</v>
      </c>
      <c r="B2009" s="1" t="s">
        <v>190</v>
      </c>
      <c r="C2009" s="4" t="s">
        <v>385</v>
      </c>
      <c r="D2009" s="149">
        <v>0</v>
      </c>
      <c r="E2009" s="1"/>
    </row>
    <row r="2010" spans="1:5">
      <c r="A2010" s="2">
        <v>42175</v>
      </c>
      <c r="B2010" s="1" t="s">
        <v>191</v>
      </c>
      <c r="C2010" s="4" t="s">
        <v>385</v>
      </c>
      <c r="D2010" s="149">
        <v>0</v>
      </c>
      <c r="E2010" s="1"/>
    </row>
    <row r="2011" spans="1:5">
      <c r="A2011" s="2">
        <v>42175</v>
      </c>
      <c r="B2011" s="1" t="s">
        <v>366</v>
      </c>
      <c r="C2011" s="4" t="s">
        <v>385</v>
      </c>
      <c r="D2011" s="149">
        <v>0</v>
      </c>
      <c r="E2011" s="1"/>
    </row>
    <row r="2012" spans="1:5">
      <c r="A2012" s="2">
        <v>42175</v>
      </c>
      <c r="B2012" s="1" t="s">
        <v>192</v>
      </c>
      <c r="C2012" s="4" t="s">
        <v>385</v>
      </c>
      <c r="D2012" s="149">
        <v>0</v>
      </c>
      <c r="E2012" s="1"/>
    </row>
    <row r="2013" spans="1:5">
      <c r="A2013" s="2">
        <v>42175</v>
      </c>
      <c r="B2013" s="1" t="s">
        <v>193</v>
      </c>
      <c r="C2013" s="4" t="s">
        <v>385</v>
      </c>
      <c r="D2013" s="149">
        <v>0</v>
      </c>
      <c r="E2013" s="1"/>
    </row>
    <row r="2014" spans="1:5">
      <c r="A2014" s="2">
        <v>42175</v>
      </c>
      <c r="B2014" s="1" t="s">
        <v>194</v>
      </c>
      <c r="C2014" s="4" t="s">
        <v>385</v>
      </c>
      <c r="D2014" s="149">
        <v>5067</v>
      </c>
      <c r="E2014" s="1"/>
    </row>
    <row r="2015" spans="1:5">
      <c r="A2015" s="2">
        <v>42175</v>
      </c>
      <c r="B2015" s="1" t="s">
        <v>195</v>
      </c>
      <c r="C2015" s="4" t="s">
        <v>385</v>
      </c>
      <c r="D2015" s="149">
        <v>0</v>
      </c>
      <c r="E2015" s="1"/>
    </row>
    <row r="2016" spans="1:5">
      <c r="A2016" s="2">
        <v>42175</v>
      </c>
      <c r="B2016" s="1" t="s">
        <v>196</v>
      </c>
      <c r="C2016" s="4" t="s">
        <v>385</v>
      </c>
      <c r="D2016" s="149">
        <v>0</v>
      </c>
      <c r="E2016" s="1"/>
    </row>
    <row r="2017" spans="1:5">
      <c r="A2017" s="2">
        <v>42175</v>
      </c>
      <c r="B2017" s="1" t="s">
        <v>197</v>
      </c>
      <c r="C2017" s="4" t="s">
        <v>385</v>
      </c>
      <c r="D2017" s="149">
        <v>0</v>
      </c>
      <c r="E2017" s="1"/>
    </row>
    <row r="2018" spans="1:5">
      <c r="A2018" s="2">
        <v>42175</v>
      </c>
      <c r="B2018" s="1" t="s">
        <v>198</v>
      </c>
      <c r="C2018" s="4" t="s">
        <v>385</v>
      </c>
      <c r="D2018" s="149">
        <v>0</v>
      </c>
      <c r="E2018" s="1"/>
    </row>
    <row r="2019" spans="1:5">
      <c r="A2019" s="2">
        <v>42175</v>
      </c>
      <c r="B2019" s="1" t="s">
        <v>199</v>
      </c>
      <c r="C2019" s="4" t="s">
        <v>385</v>
      </c>
      <c r="D2019" s="149">
        <v>0</v>
      </c>
      <c r="E2019" s="1"/>
    </row>
    <row r="2020" spans="1:5">
      <c r="A2020" s="2">
        <v>42175</v>
      </c>
      <c r="B2020" s="1" t="s">
        <v>200</v>
      </c>
      <c r="C2020" s="4" t="s">
        <v>385</v>
      </c>
      <c r="D2020" s="149">
        <v>0</v>
      </c>
      <c r="E2020" s="1"/>
    </row>
    <row r="2021" spans="1:5">
      <c r="A2021" s="2">
        <v>42175</v>
      </c>
      <c r="B2021" s="1" t="s">
        <v>201</v>
      </c>
      <c r="C2021" s="4" t="s">
        <v>385</v>
      </c>
      <c r="D2021" s="149">
        <v>0</v>
      </c>
      <c r="E2021" s="1"/>
    </row>
    <row r="2022" spans="1:5">
      <c r="A2022" s="2">
        <v>42175</v>
      </c>
      <c r="B2022" s="1" t="s">
        <v>202</v>
      </c>
      <c r="C2022" s="4" t="s">
        <v>385</v>
      </c>
      <c r="D2022" s="149">
        <v>0</v>
      </c>
      <c r="E2022" s="1"/>
    </row>
    <row r="2023" spans="1:5">
      <c r="A2023" s="2">
        <v>42175</v>
      </c>
      <c r="B2023" s="1" t="s">
        <v>203</v>
      </c>
      <c r="C2023" s="4" t="s">
        <v>385</v>
      </c>
      <c r="D2023" s="149">
        <v>0</v>
      </c>
      <c r="E2023" s="1"/>
    </row>
    <row r="2024" spans="1:5">
      <c r="A2024" s="2">
        <v>42175</v>
      </c>
      <c r="B2024" s="1" t="s">
        <v>178</v>
      </c>
      <c r="C2024" s="4" t="s">
        <v>385</v>
      </c>
      <c r="D2024" s="149">
        <v>12620</v>
      </c>
      <c r="E2024" s="1"/>
    </row>
    <row r="2025" spans="1:5">
      <c r="A2025" s="2">
        <v>42175</v>
      </c>
      <c r="B2025" s="1" t="s">
        <v>204</v>
      </c>
      <c r="C2025" s="4" t="s">
        <v>385</v>
      </c>
      <c r="D2025" s="149">
        <v>0</v>
      </c>
      <c r="E2025" s="1"/>
    </row>
    <row r="2026" spans="1:5">
      <c r="A2026" s="2">
        <v>42175</v>
      </c>
      <c r="B2026" s="1" t="s">
        <v>205</v>
      </c>
      <c r="C2026" s="4" t="s">
        <v>385</v>
      </c>
      <c r="D2026" s="149">
        <v>0</v>
      </c>
      <c r="E2026" s="1"/>
    </row>
    <row r="2027" spans="1:5">
      <c r="A2027" s="2">
        <v>42175</v>
      </c>
      <c r="B2027" s="1" t="s">
        <v>181</v>
      </c>
      <c r="C2027" s="4" t="s">
        <v>385</v>
      </c>
      <c r="D2027" s="149">
        <v>26890</v>
      </c>
      <c r="E2027" s="1"/>
    </row>
    <row r="2028" spans="1:5">
      <c r="A2028" s="2">
        <v>42175</v>
      </c>
      <c r="B2028" s="1" t="s">
        <v>182</v>
      </c>
      <c r="C2028" s="4" t="s">
        <v>385</v>
      </c>
      <c r="D2028" s="149">
        <v>33819</v>
      </c>
      <c r="E2028" s="1"/>
    </row>
    <row r="2029" spans="1:5">
      <c r="A2029" s="2">
        <v>42175</v>
      </c>
      <c r="B2029" s="1" t="s">
        <v>180</v>
      </c>
      <c r="C2029" s="4" t="s">
        <v>385</v>
      </c>
      <c r="D2029" s="149">
        <v>0</v>
      </c>
      <c r="E2029" s="1"/>
    </row>
    <row r="2030" spans="1:5">
      <c r="A2030" s="2">
        <v>42175</v>
      </c>
      <c r="B2030" s="1" t="s">
        <v>208</v>
      </c>
      <c r="C2030" s="4" t="s">
        <v>385</v>
      </c>
      <c r="D2030" s="149">
        <v>0</v>
      </c>
      <c r="E2030" s="1"/>
    </row>
    <row r="2031" spans="1:5">
      <c r="A2031" s="2">
        <v>42175</v>
      </c>
      <c r="B2031" s="1" t="s">
        <v>183</v>
      </c>
      <c r="C2031" s="4" t="s">
        <v>385</v>
      </c>
      <c r="D2031" s="149">
        <v>0</v>
      </c>
      <c r="E2031" s="1"/>
    </row>
    <row r="2032" spans="1:5">
      <c r="A2032" s="2">
        <v>42175</v>
      </c>
      <c r="B2032" s="1" t="s">
        <v>209</v>
      </c>
      <c r="C2032" s="4" t="s">
        <v>385</v>
      </c>
      <c r="D2032" s="149">
        <v>0</v>
      </c>
      <c r="E2032" s="1"/>
    </row>
    <row r="2033" spans="1:5">
      <c r="A2033" s="2">
        <v>42175</v>
      </c>
      <c r="B2033" s="1" t="s">
        <v>211</v>
      </c>
      <c r="C2033" s="4" t="s">
        <v>385</v>
      </c>
      <c r="D2033" s="149">
        <v>0</v>
      </c>
      <c r="E2033" s="1"/>
    </row>
    <row r="2034" spans="1:5">
      <c r="A2034" s="2">
        <v>42175</v>
      </c>
      <c r="B2034" s="1" t="s">
        <v>374</v>
      </c>
      <c r="C2034" s="4" t="s">
        <v>385</v>
      </c>
      <c r="D2034" s="149">
        <v>0</v>
      </c>
      <c r="E2034" s="1"/>
    </row>
    <row r="2035" spans="1:5">
      <c r="A2035" s="2">
        <v>42175</v>
      </c>
      <c r="B2035" s="1" t="s">
        <v>256</v>
      </c>
      <c r="C2035" s="4" t="s">
        <v>385</v>
      </c>
      <c r="D2035" s="149">
        <v>0</v>
      </c>
      <c r="E2035" s="1"/>
    </row>
    <row r="2036" spans="1:5">
      <c r="A2036" s="2">
        <v>42175</v>
      </c>
      <c r="B2036" s="1" t="s">
        <v>184</v>
      </c>
      <c r="C2036" s="4" t="s">
        <v>385</v>
      </c>
      <c r="D2036" s="149">
        <v>0</v>
      </c>
      <c r="E2036" s="1"/>
    </row>
    <row r="2037" spans="1:5">
      <c r="A2037" s="2">
        <v>42175</v>
      </c>
      <c r="B2037" s="1" t="s">
        <v>172</v>
      </c>
      <c r="C2037" s="4" t="s">
        <v>386</v>
      </c>
      <c r="D2037" s="149">
        <v>268633</v>
      </c>
      <c r="E2037" s="1"/>
    </row>
    <row r="2038" spans="1:5">
      <c r="A2038" s="2">
        <v>42175</v>
      </c>
      <c r="B2038" s="1" t="s">
        <v>341</v>
      </c>
      <c r="C2038" s="4" t="s">
        <v>386</v>
      </c>
      <c r="D2038" s="149">
        <v>90050</v>
      </c>
      <c r="E2038" s="1"/>
    </row>
    <row r="2039" spans="1:5">
      <c r="A2039" s="2">
        <v>42175</v>
      </c>
      <c r="B2039" s="1" t="s">
        <v>342</v>
      </c>
      <c r="C2039" s="4" t="s">
        <v>386</v>
      </c>
      <c r="D2039" s="149">
        <v>123297</v>
      </c>
      <c r="E2039" s="1"/>
    </row>
    <row r="2040" spans="1:5">
      <c r="A2040" s="2">
        <v>42175</v>
      </c>
      <c r="B2040" s="1" t="s">
        <v>175</v>
      </c>
      <c r="C2040" s="4" t="s">
        <v>386</v>
      </c>
      <c r="D2040" s="149">
        <v>5482</v>
      </c>
      <c r="E2040" s="1"/>
    </row>
    <row r="2041" spans="1:5">
      <c r="A2041" s="2">
        <v>42175</v>
      </c>
      <c r="B2041" s="1" t="s">
        <v>185</v>
      </c>
      <c r="C2041" s="4" t="s">
        <v>386</v>
      </c>
      <c r="D2041" s="149">
        <v>17580</v>
      </c>
      <c r="E2041" s="1"/>
    </row>
    <row r="2042" spans="1:5">
      <c r="A2042" s="2">
        <v>42175</v>
      </c>
      <c r="B2042" s="1" t="s">
        <v>347</v>
      </c>
      <c r="C2042" s="4" t="s">
        <v>386</v>
      </c>
      <c r="D2042" s="149">
        <v>23844</v>
      </c>
      <c r="E2042" s="1"/>
    </row>
    <row r="2043" spans="1:5">
      <c r="A2043" s="2">
        <v>42175</v>
      </c>
      <c r="B2043" s="1" t="s">
        <v>176</v>
      </c>
      <c r="C2043" s="4" t="s">
        <v>386</v>
      </c>
      <c r="D2043" s="149">
        <v>78996</v>
      </c>
      <c r="E2043" s="1"/>
    </row>
    <row r="2044" spans="1:5">
      <c r="A2044" s="2">
        <v>42175</v>
      </c>
      <c r="B2044" s="1" t="s">
        <v>177</v>
      </c>
      <c r="C2044" s="4" t="s">
        <v>386</v>
      </c>
      <c r="D2044" s="149">
        <v>82715</v>
      </c>
      <c r="E2044" s="1"/>
    </row>
    <row r="2045" spans="1:5">
      <c r="A2045" s="2">
        <v>42175</v>
      </c>
      <c r="B2045" s="1" t="s">
        <v>187</v>
      </c>
      <c r="C2045" s="4" t="s">
        <v>386</v>
      </c>
      <c r="D2045" s="149">
        <v>29265</v>
      </c>
      <c r="E2045" s="1"/>
    </row>
    <row r="2046" spans="1:5">
      <c r="A2046" s="2">
        <v>42175</v>
      </c>
      <c r="B2046" s="1" t="s">
        <v>179</v>
      </c>
      <c r="C2046" s="4" t="s">
        <v>386</v>
      </c>
      <c r="D2046" s="149">
        <v>169373</v>
      </c>
      <c r="E2046" s="1"/>
    </row>
    <row r="2047" spans="1:5">
      <c r="A2047" s="2">
        <v>42175</v>
      </c>
      <c r="B2047" s="1" t="s">
        <v>190</v>
      </c>
      <c r="C2047" s="4" t="s">
        <v>386</v>
      </c>
      <c r="D2047" s="149">
        <v>0</v>
      </c>
      <c r="E2047" s="1"/>
    </row>
    <row r="2048" spans="1:5">
      <c r="A2048" s="2">
        <v>42175</v>
      </c>
      <c r="B2048" s="1" t="s">
        <v>191</v>
      </c>
      <c r="C2048" s="4" t="s">
        <v>386</v>
      </c>
      <c r="D2048" s="149">
        <v>0</v>
      </c>
      <c r="E2048" s="1"/>
    </row>
    <row r="2049" spans="1:5">
      <c r="A2049" s="2">
        <v>42175</v>
      </c>
      <c r="B2049" s="1" t="s">
        <v>366</v>
      </c>
      <c r="C2049" s="4" t="s">
        <v>386</v>
      </c>
      <c r="D2049" s="149">
        <v>0</v>
      </c>
      <c r="E2049" s="1"/>
    </row>
    <row r="2050" spans="1:5">
      <c r="A2050" s="2">
        <v>42175</v>
      </c>
      <c r="B2050" s="1" t="s">
        <v>192</v>
      </c>
      <c r="C2050" s="4" t="s">
        <v>386</v>
      </c>
      <c r="D2050" s="149">
        <v>0</v>
      </c>
      <c r="E2050" s="1"/>
    </row>
    <row r="2051" spans="1:5">
      <c r="A2051" s="2">
        <v>42175</v>
      </c>
      <c r="B2051" s="1" t="s">
        <v>193</v>
      </c>
      <c r="C2051" s="4" t="s">
        <v>386</v>
      </c>
      <c r="D2051" s="149">
        <v>0</v>
      </c>
      <c r="E2051" s="1"/>
    </row>
    <row r="2052" spans="1:5">
      <c r="A2052" s="2">
        <v>42175</v>
      </c>
      <c r="B2052" s="1" t="s">
        <v>194</v>
      </c>
      <c r="C2052" s="4" t="s">
        <v>386</v>
      </c>
      <c r="D2052" s="149">
        <v>5067</v>
      </c>
      <c r="E2052" s="1"/>
    </row>
    <row r="2053" spans="1:5">
      <c r="A2053" s="2">
        <v>42175</v>
      </c>
      <c r="B2053" s="1" t="s">
        <v>195</v>
      </c>
      <c r="C2053" s="4" t="s">
        <v>386</v>
      </c>
      <c r="D2053" s="149">
        <v>0</v>
      </c>
      <c r="E2053" s="1"/>
    </row>
    <row r="2054" spans="1:5">
      <c r="A2054" s="2">
        <v>42175</v>
      </c>
      <c r="B2054" s="1" t="s">
        <v>196</v>
      </c>
      <c r="C2054" s="4" t="s">
        <v>386</v>
      </c>
      <c r="D2054" s="149">
        <v>0</v>
      </c>
      <c r="E2054" s="1"/>
    </row>
    <row r="2055" spans="1:5">
      <c r="A2055" s="2">
        <v>42175</v>
      </c>
      <c r="B2055" s="1" t="s">
        <v>197</v>
      </c>
      <c r="C2055" s="4" t="s">
        <v>386</v>
      </c>
      <c r="D2055" s="149">
        <v>0</v>
      </c>
      <c r="E2055" s="1"/>
    </row>
    <row r="2056" spans="1:5">
      <c r="A2056" s="2">
        <v>42175</v>
      </c>
      <c r="B2056" s="1" t="s">
        <v>198</v>
      </c>
      <c r="C2056" s="4" t="s">
        <v>386</v>
      </c>
      <c r="D2056" s="149">
        <v>0</v>
      </c>
      <c r="E2056" s="1"/>
    </row>
    <row r="2057" spans="1:5">
      <c r="A2057" s="2">
        <v>42175</v>
      </c>
      <c r="B2057" s="1" t="s">
        <v>199</v>
      </c>
      <c r="C2057" s="4" t="s">
        <v>386</v>
      </c>
      <c r="D2057" s="149">
        <v>0</v>
      </c>
      <c r="E2057" s="1"/>
    </row>
    <row r="2058" spans="1:5">
      <c r="A2058" s="2">
        <v>42175</v>
      </c>
      <c r="B2058" s="1" t="s">
        <v>200</v>
      </c>
      <c r="C2058" s="4" t="s">
        <v>386</v>
      </c>
      <c r="D2058" s="149">
        <v>0</v>
      </c>
      <c r="E2058" s="1"/>
    </row>
    <row r="2059" spans="1:5">
      <c r="A2059" s="2">
        <v>42175</v>
      </c>
      <c r="B2059" s="1" t="s">
        <v>201</v>
      </c>
      <c r="C2059" s="4" t="s">
        <v>386</v>
      </c>
      <c r="D2059" s="149">
        <v>0</v>
      </c>
      <c r="E2059" s="1"/>
    </row>
    <row r="2060" spans="1:5">
      <c r="A2060" s="2">
        <v>42175</v>
      </c>
      <c r="B2060" s="1" t="s">
        <v>202</v>
      </c>
      <c r="C2060" s="4" t="s">
        <v>386</v>
      </c>
      <c r="D2060" s="149">
        <v>0</v>
      </c>
      <c r="E2060" s="1"/>
    </row>
    <row r="2061" spans="1:5">
      <c r="A2061" s="2">
        <v>42175</v>
      </c>
      <c r="B2061" s="1" t="s">
        <v>203</v>
      </c>
      <c r="C2061" s="4" t="s">
        <v>386</v>
      </c>
      <c r="D2061" s="149">
        <v>0</v>
      </c>
      <c r="E2061" s="1"/>
    </row>
    <row r="2062" spans="1:5">
      <c r="A2062" s="2">
        <v>42175</v>
      </c>
      <c r="B2062" s="1" t="s">
        <v>178</v>
      </c>
      <c r="C2062" s="4" t="s">
        <v>386</v>
      </c>
      <c r="D2062" s="149">
        <v>12620</v>
      </c>
      <c r="E2062" s="1"/>
    </row>
    <row r="2063" spans="1:5">
      <c r="A2063" s="2">
        <v>42175</v>
      </c>
      <c r="B2063" s="1" t="s">
        <v>204</v>
      </c>
      <c r="C2063" s="4" t="s">
        <v>386</v>
      </c>
      <c r="D2063" s="149">
        <v>0</v>
      </c>
      <c r="E2063" s="1"/>
    </row>
    <row r="2064" spans="1:5">
      <c r="A2064" s="2">
        <v>42175</v>
      </c>
      <c r="B2064" s="1" t="s">
        <v>205</v>
      </c>
      <c r="C2064" s="4" t="s">
        <v>386</v>
      </c>
      <c r="D2064" s="149">
        <v>0</v>
      </c>
      <c r="E2064" s="1"/>
    </row>
    <row r="2065" spans="1:5">
      <c r="A2065" s="2">
        <v>42175</v>
      </c>
      <c r="B2065" s="1" t="s">
        <v>181</v>
      </c>
      <c r="C2065" s="4" t="s">
        <v>386</v>
      </c>
      <c r="D2065" s="149">
        <v>26890</v>
      </c>
      <c r="E2065" s="1"/>
    </row>
    <row r="2066" spans="1:5">
      <c r="A2066" s="2">
        <v>42175</v>
      </c>
      <c r="B2066" s="1" t="s">
        <v>182</v>
      </c>
      <c r="C2066" s="4" t="s">
        <v>386</v>
      </c>
      <c r="D2066" s="149">
        <v>33819</v>
      </c>
      <c r="E2066" s="1"/>
    </row>
    <row r="2067" spans="1:5">
      <c r="A2067" s="2">
        <v>42175</v>
      </c>
      <c r="B2067" s="1" t="s">
        <v>180</v>
      </c>
      <c r="C2067" s="4" t="s">
        <v>386</v>
      </c>
      <c r="D2067" s="149">
        <v>73107</v>
      </c>
      <c r="E2067" s="1"/>
    </row>
    <row r="2068" spans="1:5">
      <c r="A2068" s="2">
        <v>42175</v>
      </c>
      <c r="B2068" s="1" t="s">
        <v>208</v>
      </c>
      <c r="C2068" s="4" t="s">
        <v>386</v>
      </c>
      <c r="D2068" s="149">
        <v>0</v>
      </c>
      <c r="E2068" s="1"/>
    </row>
    <row r="2069" spans="1:5">
      <c r="A2069" s="2">
        <v>42175</v>
      </c>
      <c r="B2069" s="1" t="s">
        <v>183</v>
      </c>
      <c r="C2069" s="4" t="s">
        <v>386</v>
      </c>
      <c r="D2069" s="149">
        <v>0</v>
      </c>
      <c r="E2069" s="1"/>
    </row>
    <row r="2070" spans="1:5">
      <c r="A2070" s="2">
        <v>42175</v>
      </c>
      <c r="B2070" s="1" t="s">
        <v>209</v>
      </c>
      <c r="C2070" s="4" t="s">
        <v>386</v>
      </c>
      <c r="D2070" s="149">
        <v>0</v>
      </c>
      <c r="E2070" s="1"/>
    </row>
    <row r="2071" spans="1:5">
      <c r="A2071" s="2">
        <v>42175</v>
      </c>
      <c r="B2071" s="1" t="s">
        <v>211</v>
      </c>
      <c r="C2071" s="4" t="s">
        <v>386</v>
      </c>
      <c r="D2071" s="149">
        <v>0</v>
      </c>
      <c r="E2071" s="1"/>
    </row>
    <row r="2072" spans="1:5">
      <c r="A2072" s="2">
        <v>42175</v>
      </c>
      <c r="B2072" s="1" t="s">
        <v>374</v>
      </c>
      <c r="C2072" s="4" t="s">
        <v>386</v>
      </c>
      <c r="D2072" s="149">
        <v>0</v>
      </c>
      <c r="E2072" s="1"/>
    </row>
    <row r="2073" spans="1:5">
      <c r="A2073" s="2">
        <v>42175</v>
      </c>
      <c r="B2073" s="1" t="s">
        <v>256</v>
      </c>
      <c r="C2073" s="4" t="s">
        <v>386</v>
      </c>
      <c r="D2073" s="149">
        <v>0</v>
      </c>
      <c r="E2073" s="1"/>
    </row>
    <row r="2074" spans="1:5">
      <c r="A2074" s="2">
        <v>42175</v>
      </c>
      <c r="B2074" s="1" t="s">
        <v>184</v>
      </c>
      <c r="C2074" s="4" t="s">
        <v>386</v>
      </c>
      <c r="D2074" s="149">
        <v>0</v>
      </c>
      <c r="E2074" s="1"/>
    </row>
  </sheetData>
  <conditionalFormatting sqref="C236:C2074">
    <cfRule type="containsText" dxfId="2" priority="2" operator="containsText" text="Gaji Pokok">
      <formula>NOT(ISERROR(SEARCH("Gaji Pokok",C236)))</formula>
    </cfRule>
  </conditionalFormatting>
  <conditionalFormatting sqref="I236:I316">
    <cfRule type="containsText" dxfId="1" priority="1" operator="containsText" text="Gaji Pokok">
      <formula>NOT(ISERROR(SEARCH("Gaji Pokok",I236)))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Database!$E$2:$E$13</xm:f>
          </x14:formula1>
          <xm:sqref>C236:C2074 I236:I316</xm:sqref>
        </x14:dataValidation>
        <x14:dataValidation type="list" allowBlank="1" showInputMessage="1" showErrorMessage="1">
          <x14:formula1>
            <xm:f>Database!$C$18:$C$19</xm:f>
          </x14:formula1>
          <xm:sqref>Q237:Q349</xm:sqref>
        </x14:dataValidation>
        <x14:dataValidation type="list" allowBlank="1" showInputMessage="1" showErrorMessage="1">
          <x14:formula1>
            <xm:f>Database!$G$2:$G$5</xm:f>
          </x14:formula1>
          <xm:sqref>O237:O349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C5" sqref="C5"/>
    </sheetView>
  </sheetViews>
  <sheetFormatPr defaultRowHeight="15"/>
  <cols>
    <col min="1" max="1" width="15.7109375" style="3" bestFit="1" customWidth="1"/>
    <col min="2" max="2" width="10.140625" bestFit="1" customWidth="1"/>
    <col min="3" max="3" width="16" bestFit="1" customWidth="1"/>
    <col min="4" max="4" width="11.85546875" style="146" bestFit="1" customWidth="1"/>
    <col min="5" max="5" width="13.42578125" bestFit="1" customWidth="1"/>
  </cols>
  <sheetData>
    <row r="1" spans="1:5">
      <c r="A1" s="8" t="s">
        <v>114</v>
      </c>
      <c r="B1" s="5" t="s">
        <v>0</v>
      </c>
      <c r="C1" s="5" t="s">
        <v>108</v>
      </c>
      <c r="D1" s="147" t="s">
        <v>109</v>
      </c>
      <c r="E1" s="10" t="s">
        <v>93</v>
      </c>
    </row>
    <row r="2" spans="1:5">
      <c r="A2" s="2">
        <v>42236</v>
      </c>
      <c r="B2" s="132" t="s">
        <v>342</v>
      </c>
      <c r="C2" t="s">
        <v>440</v>
      </c>
      <c r="D2" s="160">
        <v>0</v>
      </c>
    </row>
    <row r="3" spans="1:5">
      <c r="A3" s="2">
        <v>42236</v>
      </c>
      <c r="B3" s="132" t="s">
        <v>175</v>
      </c>
      <c r="C3" s="144" t="s">
        <v>440</v>
      </c>
      <c r="D3" s="160">
        <v>-99000</v>
      </c>
    </row>
    <row r="4" spans="1:5">
      <c r="A4" s="2">
        <v>42236</v>
      </c>
      <c r="B4" s="132" t="s">
        <v>185</v>
      </c>
      <c r="C4" s="144" t="s">
        <v>440</v>
      </c>
      <c r="D4" s="160">
        <v>-112800</v>
      </c>
    </row>
    <row r="5" spans="1:5">
      <c r="A5" s="2">
        <v>42236</v>
      </c>
      <c r="B5" s="132" t="s">
        <v>176</v>
      </c>
      <c r="C5" s="144" t="s">
        <v>440</v>
      </c>
      <c r="D5" s="160">
        <v>0</v>
      </c>
    </row>
    <row r="6" spans="1:5">
      <c r="A6" s="2">
        <v>42236</v>
      </c>
      <c r="B6" s="132" t="s">
        <v>177</v>
      </c>
      <c r="C6" s="144" t="s">
        <v>440</v>
      </c>
      <c r="D6" s="160">
        <v>0</v>
      </c>
    </row>
    <row r="7" spans="1:5">
      <c r="A7" s="2">
        <v>42236</v>
      </c>
      <c r="B7" s="132" t="s">
        <v>187</v>
      </c>
      <c r="C7" s="144" t="s">
        <v>440</v>
      </c>
      <c r="D7" s="160">
        <v>0</v>
      </c>
    </row>
    <row r="8" spans="1:5">
      <c r="A8" s="2">
        <v>42236</v>
      </c>
      <c r="B8" s="132" t="s">
        <v>179</v>
      </c>
      <c r="C8" s="144" t="s">
        <v>440</v>
      </c>
      <c r="D8" s="160">
        <v>60</v>
      </c>
    </row>
    <row r="9" spans="1:5">
      <c r="A9" s="2">
        <v>42236</v>
      </c>
      <c r="B9" s="132" t="s">
        <v>190</v>
      </c>
      <c r="C9" s="144" t="s">
        <v>440</v>
      </c>
      <c r="D9" s="160">
        <v>0</v>
      </c>
    </row>
    <row r="10" spans="1:5">
      <c r="A10" s="2">
        <v>42236</v>
      </c>
      <c r="B10" s="161" t="s">
        <v>191</v>
      </c>
      <c r="C10" s="144" t="s">
        <v>440</v>
      </c>
      <c r="D10" s="160">
        <v>0</v>
      </c>
    </row>
    <row r="11" spans="1:5">
      <c r="A11" s="2">
        <v>42236</v>
      </c>
      <c r="B11" s="132" t="s">
        <v>192</v>
      </c>
      <c r="C11" s="144" t="s">
        <v>440</v>
      </c>
      <c r="D11" s="160">
        <v>0</v>
      </c>
    </row>
    <row r="12" spans="1:5">
      <c r="A12" s="2">
        <v>42236</v>
      </c>
      <c r="B12" s="132" t="s">
        <v>194</v>
      </c>
      <c r="C12" s="144" t="s">
        <v>440</v>
      </c>
      <c r="D12" s="160">
        <v>0</v>
      </c>
    </row>
    <row r="13" spans="1:5">
      <c r="A13" s="2">
        <v>42236</v>
      </c>
      <c r="B13" s="132" t="s">
        <v>195</v>
      </c>
      <c r="C13" s="144" t="s">
        <v>440</v>
      </c>
      <c r="D13" s="160">
        <v>0</v>
      </c>
    </row>
    <row r="14" spans="1:5">
      <c r="A14" s="2">
        <v>42236</v>
      </c>
      <c r="B14" s="161" t="s">
        <v>196</v>
      </c>
      <c r="C14" s="144" t="s">
        <v>440</v>
      </c>
      <c r="D14" s="160">
        <v>0</v>
      </c>
    </row>
    <row r="15" spans="1:5">
      <c r="A15" s="2">
        <v>42236</v>
      </c>
      <c r="B15" s="161" t="s">
        <v>197</v>
      </c>
      <c r="C15" s="144" t="s">
        <v>440</v>
      </c>
      <c r="D15" s="160">
        <v>0</v>
      </c>
    </row>
    <row r="16" spans="1:5">
      <c r="A16" s="2">
        <v>42236</v>
      </c>
      <c r="B16" s="132" t="s">
        <v>198</v>
      </c>
      <c r="C16" s="144" t="s">
        <v>440</v>
      </c>
      <c r="D16" s="160">
        <v>0</v>
      </c>
    </row>
    <row r="17" spans="1:4">
      <c r="A17" s="2">
        <v>42236</v>
      </c>
      <c r="B17" s="132" t="s">
        <v>199</v>
      </c>
      <c r="C17" s="144" t="s">
        <v>440</v>
      </c>
      <c r="D17" s="160">
        <v>0</v>
      </c>
    </row>
    <row r="18" spans="1:4">
      <c r="A18" s="2">
        <v>42236</v>
      </c>
      <c r="B18" s="132" t="s">
        <v>200</v>
      </c>
      <c r="C18" s="144" t="s">
        <v>440</v>
      </c>
      <c r="D18" s="160">
        <v>0</v>
      </c>
    </row>
    <row r="19" spans="1:4">
      <c r="A19" s="2">
        <v>42236</v>
      </c>
      <c r="B19" s="161" t="s">
        <v>201</v>
      </c>
      <c r="C19" s="144" t="s">
        <v>440</v>
      </c>
      <c r="D19" s="160">
        <v>0</v>
      </c>
    </row>
    <row r="20" spans="1:4">
      <c r="A20" s="2">
        <v>42236</v>
      </c>
      <c r="B20" s="132" t="s">
        <v>202</v>
      </c>
      <c r="C20" s="144" t="s">
        <v>440</v>
      </c>
      <c r="D20" s="160">
        <v>0</v>
      </c>
    </row>
    <row r="21" spans="1:4">
      <c r="A21" s="2">
        <v>42236</v>
      </c>
      <c r="B21" s="132" t="s">
        <v>203</v>
      </c>
      <c r="C21" s="144" t="s">
        <v>440</v>
      </c>
      <c r="D21" s="160">
        <v>0</v>
      </c>
    </row>
    <row r="22" spans="1:4">
      <c r="A22" s="2">
        <v>42236</v>
      </c>
      <c r="B22" s="132" t="s">
        <v>204</v>
      </c>
      <c r="C22" s="144" t="s">
        <v>440</v>
      </c>
      <c r="D22" s="160">
        <v>0</v>
      </c>
    </row>
    <row r="23" spans="1:4">
      <c r="A23" s="2">
        <v>42236</v>
      </c>
      <c r="B23" s="132" t="s">
        <v>181</v>
      </c>
      <c r="C23" s="144" t="s">
        <v>440</v>
      </c>
      <c r="D23" s="160">
        <v>0</v>
      </c>
    </row>
    <row r="24" spans="1:4">
      <c r="A24" s="2">
        <v>42236</v>
      </c>
      <c r="B24" s="132" t="s">
        <v>182</v>
      </c>
      <c r="C24" s="144" t="s">
        <v>440</v>
      </c>
      <c r="D24" s="160">
        <v>0</v>
      </c>
    </row>
    <row r="25" spans="1:4">
      <c r="A25" s="2">
        <v>42236</v>
      </c>
      <c r="B25" s="132" t="s">
        <v>180</v>
      </c>
      <c r="C25" s="144" t="s">
        <v>440</v>
      </c>
      <c r="D25" s="160">
        <v>0</v>
      </c>
    </row>
    <row r="26" spans="1:4">
      <c r="A26" s="2">
        <v>42236</v>
      </c>
      <c r="B26" s="132" t="s">
        <v>189</v>
      </c>
      <c r="C26" s="144" t="s">
        <v>440</v>
      </c>
      <c r="D26" s="160">
        <v>0</v>
      </c>
    </row>
    <row r="27" spans="1:4">
      <c r="A27" s="2">
        <v>42236</v>
      </c>
      <c r="B27" s="132" t="s">
        <v>207</v>
      </c>
      <c r="C27" s="144" t="s">
        <v>440</v>
      </c>
      <c r="D27" s="160">
        <v>0</v>
      </c>
    </row>
    <row r="28" spans="1:4">
      <c r="A28" s="2">
        <v>42236</v>
      </c>
      <c r="B28" s="132" t="s">
        <v>208</v>
      </c>
      <c r="C28" s="144" t="s">
        <v>440</v>
      </c>
      <c r="D28" s="160">
        <v>0</v>
      </c>
    </row>
    <row r="29" spans="1:4">
      <c r="A29" s="2">
        <v>42236</v>
      </c>
      <c r="B29" s="132" t="s">
        <v>183</v>
      </c>
      <c r="C29" s="144" t="s">
        <v>440</v>
      </c>
      <c r="D29" s="160">
        <v>0</v>
      </c>
    </row>
    <row r="30" spans="1:4">
      <c r="A30" s="2">
        <v>42236</v>
      </c>
      <c r="B30" s="132" t="s">
        <v>209</v>
      </c>
      <c r="C30" s="144" t="s">
        <v>440</v>
      </c>
      <c r="D30" s="160">
        <v>0</v>
      </c>
    </row>
    <row r="31" spans="1:4">
      <c r="A31" s="2">
        <v>42236</v>
      </c>
      <c r="B31" s="132" t="s">
        <v>211</v>
      </c>
      <c r="C31" s="144" t="s">
        <v>440</v>
      </c>
      <c r="D31" s="160">
        <v>0</v>
      </c>
    </row>
    <row r="32" spans="1:4">
      <c r="A32" s="2">
        <v>42236</v>
      </c>
      <c r="B32" s="161" t="s">
        <v>256</v>
      </c>
      <c r="C32" s="144" t="s">
        <v>440</v>
      </c>
      <c r="D32" s="160">
        <v>0</v>
      </c>
    </row>
    <row r="33" spans="1:4">
      <c r="A33" s="2">
        <v>42236</v>
      </c>
      <c r="B33" s="132" t="s">
        <v>439</v>
      </c>
      <c r="C33" s="144" t="s">
        <v>440</v>
      </c>
      <c r="D33" s="160">
        <v>0</v>
      </c>
    </row>
    <row r="34" spans="1:4">
      <c r="A34" s="2">
        <v>42236</v>
      </c>
      <c r="B34" s="132" t="s">
        <v>394</v>
      </c>
      <c r="C34" s="144" t="s">
        <v>440</v>
      </c>
      <c r="D34" s="160">
        <v>0</v>
      </c>
    </row>
    <row r="35" spans="1:4">
      <c r="A35" s="2">
        <v>42236</v>
      </c>
      <c r="B35" s="132" t="s">
        <v>396</v>
      </c>
      <c r="C35" s="144" t="s">
        <v>440</v>
      </c>
      <c r="D35" s="160">
        <v>0</v>
      </c>
    </row>
    <row r="36" spans="1:4">
      <c r="A36" s="2">
        <v>42236</v>
      </c>
      <c r="B36" s="161" t="s">
        <v>398</v>
      </c>
      <c r="C36" s="144" t="s">
        <v>440</v>
      </c>
      <c r="D36" s="160">
        <v>0</v>
      </c>
    </row>
    <row r="37" spans="1:4">
      <c r="A37" s="2">
        <v>42236</v>
      </c>
      <c r="B37" s="161" t="s">
        <v>400</v>
      </c>
      <c r="C37" s="144" t="s">
        <v>440</v>
      </c>
      <c r="D37" s="160">
        <v>0</v>
      </c>
    </row>
    <row r="38" spans="1:4">
      <c r="A38" s="2">
        <v>42236</v>
      </c>
      <c r="B38" s="132" t="s">
        <v>402</v>
      </c>
      <c r="C38" s="144" t="s">
        <v>440</v>
      </c>
      <c r="D38" s="160">
        <v>0</v>
      </c>
    </row>
    <row r="39" spans="1:4">
      <c r="A39" s="2">
        <v>42236</v>
      </c>
      <c r="B39" s="132" t="s">
        <v>404</v>
      </c>
      <c r="C39" s="144" t="s">
        <v>440</v>
      </c>
      <c r="D39" s="160">
        <v>0</v>
      </c>
    </row>
    <row r="40" spans="1:4">
      <c r="A40" s="2">
        <v>42236</v>
      </c>
      <c r="B40" s="132" t="s">
        <v>406</v>
      </c>
      <c r="C40" s="144" t="s">
        <v>440</v>
      </c>
      <c r="D40" s="160">
        <v>0</v>
      </c>
    </row>
    <row r="41" spans="1:4">
      <c r="A41" s="2">
        <v>42236</v>
      </c>
      <c r="B41" s="132" t="s">
        <v>408</v>
      </c>
      <c r="C41" s="144" t="s">
        <v>440</v>
      </c>
      <c r="D41" s="160">
        <v>0</v>
      </c>
    </row>
    <row r="42" spans="1:4">
      <c r="A42" s="2">
        <v>42236</v>
      </c>
      <c r="B42" s="132" t="s">
        <v>410</v>
      </c>
      <c r="C42" s="144" t="s">
        <v>440</v>
      </c>
      <c r="D42" s="160">
        <v>0</v>
      </c>
    </row>
    <row r="43" spans="1:4">
      <c r="A43" s="2">
        <v>42236</v>
      </c>
      <c r="B43" s="161" t="s">
        <v>412</v>
      </c>
      <c r="C43" s="144" t="s">
        <v>440</v>
      </c>
      <c r="D43" s="160">
        <v>0</v>
      </c>
    </row>
    <row r="44" spans="1:4">
      <c r="A44" s="2">
        <v>42236</v>
      </c>
      <c r="B44" s="132" t="s">
        <v>414</v>
      </c>
      <c r="C44" s="144" t="s">
        <v>440</v>
      </c>
      <c r="D44" s="160">
        <v>0</v>
      </c>
    </row>
    <row r="45" spans="1:4">
      <c r="A45" s="2">
        <v>42236</v>
      </c>
      <c r="B45" s="132" t="s">
        <v>416</v>
      </c>
      <c r="C45" s="144" t="s">
        <v>440</v>
      </c>
      <c r="D45" s="160">
        <v>0</v>
      </c>
    </row>
    <row r="46" spans="1:4">
      <c r="A46" s="2">
        <v>42236</v>
      </c>
      <c r="B46" s="132" t="s">
        <v>418</v>
      </c>
      <c r="C46" s="144" t="s">
        <v>440</v>
      </c>
      <c r="D46" s="160">
        <v>0</v>
      </c>
    </row>
    <row r="47" spans="1:4">
      <c r="A47" s="2">
        <v>42236</v>
      </c>
      <c r="B47" s="132" t="s">
        <v>420</v>
      </c>
      <c r="C47" s="144" t="s">
        <v>440</v>
      </c>
      <c r="D47" s="160">
        <v>0</v>
      </c>
    </row>
    <row r="48" spans="1:4">
      <c r="A48" s="2">
        <v>42236</v>
      </c>
      <c r="B48" s="132" t="s">
        <v>422</v>
      </c>
      <c r="C48" s="144" t="s">
        <v>440</v>
      </c>
      <c r="D48" s="160">
        <v>0</v>
      </c>
    </row>
    <row r="49" spans="1:4">
      <c r="A49" s="2">
        <v>42236</v>
      </c>
      <c r="B49" s="132" t="s">
        <v>424</v>
      </c>
      <c r="C49" s="144" t="s">
        <v>440</v>
      </c>
      <c r="D49" s="160">
        <v>0</v>
      </c>
    </row>
    <row r="50" spans="1:4">
      <c r="A50" s="2">
        <v>42236</v>
      </c>
      <c r="B50" s="132" t="s">
        <v>426</v>
      </c>
      <c r="C50" s="144" t="s">
        <v>440</v>
      </c>
      <c r="D50" s="160">
        <v>0</v>
      </c>
    </row>
    <row r="51" spans="1:4">
      <c r="A51" s="2">
        <v>42236</v>
      </c>
      <c r="B51" s="132" t="s">
        <v>342</v>
      </c>
      <c r="C51" t="s">
        <v>386</v>
      </c>
      <c r="D51" s="160">
        <v>25509</v>
      </c>
    </row>
    <row r="52" spans="1:4">
      <c r="A52" s="2">
        <v>42236</v>
      </c>
      <c r="B52" s="132" t="s">
        <v>175</v>
      </c>
      <c r="C52" s="144" t="s">
        <v>386</v>
      </c>
      <c r="D52" s="160">
        <v>-15706</v>
      </c>
    </row>
    <row r="53" spans="1:4">
      <c r="A53" s="2">
        <v>42236</v>
      </c>
      <c r="B53" s="132" t="s">
        <v>185</v>
      </c>
      <c r="C53" s="144" t="s">
        <v>386</v>
      </c>
      <c r="D53" s="160">
        <v>-9649</v>
      </c>
    </row>
    <row r="54" spans="1:4">
      <c r="A54" s="2">
        <v>42236</v>
      </c>
      <c r="B54" s="132" t="s">
        <v>176</v>
      </c>
      <c r="C54" s="144" t="s">
        <v>386</v>
      </c>
      <c r="D54" s="160">
        <v>-26614</v>
      </c>
    </row>
    <row r="55" spans="1:4">
      <c r="A55" s="2">
        <v>42236</v>
      </c>
      <c r="B55" s="132" t="s">
        <v>177</v>
      </c>
      <c r="C55" s="144" t="s">
        <v>386</v>
      </c>
      <c r="D55" s="160">
        <v>-21288</v>
      </c>
    </row>
    <row r="56" spans="1:4">
      <c r="A56" s="2">
        <v>42236</v>
      </c>
      <c r="B56" s="132" t="s">
        <v>187</v>
      </c>
      <c r="C56" s="144" t="s">
        <v>386</v>
      </c>
      <c r="D56" s="160">
        <v>0</v>
      </c>
    </row>
    <row r="57" spans="1:4">
      <c r="A57" s="2">
        <v>42236</v>
      </c>
      <c r="B57" s="132" t="s">
        <v>179</v>
      </c>
      <c r="C57" s="144" t="s">
        <v>386</v>
      </c>
      <c r="D57" s="160">
        <v>80362</v>
      </c>
    </row>
    <row r="58" spans="1:4">
      <c r="A58" s="2">
        <v>42236</v>
      </c>
      <c r="B58" s="132" t="s">
        <v>190</v>
      </c>
      <c r="C58" s="144" t="s">
        <v>386</v>
      </c>
      <c r="D58" s="160">
        <v>0</v>
      </c>
    </row>
    <row r="59" spans="1:4">
      <c r="A59" s="2">
        <v>42236</v>
      </c>
      <c r="B59" s="161" t="s">
        <v>191</v>
      </c>
      <c r="C59" s="144" t="s">
        <v>386</v>
      </c>
      <c r="D59" s="160">
        <v>0</v>
      </c>
    </row>
    <row r="60" spans="1:4">
      <c r="A60" s="2">
        <v>42236</v>
      </c>
      <c r="B60" s="132" t="s">
        <v>192</v>
      </c>
      <c r="C60" s="144" t="s">
        <v>386</v>
      </c>
      <c r="D60" s="160">
        <v>0</v>
      </c>
    </row>
    <row r="61" spans="1:4">
      <c r="A61" s="2">
        <v>42236</v>
      </c>
      <c r="B61" s="132" t="s">
        <v>194</v>
      </c>
      <c r="C61" s="144" t="s">
        <v>386</v>
      </c>
      <c r="D61" s="160">
        <v>0</v>
      </c>
    </row>
    <row r="62" spans="1:4">
      <c r="A62" s="2">
        <v>42236</v>
      </c>
      <c r="B62" s="132" t="s">
        <v>195</v>
      </c>
      <c r="C62" s="144" t="s">
        <v>386</v>
      </c>
      <c r="D62" s="160">
        <v>0</v>
      </c>
    </row>
    <row r="63" spans="1:4">
      <c r="A63" s="2">
        <v>42236</v>
      </c>
      <c r="B63" s="161" t="s">
        <v>196</v>
      </c>
      <c r="C63" s="144" t="s">
        <v>386</v>
      </c>
      <c r="D63" s="160">
        <v>0</v>
      </c>
    </row>
    <row r="64" spans="1:4">
      <c r="A64" s="2">
        <v>42236</v>
      </c>
      <c r="B64" s="161" t="s">
        <v>197</v>
      </c>
      <c r="C64" s="144" t="s">
        <v>386</v>
      </c>
      <c r="D64" s="160">
        <v>0</v>
      </c>
    </row>
    <row r="65" spans="1:4">
      <c r="A65" s="2">
        <v>42236</v>
      </c>
      <c r="B65" s="132" t="s">
        <v>198</v>
      </c>
      <c r="C65" s="144" t="s">
        <v>386</v>
      </c>
      <c r="D65" s="160">
        <v>0</v>
      </c>
    </row>
    <row r="66" spans="1:4">
      <c r="A66" s="2">
        <v>42236</v>
      </c>
      <c r="B66" s="132" t="s">
        <v>199</v>
      </c>
      <c r="C66" s="144" t="s">
        <v>386</v>
      </c>
      <c r="D66" s="160">
        <v>0</v>
      </c>
    </row>
    <row r="67" spans="1:4">
      <c r="A67" s="2">
        <v>42236</v>
      </c>
      <c r="B67" s="132" t="s">
        <v>200</v>
      </c>
      <c r="C67" s="144" t="s">
        <v>386</v>
      </c>
      <c r="D67" s="160">
        <v>0</v>
      </c>
    </row>
    <row r="68" spans="1:4">
      <c r="A68" s="2">
        <v>42236</v>
      </c>
      <c r="B68" s="161" t="s">
        <v>201</v>
      </c>
      <c r="C68" s="144" t="s">
        <v>386</v>
      </c>
      <c r="D68" s="160">
        <v>0</v>
      </c>
    </row>
    <row r="69" spans="1:4">
      <c r="A69" s="2">
        <v>42236</v>
      </c>
      <c r="B69" s="132" t="s">
        <v>202</v>
      </c>
      <c r="C69" s="144" t="s">
        <v>386</v>
      </c>
      <c r="D69" s="160">
        <v>0</v>
      </c>
    </row>
    <row r="70" spans="1:4">
      <c r="A70" s="2">
        <v>42236</v>
      </c>
      <c r="B70" s="132" t="s">
        <v>203</v>
      </c>
      <c r="C70" s="144" t="s">
        <v>386</v>
      </c>
      <c r="D70" s="160">
        <v>0</v>
      </c>
    </row>
    <row r="71" spans="1:4">
      <c r="A71" s="2">
        <v>42236</v>
      </c>
      <c r="B71" s="132" t="s">
        <v>204</v>
      </c>
      <c r="C71" s="144" t="s">
        <v>386</v>
      </c>
      <c r="D71" s="160">
        <v>0</v>
      </c>
    </row>
    <row r="72" spans="1:4">
      <c r="A72" s="2">
        <v>42236</v>
      </c>
      <c r="B72" s="132" t="s">
        <v>181</v>
      </c>
      <c r="C72" s="144" t="s">
        <v>386</v>
      </c>
      <c r="D72" s="160">
        <v>0</v>
      </c>
    </row>
    <row r="73" spans="1:4">
      <c r="A73" s="2">
        <v>42236</v>
      </c>
      <c r="B73" s="132" t="s">
        <v>182</v>
      </c>
      <c r="C73" s="144" t="s">
        <v>386</v>
      </c>
      <c r="D73" s="160">
        <v>0</v>
      </c>
    </row>
    <row r="74" spans="1:4">
      <c r="A74" s="2">
        <v>42236</v>
      </c>
      <c r="B74" s="132" t="s">
        <v>180</v>
      </c>
      <c r="C74" s="144" t="s">
        <v>386</v>
      </c>
      <c r="D74" s="160">
        <v>0</v>
      </c>
    </row>
    <row r="75" spans="1:4">
      <c r="A75" s="2">
        <v>42236</v>
      </c>
      <c r="B75" s="132" t="s">
        <v>189</v>
      </c>
      <c r="C75" s="144" t="s">
        <v>386</v>
      </c>
      <c r="D75" s="160">
        <v>0</v>
      </c>
    </row>
    <row r="76" spans="1:4">
      <c r="A76" s="2">
        <v>42236</v>
      </c>
      <c r="B76" s="132" t="s">
        <v>207</v>
      </c>
      <c r="C76" s="144" t="s">
        <v>386</v>
      </c>
      <c r="D76" s="160">
        <v>0</v>
      </c>
    </row>
    <row r="77" spans="1:4">
      <c r="A77" s="2">
        <v>42236</v>
      </c>
      <c r="B77" s="132" t="s">
        <v>208</v>
      </c>
      <c r="C77" s="144" t="s">
        <v>386</v>
      </c>
      <c r="D77" s="160">
        <v>0</v>
      </c>
    </row>
    <row r="78" spans="1:4">
      <c r="A78" s="2">
        <v>42236</v>
      </c>
      <c r="B78" s="132" t="s">
        <v>183</v>
      </c>
      <c r="C78" s="144" t="s">
        <v>386</v>
      </c>
      <c r="D78" s="160">
        <v>0</v>
      </c>
    </row>
    <row r="79" spans="1:4">
      <c r="A79" s="2">
        <v>42236</v>
      </c>
      <c r="B79" s="132" t="s">
        <v>209</v>
      </c>
      <c r="C79" s="144" t="s">
        <v>386</v>
      </c>
      <c r="D79" s="160">
        <v>0</v>
      </c>
    </row>
    <row r="80" spans="1:4">
      <c r="A80" s="2">
        <v>42236</v>
      </c>
      <c r="B80" s="132" t="s">
        <v>211</v>
      </c>
      <c r="C80" s="144" t="s">
        <v>386</v>
      </c>
      <c r="D80" s="160">
        <v>0</v>
      </c>
    </row>
    <row r="81" spans="1:4">
      <c r="A81" s="2">
        <v>42236</v>
      </c>
      <c r="B81" s="161" t="s">
        <v>256</v>
      </c>
      <c r="C81" s="144" t="s">
        <v>386</v>
      </c>
      <c r="D81" s="160">
        <v>0</v>
      </c>
    </row>
    <row r="82" spans="1:4">
      <c r="A82" s="2">
        <v>42236</v>
      </c>
      <c r="B82" s="132" t="s">
        <v>439</v>
      </c>
      <c r="C82" s="144" t="s">
        <v>386</v>
      </c>
      <c r="D82" s="160">
        <v>0</v>
      </c>
    </row>
    <row r="83" spans="1:4">
      <c r="A83" s="2">
        <v>42236</v>
      </c>
      <c r="B83" s="132" t="s">
        <v>394</v>
      </c>
      <c r="C83" s="144" t="s">
        <v>386</v>
      </c>
      <c r="D83" s="160">
        <v>0</v>
      </c>
    </row>
    <row r="84" spans="1:4">
      <c r="A84" s="2">
        <v>42236</v>
      </c>
      <c r="B84" s="132" t="s">
        <v>396</v>
      </c>
      <c r="C84" s="144" t="s">
        <v>386</v>
      </c>
      <c r="D84" s="160">
        <v>0</v>
      </c>
    </row>
    <row r="85" spans="1:4">
      <c r="A85" s="2">
        <v>42236</v>
      </c>
      <c r="B85" s="161" t="s">
        <v>398</v>
      </c>
      <c r="C85" s="144" t="s">
        <v>386</v>
      </c>
      <c r="D85" s="160">
        <v>0</v>
      </c>
    </row>
    <row r="86" spans="1:4">
      <c r="A86" s="2">
        <v>42236</v>
      </c>
      <c r="B86" s="161" t="s">
        <v>400</v>
      </c>
      <c r="C86" s="144" t="s">
        <v>386</v>
      </c>
      <c r="D86" s="160">
        <v>0</v>
      </c>
    </row>
    <row r="87" spans="1:4">
      <c r="A87" s="2">
        <v>42236</v>
      </c>
      <c r="B87" s="132" t="s">
        <v>402</v>
      </c>
      <c r="C87" s="144" t="s">
        <v>386</v>
      </c>
      <c r="D87" s="160">
        <v>0</v>
      </c>
    </row>
    <row r="88" spans="1:4">
      <c r="A88" s="2">
        <v>42236</v>
      </c>
      <c r="B88" s="132" t="s">
        <v>404</v>
      </c>
      <c r="C88" s="144" t="s">
        <v>386</v>
      </c>
      <c r="D88" s="160">
        <v>0</v>
      </c>
    </row>
    <row r="89" spans="1:4">
      <c r="A89" s="2">
        <v>42236</v>
      </c>
      <c r="B89" s="132" t="s">
        <v>406</v>
      </c>
      <c r="C89" s="144" t="s">
        <v>386</v>
      </c>
      <c r="D89" s="160">
        <v>0</v>
      </c>
    </row>
    <row r="90" spans="1:4">
      <c r="A90" s="2">
        <v>42236</v>
      </c>
      <c r="B90" s="132" t="s">
        <v>408</v>
      </c>
      <c r="C90" s="144" t="s">
        <v>386</v>
      </c>
      <c r="D90" s="160">
        <v>0</v>
      </c>
    </row>
    <row r="91" spans="1:4">
      <c r="A91" s="2">
        <v>42236</v>
      </c>
      <c r="B91" s="132" t="s">
        <v>410</v>
      </c>
      <c r="C91" s="144" t="s">
        <v>386</v>
      </c>
      <c r="D91" s="160">
        <v>0</v>
      </c>
    </row>
    <row r="92" spans="1:4">
      <c r="A92" s="2">
        <v>42236</v>
      </c>
      <c r="B92" s="161" t="s">
        <v>412</v>
      </c>
      <c r="C92" s="144" t="s">
        <v>386</v>
      </c>
      <c r="D92" s="160">
        <v>0</v>
      </c>
    </row>
    <row r="93" spans="1:4">
      <c r="A93" s="2">
        <v>42236</v>
      </c>
      <c r="B93" s="132" t="s">
        <v>414</v>
      </c>
      <c r="C93" s="144" t="s">
        <v>386</v>
      </c>
      <c r="D93" s="160">
        <v>0</v>
      </c>
    </row>
    <row r="94" spans="1:4">
      <c r="A94" s="2">
        <v>42236</v>
      </c>
      <c r="B94" s="132" t="s">
        <v>416</v>
      </c>
      <c r="C94" s="144" t="s">
        <v>386</v>
      </c>
      <c r="D94" s="160">
        <v>0</v>
      </c>
    </row>
    <row r="95" spans="1:4">
      <c r="A95" s="2">
        <v>42236</v>
      </c>
      <c r="B95" s="132" t="s">
        <v>418</v>
      </c>
      <c r="C95" s="144" t="s">
        <v>386</v>
      </c>
      <c r="D95" s="160">
        <v>0</v>
      </c>
    </row>
    <row r="96" spans="1:4">
      <c r="A96" s="2">
        <v>42236</v>
      </c>
      <c r="B96" s="132" t="s">
        <v>420</v>
      </c>
      <c r="C96" s="144" t="s">
        <v>386</v>
      </c>
      <c r="D96" s="160">
        <v>0</v>
      </c>
    </row>
    <row r="97" spans="1:4">
      <c r="A97" s="2">
        <v>42236</v>
      </c>
      <c r="B97" s="132" t="s">
        <v>422</v>
      </c>
      <c r="C97" s="144" t="s">
        <v>386</v>
      </c>
      <c r="D97" s="160">
        <v>0</v>
      </c>
    </row>
    <row r="98" spans="1:4">
      <c r="A98" s="2">
        <v>42236</v>
      </c>
      <c r="B98" s="132" t="s">
        <v>424</v>
      </c>
      <c r="C98" s="144" t="s">
        <v>386</v>
      </c>
      <c r="D98" s="160">
        <v>0</v>
      </c>
    </row>
    <row r="99" spans="1:4">
      <c r="A99" s="2">
        <v>42236</v>
      </c>
      <c r="B99" s="132" t="s">
        <v>426</v>
      </c>
      <c r="C99" s="144" t="s">
        <v>386</v>
      </c>
      <c r="D99" s="160">
        <v>0</v>
      </c>
    </row>
    <row r="100" spans="1:4">
      <c r="A100" s="2">
        <v>42236</v>
      </c>
      <c r="B100" s="132" t="s">
        <v>342</v>
      </c>
      <c r="C100" t="s">
        <v>385</v>
      </c>
      <c r="D100" s="160">
        <v>0</v>
      </c>
    </row>
    <row r="101" spans="1:4">
      <c r="A101" s="2">
        <v>42236</v>
      </c>
      <c r="B101" s="132" t="s">
        <v>175</v>
      </c>
      <c r="C101" s="144" t="s">
        <v>385</v>
      </c>
      <c r="D101" s="160">
        <v>0</v>
      </c>
    </row>
    <row r="102" spans="1:4">
      <c r="A102" s="2">
        <v>42236</v>
      </c>
      <c r="B102" s="132" t="s">
        <v>185</v>
      </c>
      <c r="C102" s="144" t="s">
        <v>385</v>
      </c>
      <c r="D102" s="160">
        <v>0</v>
      </c>
    </row>
    <row r="103" spans="1:4">
      <c r="A103" s="2">
        <v>42236</v>
      </c>
      <c r="B103" s="132" t="s">
        <v>176</v>
      </c>
      <c r="C103" s="144" t="s">
        <v>385</v>
      </c>
      <c r="D103" s="160">
        <v>0</v>
      </c>
    </row>
    <row r="104" spans="1:4">
      <c r="A104" s="2">
        <v>42236</v>
      </c>
      <c r="B104" s="132" t="s">
        <v>177</v>
      </c>
      <c r="C104" s="144" t="s">
        <v>385</v>
      </c>
      <c r="D104" s="160">
        <v>207726</v>
      </c>
    </row>
    <row r="105" spans="1:4">
      <c r="A105" s="2">
        <v>42236</v>
      </c>
      <c r="B105" s="132" t="s">
        <v>187</v>
      </c>
      <c r="C105" s="144" t="s">
        <v>385</v>
      </c>
      <c r="D105" s="160">
        <v>0</v>
      </c>
    </row>
    <row r="106" spans="1:4">
      <c r="A106" s="2">
        <v>42236</v>
      </c>
      <c r="B106" s="132" t="s">
        <v>179</v>
      </c>
      <c r="C106" s="144" t="s">
        <v>385</v>
      </c>
      <c r="D106" s="160">
        <v>462299</v>
      </c>
    </row>
    <row r="107" spans="1:4">
      <c r="A107" s="2">
        <v>42236</v>
      </c>
      <c r="B107" s="132" t="s">
        <v>190</v>
      </c>
      <c r="C107" s="144" t="s">
        <v>385</v>
      </c>
      <c r="D107" s="160">
        <v>0</v>
      </c>
    </row>
    <row r="108" spans="1:4">
      <c r="A108" s="2">
        <v>42236</v>
      </c>
      <c r="B108" s="161" t="s">
        <v>191</v>
      </c>
      <c r="C108" s="144" t="s">
        <v>385</v>
      </c>
      <c r="D108" s="160">
        <v>0</v>
      </c>
    </row>
    <row r="109" spans="1:4">
      <c r="A109" s="2">
        <v>42236</v>
      </c>
      <c r="B109" s="132" t="s">
        <v>192</v>
      </c>
      <c r="C109" s="144" t="s">
        <v>385</v>
      </c>
      <c r="D109" s="160">
        <v>0</v>
      </c>
    </row>
    <row r="110" spans="1:4">
      <c r="A110" s="2">
        <v>42236</v>
      </c>
      <c r="B110" s="132" t="s">
        <v>194</v>
      </c>
      <c r="C110" s="144" t="s">
        <v>385</v>
      </c>
      <c r="D110" s="160">
        <v>0</v>
      </c>
    </row>
    <row r="111" spans="1:4">
      <c r="A111" s="2">
        <v>42236</v>
      </c>
      <c r="B111" s="132" t="s">
        <v>195</v>
      </c>
      <c r="C111" s="144" t="s">
        <v>385</v>
      </c>
      <c r="D111" s="160">
        <v>0</v>
      </c>
    </row>
    <row r="112" spans="1:4">
      <c r="A112" s="2">
        <v>42236</v>
      </c>
      <c r="B112" s="161" t="s">
        <v>196</v>
      </c>
      <c r="C112" s="144" t="s">
        <v>385</v>
      </c>
      <c r="D112" s="160">
        <v>0</v>
      </c>
    </row>
    <row r="113" spans="1:4">
      <c r="A113" s="2">
        <v>42236</v>
      </c>
      <c r="B113" s="161" t="s">
        <v>197</v>
      </c>
      <c r="C113" s="144" t="s">
        <v>385</v>
      </c>
      <c r="D113" s="160">
        <v>0</v>
      </c>
    </row>
    <row r="114" spans="1:4">
      <c r="A114" s="2">
        <v>42236</v>
      </c>
      <c r="B114" s="132" t="s">
        <v>198</v>
      </c>
      <c r="C114" s="144" t="s">
        <v>385</v>
      </c>
      <c r="D114" s="160">
        <v>0</v>
      </c>
    </row>
    <row r="115" spans="1:4">
      <c r="A115" s="2">
        <v>42236</v>
      </c>
      <c r="B115" s="132" t="s">
        <v>199</v>
      </c>
      <c r="C115" s="144" t="s">
        <v>385</v>
      </c>
      <c r="D115" s="160">
        <v>0</v>
      </c>
    </row>
    <row r="116" spans="1:4">
      <c r="A116" s="2">
        <v>42236</v>
      </c>
      <c r="B116" s="132" t="s">
        <v>200</v>
      </c>
      <c r="C116" s="144" t="s">
        <v>385</v>
      </c>
      <c r="D116" s="160">
        <v>0</v>
      </c>
    </row>
    <row r="117" spans="1:4">
      <c r="A117" s="2">
        <v>42236</v>
      </c>
      <c r="B117" s="161" t="s">
        <v>201</v>
      </c>
      <c r="C117" s="144" t="s">
        <v>385</v>
      </c>
      <c r="D117" s="160">
        <v>0</v>
      </c>
    </row>
    <row r="118" spans="1:4">
      <c r="A118" s="2">
        <v>42236</v>
      </c>
      <c r="B118" s="132" t="s">
        <v>202</v>
      </c>
      <c r="C118" s="144" t="s">
        <v>385</v>
      </c>
      <c r="D118" s="160">
        <v>0</v>
      </c>
    </row>
    <row r="119" spans="1:4">
      <c r="A119" s="2">
        <v>42236</v>
      </c>
      <c r="B119" s="132" t="s">
        <v>203</v>
      </c>
      <c r="C119" s="144" t="s">
        <v>385</v>
      </c>
      <c r="D119" s="160">
        <v>0</v>
      </c>
    </row>
    <row r="120" spans="1:4">
      <c r="A120" s="2">
        <v>42236</v>
      </c>
      <c r="B120" s="132" t="s">
        <v>204</v>
      </c>
      <c r="C120" s="144" t="s">
        <v>385</v>
      </c>
      <c r="D120" s="160">
        <v>0</v>
      </c>
    </row>
    <row r="121" spans="1:4">
      <c r="A121" s="2">
        <v>42236</v>
      </c>
      <c r="B121" s="132" t="s">
        <v>181</v>
      </c>
      <c r="C121" s="144" t="s">
        <v>385</v>
      </c>
      <c r="D121" s="160">
        <v>0</v>
      </c>
    </row>
    <row r="122" spans="1:4">
      <c r="A122" s="2">
        <v>42236</v>
      </c>
      <c r="B122" s="132" t="s">
        <v>182</v>
      </c>
      <c r="C122" s="144" t="s">
        <v>385</v>
      </c>
      <c r="D122" s="160">
        <v>0</v>
      </c>
    </row>
    <row r="123" spans="1:4">
      <c r="A123" s="2">
        <v>42236</v>
      </c>
      <c r="B123" s="132" t="s">
        <v>180</v>
      </c>
      <c r="C123" s="144" t="s">
        <v>385</v>
      </c>
      <c r="D123" s="160">
        <v>0</v>
      </c>
    </row>
    <row r="124" spans="1:4">
      <c r="A124" s="2">
        <v>42236</v>
      </c>
      <c r="B124" s="132" t="s">
        <v>189</v>
      </c>
      <c r="C124" s="144" t="s">
        <v>385</v>
      </c>
      <c r="D124" s="160">
        <v>0</v>
      </c>
    </row>
    <row r="125" spans="1:4">
      <c r="A125" s="2">
        <v>42236</v>
      </c>
      <c r="B125" s="132" t="s">
        <v>207</v>
      </c>
      <c r="C125" s="144" t="s">
        <v>385</v>
      </c>
      <c r="D125" s="160">
        <v>0</v>
      </c>
    </row>
    <row r="126" spans="1:4">
      <c r="A126" s="2">
        <v>42236</v>
      </c>
      <c r="B126" s="132" t="s">
        <v>208</v>
      </c>
      <c r="C126" s="144" t="s">
        <v>385</v>
      </c>
      <c r="D126" s="160">
        <v>0</v>
      </c>
    </row>
    <row r="127" spans="1:4">
      <c r="A127" s="2">
        <v>42236</v>
      </c>
      <c r="B127" s="132" t="s">
        <v>183</v>
      </c>
      <c r="C127" s="144" t="s">
        <v>385</v>
      </c>
      <c r="D127" s="160">
        <v>0</v>
      </c>
    </row>
    <row r="128" spans="1:4">
      <c r="A128" s="2">
        <v>42236</v>
      </c>
      <c r="B128" s="132" t="s">
        <v>209</v>
      </c>
      <c r="C128" s="144" t="s">
        <v>385</v>
      </c>
      <c r="D128" s="160">
        <v>0</v>
      </c>
    </row>
    <row r="129" spans="1:4">
      <c r="A129" s="2">
        <v>42236</v>
      </c>
      <c r="B129" s="132" t="s">
        <v>211</v>
      </c>
      <c r="C129" s="144" t="s">
        <v>385</v>
      </c>
      <c r="D129" s="160">
        <v>0</v>
      </c>
    </row>
    <row r="130" spans="1:4">
      <c r="A130" s="2">
        <v>42236</v>
      </c>
      <c r="B130" s="161" t="s">
        <v>256</v>
      </c>
      <c r="C130" s="144" t="s">
        <v>385</v>
      </c>
      <c r="D130" s="160">
        <v>0</v>
      </c>
    </row>
    <row r="131" spans="1:4">
      <c r="A131" s="2">
        <v>42236</v>
      </c>
      <c r="B131" s="132" t="s">
        <v>439</v>
      </c>
      <c r="C131" s="144" t="s">
        <v>385</v>
      </c>
      <c r="D131" s="160">
        <v>0</v>
      </c>
    </row>
    <row r="132" spans="1:4">
      <c r="A132" s="2">
        <v>42236</v>
      </c>
      <c r="B132" s="132" t="s">
        <v>394</v>
      </c>
      <c r="C132" s="144" t="s">
        <v>385</v>
      </c>
      <c r="D132" s="160">
        <v>0</v>
      </c>
    </row>
    <row r="133" spans="1:4">
      <c r="A133" s="2">
        <v>42236</v>
      </c>
      <c r="B133" s="132" t="s">
        <v>396</v>
      </c>
      <c r="C133" s="144" t="s">
        <v>385</v>
      </c>
      <c r="D133" s="160">
        <v>0</v>
      </c>
    </row>
    <row r="134" spans="1:4">
      <c r="A134" s="2">
        <v>42236</v>
      </c>
      <c r="B134" s="161" t="s">
        <v>398</v>
      </c>
      <c r="C134" s="144" t="s">
        <v>385</v>
      </c>
      <c r="D134" s="160">
        <v>0</v>
      </c>
    </row>
    <row r="135" spans="1:4">
      <c r="A135" s="2">
        <v>42236</v>
      </c>
      <c r="B135" s="161" t="s">
        <v>400</v>
      </c>
      <c r="C135" s="144" t="s">
        <v>385</v>
      </c>
      <c r="D135" s="160">
        <v>0</v>
      </c>
    </row>
    <row r="136" spans="1:4">
      <c r="A136" s="2">
        <v>42236</v>
      </c>
      <c r="B136" s="132" t="s">
        <v>402</v>
      </c>
      <c r="C136" s="144" t="s">
        <v>385</v>
      </c>
      <c r="D136" s="160">
        <v>0</v>
      </c>
    </row>
    <row r="137" spans="1:4">
      <c r="A137" s="2">
        <v>42236</v>
      </c>
      <c r="B137" s="132" t="s">
        <v>404</v>
      </c>
      <c r="C137" s="144" t="s">
        <v>385</v>
      </c>
      <c r="D137" s="160">
        <v>0</v>
      </c>
    </row>
    <row r="138" spans="1:4">
      <c r="A138" s="2">
        <v>42236</v>
      </c>
      <c r="B138" s="132" t="s">
        <v>406</v>
      </c>
      <c r="C138" s="144" t="s">
        <v>385</v>
      </c>
      <c r="D138" s="160">
        <v>0</v>
      </c>
    </row>
    <row r="139" spans="1:4">
      <c r="A139" s="2">
        <v>42236</v>
      </c>
      <c r="B139" s="132" t="s">
        <v>408</v>
      </c>
      <c r="C139" s="144" t="s">
        <v>385</v>
      </c>
      <c r="D139" s="160">
        <v>0</v>
      </c>
    </row>
    <row r="140" spans="1:4">
      <c r="A140" s="2">
        <v>42236</v>
      </c>
      <c r="B140" s="132" t="s">
        <v>410</v>
      </c>
      <c r="C140" s="144" t="s">
        <v>385</v>
      </c>
      <c r="D140" s="160">
        <v>0</v>
      </c>
    </row>
    <row r="141" spans="1:4">
      <c r="A141" s="2">
        <v>42236</v>
      </c>
      <c r="B141" s="161" t="s">
        <v>412</v>
      </c>
      <c r="C141" s="144" t="s">
        <v>385</v>
      </c>
      <c r="D141" s="160">
        <v>0</v>
      </c>
    </row>
    <row r="142" spans="1:4">
      <c r="A142" s="2">
        <v>42236</v>
      </c>
      <c r="B142" s="132" t="s">
        <v>414</v>
      </c>
      <c r="C142" s="144" t="s">
        <v>385</v>
      </c>
      <c r="D142" s="160">
        <v>0</v>
      </c>
    </row>
    <row r="143" spans="1:4">
      <c r="A143" s="2">
        <v>42236</v>
      </c>
      <c r="B143" s="132" t="s">
        <v>416</v>
      </c>
      <c r="C143" s="144" t="s">
        <v>385</v>
      </c>
      <c r="D143" s="160">
        <v>0</v>
      </c>
    </row>
    <row r="144" spans="1:4">
      <c r="A144" s="2">
        <v>42236</v>
      </c>
      <c r="B144" s="132" t="s">
        <v>418</v>
      </c>
      <c r="C144" s="144" t="s">
        <v>385</v>
      </c>
      <c r="D144" s="160">
        <v>0</v>
      </c>
    </row>
    <row r="145" spans="1:4">
      <c r="A145" s="2">
        <v>42236</v>
      </c>
      <c r="B145" s="132" t="s">
        <v>420</v>
      </c>
      <c r="C145" s="144" t="s">
        <v>385</v>
      </c>
      <c r="D145" s="160">
        <v>0</v>
      </c>
    </row>
    <row r="146" spans="1:4">
      <c r="A146" s="2">
        <v>42236</v>
      </c>
      <c r="B146" s="132" t="s">
        <v>422</v>
      </c>
      <c r="C146" s="144" t="s">
        <v>385</v>
      </c>
      <c r="D146" s="160">
        <v>0</v>
      </c>
    </row>
    <row r="147" spans="1:4">
      <c r="A147" s="2">
        <v>42236</v>
      </c>
      <c r="B147" s="132" t="s">
        <v>424</v>
      </c>
      <c r="C147" s="144" t="s">
        <v>385</v>
      </c>
      <c r="D147" s="160">
        <v>0</v>
      </c>
    </row>
    <row r="148" spans="1:4">
      <c r="A148" s="2">
        <v>42236</v>
      </c>
      <c r="B148" s="132" t="s">
        <v>426</v>
      </c>
      <c r="C148" s="144" t="s">
        <v>385</v>
      </c>
      <c r="D148" s="160">
        <v>0</v>
      </c>
    </row>
  </sheetData>
  <autoFilter ref="A1:E1">
    <sortState ref="A2:E25">
      <sortCondition ref="B1:B25"/>
    </sortState>
  </autoFilter>
  <conditionalFormatting sqref="C1:C1048576">
    <cfRule type="containsText" dxfId="0" priority="2" operator="containsText" text="Gaji Pokok">
      <formula>NOT(ISERROR(SEARCH("Gaji Pokok",C1)))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Database!$E$2:$E$13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160" zoomScaleNormal="160" workbookViewId="0"/>
  </sheetViews>
  <sheetFormatPr defaultRowHeight="15"/>
  <cols>
    <col min="1" max="1" width="9" bestFit="1" customWidth="1"/>
    <col min="2" max="2" width="17.42578125" bestFit="1" customWidth="1"/>
    <col min="3" max="3" width="19" style="3" bestFit="1" customWidth="1"/>
    <col min="4" max="5" width="24.7109375" style="16" bestFit="1" customWidth="1"/>
  </cols>
  <sheetData>
    <row r="1" spans="1:12">
      <c r="A1" s="5" t="s">
        <v>0</v>
      </c>
      <c r="B1" s="5" t="s">
        <v>116</v>
      </c>
      <c r="C1" s="8" t="s">
        <v>114</v>
      </c>
      <c r="D1" s="14" t="s">
        <v>117</v>
      </c>
      <c r="E1" s="14" t="s">
        <v>118</v>
      </c>
      <c r="G1" s="144" t="s">
        <v>259</v>
      </c>
      <c r="H1" s="144" t="s">
        <v>388</v>
      </c>
      <c r="I1" s="17" t="s">
        <v>389</v>
      </c>
      <c r="J1" s="144" t="s">
        <v>391</v>
      </c>
      <c r="K1" s="17" t="s">
        <v>392</v>
      </c>
      <c r="L1" s="144" t="s">
        <v>393</v>
      </c>
    </row>
    <row r="2" spans="1:12">
      <c r="A2" s="20">
        <v>15050009</v>
      </c>
      <c r="B2" s="1" t="s">
        <v>119</v>
      </c>
      <c r="C2" s="2">
        <v>42248</v>
      </c>
      <c r="D2" s="19" t="s">
        <v>120</v>
      </c>
      <c r="E2" s="15" t="s">
        <v>121</v>
      </c>
      <c r="G2">
        <v>1503001</v>
      </c>
      <c r="H2" s="144" t="s">
        <v>390</v>
      </c>
      <c r="I2" s="144" t="s">
        <v>390</v>
      </c>
    </row>
    <row r="3" spans="1:12">
      <c r="A3" s="20">
        <v>15050009</v>
      </c>
      <c r="B3" s="1" t="s">
        <v>119</v>
      </c>
      <c r="C3" s="2">
        <v>42249</v>
      </c>
      <c r="D3" s="19" t="s">
        <v>120</v>
      </c>
      <c r="E3" s="15" t="s">
        <v>162</v>
      </c>
    </row>
    <row r="4" spans="1:12">
      <c r="A4" s="20">
        <v>15020001</v>
      </c>
      <c r="B4" s="1" t="s">
        <v>119</v>
      </c>
      <c r="C4" s="2">
        <v>42250</v>
      </c>
      <c r="D4" s="19" t="s">
        <v>120</v>
      </c>
      <c r="E4" s="15" t="s">
        <v>121</v>
      </c>
    </row>
    <row r="5" spans="1:12">
      <c r="A5" s="20">
        <v>15020001</v>
      </c>
      <c r="B5" s="1" t="s">
        <v>387</v>
      </c>
      <c r="C5" s="2">
        <v>42251</v>
      </c>
      <c r="D5" s="19"/>
      <c r="E5" s="15"/>
    </row>
    <row r="6" spans="1:12">
      <c r="A6" s="20">
        <v>15020001</v>
      </c>
      <c r="B6" s="1" t="s">
        <v>119</v>
      </c>
      <c r="C6" s="2">
        <v>42252</v>
      </c>
      <c r="D6" s="19" t="s">
        <v>120</v>
      </c>
      <c r="E6" s="15" t="s">
        <v>164</v>
      </c>
    </row>
    <row r="7" spans="1:12">
      <c r="A7" s="20">
        <v>15020001</v>
      </c>
      <c r="B7" s="1" t="s">
        <v>119</v>
      </c>
      <c r="C7" s="2">
        <v>42253</v>
      </c>
      <c r="D7" s="19" t="s">
        <v>120</v>
      </c>
      <c r="E7" s="15" t="s">
        <v>121</v>
      </c>
    </row>
    <row r="8" spans="1:12">
      <c r="A8" s="20">
        <v>15020001</v>
      </c>
      <c r="B8" s="1" t="s">
        <v>119</v>
      </c>
      <c r="C8" s="2">
        <v>42254</v>
      </c>
      <c r="D8" s="19" t="s">
        <v>120</v>
      </c>
      <c r="E8" s="15" t="s">
        <v>165</v>
      </c>
    </row>
    <row r="9" spans="1:12">
      <c r="A9" s="20">
        <v>15020001</v>
      </c>
      <c r="B9" s="1" t="s">
        <v>119</v>
      </c>
      <c r="C9" s="2">
        <v>42255</v>
      </c>
      <c r="D9" s="19" t="s">
        <v>120</v>
      </c>
      <c r="E9" s="15" t="s">
        <v>166</v>
      </c>
    </row>
    <row r="10" spans="1:12">
      <c r="A10" s="20">
        <v>15020001</v>
      </c>
      <c r="B10" s="1" t="s">
        <v>119</v>
      </c>
      <c r="C10" s="2">
        <v>42256</v>
      </c>
      <c r="D10" s="19" t="s">
        <v>120</v>
      </c>
      <c r="E10" s="15" t="s">
        <v>121</v>
      </c>
    </row>
    <row r="11" spans="1:12">
      <c r="A11" s="20">
        <v>15020001</v>
      </c>
      <c r="B11" s="1" t="s">
        <v>119</v>
      </c>
      <c r="C11" s="2">
        <v>42257</v>
      </c>
      <c r="D11" s="19" t="s">
        <v>120</v>
      </c>
      <c r="E11" s="15" t="s">
        <v>167</v>
      </c>
    </row>
    <row r="12" spans="1:12">
      <c r="A12" s="20">
        <v>15020002</v>
      </c>
      <c r="B12" s="1" t="s">
        <v>119</v>
      </c>
      <c r="C12" s="2">
        <v>42248</v>
      </c>
      <c r="D12" s="19" t="s">
        <v>120</v>
      </c>
      <c r="E12" s="15" t="s">
        <v>162</v>
      </c>
    </row>
    <row r="13" spans="1:12">
      <c r="A13" s="20">
        <v>15020002</v>
      </c>
      <c r="B13" s="1" t="s">
        <v>119</v>
      </c>
      <c r="C13" s="2">
        <v>42249</v>
      </c>
      <c r="D13" s="19" t="s">
        <v>120</v>
      </c>
      <c r="E13" s="15" t="s">
        <v>121</v>
      </c>
    </row>
    <row r="14" spans="1:12">
      <c r="A14" s="20">
        <v>15020002</v>
      </c>
      <c r="B14" s="1" t="s">
        <v>119</v>
      </c>
      <c r="C14" s="2">
        <v>42250</v>
      </c>
      <c r="D14" s="19" t="s">
        <v>120</v>
      </c>
      <c r="E14" s="15" t="s">
        <v>164</v>
      </c>
    </row>
    <row r="15" spans="1:12">
      <c r="A15" s="20">
        <v>15020002</v>
      </c>
      <c r="B15" s="1" t="s">
        <v>119</v>
      </c>
      <c r="C15" s="2">
        <v>42251</v>
      </c>
      <c r="D15" s="19" t="s">
        <v>120</v>
      </c>
      <c r="E15" s="15" t="s">
        <v>121</v>
      </c>
    </row>
    <row r="16" spans="1:12">
      <c r="A16" s="20">
        <v>15020002</v>
      </c>
      <c r="B16" s="1" t="s">
        <v>119</v>
      </c>
      <c r="C16" s="2">
        <v>42252</v>
      </c>
      <c r="D16" s="19" t="s">
        <v>120</v>
      </c>
      <c r="E16" s="15" t="s">
        <v>163</v>
      </c>
    </row>
    <row r="17" spans="1:5">
      <c r="A17" s="20">
        <v>15020002</v>
      </c>
      <c r="B17" s="1" t="s">
        <v>119</v>
      </c>
      <c r="C17" s="2">
        <v>42253</v>
      </c>
      <c r="D17" s="19" t="s">
        <v>120</v>
      </c>
      <c r="E17" s="15" t="s">
        <v>163</v>
      </c>
    </row>
    <row r="18" spans="1:5">
      <c r="A18" s="20">
        <v>15020002</v>
      </c>
      <c r="B18" s="1" t="s">
        <v>119</v>
      </c>
      <c r="C18" s="2">
        <v>42254</v>
      </c>
      <c r="D18" s="19" t="s">
        <v>120</v>
      </c>
      <c r="E18" s="15" t="s">
        <v>121</v>
      </c>
    </row>
    <row r="19" spans="1:5">
      <c r="A19" s="20">
        <v>15020002</v>
      </c>
      <c r="B19" s="1" t="s">
        <v>119</v>
      </c>
      <c r="C19" s="2">
        <v>42255</v>
      </c>
      <c r="D19" s="19" t="s">
        <v>120</v>
      </c>
      <c r="E19" s="15" t="s">
        <v>167</v>
      </c>
    </row>
    <row r="20" spans="1:5">
      <c r="A20" s="20">
        <v>15020002</v>
      </c>
      <c r="B20" s="1" t="s">
        <v>119</v>
      </c>
      <c r="C20" s="2">
        <v>42256</v>
      </c>
      <c r="D20" s="19" t="s">
        <v>120</v>
      </c>
      <c r="E20" s="15" t="s">
        <v>121</v>
      </c>
    </row>
    <row r="21" spans="1:5">
      <c r="A21" s="20">
        <v>15020002</v>
      </c>
      <c r="B21" s="1" t="s">
        <v>119</v>
      </c>
      <c r="C21" s="2">
        <v>42257</v>
      </c>
      <c r="D21" s="19" t="s">
        <v>120</v>
      </c>
      <c r="E21" s="15" t="s">
        <v>121</v>
      </c>
    </row>
    <row r="22" spans="1:5">
      <c r="A22" s="20">
        <v>15020006</v>
      </c>
      <c r="B22" s="1" t="s">
        <v>119</v>
      </c>
      <c r="C22" s="2">
        <v>42248</v>
      </c>
      <c r="D22" s="19" t="s">
        <v>120</v>
      </c>
      <c r="E22" s="15" t="s">
        <v>121</v>
      </c>
    </row>
    <row r="23" spans="1:5">
      <c r="A23" s="20">
        <v>15020006</v>
      </c>
      <c r="B23" s="1" t="s">
        <v>119</v>
      </c>
      <c r="C23" s="2">
        <v>42249</v>
      </c>
      <c r="D23" s="19" t="s">
        <v>120</v>
      </c>
      <c r="E23" s="15" t="s">
        <v>162</v>
      </c>
    </row>
    <row r="24" spans="1:5">
      <c r="A24" s="20">
        <v>15020006</v>
      </c>
      <c r="B24" s="1" t="s">
        <v>119</v>
      </c>
      <c r="C24" s="2">
        <v>42250</v>
      </c>
      <c r="D24" s="19" t="s">
        <v>120</v>
      </c>
      <c r="E24" s="15" t="s">
        <v>121</v>
      </c>
    </row>
    <row r="25" spans="1:5">
      <c r="A25" s="20">
        <v>15020006</v>
      </c>
      <c r="B25" s="1" t="s">
        <v>119</v>
      </c>
      <c r="C25" s="2">
        <v>42251</v>
      </c>
      <c r="D25" s="19" t="s">
        <v>120</v>
      </c>
      <c r="E25" s="15" t="s">
        <v>163</v>
      </c>
    </row>
    <row r="26" spans="1:5">
      <c r="A26" s="20">
        <v>15020006</v>
      </c>
      <c r="B26" s="1" t="s">
        <v>119</v>
      </c>
      <c r="C26" s="2">
        <v>42252</v>
      </c>
      <c r="D26" s="19" t="s">
        <v>120</v>
      </c>
      <c r="E26" s="15" t="s">
        <v>164</v>
      </c>
    </row>
    <row r="27" spans="1:5">
      <c r="A27" s="20">
        <v>15020006</v>
      </c>
      <c r="B27" s="1" t="s">
        <v>119</v>
      </c>
      <c r="C27" s="2">
        <v>42253</v>
      </c>
      <c r="D27" s="19" t="s">
        <v>120</v>
      </c>
      <c r="E27" s="15" t="s">
        <v>121</v>
      </c>
    </row>
    <row r="28" spans="1:5">
      <c r="A28" s="20">
        <v>15020006</v>
      </c>
      <c r="B28" s="1" t="s">
        <v>119</v>
      </c>
      <c r="C28" s="2">
        <v>42254</v>
      </c>
      <c r="D28" s="19" t="s">
        <v>120</v>
      </c>
      <c r="E28" s="15" t="s">
        <v>165</v>
      </c>
    </row>
    <row r="29" spans="1:5">
      <c r="A29" s="20">
        <v>15020006</v>
      </c>
      <c r="B29" s="1" t="s">
        <v>119</v>
      </c>
      <c r="C29" s="2">
        <v>42255</v>
      </c>
      <c r="D29" s="19" t="s">
        <v>120</v>
      </c>
      <c r="E29" s="15" t="s">
        <v>166</v>
      </c>
    </row>
    <row r="30" spans="1:5">
      <c r="A30" s="20">
        <v>15020006</v>
      </c>
      <c r="B30" s="1" t="s">
        <v>119</v>
      </c>
      <c r="C30" s="2">
        <v>42256</v>
      </c>
      <c r="D30" s="19" t="s">
        <v>120</v>
      </c>
      <c r="E30" s="15" t="s">
        <v>121</v>
      </c>
    </row>
    <row r="31" spans="1:5">
      <c r="A31" s="20">
        <v>15020006</v>
      </c>
      <c r="B31" s="1" t="s">
        <v>119</v>
      </c>
      <c r="C31" s="2">
        <v>42257</v>
      </c>
      <c r="D31" s="19" t="s">
        <v>120</v>
      </c>
      <c r="E31" s="15" t="s">
        <v>167</v>
      </c>
    </row>
    <row r="32" spans="1:5">
      <c r="A32" s="20">
        <v>15020004</v>
      </c>
      <c r="B32" s="1" t="s">
        <v>119</v>
      </c>
      <c r="C32" s="2">
        <v>42248</v>
      </c>
      <c r="D32" s="19" t="s">
        <v>120</v>
      </c>
      <c r="E32" s="15" t="s">
        <v>162</v>
      </c>
    </row>
    <row r="33" spans="1:5">
      <c r="A33" s="20">
        <v>15020004</v>
      </c>
      <c r="B33" s="1" t="s">
        <v>119</v>
      </c>
      <c r="C33" s="2">
        <v>42249</v>
      </c>
      <c r="D33" s="19" t="s">
        <v>120</v>
      </c>
      <c r="E33" s="15" t="s">
        <v>121</v>
      </c>
    </row>
    <row r="34" spans="1:5">
      <c r="A34" s="20">
        <v>15020004</v>
      </c>
      <c r="B34" s="1" t="s">
        <v>119</v>
      </c>
      <c r="C34" s="2">
        <v>42250</v>
      </c>
      <c r="D34" s="19" t="s">
        <v>120</v>
      </c>
      <c r="E34" s="15" t="s">
        <v>164</v>
      </c>
    </row>
    <row r="35" spans="1:5">
      <c r="A35" s="20">
        <v>15020004</v>
      </c>
      <c r="B35" s="1" t="s">
        <v>119</v>
      </c>
      <c r="C35" s="2">
        <v>42251</v>
      </c>
      <c r="D35" s="19" t="s">
        <v>120</v>
      </c>
      <c r="E35" s="15" t="s">
        <v>121</v>
      </c>
    </row>
    <row r="36" spans="1:5">
      <c r="A36" s="20">
        <v>15020004</v>
      </c>
      <c r="B36" s="1" t="s">
        <v>119</v>
      </c>
      <c r="C36" s="2">
        <v>42252</v>
      </c>
      <c r="D36" s="19" t="s">
        <v>120</v>
      </c>
      <c r="E36" s="15" t="s">
        <v>163</v>
      </c>
    </row>
    <row r="37" spans="1:5">
      <c r="A37" s="20">
        <v>15020004</v>
      </c>
      <c r="B37" s="1" t="s">
        <v>119</v>
      </c>
      <c r="C37" s="2">
        <v>42253</v>
      </c>
      <c r="D37" s="19" t="s">
        <v>120</v>
      </c>
      <c r="E37" s="15" t="s">
        <v>163</v>
      </c>
    </row>
    <row r="38" spans="1:5">
      <c r="A38" s="20">
        <v>15020004</v>
      </c>
      <c r="B38" s="1" t="s">
        <v>119</v>
      </c>
      <c r="C38" s="2">
        <v>42254</v>
      </c>
      <c r="D38" s="19" t="s">
        <v>120</v>
      </c>
      <c r="E38" s="15" t="s">
        <v>121</v>
      </c>
    </row>
    <row r="39" spans="1:5">
      <c r="A39" s="20">
        <v>15020004</v>
      </c>
      <c r="B39" s="1" t="s">
        <v>119</v>
      </c>
      <c r="C39" s="2">
        <v>42255</v>
      </c>
      <c r="D39" s="19" t="s">
        <v>120</v>
      </c>
      <c r="E39" s="15" t="s">
        <v>167</v>
      </c>
    </row>
    <row r="40" spans="1:5">
      <c r="A40" s="20">
        <v>15020004</v>
      </c>
      <c r="B40" s="1" t="s">
        <v>119</v>
      </c>
      <c r="C40" s="2">
        <v>42256</v>
      </c>
      <c r="D40" s="19" t="s">
        <v>120</v>
      </c>
      <c r="E40" s="15" t="s">
        <v>121</v>
      </c>
    </row>
    <row r="41" spans="1:5">
      <c r="A41" s="20">
        <v>15020004</v>
      </c>
      <c r="B41" s="1" t="s">
        <v>119</v>
      </c>
      <c r="C41" s="2">
        <v>42257</v>
      </c>
      <c r="D41" s="19" t="s">
        <v>120</v>
      </c>
      <c r="E41" s="15" t="s">
        <v>121</v>
      </c>
    </row>
    <row r="42" spans="1:5">
      <c r="A42" s="20">
        <v>15020008</v>
      </c>
      <c r="B42" s="1" t="s">
        <v>119</v>
      </c>
      <c r="C42" s="2">
        <v>42248</v>
      </c>
      <c r="D42" s="19" t="s">
        <v>120</v>
      </c>
      <c r="E42" s="15" t="s">
        <v>121</v>
      </c>
    </row>
    <row r="43" spans="1:5">
      <c r="A43" s="20">
        <v>15020008</v>
      </c>
      <c r="B43" s="1" t="s">
        <v>119</v>
      </c>
      <c r="C43" s="2">
        <v>42249</v>
      </c>
      <c r="D43" s="19" t="s">
        <v>120</v>
      </c>
      <c r="E43" s="15" t="s">
        <v>162</v>
      </c>
    </row>
    <row r="44" spans="1:5">
      <c r="A44" s="20">
        <v>15020008</v>
      </c>
      <c r="B44" s="1" t="s">
        <v>119</v>
      </c>
      <c r="C44" s="2">
        <v>42250</v>
      </c>
      <c r="D44" s="19" t="s">
        <v>120</v>
      </c>
      <c r="E44" s="15" t="s">
        <v>121</v>
      </c>
    </row>
    <row r="45" spans="1:5">
      <c r="A45" s="20">
        <v>15020008</v>
      </c>
      <c r="B45" s="1" t="s">
        <v>119</v>
      </c>
      <c r="C45" s="2">
        <v>42251</v>
      </c>
      <c r="D45" s="19" t="s">
        <v>120</v>
      </c>
      <c r="E45" s="15" t="s">
        <v>163</v>
      </c>
    </row>
    <row r="46" spans="1:5">
      <c r="A46" s="20">
        <v>15020008</v>
      </c>
      <c r="B46" s="1" t="s">
        <v>119</v>
      </c>
      <c r="C46" s="2">
        <v>42252</v>
      </c>
      <c r="D46" s="19" t="s">
        <v>120</v>
      </c>
      <c r="E46" s="15" t="s">
        <v>164</v>
      </c>
    </row>
    <row r="47" spans="1:5">
      <c r="A47" s="20">
        <v>15020008</v>
      </c>
      <c r="B47" s="1" t="s">
        <v>119</v>
      </c>
      <c r="C47" s="2">
        <v>42253</v>
      </c>
      <c r="D47" s="19" t="s">
        <v>120</v>
      </c>
      <c r="E47" s="15" t="s">
        <v>121</v>
      </c>
    </row>
    <row r="48" spans="1:5">
      <c r="A48" s="20">
        <v>15020008</v>
      </c>
      <c r="B48" s="1" t="s">
        <v>119</v>
      </c>
      <c r="C48" s="2">
        <v>42254</v>
      </c>
      <c r="D48" s="19" t="s">
        <v>120</v>
      </c>
      <c r="E48" s="15" t="s">
        <v>165</v>
      </c>
    </row>
    <row r="49" spans="1:5">
      <c r="A49" s="20">
        <v>15020008</v>
      </c>
      <c r="B49" s="1" t="s">
        <v>119</v>
      </c>
      <c r="C49" s="2">
        <v>42255</v>
      </c>
      <c r="D49" s="19" t="s">
        <v>120</v>
      </c>
      <c r="E49" s="15" t="s">
        <v>166</v>
      </c>
    </row>
    <row r="50" spans="1:5">
      <c r="A50" s="20">
        <v>15020008</v>
      </c>
      <c r="B50" s="1" t="s">
        <v>119</v>
      </c>
      <c r="C50" s="2">
        <v>42256</v>
      </c>
      <c r="D50" s="19" t="s">
        <v>120</v>
      </c>
      <c r="E50" s="15" t="s">
        <v>121</v>
      </c>
    </row>
    <row r="51" spans="1:5">
      <c r="A51" s="20">
        <v>15020008</v>
      </c>
      <c r="B51" s="1" t="s">
        <v>119</v>
      </c>
      <c r="C51" s="2">
        <v>42257</v>
      </c>
      <c r="D51" s="19" t="s">
        <v>120</v>
      </c>
      <c r="E51" s="15" t="s">
        <v>167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/>
  <cols>
    <col min="2" max="2" width="17.85546875" style="3" bestFit="1" customWidth="1"/>
    <col min="3" max="3" width="12" bestFit="1" customWidth="1"/>
    <col min="4" max="4" width="13.28515625" style="12" bestFit="1" customWidth="1"/>
    <col min="5" max="7" width="10" bestFit="1" customWidth="1"/>
  </cols>
  <sheetData>
    <row r="1" spans="1:4">
      <c r="A1" s="10" t="s">
        <v>0</v>
      </c>
      <c r="B1" s="162" t="s">
        <v>114</v>
      </c>
      <c r="C1" s="10" t="s">
        <v>108</v>
      </c>
      <c r="D1" s="163" t="s">
        <v>109</v>
      </c>
    </row>
    <row r="2" spans="1:4">
      <c r="A2" s="166">
        <v>15100004</v>
      </c>
      <c r="B2" s="164">
        <v>42278</v>
      </c>
      <c r="C2" s="165" t="s">
        <v>111</v>
      </c>
      <c r="D2" s="167">
        <v>1900000</v>
      </c>
    </row>
  </sheetData>
  <autoFilter ref="A1:D1">
    <sortState ref="A2:D268">
      <sortCondition ref="D1:D14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Database!$G$2:$G$5</xm:f>
          </x14:formula1>
          <xm:sqref>C2:C1048576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31" workbookViewId="0">
      <selection activeCell="F50" sqref="F50"/>
    </sheetView>
  </sheetViews>
  <sheetFormatPr defaultRowHeight="15"/>
  <cols>
    <col min="1" max="1" width="9" style="6" customWidth="1"/>
    <col min="2" max="2" width="16.5703125" bestFit="1" customWidth="1"/>
    <col min="3" max="3" width="9" bestFit="1" customWidth="1"/>
    <col min="4" max="4" width="10" bestFit="1" customWidth="1"/>
    <col min="5" max="5" width="10.85546875" bestFit="1" customWidth="1"/>
    <col min="6" max="6" width="8.5703125" bestFit="1" customWidth="1"/>
    <col min="7" max="7" width="10" bestFit="1" customWidth="1"/>
    <col min="12" max="12" width="9.140625" style="50"/>
    <col min="15" max="15" width="9.140625" style="72"/>
  </cols>
  <sheetData>
    <row r="1" spans="1:18">
      <c r="A1" s="1" t="s">
        <v>279</v>
      </c>
      <c r="B1" s="1" t="s">
        <v>260</v>
      </c>
      <c r="C1" s="1" t="s">
        <v>259</v>
      </c>
      <c r="D1" s="1" t="s">
        <v>261</v>
      </c>
      <c r="E1" s="1" t="s">
        <v>262</v>
      </c>
      <c r="F1" s="1" t="s">
        <v>263</v>
      </c>
      <c r="G1" s="1" t="s">
        <v>264</v>
      </c>
      <c r="L1" s="50" t="s">
        <v>259</v>
      </c>
      <c r="M1" s="50" t="s">
        <v>333</v>
      </c>
      <c r="O1" s="72" t="s">
        <v>259</v>
      </c>
      <c r="Q1" s="72" t="s">
        <v>260</v>
      </c>
      <c r="R1" s="72" t="s">
        <v>333</v>
      </c>
    </row>
    <row r="2" spans="1:18">
      <c r="A2" s="25" t="str">
        <f>CONCATENATE(MID(C2,3,2),MID(C2,1,2),MID(C2,5,4))</f>
        <v>07140001</v>
      </c>
      <c r="B2" s="27" t="s">
        <v>214</v>
      </c>
      <c r="C2" s="25" t="s">
        <v>172</v>
      </c>
      <c r="D2" s="29">
        <v>5000000</v>
      </c>
      <c r="E2" s="30"/>
      <c r="F2" s="30"/>
      <c r="G2" s="30">
        <v>2500000</v>
      </c>
      <c r="I2" s="20">
        <v>15020001</v>
      </c>
      <c r="K2" s="51" t="s">
        <v>126</v>
      </c>
      <c r="L2" s="51" t="str">
        <f>CONCATENATE(MID(K2,3,2),MID(K2,1,2),MID(K2,5,4))</f>
        <v>14080003</v>
      </c>
      <c r="M2" s="48">
        <v>8</v>
      </c>
      <c r="O2" s="72" t="str">
        <f>CONCATENATE(MID(P2,3,2),MID(P2,1,2),MID(P2,5,4))</f>
        <v>14080003</v>
      </c>
      <c r="P2" s="51" t="s">
        <v>126</v>
      </c>
      <c r="Q2" s="76" t="s">
        <v>212</v>
      </c>
      <c r="R2" s="48">
        <v>8</v>
      </c>
    </row>
    <row r="3" spans="1:18">
      <c r="A3" s="21" t="s">
        <v>173</v>
      </c>
      <c r="B3" s="27" t="s">
        <v>215</v>
      </c>
      <c r="C3" s="25" t="s">
        <v>173</v>
      </c>
      <c r="D3" s="31"/>
      <c r="E3" s="30"/>
      <c r="F3" s="30"/>
      <c r="G3" s="30"/>
      <c r="I3" s="20">
        <v>15020001</v>
      </c>
      <c r="K3" s="51" t="s">
        <v>282</v>
      </c>
      <c r="L3" s="51" t="str">
        <f t="shared" ref="L3:L44" si="0">CONCATENATE(MID(K3,3,2),MID(K3,1,2),MID(K3,5,4))</f>
        <v>14080004</v>
      </c>
      <c r="M3" s="48" t="s">
        <v>320</v>
      </c>
      <c r="O3" s="72" t="str">
        <f t="shared" ref="O3:O43" si="1">CONCATENATE(MID(P3,3,2),MID(P3,1,2),MID(P3,5,4))</f>
        <v>14080004</v>
      </c>
      <c r="P3" s="51" t="s">
        <v>282</v>
      </c>
      <c r="Q3" s="77" t="s">
        <v>213</v>
      </c>
      <c r="R3" s="48" t="s">
        <v>320</v>
      </c>
    </row>
    <row r="4" spans="1:18">
      <c r="A4" s="21" t="s">
        <v>170</v>
      </c>
      <c r="B4" s="27" t="s">
        <v>212</v>
      </c>
      <c r="C4" s="25" t="s">
        <v>170</v>
      </c>
      <c r="D4" s="29"/>
      <c r="E4" s="30"/>
      <c r="F4" s="30"/>
      <c r="G4" s="30"/>
      <c r="I4" s="20">
        <v>15020001</v>
      </c>
      <c r="K4" s="52" t="s">
        <v>283</v>
      </c>
      <c r="L4" s="51" t="str">
        <f t="shared" si="0"/>
        <v>14070001</v>
      </c>
      <c r="M4" s="48">
        <v>5</v>
      </c>
      <c r="O4" s="72" t="str">
        <f t="shared" si="1"/>
        <v>14070001</v>
      </c>
      <c r="P4" s="52" t="s">
        <v>283</v>
      </c>
      <c r="Q4" s="76" t="s">
        <v>214</v>
      </c>
      <c r="R4" s="48">
        <v>5</v>
      </c>
    </row>
    <row r="5" spans="1:18">
      <c r="A5" s="21" t="s">
        <v>171</v>
      </c>
      <c r="B5" s="26" t="s">
        <v>213</v>
      </c>
      <c r="C5" s="37" t="s">
        <v>171</v>
      </c>
      <c r="D5" s="32"/>
      <c r="E5" s="30"/>
      <c r="F5" s="30"/>
      <c r="G5" s="30"/>
      <c r="I5" s="20">
        <v>15020001</v>
      </c>
      <c r="K5" s="51" t="s">
        <v>284</v>
      </c>
      <c r="L5" s="51" t="str">
        <f t="shared" si="0"/>
        <v>14080002</v>
      </c>
      <c r="M5" s="48" t="s">
        <v>321</v>
      </c>
      <c r="O5" s="72" t="str">
        <f t="shared" si="1"/>
        <v>14080001</v>
      </c>
      <c r="P5" s="51" t="s">
        <v>378</v>
      </c>
      <c r="Q5" s="76" t="s">
        <v>215</v>
      </c>
      <c r="R5" s="48" t="s">
        <v>321</v>
      </c>
    </row>
    <row r="6" spans="1:18">
      <c r="A6" s="21" t="s">
        <v>174</v>
      </c>
      <c r="B6" s="27" t="s">
        <v>216</v>
      </c>
      <c r="C6" s="26" t="s">
        <v>174</v>
      </c>
      <c r="D6" s="29">
        <v>3000000</v>
      </c>
      <c r="E6" s="30"/>
      <c r="F6" s="30"/>
      <c r="G6" s="30">
        <v>1500000</v>
      </c>
      <c r="I6" s="20">
        <v>15020001</v>
      </c>
      <c r="K6" s="51" t="s">
        <v>285</v>
      </c>
      <c r="L6" s="51" t="str">
        <f t="shared" si="0"/>
        <v>14090001</v>
      </c>
      <c r="M6" s="48" t="s">
        <v>322</v>
      </c>
      <c r="O6" s="73" t="s">
        <v>342</v>
      </c>
      <c r="P6" s="51" t="s">
        <v>285</v>
      </c>
      <c r="Q6" s="76" t="s">
        <v>216</v>
      </c>
      <c r="R6" s="48" t="s">
        <v>322</v>
      </c>
    </row>
    <row r="7" spans="1:18">
      <c r="A7" s="25" t="str">
        <f>CONCATENATE(MID(C7,3,2),MID(C7,1,2),MID(C7,5,4))</f>
        <v>04150005</v>
      </c>
      <c r="B7" s="27" t="s">
        <v>258</v>
      </c>
      <c r="C7" s="37" t="s">
        <v>180</v>
      </c>
      <c r="D7" s="29">
        <v>3500000</v>
      </c>
      <c r="E7" s="30"/>
      <c r="F7" s="30"/>
      <c r="G7" s="30">
        <v>1500000</v>
      </c>
      <c r="I7" s="20">
        <v>15020001</v>
      </c>
      <c r="K7" s="52">
        <v>10140004</v>
      </c>
      <c r="L7" s="51" t="str">
        <f t="shared" si="0"/>
        <v>14100004</v>
      </c>
      <c r="M7" s="48" t="s">
        <v>323</v>
      </c>
      <c r="O7" s="72" t="str">
        <f t="shared" si="1"/>
        <v>14100004</v>
      </c>
      <c r="P7" s="52">
        <v>10140004</v>
      </c>
      <c r="Q7" s="76" t="s">
        <v>217</v>
      </c>
      <c r="R7" s="48" t="s">
        <v>328</v>
      </c>
    </row>
    <row r="8" spans="1:18">
      <c r="A8" s="25" t="str">
        <f>CONCATENATE(MID(C8,3,2),MID(C8,1,2),MID(C8,5,4))</f>
        <v>10140004</v>
      </c>
      <c r="B8" s="27" t="s">
        <v>217</v>
      </c>
      <c r="C8" s="35" t="s">
        <v>175</v>
      </c>
      <c r="D8" s="31">
        <v>2250000</v>
      </c>
      <c r="E8" s="30"/>
      <c r="F8" s="30"/>
      <c r="G8" s="30">
        <v>150000</v>
      </c>
      <c r="I8" s="20">
        <v>15020001</v>
      </c>
      <c r="K8" s="52">
        <v>11140001</v>
      </c>
      <c r="L8" s="51" t="str">
        <f t="shared" si="0"/>
        <v>14110001</v>
      </c>
      <c r="M8" s="48" t="s">
        <v>324</v>
      </c>
      <c r="O8" s="72" t="str">
        <f t="shared" si="1"/>
        <v>14110001</v>
      </c>
      <c r="P8" s="52">
        <v>11140001</v>
      </c>
      <c r="Q8" s="76" t="s">
        <v>218</v>
      </c>
      <c r="R8" s="48" t="s">
        <v>324</v>
      </c>
    </row>
    <row r="9" spans="1:18">
      <c r="A9" s="25" t="str">
        <f>CONCATENATE(MID(C9,3,2),MID(C9,1,2),MID(C9,5,4))</f>
        <v>11140001</v>
      </c>
      <c r="B9" s="27" t="s">
        <v>218</v>
      </c>
      <c r="C9" s="26" t="s">
        <v>176</v>
      </c>
      <c r="D9" s="31">
        <v>2800000</v>
      </c>
      <c r="E9" s="30"/>
      <c r="F9" s="30"/>
      <c r="G9" s="30">
        <v>1000000</v>
      </c>
      <c r="I9" s="20">
        <v>15020001</v>
      </c>
      <c r="K9" s="52" t="s">
        <v>286</v>
      </c>
      <c r="L9" s="51" t="str">
        <f t="shared" si="0"/>
        <v>15010001</v>
      </c>
      <c r="M9" s="48" t="s">
        <v>325</v>
      </c>
      <c r="O9" s="72" t="str">
        <f t="shared" si="1"/>
        <v>15010001</v>
      </c>
      <c r="P9" s="52" t="s">
        <v>286</v>
      </c>
      <c r="Q9" s="76" t="s">
        <v>219</v>
      </c>
      <c r="R9" s="48" t="s">
        <v>325</v>
      </c>
    </row>
    <row r="10" spans="1:18">
      <c r="A10" s="21" t="s">
        <v>177</v>
      </c>
      <c r="B10" s="27" t="s">
        <v>219</v>
      </c>
      <c r="C10" s="25" t="s">
        <v>177</v>
      </c>
      <c r="D10" s="31">
        <v>2500000</v>
      </c>
      <c r="E10" s="30"/>
      <c r="F10" s="30"/>
      <c r="G10" s="30">
        <v>1000000</v>
      </c>
      <c r="I10" s="20">
        <v>15020001</v>
      </c>
      <c r="K10" s="51" t="s">
        <v>287</v>
      </c>
      <c r="L10" s="51" t="str">
        <f t="shared" si="0"/>
        <v>15030022</v>
      </c>
      <c r="M10" s="48" t="s">
        <v>325</v>
      </c>
      <c r="O10" s="72" t="str">
        <f t="shared" si="1"/>
        <v>15030022</v>
      </c>
      <c r="P10" s="51" t="s">
        <v>287</v>
      </c>
      <c r="Q10" s="76" t="s">
        <v>220</v>
      </c>
      <c r="R10" s="48" t="s">
        <v>325</v>
      </c>
    </row>
    <row r="11" spans="1:18">
      <c r="A11" s="25" t="str">
        <f t="shared" ref="A11:A45" si="2">CONCATENATE(MID(C11,3,2),MID(C11,1,2),MID(C11,5,4))</f>
        <v>03150022</v>
      </c>
      <c r="B11" s="28" t="s">
        <v>220</v>
      </c>
      <c r="C11" s="38" t="s">
        <v>178</v>
      </c>
      <c r="D11" s="33">
        <v>2000000</v>
      </c>
      <c r="E11" s="34">
        <v>0</v>
      </c>
      <c r="F11" s="34"/>
      <c r="G11" s="34">
        <v>1000000</v>
      </c>
      <c r="I11" s="20">
        <v>15020001</v>
      </c>
      <c r="K11" s="51" t="s">
        <v>288</v>
      </c>
      <c r="L11" s="51" t="str">
        <f t="shared" si="0"/>
        <v>15020001</v>
      </c>
      <c r="M11" s="48" t="s">
        <v>326</v>
      </c>
      <c r="O11" s="72" t="str">
        <f t="shared" si="1"/>
        <v>15020001</v>
      </c>
      <c r="P11" s="51" t="s">
        <v>288</v>
      </c>
      <c r="Q11" s="76" t="s">
        <v>221</v>
      </c>
      <c r="R11" s="48" t="s">
        <v>326</v>
      </c>
    </row>
    <row r="12" spans="1:18">
      <c r="A12" s="25" t="str">
        <f t="shared" si="2"/>
        <v>02150001</v>
      </c>
      <c r="B12" s="27" t="s">
        <v>221</v>
      </c>
      <c r="C12" s="25" t="s">
        <v>179</v>
      </c>
      <c r="D12" s="29">
        <v>3500000</v>
      </c>
      <c r="E12" s="30"/>
      <c r="F12" s="30"/>
      <c r="G12" s="30">
        <v>2000000</v>
      </c>
      <c r="I12" s="20">
        <v>15020002</v>
      </c>
      <c r="K12" s="51" t="s">
        <v>289</v>
      </c>
      <c r="L12" s="51" t="str">
        <f t="shared" si="0"/>
        <v>15040005</v>
      </c>
      <c r="M12" s="48">
        <v>4</v>
      </c>
      <c r="O12" s="72" t="str">
        <f t="shared" si="1"/>
        <v>15040005</v>
      </c>
      <c r="P12" s="51" t="s">
        <v>289</v>
      </c>
      <c r="Q12" s="76" t="s">
        <v>222</v>
      </c>
      <c r="R12" s="48">
        <v>4</v>
      </c>
    </row>
    <row r="13" spans="1:18">
      <c r="A13" s="25" t="str">
        <f t="shared" si="2"/>
        <v>04150003</v>
      </c>
      <c r="B13" s="27" t="s">
        <v>223</v>
      </c>
      <c r="C13" s="25" t="s">
        <v>181</v>
      </c>
      <c r="D13" s="33">
        <v>2000000</v>
      </c>
      <c r="E13" s="34"/>
      <c r="F13" s="34"/>
      <c r="G13" s="34">
        <v>750000</v>
      </c>
      <c r="I13" s="20">
        <v>15020002</v>
      </c>
      <c r="K13" s="51" t="s">
        <v>290</v>
      </c>
      <c r="L13" s="51" t="str">
        <f t="shared" si="0"/>
        <v>15040003</v>
      </c>
      <c r="M13" s="48" t="s">
        <v>327</v>
      </c>
      <c r="O13" s="72" t="str">
        <f t="shared" si="1"/>
        <v>15040003</v>
      </c>
      <c r="P13" s="51" t="s">
        <v>290</v>
      </c>
      <c r="Q13" s="76" t="s">
        <v>223</v>
      </c>
      <c r="R13" s="48" t="s">
        <v>327</v>
      </c>
    </row>
    <row r="14" spans="1:18">
      <c r="A14" s="25" t="str">
        <f t="shared" si="2"/>
        <v>10140005</v>
      </c>
      <c r="B14" s="27" t="s">
        <v>227</v>
      </c>
      <c r="C14" s="35" t="s">
        <v>185</v>
      </c>
      <c r="D14" s="31">
        <v>1500000</v>
      </c>
      <c r="E14" s="30">
        <v>200000</v>
      </c>
      <c r="F14" s="30"/>
      <c r="G14" s="30">
        <v>200000</v>
      </c>
      <c r="I14" s="20">
        <v>15020002</v>
      </c>
      <c r="K14" s="51" t="s">
        <v>291</v>
      </c>
      <c r="L14" s="51" t="str">
        <f t="shared" si="0"/>
        <v>15040004</v>
      </c>
      <c r="M14" s="48" t="s">
        <v>328</v>
      </c>
      <c r="O14" s="72" t="str">
        <f t="shared" si="1"/>
        <v>15040004</v>
      </c>
      <c r="P14" s="51" t="s">
        <v>291</v>
      </c>
      <c r="Q14" s="76" t="s">
        <v>375</v>
      </c>
      <c r="R14" s="48" t="s">
        <v>328</v>
      </c>
    </row>
    <row r="15" spans="1:18">
      <c r="A15" s="25" t="str">
        <f t="shared" si="2"/>
        <v>10140002</v>
      </c>
      <c r="B15" s="27" t="s">
        <v>228</v>
      </c>
      <c r="C15" s="35" t="s">
        <v>186</v>
      </c>
      <c r="D15" s="31">
        <v>1500000</v>
      </c>
      <c r="E15" s="30">
        <v>200000</v>
      </c>
      <c r="F15" s="30"/>
      <c r="G15" s="30">
        <v>200000</v>
      </c>
      <c r="I15" s="20">
        <v>15020002</v>
      </c>
      <c r="K15" s="51" t="s">
        <v>292</v>
      </c>
      <c r="L15" s="51" t="str">
        <f t="shared" si="0"/>
        <v>15050006</v>
      </c>
      <c r="M15" s="48" t="s">
        <v>327</v>
      </c>
      <c r="O15" s="72" t="str">
        <f t="shared" si="1"/>
        <v>15050006</v>
      </c>
      <c r="P15" s="51" t="s">
        <v>292</v>
      </c>
      <c r="Q15" s="76" t="s">
        <v>225</v>
      </c>
      <c r="R15" s="48" t="s">
        <v>327</v>
      </c>
    </row>
    <row r="16" spans="1:18">
      <c r="A16" s="25" t="str">
        <f t="shared" si="2"/>
        <v>02150004</v>
      </c>
      <c r="B16" s="27" t="s">
        <v>233</v>
      </c>
      <c r="C16" s="35" t="s">
        <v>191</v>
      </c>
      <c r="D16" s="31">
        <v>1500000</v>
      </c>
      <c r="E16" s="30">
        <v>300000</v>
      </c>
      <c r="F16" s="30"/>
      <c r="G16" s="30">
        <v>500000</v>
      </c>
      <c r="I16" s="20">
        <v>15020002</v>
      </c>
      <c r="K16" s="51" t="s">
        <v>293</v>
      </c>
      <c r="L16" s="51" t="str">
        <f t="shared" si="0"/>
        <v>15060001</v>
      </c>
      <c r="M16" s="48" t="s">
        <v>327</v>
      </c>
      <c r="O16" s="72" t="str">
        <f t="shared" si="1"/>
        <v>15060001</v>
      </c>
      <c r="P16" s="51" t="s">
        <v>293</v>
      </c>
      <c r="Q16" s="76" t="s">
        <v>226</v>
      </c>
      <c r="R16" s="48" t="s">
        <v>327</v>
      </c>
    </row>
    <row r="17" spans="1:18">
      <c r="A17" s="25" t="str">
        <f t="shared" si="2"/>
        <v>01150006</v>
      </c>
      <c r="B17" s="27" t="s">
        <v>229</v>
      </c>
      <c r="C17" s="35" t="s">
        <v>187</v>
      </c>
      <c r="D17" s="31">
        <v>1500000</v>
      </c>
      <c r="E17" s="30">
        <v>300000</v>
      </c>
      <c r="F17" s="30"/>
      <c r="G17" s="30">
        <v>1000000</v>
      </c>
      <c r="I17" s="20">
        <v>15020002</v>
      </c>
      <c r="K17" s="52">
        <v>10140005</v>
      </c>
      <c r="L17" s="51" t="str">
        <f t="shared" si="0"/>
        <v>14100005</v>
      </c>
      <c r="M17" s="48" t="s">
        <v>328</v>
      </c>
      <c r="O17" s="72" t="str">
        <f t="shared" si="1"/>
        <v>14100005</v>
      </c>
      <c r="P17" s="52">
        <v>10140005</v>
      </c>
      <c r="Q17" s="76" t="s">
        <v>227</v>
      </c>
      <c r="R17" s="48" t="s">
        <v>328</v>
      </c>
    </row>
    <row r="18" spans="1:18">
      <c r="A18" s="25" t="str">
        <f t="shared" si="2"/>
        <v>02150002</v>
      </c>
      <c r="B18" s="27" t="s">
        <v>232</v>
      </c>
      <c r="C18" s="35" t="s">
        <v>190</v>
      </c>
      <c r="D18" s="31">
        <v>1500000</v>
      </c>
      <c r="E18" s="30"/>
      <c r="F18" s="30"/>
      <c r="G18" s="30">
        <v>400000</v>
      </c>
      <c r="I18" s="20">
        <v>15020002</v>
      </c>
      <c r="K18" s="52">
        <v>10140002</v>
      </c>
      <c r="L18" s="51" t="str">
        <f t="shared" si="0"/>
        <v>14100002</v>
      </c>
      <c r="M18" s="48" t="s">
        <v>328</v>
      </c>
      <c r="O18" s="73" t="s">
        <v>347</v>
      </c>
      <c r="P18" s="52">
        <v>10140002</v>
      </c>
      <c r="Q18" s="76" t="s">
        <v>228</v>
      </c>
      <c r="R18" s="48" t="s">
        <v>328</v>
      </c>
    </row>
    <row r="19" spans="1:18">
      <c r="A19" s="41" t="str">
        <f t="shared" si="2"/>
        <v>03150018</v>
      </c>
      <c r="B19" s="42" t="s">
        <v>265</v>
      </c>
      <c r="C19" s="40" t="s">
        <v>272</v>
      </c>
      <c r="D19" s="43">
        <v>1500000</v>
      </c>
      <c r="E19" s="44"/>
      <c r="F19" s="44"/>
      <c r="G19" s="44">
        <v>400000</v>
      </c>
      <c r="I19" s="20">
        <v>15020002</v>
      </c>
      <c r="K19" s="51" t="s">
        <v>294</v>
      </c>
      <c r="L19" s="51" t="str">
        <f t="shared" si="0"/>
        <v>15010006</v>
      </c>
      <c r="M19" s="48" t="s">
        <v>325</v>
      </c>
      <c r="O19" s="72" t="str">
        <f t="shared" si="1"/>
        <v>15010006</v>
      </c>
      <c r="P19" s="51" t="s">
        <v>294</v>
      </c>
      <c r="Q19" s="76" t="s">
        <v>229</v>
      </c>
      <c r="R19" s="48" t="s">
        <v>325</v>
      </c>
    </row>
    <row r="20" spans="1:18">
      <c r="A20" s="25" t="str">
        <f t="shared" si="2"/>
        <v>02150006</v>
      </c>
      <c r="B20" s="27" t="s">
        <v>252</v>
      </c>
      <c r="C20" s="35" t="s">
        <v>210</v>
      </c>
      <c r="D20" s="31">
        <v>1500000</v>
      </c>
      <c r="E20" s="30">
        <v>200000</v>
      </c>
      <c r="F20" s="30"/>
      <c r="G20" s="30">
        <v>100000</v>
      </c>
      <c r="I20" s="20">
        <v>15020002</v>
      </c>
      <c r="K20" s="53" t="s">
        <v>295</v>
      </c>
      <c r="L20" s="51" t="str">
        <f t="shared" si="0"/>
        <v>15050002</v>
      </c>
      <c r="M20" s="47" t="s">
        <v>329</v>
      </c>
      <c r="O20" s="72" t="str">
        <f t="shared" si="1"/>
        <v>15050002</v>
      </c>
      <c r="P20" s="53" t="s">
        <v>295</v>
      </c>
      <c r="Q20" s="76" t="s">
        <v>230</v>
      </c>
      <c r="R20" s="47" t="s">
        <v>334</v>
      </c>
    </row>
    <row r="21" spans="1:18">
      <c r="A21" s="25" t="str">
        <f t="shared" si="2"/>
        <v>03150002</v>
      </c>
      <c r="B21" s="27" t="s">
        <v>236</v>
      </c>
      <c r="C21" s="36" t="s">
        <v>194</v>
      </c>
      <c r="D21" s="31">
        <v>1500000</v>
      </c>
      <c r="E21" s="30">
        <v>300000</v>
      </c>
      <c r="F21" s="30"/>
      <c r="G21" s="30">
        <v>500000</v>
      </c>
      <c r="I21" s="20">
        <v>15020002</v>
      </c>
      <c r="K21" s="53" t="s">
        <v>296</v>
      </c>
      <c r="L21" s="51" t="str">
        <f t="shared" si="0"/>
        <v>15050001</v>
      </c>
      <c r="M21" s="49" t="s">
        <v>324</v>
      </c>
      <c r="O21" s="72" t="str">
        <f t="shared" si="1"/>
        <v>15050001</v>
      </c>
      <c r="P21" s="53" t="s">
        <v>296</v>
      </c>
      <c r="Q21" s="76" t="s">
        <v>231</v>
      </c>
      <c r="R21" s="49" t="s">
        <v>324</v>
      </c>
    </row>
    <row r="22" spans="1:18">
      <c r="A22" s="25" t="str">
        <f t="shared" si="2"/>
        <v>02150008</v>
      </c>
      <c r="B22" s="27" t="s">
        <v>234</v>
      </c>
      <c r="C22" s="35" t="s">
        <v>192</v>
      </c>
      <c r="D22" s="31">
        <v>1500000</v>
      </c>
      <c r="E22" s="30">
        <v>200000</v>
      </c>
      <c r="F22" s="30"/>
      <c r="G22" s="30">
        <v>100000</v>
      </c>
      <c r="I22" s="20">
        <v>15020006</v>
      </c>
      <c r="K22" s="53" t="s">
        <v>297</v>
      </c>
      <c r="L22" s="51" t="str">
        <f t="shared" si="0"/>
        <v>15020002</v>
      </c>
      <c r="M22" s="47" t="s">
        <v>329</v>
      </c>
      <c r="O22" s="72" t="str">
        <f t="shared" si="1"/>
        <v>15020002</v>
      </c>
      <c r="P22" s="53" t="s">
        <v>297</v>
      </c>
      <c r="Q22" s="78" t="s">
        <v>232</v>
      </c>
      <c r="R22" s="47" t="s">
        <v>334</v>
      </c>
    </row>
    <row r="23" spans="1:18">
      <c r="A23" s="25" t="str">
        <f t="shared" si="2"/>
        <v>03150001</v>
      </c>
      <c r="B23" s="27" t="s">
        <v>235</v>
      </c>
      <c r="C23" s="35" t="s">
        <v>193</v>
      </c>
      <c r="D23" s="31">
        <v>1500000</v>
      </c>
      <c r="E23" s="30">
        <v>200000</v>
      </c>
      <c r="F23" s="30"/>
      <c r="G23" s="30">
        <v>100000</v>
      </c>
      <c r="I23" s="20">
        <v>15020006</v>
      </c>
      <c r="K23" s="53" t="s">
        <v>298</v>
      </c>
      <c r="L23" s="51" t="str">
        <f t="shared" si="0"/>
        <v>15020004</v>
      </c>
      <c r="M23" s="47" t="s">
        <v>330</v>
      </c>
      <c r="O23" s="73" t="s">
        <v>366</v>
      </c>
      <c r="P23" s="53" t="s">
        <v>298</v>
      </c>
      <c r="Q23" s="76" t="s">
        <v>233</v>
      </c>
      <c r="R23" s="47" t="s">
        <v>330</v>
      </c>
    </row>
    <row r="24" spans="1:18">
      <c r="A24" s="25" t="str">
        <f t="shared" si="2"/>
        <v>03150005</v>
      </c>
      <c r="B24" s="27" t="s">
        <v>237</v>
      </c>
      <c r="C24" s="36" t="s">
        <v>195</v>
      </c>
      <c r="D24" s="31">
        <v>1500000</v>
      </c>
      <c r="E24" s="30">
        <v>200000</v>
      </c>
      <c r="F24" s="30"/>
      <c r="G24" s="30">
        <v>100000</v>
      </c>
      <c r="I24" s="20">
        <v>15020006</v>
      </c>
      <c r="K24" s="53" t="s">
        <v>299</v>
      </c>
      <c r="L24" s="51" t="str">
        <f t="shared" si="0"/>
        <v>15020008</v>
      </c>
      <c r="M24" s="47" t="s">
        <v>331</v>
      </c>
      <c r="O24" s="72" t="str">
        <f t="shared" si="1"/>
        <v>15020008</v>
      </c>
      <c r="P24" s="53" t="s">
        <v>299</v>
      </c>
      <c r="Q24" s="76" t="s">
        <v>234</v>
      </c>
      <c r="R24" s="47" t="s">
        <v>328</v>
      </c>
    </row>
    <row r="25" spans="1:18">
      <c r="A25" s="25" t="str">
        <f t="shared" si="2"/>
        <v>03150006</v>
      </c>
      <c r="B25" s="27" t="s">
        <v>238</v>
      </c>
      <c r="C25" s="36" t="s">
        <v>196</v>
      </c>
      <c r="D25" s="31">
        <v>1500000</v>
      </c>
      <c r="E25" s="30">
        <v>200000</v>
      </c>
      <c r="F25" s="30"/>
      <c r="G25" s="30">
        <v>100000</v>
      </c>
      <c r="I25" s="20">
        <v>15020006</v>
      </c>
      <c r="K25" s="53" t="s">
        <v>300</v>
      </c>
      <c r="L25" s="51" t="str">
        <f t="shared" si="0"/>
        <v>15030001</v>
      </c>
      <c r="M25" s="47" t="s">
        <v>331</v>
      </c>
      <c r="O25" s="72" t="str">
        <f t="shared" si="1"/>
        <v>15030001</v>
      </c>
      <c r="P25" s="53" t="s">
        <v>300</v>
      </c>
      <c r="Q25" s="76" t="s">
        <v>235</v>
      </c>
      <c r="R25" s="47" t="s">
        <v>328</v>
      </c>
    </row>
    <row r="26" spans="1:18">
      <c r="A26" s="25" t="str">
        <f t="shared" si="2"/>
        <v>03150008</v>
      </c>
      <c r="B26" s="27" t="s">
        <v>239</v>
      </c>
      <c r="C26" s="36" t="s">
        <v>197</v>
      </c>
      <c r="D26" s="31">
        <v>1500000</v>
      </c>
      <c r="E26" s="30">
        <v>200000</v>
      </c>
      <c r="F26" s="30"/>
      <c r="G26" s="30">
        <v>100000</v>
      </c>
      <c r="I26" s="20">
        <v>15020006</v>
      </c>
      <c r="K26" s="53" t="s">
        <v>301</v>
      </c>
      <c r="L26" s="51" t="str">
        <f t="shared" si="0"/>
        <v>15030002</v>
      </c>
      <c r="M26" s="47" t="s">
        <v>324</v>
      </c>
      <c r="O26" s="72" t="str">
        <f t="shared" si="1"/>
        <v>15030002</v>
      </c>
      <c r="P26" s="53" t="s">
        <v>301</v>
      </c>
      <c r="Q26" s="76" t="s">
        <v>236</v>
      </c>
      <c r="R26" s="47" t="s">
        <v>324</v>
      </c>
    </row>
    <row r="27" spans="1:18">
      <c r="A27" s="41" t="str">
        <f t="shared" si="2"/>
        <v>03150009</v>
      </c>
      <c r="B27" s="42" t="s">
        <v>266</v>
      </c>
      <c r="C27" s="40" t="s">
        <v>273</v>
      </c>
      <c r="D27" s="43">
        <v>1500000</v>
      </c>
      <c r="E27" s="44">
        <v>200000</v>
      </c>
      <c r="F27" s="44"/>
      <c r="G27" s="44">
        <v>100000</v>
      </c>
      <c r="I27" s="20">
        <v>15020006</v>
      </c>
      <c r="K27" s="53" t="s">
        <v>302</v>
      </c>
      <c r="L27" s="51" t="str">
        <f t="shared" si="0"/>
        <v>15030005</v>
      </c>
      <c r="M27" s="47" t="s">
        <v>331</v>
      </c>
      <c r="O27" s="72" t="str">
        <f t="shared" si="1"/>
        <v>15030005</v>
      </c>
      <c r="P27" s="53" t="s">
        <v>302</v>
      </c>
      <c r="Q27" s="76" t="s">
        <v>237</v>
      </c>
      <c r="R27" s="47" t="s">
        <v>328</v>
      </c>
    </row>
    <row r="28" spans="1:18">
      <c r="A28" s="25" t="str">
        <f t="shared" si="2"/>
        <v>03150010</v>
      </c>
      <c r="B28" s="27" t="s">
        <v>240</v>
      </c>
      <c r="C28" s="36" t="s">
        <v>198</v>
      </c>
      <c r="D28" s="31">
        <v>1500000</v>
      </c>
      <c r="E28" s="30"/>
      <c r="F28" s="30"/>
      <c r="G28" s="30">
        <v>400000</v>
      </c>
      <c r="I28" s="20">
        <v>15020006</v>
      </c>
      <c r="K28" s="53" t="s">
        <v>303</v>
      </c>
      <c r="L28" s="51" t="str">
        <f t="shared" si="0"/>
        <v>15030006</v>
      </c>
      <c r="M28" s="47" t="s">
        <v>331</v>
      </c>
      <c r="O28" s="72" t="str">
        <f t="shared" si="1"/>
        <v>15030006</v>
      </c>
      <c r="P28" s="53" t="s">
        <v>303</v>
      </c>
      <c r="Q28" s="76" t="s">
        <v>238</v>
      </c>
      <c r="R28" s="47" t="s">
        <v>328</v>
      </c>
    </row>
    <row r="29" spans="1:18">
      <c r="A29" s="25" t="str">
        <f t="shared" si="2"/>
        <v>03150011</v>
      </c>
      <c r="B29" s="27" t="s">
        <v>241</v>
      </c>
      <c r="C29" s="36" t="s">
        <v>199</v>
      </c>
      <c r="D29" s="31">
        <v>1500000</v>
      </c>
      <c r="E29" s="30"/>
      <c r="F29" s="30"/>
      <c r="G29" s="30">
        <v>400000</v>
      </c>
      <c r="I29" s="20">
        <v>15020006</v>
      </c>
      <c r="K29" s="53" t="s">
        <v>304</v>
      </c>
      <c r="L29" s="51" t="str">
        <f t="shared" si="0"/>
        <v>15030008</v>
      </c>
      <c r="M29" s="47" t="s">
        <v>331</v>
      </c>
      <c r="O29" s="72" t="str">
        <f t="shared" si="1"/>
        <v>15030008</v>
      </c>
      <c r="P29" s="53" t="s">
        <v>304</v>
      </c>
      <c r="Q29" s="76" t="s">
        <v>239</v>
      </c>
      <c r="R29" s="47" t="s">
        <v>328</v>
      </c>
    </row>
    <row r="30" spans="1:18">
      <c r="A30" s="41" t="str">
        <f t="shared" si="2"/>
        <v>03150012</v>
      </c>
      <c r="B30" s="42" t="s">
        <v>267</v>
      </c>
      <c r="C30" s="40" t="s">
        <v>274</v>
      </c>
      <c r="D30" s="43">
        <v>1500000</v>
      </c>
      <c r="E30" s="44">
        <v>300000</v>
      </c>
      <c r="F30" s="44"/>
      <c r="G30" s="44">
        <v>500000</v>
      </c>
      <c r="I30" s="20">
        <v>15020006</v>
      </c>
      <c r="K30" s="53" t="s">
        <v>305</v>
      </c>
      <c r="L30" s="51" t="str">
        <f t="shared" si="0"/>
        <v>15030010</v>
      </c>
      <c r="M30" s="47" t="s">
        <v>332</v>
      </c>
      <c r="O30" s="72" t="str">
        <f t="shared" si="1"/>
        <v>15030010</v>
      </c>
      <c r="P30" s="53" t="s">
        <v>305</v>
      </c>
      <c r="Q30" s="76" t="s">
        <v>240</v>
      </c>
      <c r="R30" s="47" t="s">
        <v>330</v>
      </c>
    </row>
    <row r="31" spans="1:18">
      <c r="A31" s="41" t="str">
        <f t="shared" si="2"/>
        <v>03150013</v>
      </c>
      <c r="B31" s="42" t="s">
        <v>268</v>
      </c>
      <c r="C31" s="40" t="s">
        <v>275</v>
      </c>
      <c r="D31" s="43">
        <v>1500000</v>
      </c>
      <c r="E31" s="44">
        <v>200000</v>
      </c>
      <c r="F31" s="44"/>
      <c r="G31" s="44">
        <v>100000</v>
      </c>
      <c r="I31" s="20">
        <v>15020006</v>
      </c>
      <c r="K31" s="53" t="s">
        <v>306</v>
      </c>
      <c r="L31" s="51" t="str">
        <f t="shared" si="0"/>
        <v>15030011</v>
      </c>
      <c r="M31" s="47" t="s">
        <v>332</v>
      </c>
      <c r="O31" s="72" t="str">
        <f t="shared" si="1"/>
        <v>15030011</v>
      </c>
      <c r="P31" s="53" t="s">
        <v>306</v>
      </c>
      <c r="Q31" s="76" t="s">
        <v>255</v>
      </c>
      <c r="R31" s="47" t="s">
        <v>330</v>
      </c>
    </row>
    <row r="32" spans="1:18">
      <c r="A32" s="41" t="str">
        <f t="shared" si="2"/>
        <v>03150014</v>
      </c>
      <c r="B32" s="42" t="s">
        <v>269</v>
      </c>
      <c r="C32" s="40" t="s">
        <v>276</v>
      </c>
      <c r="D32" s="43">
        <v>1500000</v>
      </c>
      <c r="E32" s="44">
        <v>200000</v>
      </c>
      <c r="F32" s="44"/>
      <c r="G32" s="44">
        <v>100000</v>
      </c>
      <c r="I32" s="20">
        <v>15020004</v>
      </c>
      <c r="K32" s="53" t="s">
        <v>307</v>
      </c>
      <c r="L32" s="51" t="str">
        <f t="shared" si="0"/>
        <v>15030015</v>
      </c>
      <c r="M32" s="47" t="s">
        <v>332</v>
      </c>
      <c r="O32" s="72" t="str">
        <f t="shared" si="1"/>
        <v>15030015</v>
      </c>
      <c r="P32" s="53" t="s">
        <v>307</v>
      </c>
      <c r="Q32" s="76" t="s">
        <v>242</v>
      </c>
      <c r="R32" s="47" t="s">
        <v>330</v>
      </c>
    </row>
    <row r="33" spans="1:18">
      <c r="A33" s="25" t="str">
        <f t="shared" si="2"/>
        <v>03150015</v>
      </c>
      <c r="B33" s="27" t="s">
        <v>242</v>
      </c>
      <c r="C33" s="36" t="s">
        <v>200</v>
      </c>
      <c r="D33" s="31">
        <v>1500000</v>
      </c>
      <c r="E33" s="30">
        <v>200000</v>
      </c>
      <c r="F33" s="30"/>
      <c r="G33" s="30">
        <v>100000</v>
      </c>
      <c r="I33" s="20">
        <v>15020004</v>
      </c>
      <c r="K33" s="53" t="s">
        <v>308</v>
      </c>
      <c r="L33" s="51" t="str">
        <f t="shared" si="0"/>
        <v>15030016</v>
      </c>
      <c r="M33" s="47" t="s">
        <v>332</v>
      </c>
      <c r="O33" s="72" t="str">
        <f t="shared" si="1"/>
        <v>15030016</v>
      </c>
      <c r="P33" s="53" t="s">
        <v>308</v>
      </c>
      <c r="Q33" s="76" t="s">
        <v>243</v>
      </c>
      <c r="R33" s="47" t="s">
        <v>330</v>
      </c>
    </row>
    <row r="34" spans="1:18">
      <c r="A34" s="25" t="str">
        <f t="shared" si="2"/>
        <v>03150016</v>
      </c>
      <c r="B34" s="27" t="s">
        <v>254</v>
      </c>
      <c r="C34" s="36" t="s">
        <v>201</v>
      </c>
      <c r="D34" s="31">
        <v>1500000</v>
      </c>
      <c r="E34" s="30">
        <v>200000</v>
      </c>
      <c r="F34" s="30"/>
      <c r="G34" s="30">
        <v>100000</v>
      </c>
      <c r="I34" s="20">
        <v>15020004</v>
      </c>
      <c r="K34" s="53" t="s">
        <v>309</v>
      </c>
      <c r="L34" s="51" t="str">
        <f t="shared" si="0"/>
        <v>15030019</v>
      </c>
      <c r="M34" s="47" t="s">
        <v>331</v>
      </c>
      <c r="O34" s="72" t="str">
        <f t="shared" si="1"/>
        <v>15030019</v>
      </c>
      <c r="P34" s="53" t="s">
        <v>309</v>
      </c>
      <c r="Q34" s="76" t="s">
        <v>244</v>
      </c>
      <c r="R34" s="47" t="s">
        <v>328</v>
      </c>
    </row>
    <row r="35" spans="1:18">
      <c r="A35" s="25" t="str">
        <f t="shared" si="2"/>
        <v>03150023</v>
      </c>
      <c r="B35" s="27" t="s">
        <v>246</v>
      </c>
      <c r="C35" s="36" t="s">
        <v>204</v>
      </c>
      <c r="D35" s="31">
        <v>1500000</v>
      </c>
      <c r="E35" s="30">
        <v>200000</v>
      </c>
      <c r="F35" s="30"/>
      <c r="G35" s="30">
        <v>500000</v>
      </c>
      <c r="I35" s="20">
        <v>15020004</v>
      </c>
      <c r="K35" s="53" t="s">
        <v>310</v>
      </c>
      <c r="L35" s="51" t="str">
        <f t="shared" si="0"/>
        <v>15030021</v>
      </c>
      <c r="M35" s="47" t="s">
        <v>329</v>
      </c>
      <c r="O35" s="72" t="str">
        <f t="shared" si="1"/>
        <v>15030021</v>
      </c>
      <c r="P35" s="53" t="s">
        <v>310</v>
      </c>
      <c r="Q35" s="76" t="s">
        <v>245</v>
      </c>
      <c r="R35" s="47" t="s">
        <v>334</v>
      </c>
    </row>
    <row r="36" spans="1:18">
      <c r="A36" s="25" t="str">
        <f t="shared" si="2"/>
        <v>03150019</v>
      </c>
      <c r="B36" s="27" t="s">
        <v>244</v>
      </c>
      <c r="C36" s="36" t="s">
        <v>202</v>
      </c>
      <c r="D36" s="31">
        <v>1500000</v>
      </c>
      <c r="E36" s="30">
        <v>200000</v>
      </c>
      <c r="F36" s="30"/>
      <c r="G36" s="30">
        <v>100000</v>
      </c>
      <c r="I36" s="20">
        <v>15020004</v>
      </c>
      <c r="K36" s="53" t="s">
        <v>311</v>
      </c>
      <c r="L36" s="51" t="str">
        <f t="shared" si="0"/>
        <v>15030023</v>
      </c>
      <c r="M36" s="47" t="s">
        <v>331</v>
      </c>
      <c r="O36" s="72" t="str">
        <f t="shared" si="1"/>
        <v>15030023</v>
      </c>
      <c r="P36" s="53" t="s">
        <v>311</v>
      </c>
      <c r="Q36" s="76" t="s">
        <v>246</v>
      </c>
      <c r="R36" s="47" t="s">
        <v>328</v>
      </c>
    </row>
    <row r="37" spans="1:18">
      <c r="A37" s="25" t="str">
        <f t="shared" si="2"/>
        <v>03150021</v>
      </c>
      <c r="B37" s="27" t="s">
        <v>245</v>
      </c>
      <c r="C37" s="36" t="s">
        <v>203</v>
      </c>
      <c r="D37" s="31">
        <v>1500000</v>
      </c>
      <c r="E37" s="30">
        <v>200000</v>
      </c>
      <c r="F37" s="30"/>
      <c r="G37" s="30">
        <v>100000</v>
      </c>
      <c r="I37" s="20">
        <v>15020004</v>
      </c>
      <c r="K37" s="53" t="s">
        <v>312</v>
      </c>
      <c r="L37" s="51" t="str">
        <f t="shared" si="0"/>
        <v>15040001</v>
      </c>
      <c r="M37" s="47" t="s">
        <v>324</v>
      </c>
      <c r="O37" s="72" t="str">
        <f t="shared" si="1"/>
        <v>15040001</v>
      </c>
      <c r="P37" s="53" t="s">
        <v>312</v>
      </c>
      <c r="Q37" s="76" t="s">
        <v>247</v>
      </c>
      <c r="R37" s="47" t="s">
        <v>324</v>
      </c>
    </row>
    <row r="38" spans="1:18">
      <c r="A38" s="25" t="str">
        <f t="shared" si="2"/>
        <v>04150001</v>
      </c>
      <c r="B38" s="27" t="s">
        <v>247</v>
      </c>
      <c r="C38" s="36" t="s">
        <v>205</v>
      </c>
      <c r="D38" s="31">
        <v>1500000</v>
      </c>
      <c r="E38" s="30">
        <v>300000</v>
      </c>
      <c r="F38" s="30"/>
      <c r="G38" s="30">
        <v>500000</v>
      </c>
      <c r="I38" s="20">
        <v>15020004</v>
      </c>
      <c r="K38" s="53" t="s">
        <v>313</v>
      </c>
      <c r="L38" s="51" t="str">
        <f t="shared" si="0"/>
        <v>15040008</v>
      </c>
      <c r="M38" s="47" t="s">
        <v>329</v>
      </c>
      <c r="O38" s="72" t="str">
        <f t="shared" si="1"/>
        <v>15040008</v>
      </c>
      <c r="P38" s="53" t="s">
        <v>313</v>
      </c>
      <c r="Q38" s="76" t="s">
        <v>248</v>
      </c>
      <c r="R38" s="47" t="s">
        <v>334</v>
      </c>
    </row>
    <row r="39" spans="1:18">
      <c r="A39" s="25" t="str">
        <f t="shared" si="2"/>
        <v>04150004</v>
      </c>
      <c r="B39" s="27" t="s">
        <v>224</v>
      </c>
      <c r="C39" s="36" t="s">
        <v>182</v>
      </c>
      <c r="D39" s="31">
        <v>1500000</v>
      </c>
      <c r="E39" s="30">
        <v>300000</v>
      </c>
      <c r="F39" s="30"/>
      <c r="G39" s="30">
        <v>500000</v>
      </c>
      <c r="I39" s="20">
        <v>15020004</v>
      </c>
      <c r="K39" s="53" t="s">
        <v>314</v>
      </c>
      <c r="L39" s="51" t="str">
        <f t="shared" si="0"/>
        <v>15050003</v>
      </c>
      <c r="M39" s="47" t="s">
        <v>331</v>
      </c>
      <c r="O39" s="72" t="str">
        <f t="shared" si="1"/>
        <v>15050003</v>
      </c>
      <c r="P39" s="53" t="s">
        <v>314</v>
      </c>
      <c r="Q39" s="79" t="s">
        <v>249</v>
      </c>
      <c r="R39" s="47" t="s">
        <v>328</v>
      </c>
    </row>
    <row r="40" spans="1:18">
      <c r="A40" s="41" t="str">
        <f t="shared" si="2"/>
        <v>04150002</v>
      </c>
      <c r="B40" s="42" t="s">
        <v>270</v>
      </c>
      <c r="C40" s="40" t="s">
        <v>277</v>
      </c>
      <c r="D40" s="43">
        <v>1500000</v>
      </c>
      <c r="E40" s="44">
        <v>300000</v>
      </c>
      <c r="F40" s="44"/>
      <c r="G40" s="44">
        <v>500000</v>
      </c>
      <c r="I40" s="20">
        <v>15020004</v>
      </c>
      <c r="K40" s="53" t="s">
        <v>315</v>
      </c>
      <c r="L40" s="51" t="str">
        <f t="shared" si="0"/>
        <v>15050005</v>
      </c>
      <c r="M40" s="47" t="s">
        <v>329</v>
      </c>
      <c r="O40" s="21" t="s">
        <v>208</v>
      </c>
      <c r="P40" s="53" t="s">
        <v>315</v>
      </c>
      <c r="Q40" s="79" t="s">
        <v>250</v>
      </c>
      <c r="R40" s="47" t="s">
        <v>334</v>
      </c>
    </row>
    <row r="41" spans="1:18">
      <c r="A41" s="41" t="str">
        <f t="shared" si="2"/>
        <v>04150010</v>
      </c>
      <c r="B41" s="42" t="s">
        <v>271</v>
      </c>
      <c r="C41" s="40" t="s">
        <v>278</v>
      </c>
      <c r="D41" s="43">
        <v>1500000</v>
      </c>
      <c r="E41" s="44">
        <v>200000</v>
      </c>
      <c r="F41" s="44"/>
      <c r="G41" s="44">
        <v>100000</v>
      </c>
      <c r="I41" s="20">
        <v>15020004</v>
      </c>
      <c r="K41" s="53" t="s">
        <v>316</v>
      </c>
      <c r="L41" s="51" t="str">
        <f t="shared" si="0"/>
        <v>15050007</v>
      </c>
      <c r="M41" s="47" t="s">
        <v>329</v>
      </c>
      <c r="O41" s="72" t="str">
        <f t="shared" si="1"/>
        <v>15050007</v>
      </c>
      <c r="P41" s="53" t="s">
        <v>316</v>
      </c>
      <c r="Q41" s="79" t="s">
        <v>251</v>
      </c>
      <c r="R41" s="47" t="s">
        <v>334</v>
      </c>
    </row>
    <row r="42" spans="1:18">
      <c r="A42" s="25" t="str">
        <f t="shared" si="2"/>
        <v>05150002</v>
      </c>
      <c r="B42" s="27" t="s">
        <v>230</v>
      </c>
      <c r="C42" s="36" t="s">
        <v>188</v>
      </c>
      <c r="D42" s="31">
        <v>1500000</v>
      </c>
      <c r="E42" s="30">
        <v>200000</v>
      </c>
      <c r="F42" s="30"/>
      <c r="G42" s="30">
        <v>100000</v>
      </c>
      <c r="I42" s="20">
        <v>15020008</v>
      </c>
      <c r="K42" s="53" t="s">
        <v>317</v>
      </c>
      <c r="L42" s="51" t="str">
        <f t="shared" si="0"/>
        <v>15020006</v>
      </c>
      <c r="M42" s="47" t="s">
        <v>329</v>
      </c>
      <c r="O42" s="73" t="s">
        <v>191</v>
      </c>
      <c r="P42" s="53" t="s">
        <v>317</v>
      </c>
      <c r="Q42" s="79" t="s">
        <v>252</v>
      </c>
      <c r="R42" s="47" t="s">
        <v>334</v>
      </c>
    </row>
    <row r="43" spans="1:18">
      <c r="A43" s="25" t="str">
        <f t="shared" si="2"/>
        <v>05150003</v>
      </c>
      <c r="B43" s="27" t="s">
        <v>249</v>
      </c>
      <c r="C43" s="36" t="s">
        <v>207</v>
      </c>
      <c r="D43" s="31">
        <v>1500000</v>
      </c>
      <c r="E43" s="30"/>
      <c r="F43" s="30"/>
      <c r="G43" s="30">
        <v>400000</v>
      </c>
      <c r="I43" s="20">
        <v>15020008</v>
      </c>
      <c r="K43" s="51" t="s">
        <v>318</v>
      </c>
      <c r="L43" s="51" t="str">
        <f t="shared" si="0"/>
        <v>15050008</v>
      </c>
      <c r="M43" s="47" t="s">
        <v>329</v>
      </c>
      <c r="O43" s="72" t="str">
        <f t="shared" si="1"/>
        <v>15050008</v>
      </c>
      <c r="P43" s="51" t="s">
        <v>318</v>
      </c>
      <c r="Q43" s="80" t="s">
        <v>253</v>
      </c>
      <c r="R43" s="47" t="s">
        <v>334</v>
      </c>
    </row>
    <row r="44" spans="1:18">
      <c r="A44" s="25" t="str">
        <f t="shared" si="2"/>
        <v>05150001</v>
      </c>
      <c r="B44" s="27" t="s">
        <v>231</v>
      </c>
      <c r="C44" s="36" t="s">
        <v>189</v>
      </c>
      <c r="D44" s="31">
        <v>1500000</v>
      </c>
      <c r="E44" s="30">
        <v>300000</v>
      </c>
      <c r="F44" s="30"/>
      <c r="G44" s="30">
        <v>500000</v>
      </c>
      <c r="I44" s="20">
        <v>15020008</v>
      </c>
      <c r="K44" s="51" t="s">
        <v>319</v>
      </c>
      <c r="L44" s="51" t="str">
        <f t="shared" si="0"/>
        <v>15050010</v>
      </c>
      <c r="M44" s="47" t="s">
        <v>331</v>
      </c>
      <c r="O44" s="74" t="s">
        <v>374</v>
      </c>
      <c r="P44" s="51" t="s">
        <v>319</v>
      </c>
      <c r="Q44" s="81" t="s">
        <v>131</v>
      </c>
      <c r="R44" s="47" t="s">
        <v>328</v>
      </c>
    </row>
    <row r="45" spans="1:18">
      <c r="A45" s="25" t="str">
        <f t="shared" si="2"/>
        <v>04150008</v>
      </c>
      <c r="B45" s="27" t="s">
        <v>248</v>
      </c>
      <c r="C45" s="36" t="s">
        <v>206</v>
      </c>
      <c r="D45" s="31">
        <v>1500000</v>
      </c>
      <c r="E45" s="30">
        <v>200000</v>
      </c>
      <c r="F45" s="30"/>
      <c r="G45" s="30">
        <v>100000</v>
      </c>
      <c r="I45" s="20">
        <v>15020008</v>
      </c>
      <c r="K45" s="54" t="s">
        <v>281</v>
      </c>
      <c r="L45" s="51" t="str">
        <f>CONCATENATE(MID(K45,3,2),MID(K45,1,2),MID(K45,5,4))</f>
        <v>15050009</v>
      </c>
      <c r="M45" s="47" t="s">
        <v>329</v>
      </c>
      <c r="O45" s="74" t="s">
        <v>256</v>
      </c>
      <c r="P45" s="54" t="s">
        <v>281</v>
      </c>
      <c r="Q45" s="80" t="s">
        <v>377</v>
      </c>
      <c r="R45" s="47" t="s">
        <v>334</v>
      </c>
    </row>
    <row r="46" spans="1:18">
      <c r="I46" s="20">
        <v>15020008</v>
      </c>
      <c r="K46" s="46"/>
      <c r="L46" s="45"/>
    </row>
    <row r="47" spans="1:18">
      <c r="I47" s="20">
        <v>15020008</v>
      </c>
    </row>
    <row r="48" spans="1:18">
      <c r="I48" s="20">
        <v>15020008</v>
      </c>
    </row>
    <row r="49" spans="9:9">
      <c r="I49" s="20">
        <v>15020008</v>
      </c>
    </row>
    <row r="50" spans="9:9">
      <c r="I50" s="20">
        <v>15020008</v>
      </c>
    </row>
    <row r="51" spans="9:9">
      <c r="I51" s="20">
        <v>15020008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RowHeight="15"/>
  <cols>
    <col min="1" max="1" width="10.140625" bestFit="1" customWidth="1"/>
    <col min="2" max="2" width="23.42578125" bestFit="1" customWidth="1"/>
    <col min="3" max="3" width="7" bestFit="1" customWidth="1"/>
    <col min="4" max="4" width="6" style="58" customWidth="1"/>
    <col min="5" max="5" width="9.42578125" bestFit="1" customWidth="1"/>
    <col min="6" max="6" width="10.42578125" bestFit="1" customWidth="1"/>
    <col min="7" max="7" width="6" bestFit="1" customWidth="1"/>
    <col min="8" max="8" width="5" style="59" customWidth="1"/>
  </cols>
  <sheetData>
    <row r="1" spans="1:8">
      <c r="A1" s="63" t="s">
        <v>259</v>
      </c>
      <c r="B1" s="63" t="s">
        <v>335</v>
      </c>
      <c r="C1" s="63" t="s">
        <v>367</v>
      </c>
      <c r="D1" s="63" t="s">
        <v>336</v>
      </c>
      <c r="E1" s="63" t="s">
        <v>337</v>
      </c>
      <c r="F1" s="63" t="s">
        <v>338</v>
      </c>
      <c r="G1" s="63" t="s">
        <v>368</v>
      </c>
      <c r="H1" s="63" t="s">
        <v>339</v>
      </c>
    </row>
    <row r="2" spans="1:8">
      <c r="A2" s="64" t="s">
        <v>172</v>
      </c>
      <c r="B2" s="65" t="s">
        <v>214</v>
      </c>
      <c r="C2" s="66" t="s">
        <v>340</v>
      </c>
      <c r="D2" s="67" t="str">
        <f t="shared" ref="D2:D33" si="0">IF(C2="YES","-","")</f>
        <v>-</v>
      </c>
      <c r="E2" s="68">
        <v>41821</v>
      </c>
      <c r="F2" s="68"/>
      <c r="G2" s="69" t="s">
        <v>360</v>
      </c>
      <c r="H2" s="69" t="str">
        <f t="shared" ref="H2:H33" si="1">IF(LEFT(G2,1)="K", REPLACE(G2,2,1,""),REPLACE(G2,3,1,""))</f>
        <v>K3</v>
      </c>
    </row>
    <row r="3" spans="1:8">
      <c r="A3" s="64" t="s">
        <v>341</v>
      </c>
      <c r="B3" s="65" t="s">
        <v>215</v>
      </c>
      <c r="C3" s="66" t="s">
        <v>340</v>
      </c>
      <c r="D3" s="67" t="str">
        <f t="shared" si="0"/>
        <v>-</v>
      </c>
      <c r="E3" s="68">
        <v>41852</v>
      </c>
      <c r="F3" s="68"/>
      <c r="G3" s="69" t="s">
        <v>361</v>
      </c>
      <c r="H3" s="69" t="str">
        <f t="shared" si="1"/>
        <v>TK0</v>
      </c>
    </row>
    <row r="4" spans="1:8">
      <c r="A4" s="64" t="s">
        <v>342</v>
      </c>
      <c r="B4" s="65" t="s">
        <v>216</v>
      </c>
      <c r="C4" s="66" t="s">
        <v>343</v>
      </c>
      <c r="D4" s="67" t="str">
        <f t="shared" si="0"/>
        <v/>
      </c>
      <c r="E4" s="68">
        <v>41913</v>
      </c>
      <c r="F4" s="68"/>
      <c r="G4" s="69" t="s">
        <v>362</v>
      </c>
      <c r="H4" s="69" t="str">
        <f t="shared" si="1"/>
        <v>K1</v>
      </c>
    </row>
    <row r="5" spans="1:8">
      <c r="A5" s="75" t="s">
        <v>344</v>
      </c>
      <c r="B5" s="65" t="s">
        <v>345</v>
      </c>
      <c r="C5" s="66" t="s">
        <v>340</v>
      </c>
      <c r="D5" s="67" t="str">
        <f t="shared" si="0"/>
        <v>-</v>
      </c>
      <c r="E5" s="68">
        <v>41921</v>
      </c>
      <c r="F5" s="68">
        <v>42094</v>
      </c>
      <c r="G5" s="69" t="s">
        <v>363</v>
      </c>
      <c r="H5" s="69" t="str">
        <f t="shared" si="1"/>
        <v>K2</v>
      </c>
    </row>
    <row r="6" spans="1:8">
      <c r="A6" s="64" t="s">
        <v>175</v>
      </c>
      <c r="B6" s="65" t="s">
        <v>346</v>
      </c>
      <c r="C6" s="66" t="s">
        <v>340</v>
      </c>
      <c r="D6" s="67" t="str">
        <f t="shared" si="0"/>
        <v>-</v>
      </c>
      <c r="E6" s="68">
        <v>41932</v>
      </c>
      <c r="F6" s="68"/>
      <c r="G6" s="69" t="s">
        <v>361</v>
      </c>
      <c r="H6" s="69" t="str">
        <f t="shared" si="1"/>
        <v>TK0</v>
      </c>
    </row>
    <row r="7" spans="1:8">
      <c r="A7" s="64" t="s">
        <v>185</v>
      </c>
      <c r="B7" s="65" t="s">
        <v>227</v>
      </c>
      <c r="C7" s="66" t="s">
        <v>343</v>
      </c>
      <c r="D7" s="67" t="str">
        <f t="shared" si="0"/>
        <v/>
      </c>
      <c r="E7" s="68">
        <v>41932</v>
      </c>
      <c r="F7" s="68"/>
      <c r="G7" s="69" t="s">
        <v>361</v>
      </c>
      <c r="H7" s="69" t="str">
        <f t="shared" si="1"/>
        <v>TK0</v>
      </c>
    </row>
    <row r="8" spans="1:8">
      <c r="A8" s="64" t="s">
        <v>347</v>
      </c>
      <c r="B8" s="65" t="s">
        <v>228</v>
      </c>
      <c r="C8" s="66" t="s">
        <v>343</v>
      </c>
      <c r="D8" s="67" t="str">
        <f t="shared" si="0"/>
        <v/>
      </c>
      <c r="E8" s="68">
        <v>41934</v>
      </c>
      <c r="F8" s="68"/>
      <c r="G8" s="69" t="s">
        <v>361</v>
      </c>
      <c r="H8" s="69" t="str">
        <f t="shared" si="1"/>
        <v>TK0</v>
      </c>
    </row>
    <row r="9" spans="1:8">
      <c r="A9" s="64" t="s">
        <v>176</v>
      </c>
      <c r="B9" s="65" t="s">
        <v>218</v>
      </c>
      <c r="C9" s="66" t="s">
        <v>340</v>
      </c>
      <c r="D9" s="67" t="str">
        <f t="shared" si="0"/>
        <v>-</v>
      </c>
      <c r="E9" s="68">
        <v>41944</v>
      </c>
      <c r="F9" s="68"/>
      <c r="G9" s="69" t="s">
        <v>362</v>
      </c>
      <c r="H9" s="69" t="str">
        <f t="shared" si="1"/>
        <v>K1</v>
      </c>
    </row>
    <row r="10" spans="1:8">
      <c r="A10" s="75" t="s">
        <v>348</v>
      </c>
      <c r="B10" s="65" t="s">
        <v>349</v>
      </c>
      <c r="C10" s="66" t="s">
        <v>343</v>
      </c>
      <c r="D10" s="67" t="str">
        <f t="shared" si="0"/>
        <v/>
      </c>
      <c r="E10" s="68">
        <v>41977</v>
      </c>
      <c r="F10" s="68">
        <v>42035</v>
      </c>
      <c r="G10" s="69" t="s">
        <v>361</v>
      </c>
      <c r="H10" s="69" t="str">
        <f t="shared" si="1"/>
        <v>TK0</v>
      </c>
    </row>
    <row r="11" spans="1:8">
      <c r="A11" s="75" t="s">
        <v>350</v>
      </c>
      <c r="B11" s="65" t="s">
        <v>351</v>
      </c>
      <c r="C11" s="66" t="s">
        <v>343</v>
      </c>
      <c r="D11" s="67" t="str">
        <f t="shared" si="0"/>
        <v/>
      </c>
      <c r="E11" s="68">
        <v>41977</v>
      </c>
      <c r="F11" s="68">
        <v>42035</v>
      </c>
      <c r="G11" s="69" t="s">
        <v>361</v>
      </c>
      <c r="H11" s="69" t="str">
        <f t="shared" si="1"/>
        <v>TK0</v>
      </c>
    </row>
    <row r="12" spans="1:8">
      <c r="A12" s="75" t="s">
        <v>352</v>
      </c>
      <c r="B12" s="65" t="s">
        <v>353</v>
      </c>
      <c r="C12" s="66" t="s">
        <v>343</v>
      </c>
      <c r="D12" s="67" t="str">
        <f t="shared" si="0"/>
        <v/>
      </c>
      <c r="E12" s="68">
        <v>42004</v>
      </c>
      <c r="F12" s="68">
        <v>42094</v>
      </c>
      <c r="G12" s="69" t="s">
        <v>361</v>
      </c>
      <c r="H12" s="69" t="str">
        <f t="shared" si="1"/>
        <v>TK0</v>
      </c>
    </row>
    <row r="13" spans="1:8">
      <c r="A13" s="64" t="s">
        <v>177</v>
      </c>
      <c r="B13" s="65" t="s">
        <v>219</v>
      </c>
      <c r="C13" s="66" t="s">
        <v>343</v>
      </c>
      <c r="D13" s="67" t="str">
        <f t="shared" si="0"/>
        <v/>
      </c>
      <c r="E13" s="68">
        <v>42005</v>
      </c>
      <c r="F13" s="68"/>
      <c r="G13" s="69" t="s">
        <v>361</v>
      </c>
      <c r="H13" s="69" t="str">
        <f t="shared" si="1"/>
        <v>TK0</v>
      </c>
    </row>
    <row r="14" spans="1:8">
      <c r="A14" s="75" t="s">
        <v>354</v>
      </c>
      <c r="B14" s="65" t="s">
        <v>355</v>
      </c>
      <c r="C14" s="66" t="s">
        <v>343</v>
      </c>
      <c r="D14" s="67" t="str">
        <f t="shared" si="0"/>
        <v/>
      </c>
      <c r="E14" s="68">
        <v>42009</v>
      </c>
      <c r="F14" s="68">
        <v>42110</v>
      </c>
      <c r="G14" s="69" t="s">
        <v>361</v>
      </c>
      <c r="H14" s="69" t="str">
        <f t="shared" si="1"/>
        <v>TK0</v>
      </c>
    </row>
    <row r="15" spans="1:8">
      <c r="A15" s="75" t="s">
        <v>356</v>
      </c>
      <c r="B15" s="65" t="s">
        <v>357</v>
      </c>
      <c r="C15" s="66" t="s">
        <v>343</v>
      </c>
      <c r="D15" s="67" t="str">
        <f t="shared" si="0"/>
        <v/>
      </c>
      <c r="E15" s="68">
        <v>42024</v>
      </c>
      <c r="F15" s="68">
        <v>42063</v>
      </c>
      <c r="G15" s="69" t="s">
        <v>361</v>
      </c>
      <c r="H15" s="69" t="str">
        <f t="shared" si="1"/>
        <v>TK0</v>
      </c>
    </row>
    <row r="16" spans="1:8">
      <c r="A16" s="75" t="s">
        <v>358</v>
      </c>
      <c r="B16" s="65" t="s">
        <v>359</v>
      </c>
      <c r="C16" s="66" t="s">
        <v>343</v>
      </c>
      <c r="D16" s="67" t="str">
        <f t="shared" si="0"/>
        <v/>
      </c>
      <c r="E16" s="68">
        <v>42025</v>
      </c>
      <c r="F16" s="68">
        <v>42035</v>
      </c>
      <c r="G16" s="69" t="s">
        <v>363</v>
      </c>
      <c r="H16" s="69" t="str">
        <f t="shared" si="1"/>
        <v>K2</v>
      </c>
    </row>
    <row r="17" spans="1:8">
      <c r="A17" s="64" t="s">
        <v>187</v>
      </c>
      <c r="B17" s="65" t="s">
        <v>229</v>
      </c>
      <c r="C17" s="66" t="s">
        <v>343</v>
      </c>
      <c r="D17" s="67" t="str">
        <f t="shared" si="0"/>
        <v/>
      </c>
      <c r="E17" s="68">
        <v>42032</v>
      </c>
      <c r="F17" s="68"/>
      <c r="G17" s="69" t="s">
        <v>362</v>
      </c>
      <c r="H17" s="69" t="str">
        <f t="shared" si="1"/>
        <v>K1</v>
      </c>
    </row>
    <row r="18" spans="1:8">
      <c r="A18" s="64" t="s">
        <v>179</v>
      </c>
      <c r="B18" s="65" t="s">
        <v>221</v>
      </c>
      <c r="C18" s="66" t="s">
        <v>343</v>
      </c>
      <c r="D18" s="67" t="str">
        <f t="shared" si="0"/>
        <v/>
      </c>
      <c r="E18" s="68">
        <v>42036</v>
      </c>
      <c r="F18" s="68"/>
      <c r="G18" s="69" t="s">
        <v>362</v>
      </c>
      <c r="H18" s="69" t="str">
        <f t="shared" si="1"/>
        <v>K1</v>
      </c>
    </row>
    <row r="19" spans="1:8">
      <c r="A19" s="64" t="s">
        <v>190</v>
      </c>
      <c r="B19" s="65" t="s">
        <v>232</v>
      </c>
      <c r="C19" s="66" t="s">
        <v>343</v>
      </c>
      <c r="D19" s="67" t="str">
        <f t="shared" si="0"/>
        <v/>
      </c>
      <c r="E19" s="68">
        <v>42038</v>
      </c>
      <c r="F19" s="68"/>
      <c r="G19" s="69" t="s">
        <v>361</v>
      </c>
      <c r="H19" s="69" t="str">
        <f t="shared" si="1"/>
        <v>TK0</v>
      </c>
    </row>
    <row r="20" spans="1:8">
      <c r="A20" s="75" t="s">
        <v>364</v>
      </c>
      <c r="B20" s="65" t="s">
        <v>365</v>
      </c>
      <c r="C20" s="66" t="s">
        <v>343</v>
      </c>
      <c r="D20" s="67" t="str">
        <f t="shared" si="0"/>
        <v/>
      </c>
      <c r="E20" s="68">
        <v>42039</v>
      </c>
      <c r="F20" s="68">
        <v>42063</v>
      </c>
      <c r="G20" s="69" t="s">
        <v>363</v>
      </c>
      <c r="H20" s="69" t="str">
        <f t="shared" si="1"/>
        <v>K2</v>
      </c>
    </row>
    <row r="21" spans="1:8">
      <c r="A21" s="64" t="s">
        <v>191</v>
      </c>
      <c r="B21" s="65" t="s">
        <v>252</v>
      </c>
      <c r="C21" s="66" t="s">
        <v>343</v>
      </c>
      <c r="D21" s="67" t="str">
        <f t="shared" si="0"/>
        <v/>
      </c>
      <c r="E21" s="68">
        <v>42040</v>
      </c>
      <c r="F21" s="68"/>
      <c r="G21" s="69" t="s">
        <v>361</v>
      </c>
      <c r="H21" s="69" t="str">
        <f t="shared" si="1"/>
        <v>TK0</v>
      </c>
    </row>
    <row r="22" spans="1:8">
      <c r="A22" s="64" t="s">
        <v>366</v>
      </c>
      <c r="B22" s="65" t="s">
        <v>233</v>
      </c>
      <c r="C22" s="66" t="s">
        <v>343</v>
      </c>
      <c r="D22" s="67" t="str">
        <f t="shared" si="0"/>
        <v/>
      </c>
      <c r="E22" s="68">
        <v>42041</v>
      </c>
      <c r="F22" s="68"/>
      <c r="G22" s="69" t="s">
        <v>363</v>
      </c>
      <c r="H22" s="69" t="str">
        <f t="shared" si="1"/>
        <v>K2</v>
      </c>
    </row>
    <row r="23" spans="1:8" s="60" customFormat="1">
      <c r="A23" s="64" t="s">
        <v>192</v>
      </c>
      <c r="B23" s="65" t="s">
        <v>234</v>
      </c>
      <c r="C23" s="66" t="s">
        <v>343</v>
      </c>
      <c r="D23" s="67" t="str">
        <f t="shared" si="0"/>
        <v/>
      </c>
      <c r="E23" s="68">
        <v>42058</v>
      </c>
      <c r="F23" s="68"/>
      <c r="G23" s="69" t="s">
        <v>361</v>
      </c>
      <c r="H23" s="69" t="str">
        <f t="shared" si="1"/>
        <v>TK0</v>
      </c>
    </row>
    <row r="24" spans="1:8" s="60" customFormat="1">
      <c r="A24" s="64" t="s">
        <v>193</v>
      </c>
      <c r="B24" s="65" t="s">
        <v>235</v>
      </c>
      <c r="C24" s="66" t="s">
        <v>343</v>
      </c>
      <c r="D24" s="67" t="str">
        <f t="shared" si="0"/>
        <v/>
      </c>
      <c r="E24" s="68">
        <v>42068</v>
      </c>
      <c r="F24" s="68"/>
      <c r="G24" s="69" t="s">
        <v>362</v>
      </c>
      <c r="H24" s="69" t="str">
        <f t="shared" si="1"/>
        <v>K1</v>
      </c>
    </row>
    <row r="25" spans="1:8" s="55" customFormat="1">
      <c r="A25" s="64" t="s">
        <v>194</v>
      </c>
      <c r="B25" s="65" t="s">
        <v>236</v>
      </c>
      <c r="C25" s="66" t="s">
        <v>343</v>
      </c>
      <c r="D25" s="67" t="str">
        <f t="shared" si="0"/>
        <v/>
      </c>
      <c r="E25" s="68">
        <v>42077</v>
      </c>
      <c r="F25" s="68"/>
      <c r="G25" s="69" t="s">
        <v>361</v>
      </c>
      <c r="H25" s="69" t="str">
        <f t="shared" si="1"/>
        <v>TK0</v>
      </c>
    </row>
    <row r="26" spans="1:8" s="55" customFormat="1">
      <c r="A26" s="64" t="s">
        <v>195</v>
      </c>
      <c r="B26" s="65" t="s">
        <v>237</v>
      </c>
      <c r="C26" s="66" t="s">
        <v>343</v>
      </c>
      <c r="D26" s="67" t="str">
        <f t="shared" si="0"/>
        <v/>
      </c>
      <c r="E26" s="68">
        <v>42079</v>
      </c>
      <c r="F26" s="68"/>
      <c r="G26" s="69" t="s">
        <v>361</v>
      </c>
      <c r="H26" s="69" t="str">
        <f t="shared" si="1"/>
        <v>TK0</v>
      </c>
    </row>
    <row r="27" spans="1:8" s="55" customFormat="1">
      <c r="A27" s="64" t="s">
        <v>196</v>
      </c>
      <c r="B27" s="65" t="s">
        <v>238</v>
      </c>
      <c r="C27" s="66" t="s">
        <v>343</v>
      </c>
      <c r="D27" s="67" t="str">
        <f t="shared" si="0"/>
        <v/>
      </c>
      <c r="E27" s="68">
        <v>42079</v>
      </c>
      <c r="F27" s="68"/>
      <c r="G27" s="69" t="s">
        <v>361</v>
      </c>
      <c r="H27" s="69" t="str">
        <f t="shared" si="1"/>
        <v>TK0</v>
      </c>
    </row>
    <row r="28" spans="1:8" s="55" customFormat="1">
      <c r="A28" s="64" t="s">
        <v>197</v>
      </c>
      <c r="B28" s="65" t="s">
        <v>239</v>
      </c>
      <c r="C28" s="66" t="s">
        <v>343</v>
      </c>
      <c r="D28" s="67" t="str">
        <f t="shared" si="0"/>
        <v/>
      </c>
      <c r="E28" s="68">
        <v>42079</v>
      </c>
      <c r="F28" s="68"/>
      <c r="G28" s="69" t="s">
        <v>361</v>
      </c>
      <c r="H28" s="69" t="str">
        <f t="shared" si="1"/>
        <v>TK0</v>
      </c>
    </row>
    <row r="29" spans="1:8" s="55" customFormat="1">
      <c r="A29" s="75" t="s">
        <v>273</v>
      </c>
      <c r="B29" s="65" t="s">
        <v>266</v>
      </c>
      <c r="C29" s="66" t="s">
        <v>343</v>
      </c>
      <c r="D29" s="67" t="str">
        <f t="shared" si="0"/>
        <v/>
      </c>
      <c r="E29" s="68">
        <v>42079</v>
      </c>
      <c r="F29" s="68">
        <v>42130</v>
      </c>
      <c r="G29" s="69" t="s">
        <v>361</v>
      </c>
      <c r="H29" s="69" t="str">
        <f t="shared" si="1"/>
        <v>TK0</v>
      </c>
    </row>
    <row r="30" spans="1:8" s="55" customFormat="1">
      <c r="A30" s="64" t="s">
        <v>198</v>
      </c>
      <c r="B30" s="65" t="s">
        <v>240</v>
      </c>
      <c r="C30" s="66" t="s">
        <v>343</v>
      </c>
      <c r="D30" s="67" t="str">
        <f t="shared" si="0"/>
        <v/>
      </c>
      <c r="E30" s="68">
        <v>42079</v>
      </c>
      <c r="F30" s="68"/>
      <c r="G30" s="69" t="s">
        <v>361</v>
      </c>
      <c r="H30" s="69" t="str">
        <f t="shared" si="1"/>
        <v>TK0</v>
      </c>
    </row>
    <row r="31" spans="1:8" s="55" customFormat="1">
      <c r="A31" s="64" t="s">
        <v>199</v>
      </c>
      <c r="B31" s="65" t="s">
        <v>255</v>
      </c>
      <c r="C31" s="66" t="s">
        <v>343</v>
      </c>
      <c r="D31" s="67" t="str">
        <f t="shared" si="0"/>
        <v/>
      </c>
      <c r="E31" s="68">
        <v>42079</v>
      </c>
      <c r="F31" s="68"/>
      <c r="G31" s="69" t="s">
        <v>361</v>
      </c>
      <c r="H31" s="69" t="str">
        <f t="shared" si="1"/>
        <v>TK0</v>
      </c>
    </row>
    <row r="32" spans="1:8" s="55" customFormat="1">
      <c r="A32" s="75" t="s">
        <v>274</v>
      </c>
      <c r="B32" s="65" t="s">
        <v>267</v>
      </c>
      <c r="C32" s="66" t="s">
        <v>343</v>
      </c>
      <c r="D32" s="67" t="str">
        <f t="shared" si="0"/>
        <v/>
      </c>
      <c r="E32" s="68">
        <v>42086</v>
      </c>
      <c r="F32" s="68">
        <v>42136</v>
      </c>
      <c r="G32" s="69" t="s">
        <v>361</v>
      </c>
      <c r="H32" s="69" t="str">
        <f t="shared" si="1"/>
        <v>TK0</v>
      </c>
    </row>
    <row r="33" spans="1:8" s="55" customFormat="1">
      <c r="A33" s="75" t="s">
        <v>275</v>
      </c>
      <c r="B33" s="65" t="s">
        <v>370</v>
      </c>
      <c r="C33" s="66" t="s">
        <v>343</v>
      </c>
      <c r="D33" s="67" t="str">
        <f t="shared" si="0"/>
        <v/>
      </c>
      <c r="E33" s="68">
        <v>42079</v>
      </c>
      <c r="F33" s="70">
        <v>42136</v>
      </c>
      <c r="G33" s="69" t="s">
        <v>361</v>
      </c>
      <c r="H33" s="69" t="str">
        <f t="shared" si="1"/>
        <v>TK0</v>
      </c>
    </row>
    <row r="34" spans="1:8" s="55" customFormat="1">
      <c r="A34" s="75" t="s">
        <v>276</v>
      </c>
      <c r="B34" s="65" t="s">
        <v>269</v>
      </c>
      <c r="C34" s="66" t="s">
        <v>343</v>
      </c>
      <c r="D34" s="67" t="str">
        <f t="shared" ref="D34:D59" si="2">IF(C34="YES","-","")</f>
        <v/>
      </c>
      <c r="E34" s="68">
        <v>42079</v>
      </c>
      <c r="F34" s="70">
        <v>42136</v>
      </c>
      <c r="G34" s="69" t="s">
        <v>361</v>
      </c>
      <c r="H34" s="69" t="str">
        <f t="shared" ref="H34:H59" si="3">IF(LEFT(G34,1)="K", REPLACE(G34,2,1,""),REPLACE(G34,3,1,""))</f>
        <v>TK0</v>
      </c>
    </row>
    <row r="35" spans="1:8" s="55" customFormat="1">
      <c r="A35" s="64" t="s">
        <v>200</v>
      </c>
      <c r="B35" s="65" t="s">
        <v>242</v>
      </c>
      <c r="C35" s="66" t="s">
        <v>343</v>
      </c>
      <c r="D35" s="67" t="str">
        <f t="shared" si="2"/>
        <v/>
      </c>
      <c r="E35" s="68">
        <v>42079</v>
      </c>
      <c r="F35" s="70"/>
      <c r="G35" s="69" t="s">
        <v>361</v>
      </c>
      <c r="H35" s="69" t="str">
        <f t="shared" si="3"/>
        <v>TK0</v>
      </c>
    </row>
    <row r="36" spans="1:8" s="55" customFormat="1">
      <c r="A36" s="64" t="s">
        <v>201</v>
      </c>
      <c r="B36" s="65" t="s">
        <v>243</v>
      </c>
      <c r="C36" s="66" t="s">
        <v>343</v>
      </c>
      <c r="D36" s="67" t="str">
        <f t="shared" si="2"/>
        <v/>
      </c>
      <c r="E36" s="68">
        <v>42079</v>
      </c>
      <c r="F36" s="70"/>
      <c r="G36" s="69" t="s">
        <v>373</v>
      </c>
      <c r="H36" s="69" t="str">
        <f t="shared" si="3"/>
        <v>K0</v>
      </c>
    </row>
    <row r="37" spans="1:8" s="55" customFormat="1">
      <c r="A37" s="75" t="s">
        <v>272</v>
      </c>
      <c r="B37" s="65" t="s">
        <v>369</v>
      </c>
      <c r="C37" s="66" t="s">
        <v>343</v>
      </c>
      <c r="D37" s="67" t="str">
        <f t="shared" si="2"/>
        <v/>
      </c>
      <c r="E37" s="68">
        <v>42082</v>
      </c>
      <c r="F37" s="70">
        <v>42144</v>
      </c>
      <c r="G37" s="69" t="s">
        <v>361</v>
      </c>
      <c r="H37" s="69" t="str">
        <f t="shared" si="3"/>
        <v>TK0</v>
      </c>
    </row>
    <row r="38" spans="1:8" s="55" customFormat="1">
      <c r="A38" s="64" t="s">
        <v>202</v>
      </c>
      <c r="B38" s="65" t="s">
        <v>244</v>
      </c>
      <c r="C38" s="66" t="s">
        <v>343</v>
      </c>
      <c r="D38" s="67" t="str">
        <f t="shared" si="2"/>
        <v/>
      </c>
      <c r="E38" s="68">
        <v>42086</v>
      </c>
      <c r="F38" s="70"/>
      <c r="G38" s="69" t="s">
        <v>362</v>
      </c>
      <c r="H38" s="69" t="str">
        <f t="shared" si="3"/>
        <v>K1</v>
      </c>
    </row>
    <row r="39" spans="1:8" s="55" customFormat="1">
      <c r="A39" s="64" t="s">
        <v>203</v>
      </c>
      <c r="B39" s="65" t="s">
        <v>245</v>
      </c>
      <c r="C39" s="66" t="s">
        <v>343</v>
      </c>
      <c r="D39" s="67" t="str">
        <f t="shared" si="2"/>
        <v/>
      </c>
      <c r="E39" s="68">
        <v>42088</v>
      </c>
      <c r="F39" s="68"/>
      <c r="G39" s="69" t="s">
        <v>362</v>
      </c>
      <c r="H39" s="69" t="str">
        <f t="shared" si="3"/>
        <v>K1</v>
      </c>
    </row>
    <row r="40" spans="1:8" s="55" customFormat="1">
      <c r="A40" s="64" t="s">
        <v>178</v>
      </c>
      <c r="B40" s="65" t="s">
        <v>220</v>
      </c>
      <c r="C40" s="66" t="s">
        <v>343</v>
      </c>
      <c r="D40" s="67" t="str">
        <f t="shared" si="2"/>
        <v/>
      </c>
      <c r="E40" s="68">
        <v>42086</v>
      </c>
      <c r="F40" s="68"/>
      <c r="G40" s="69" t="s">
        <v>361</v>
      </c>
      <c r="H40" s="69" t="str">
        <f t="shared" si="3"/>
        <v>TK0</v>
      </c>
    </row>
    <row r="41" spans="1:8" s="55" customFormat="1">
      <c r="A41" s="64" t="s">
        <v>204</v>
      </c>
      <c r="B41" s="65" t="s">
        <v>246</v>
      </c>
      <c r="C41" s="66" t="s">
        <v>343</v>
      </c>
      <c r="D41" s="67" t="str">
        <f t="shared" si="2"/>
        <v/>
      </c>
      <c r="E41" s="68">
        <v>42079</v>
      </c>
      <c r="F41" s="68"/>
      <c r="G41" s="69" t="s">
        <v>362</v>
      </c>
      <c r="H41" s="69" t="str">
        <f t="shared" si="3"/>
        <v>K1</v>
      </c>
    </row>
    <row r="42" spans="1:8" s="55" customFormat="1">
      <c r="A42" s="64" t="s">
        <v>205</v>
      </c>
      <c r="B42" s="65" t="s">
        <v>247</v>
      </c>
      <c r="C42" s="66" t="s">
        <v>340</v>
      </c>
      <c r="D42" s="67" t="str">
        <f t="shared" si="2"/>
        <v>-</v>
      </c>
      <c r="E42" s="68">
        <v>42095</v>
      </c>
      <c r="F42" s="68"/>
      <c r="G42" s="69" t="s">
        <v>363</v>
      </c>
      <c r="H42" s="69" t="str">
        <f t="shared" si="3"/>
        <v>K2</v>
      </c>
    </row>
    <row r="43" spans="1:8" s="55" customFormat="1">
      <c r="A43" s="75" t="s">
        <v>277</v>
      </c>
      <c r="B43" s="65" t="s">
        <v>270</v>
      </c>
      <c r="C43" s="66" t="s">
        <v>343</v>
      </c>
      <c r="D43" s="67" t="str">
        <f t="shared" si="2"/>
        <v/>
      </c>
      <c r="E43" s="68">
        <v>42095</v>
      </c>
      <c r="F43" s="68">
        <v>42145</v>
      </c>
      <c r="G43" s="69" t="s">
        <v>363</v>
      </c>
      <c r="H43" s="69" t="str">
        <f t="shared" si="3"/>
        <v>K2</v>
      </c>
    </row>
    <row r="44" spans="1:8" s="55" customFormat="1">
      <c r="A44" s="64" t="s">
        <v>181</v>
      </c>
      <c r="B44" s="65" t="s">
        <v>223</v>
      </c>
      <c r="C44" s="66" t="s">
        <v>343</v>
      </c>
      <c r="D44" s="67" t="str">
        <f t="shared" si="2"/>
        <v/>
      </c>
      <c r="E44" s="68">
        <v>42101</v>
      </c>
      <c r="F44" s="68"/>
      <c r="G44" s="69" t="s">
        <v>361</v>
      </c>
      <c r="H44" s="69" t="str">
        <f t="shared" si="3"/>
        <v>TK0</v>
      </c>
    </row>
    <row r="45" spans="1:8" s="55" customFormat="1">
      <c r="A45" s="64" t="s">
        <v>182</v>
      </c>
      <c r="B45" s="65" t="s">
        <v>375</v>
      </c>
      <c r="C45" s="66" t="s">
        <v>343</v>
      </c>
      <c r="D45" s="67" t="str">
        <f t="shared" si="2"/>
        <v/>
      </c>
      <c r="E45" s="68">
        <v>42102</v>
      </c>
      <c r="F45" s="68"/>
      <c r="G45" s="69" t="s">
        <v>361</v>
      </c>
      <c r="H45" s="69" t="str">
        <f t="shared" si="3"/>
        <v>TK0</v>
      </c>
    </row>
    <row r="46" spans="1:8" s="55" customFormat="1">
      <c r="A46" s="64" t="s">
        <v>180</v>
      </c>
      <c r="B46" s="65" t="s">
        <v>222</v>
      </c>
      <c r="C46" s="66" t="s">
        <v>340</v>
      </c>
      <c r="D46" s="67" t="str">
        <f t="shared" si="2"/>
        <v>-</v>
      </c>
      <c r="E46" s="68">
        <v>42105</v>
      </c>
      <c r="F46" s="70"/>
      <c r="G46" s="69" t="s">
        <v>362</v>
      </c>
      <c r="H46" s="69" t="str">
        <f t="shared" si="3"/>
        <v>K1</v>
      </c>
    </row>
    <row r="47" spans="1:8" s="55" customFormat="1">
      <c r="A47" s="75" t="s">
        <v>371</v>
      </c>
      <c r="B47" s="65" t="s">
        <v>372</v>
      </c>
      <c r="C47" s="66" t="s">
        <v>343</v>
      </c>
      <c r="D47" s="67" t="str">
        <f t="shared" si="2"/>
        <v/>
      </c>
      <c r="E47" s="68">
        <v>42095</v>
      </c>
      <c r="F47" s="68">
        <v>42102</v>
      </c>
      <c r="G47" s="69" t="s">
        <v>361</v>
      </c>
      <c r="H47" s="69" t="str">
        <f t="shared" si="3"/>
        <v>TK0</v>
      </c>
    </row>
    <row r="48" spans="1:8" s="55" customFormat="1">
      <c r="A48" s="64" t="s">
        <v>206</v>
      </c>
      <c r="B48" s="65" t="s">
        <v>248</v>
      </c>
      <c r="C48" s="66" t="s">
        <v>343</v>
      </c>
      <c r="D48" s="67" t="str">
        <f t="shared" si="2"/>
        <v/>
      </c>
      <c r="E48" s="68">
        <v>42116</v>
      </c>
      <c r="F48" s="68"/>
      <c r="G48" s="69" t="s">
        <v>361</v>
      </c>
      <c r="H48" s="69" t="str">
        <f t="shared" si="3"/>
        <v>TK0</v>
      </c>
    </row>
    <row r="49" spans="1:8" s="55" customFormat="1">
      <c r="A49" s="75" t="s">
        <v>278</v>
      </c>
      <c r="B49" s="65" t="s">
        <v>271</v>
      </c>
      <c r="C49" s="66" t="s">
        <v>343</v>
      </c>
      <c r="D49" s="67" t="str">
        <f t="shared" si="2"/>
        <v/>
      </c>
      <c r="E49" s="68">
        <v>42115</v>
      </c>
      <c r="F49" s="68">
        <v>42145</v>
      </c>
      <c r="G49" s="69" t="s">
        <v>361</v>
      </c>
      <c r="H49" s="69" t="str">
        <f t="shared" si="3"/>
        <v>TK0</v>
      </c>
    </row>
    <row r="50" spans="1:8" s="55" customFormat="1">
      <c r="A50" s="64" t="s">
        <v>189</v>
      </c>
      <c r="B50" s="65" t="s">
        <v>231</v>
      </c>
      <c r="C50" s="66" t="s">
        <v>343</v>
      </c>
      <c r="D50" s="67" t="str">
        <f t="shared" si="2"/>
        <v/>
      </c>
      <c r="E50" s="68">
        <v>42128</v>
      </c>
      <c r="F50" s="68"/>
      <c r="G50" s="69" t="s">
        <v>362</v>
      </c>
      <c r="H50" s="69" t="str">
        <f t="shared" si="3"/>
        <v>K1</v>
      </c>
    </row>
    <row r="51" spans="1:8" s="55" customFormat="1">
      <c r="A51" s="64" t="s">
        <v>188</v>
      </c>
      <c r="B51" s="65" t="s">
        <v>230</v>
      </c>
      <c r="C51" s="66" t="s">
        <v>343</v>
      </c>
      <c r="D51" s="67" t="str">
        <f t="shared" si="2"/>
        <v/>
      </c>
      <c r="E51" s="68">
        <v>42128</v>
      </c>
      <c r="F51" s="61">
        <v>42170</v>
      </c>
      <c r="G51" s="69" t="s">
        <v>361</v>
      </c>
      <c r="H51" s="69" t="str">
        <f t="shared" si="3"/>
        <v>TK0</v>
      </c>
    </row>
    <row r="52" spans="1:8" s="55" customFormat="1">
      <c r="A52" s="64" t="s">
        <v>207</v>
      </c>
      <c r="B52" s="65" t="s">
        <v>249</v>
      </c>
      <c r="C52" s="66" t="s">
        <v>343</v>
      </c>
      <c r="D52" s="67" t="str">
        <f t="shared" si="2"/>
        <v/>
      </c>
      <c r="E52" s="68">
        <v>42130</v>
      </c>
      <c r="F52" s="68"/>
      <c r="G52" s="69" t="s">
        <v>361</v>
      </c>
      <c r="H52" s="69" t="str">
        <f t="shared" si="3"/>
        <v>TK0</v>
      </c>
    </row>
    <row r="53" spans="1:8" s="72" customFormat="1">
      <c r="A53" s="71" t="s">
        <v>208</v>
      </c>
      <c r="B53" s="56" t="s">
        <v>250</v>
      </c>
      <c r="C53" s="57" t="s">
        <v>343</v>
      </c>
      <c r="D53" s="67" t="str">
        <f t="shared" si="2"/>
        <v/>
      </c>
      <c r="E53" s="61">
        <v>42139</v>
      </c>
      <c r="F53" s="61"/>
      <c r="G53" s="62" t="s">
        <v>361</v>
      </c>
      <c r="H53" s="69" t="str">
        <f t="shared" si="3"/>
        <v>TK0</v>
      </c>
    </row>
    <row r="54" spans="1:8" s="72" customFormat="1">
      <c r="A54" s="71" t="s">
        <v>183</v>
      </c>
      <c r="B54" s="56" t="s">
        <v>225</v>
      </c>
      <c r="C54" s="57" t="s">
        <v>343</v>
      </c>
      <c r="D54" s="67" t="str">
        <f t="shared" si="2"/>
        <v/>
      </c>
      <c r="E54" s="61">
        <v>42143</v>
      </c>
      <c r="F54" s="61"/>
      <c r="G54" s="62" t="s">
        <v>361</v>
      </c>
      <c r="H54" s="69" t="str">
        <f t="shared" si="3"/>
        <v>TK0</v>
      </c>
    </row>
    <row r="55" spans="1:8" s="72" customFormat="1">
      <c r="A55" s="71" t="s">
        <v>209</v>
      </c>
      <c r="B55" s="56" t="s">
        <v>251</v>
      </c>
      <c r="C55" s="57" t="s">
        <v>343</v>
      </c>
      <c r="D55" s="67" t="str">
        <f t="shared" si="2"/>
        <v/>
      </c>
      <c r="E55" s="61">
        <v>42143</v>
      </c>
      <c r="F55" s="61"/>
      <c r="G55" s="62" t="s">
        <v>361</v>
      </c>
      <c r="H55" s="69" t="str">
        <f t="shared" si="3"/>
        <v>TK0</v>
      </c>
    </row>
    <row r="56" spans="1:8" s="72" customFormat="1">
      <c r="A56" s="71" t="s">
        <v>211</v>
      </c>
      <c r="B56" s="56" t="s">
        <v>253</v>
      </c>
      <c r="C56" s="57" t="s">
        <v>343</v>
      </c>
      <c r="D56" s="67" t="str">
        <f t="shared" si="2"/>
        <v/>
      </c>
      <c r="E56" s="61">
        <v>42146</v>
      </c>
      <c r="F56" s="61"/>
      <c r="G56" s="62" t="s">
        <v>361</v>
      </c>
      <c r="H56" s="69" t="str">
        <f t="shared" si="3"/>
        <v>TK0</v>
      </c>
    </row>
    <row r="57" spans="1:8" s="72" customFormat="1">
      <c r="A57" s="71" t="s">
        <v>374</v>
      </c>
      <c r="B57" s="56" t="s">
        <v>131</v>
      </c>
      <c r="C57" s="57" t="s">
        <v>343</v>
      </c>
      <c r="D57" s="67" t="str">
        <f t="shared" si="2"/>
        <v/>
      </c>
      <c r="E57" s="61">
        <v>42145</v>
      </c>
      <c r="F57" s="61"/>
      <c r="G57" s="62" t="s">
        <v>361</v>
      </c>
      <c r="H57" s="69" t="str">
        <f t="shared" si="3"/>
        <v>TK0</v>
      </c>
    </row>
    <row r="58" spans="1:8" s="72" customFormat="1">
      <c r="A58" s="71" t="s">
        <v>256</v>
      </c>
      <c r="B58" s="56" t="s">
        <v>257</v>
      </c>
      <c r="C58" s="57" t="s">
        <v>343</v>
      </c>
      <c r="D58" s="67" t="str">
        <f t="shared" si="2"/>
        <v/>
      </c>
      <c r="E58" s="61">
        <v>42144</v>
      </c>
      <c r="F58" s="61"/>
      <c r="G58" s="62" t="s">
        <v>361</v>
      </c>
      <c r="H58" s="69" t="str">
        <f t="shared" si="3"/>
        <v>TK0</v>
      </c>
    </row>
    <row r="59" spans="1:8" s="72" customFormat="1">
      <c r="A59" s="71" t="s">
        <v>184</v>
      </c>
      <c r="B59" s="56" t="s">
        <v>226</v>
      </c>
      <c r="C59" s="57" t="s">
        <v>343</v>
      </c>
      <c r="D59" s="67" t="str">
        <f t="shared" si="2"/>
        <v/>
      </c>
      <c r="E59" s="61">
        <v>42156</v>
      </c>
      <c r="F59" s="61"/>
      <c r="G59" s="62" t="s">
        <v>361</v>
      </c>
      <c r="H59" s="69" t="str">
        <f t="shared" si="3"/>
        <v>TK0</v>
      </c>
    </row>
  </sheetData>
  <autoFilter ref="A1:H59">
    <sortState ref="A2:H59">
      <sortCondition ref="A1:A5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5"/>
  <cols>
    <col min="1" max="1" width="15.5703125" bestFit="1" customWidth="1"/>
    <col min="2" max="2" width="14.140625" bestFit="1" customWidth="1"/>
    <col min="3" max="3" width="16.140625" bestFit="1" customWidth="1"/>
    <col min="4" max="4" width="17.28515625" bestFit="1" customWidth="1"/>
    <col min="5" max="5" width="12.42578125" bestFit="1" customWidth="1"/>
    <col min="6" max="6" width="14.5703125" bestFit="1" customWidth="1"/>
    <col min="7" max="7" width="15.5703125" bestFit="1" customWidth="1"/>
  </cols>
  <sheetData>
    <row r="1" spans="1:7">
      <c r="A1" s="5" t="s">
        <v>155</v>
      </c>
      <c r="B1" s="5" t="s">
        <v>156</v>
      </c>
      <c r="C1" s="5" t="s">
        <v>157</v>
      </c>
      <c r="D1" s="5" t="s">
        <v>158</v>
      </c>
      <c r="E1" s="5" t="s">
        <v>159</v>
      </c>
      <c r="F1" s="5" t="s">
        <v>160</v>
      </c>
      <c r="G1" s="5" t="s">
        <v>161</v>
      </c>
    </row>
    <row r="2" spans="1:7">
      <c r="A2" s="1" t="s">
        <v>115</v>
      </c>
      <c r="B2" s="1"/>
      <c r="C2" s="1"/>
      <c r="D2" s="1"/>
      <c r="E2" s="1"/>
      <c r="F2" s="1"/>
      <c r="G2" s="1"/>
    </row>
    <row r="3" spans="1:7">
      <c r="A3" s="1" t="s">
        <v>127</v>
      </c>
      <c r="B3" s="1"/>
      <c r="C3" s="1"/>
      <c r="D3" s="1"/>
      <c r="E3" s="1"/>
      <c r="F3" s="1"/>
      <c r="G3" s="1"/>
    </row>
    <row r="4" spans="1:7">
      <c r="A4" s="1" t="s">
        <v>128</v>
      </c>
      <c r="B4" s="1"/>
      <c r="C4" s="1"/>
      <c r="D4" s="1"/>
      <c r="E4" s="1"/>
      <c r="F4" s="1"/>
      <c r="G4" s="1"/>
    </row>
    <row r="5" spans="1:7">
      <c r="A5" s="1" t="s">
        <v>129</v>
      </c>
      <c r="B5" s="1"/>
      <c r="C5" s="1"/>
      <c r="D5" s="1"/>
      <c r="E5" s="1"/>
      <c r="F5" s="1"/>
      <c r="G5" s="1"/>
    </row>
    <row r="6" spans="1:7">
      <c r="A6" s="1" t="s">
        <v>130</v>
      </c>
      <c r="B6" s="1"/>
      <c r="C6" s="1"/>
      <c r="D6" s="1"/>
      <c r="E6" s="1"/>
      <c r="F6" s="1"/>
      <c r="G6" s="1"/>
    </row>
    <row r="7" spans="1:7">
      <c r="A7" s="1" t="s">
        <v>132</v>
      </c>
      <c r="B7" s="1"/>
      <c r="C7" s="1"/>
      <c r="D7" s="1"/>
      <c r="E7" s="1"/>
      <c r="F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EmployeeData</vt:lpstr>
      <vt:lpstr>Database</vt:lpstr>
      <vt:lpstr>Sheet3</vt:lpstr>
      <vt:lpstr>AllowanceDeduction</vt:lpstr>
      <vt:lpstr>Attendance</vt:lpstr>
      <vt:lpstr>EmployeeSalary</vt:lpstr>
      <vt:lpstr>Sheet1</vt:lpstr>
      <vt:lpstr>Sheet2</vt:lpstr>
      <vt:lpstr>Workarea</vt:lpstr>
      <vt:lpstr>EmployeeRelatives</vt:lpstr>
      <vt:lpstr>EmployeeAsset</vt:lpstr>
      <vt:lpstr>JobHistory</vt:lpstr>
      <vt:lpstr>TrainingHistory</vt:lpstr>
      <vt:lpstr>EducationHistory</vt:lpstr>
      <vt:lpstr>EmployeeMutation</vt:lpstr>
      <vt:lpstr>THR</vt:lpstr>
      <vt:lpstr>datakaryawan</vt:lpstr>
      <vt:lpstr>datakaryawanjuni</vt:lpstr>
      <vt:lpstr>gajiapr</vt:lpstr>
      <vt:lpstr>gajifeb</vt:lpstr>
      <vt:lpstr>gajijun</vt:lpstr>
      <vt:lpstr>gajimar</vt:lpstr>
      <vt:lpstr>gajimei</vt:lpstr>
      <vt:lpstr>grade</vt:lpstr>
      <vt:lpstr>grade2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aniyah sahara</dc:creator>
  <cp:lastModifiedBy>aniyah sahara</cp:lastModifiedBy>
  <dcterms:created xsi:type="dcterms:W3CDTF">2015-05-28T14:07:36Z</dcterms:created>
  <dcterms:modified xsi:type="dcterms:W3CDTF">2015-10-16T03:01:50Z</dcterms:modified>
</cp:coreProperties>
</file>