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20" yWindow="-120" windowWidth="20730" windowHeight="11160" activeTab="4"/>
  </bookViews>
  <sheets>
    <sheet name="AVANCEON LIMITED" sheetId="1" r:id="rId1"/>
    <sheet name="PTCL" sheetId="2" r:id="rId2"/>
    <sheet name="TELECARD LTD" sheetId="3" r:id="rId3"/>
    <sheet name="HUM NETWORK LTD" sheetId="4" r:id="rId4"/>
    <sheet name="TRG PAKISTAN LTD" sheetId="5" r:id="rId5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0" i="5"/>
  <c r="N51"/>
  <c r="N55"/>
  <c r="O55"/>
  <c r="P55"/>
  <c r="P53"/>
  <c r="P52"/>
  <c r="P51"/>
  <c r="P50"/>
  <c r="O53"/>
  <c r="O52"/>
  <c r="O51"/>
  <c r="O50"/>
  <c r="N53"/>
  <c r="N52"/>
  <c r="H55"/>
  <c r="G55"/>
  <c r="F55"/>
  <c r="H53"/>
  <c r="H52"/>
  <c r="H51"/>
  <c r="H50"/>
  <c r="G53"/>
  <c r="G51"/>
  <c r="G52"/>
  <c r="G50"/>
  <c r="F53"/>
  <c r="F52"/>
  <c r="F51"/>
  <c r="F50"/>
  <c r="P43"/>
  <c r="J43"/>
  <c r="D43"/>
  <c r="P31"/>
  <c r="J31"/>
  <c r="D31"/>
  <c r="P22"/>
  <c r="J22"/>
  <c r="D22"/>
  <c r="P13"/>
  <c r="J13"/>
  <c r="D13"/>
  <c r="P54" i="4"/>
  <c r="O54"/>
  <c r="N54"/>
  <c r="P52"/>
  <c r="P51"/>
  <c r="P50"/>
  <c r="P49"/>
  <c r="O52"/>
  <c r="O51"/>
  <c r="O50"/>
  <c r="O49"/>
  <c r="N52"/>
  <c r="N51"/>
  <c r="N50"/>
  <c r="N49"/>
  <c r="H54"/>
  <c r="G54"/>
  <c r="F54"/>
  <c r="H52"/>
  <c r="H51"/>
  <c r="H50"/>
  <c r="H49"/>
  <c r="G52"/>
  <c r="G51"/>
  <c r="G50"/>
  <c r="G49"/>
  <c r="F52"/>
  <c r="F51"/>
  <c r="F50"/>
  <c r="F49"/>
  <c r="P42"/>
  <c r="J42"/>
  <c r="D42"/>
  <c r="P31"/>
  <c r="J31"/>
  <c r="D31"/>
  <c r="P22"/>
  <c r="J22"/>
  <c r="D22"/>
  <c r="P13"/>
  <c r="J13"/>
  <c r="D13"/>
  <c r="P54" i="3"/>
  <c r="O54"/>
  <c r="N54"/>
  <c r="P52"/>
  <c r="P51"/>
  <c r="P50"/>
  <c r="P49"/>
  <c r="O52"/>
  <c r="O51"/>
  <c r="O50"/>
  <c r="O49"/>
  <c r="N52"/>
  <c r="N51"/>
  <c r="N50"/>
  <c r="N49"/>
  <c r="H54"/>
  <c r="G54"/>
  <c r="F54"/>
  <c r="H52"/>
  <c r="G52"/>
  <c r="F52"/>
  <c r="H51"/>
  <c r="G51"/>
  <c r="F51"/>
  <c r="H50"/>
  <c r="G50"/>
  <c r="F50"/>
  <c r="H49"/>
  <c r="G49"/>
  <c r="F49"/>
  <c r="P42"/>
  <c r="J42"/>
  <c r="D42"/>
  <c r="P31"/>
  <c r="J31"/>
  <c r="D31"/>
  <c r="P22"/>
  <c r="J22"/>
  <c r="D22"/>
  <c r="P13"/>
  <c r="J13"/>
  <c r="D13"/>
  <c r="O55" i="2"/>
  <c r="O53"/>
  <c r="O52"/>
  <c r="O51"/>
  <c r="O50"/>
  <c r="N55"/>
  <c r="N53"/>
  <c r="N52"/>
  <c r="N51"/>
  <c r="N50"/>
  <c r="M55"/>
  <c r="M53"/>
  <c r="M52"/>
  <c r="M51"/>
  <c r="M50"/>
  <c r="H55"/>
  <c r="H53"/>
  <c r="H52"/>
  <c r="H51"/>
  <c r="H50"/>
  <c r="G55"/>
  <c r="G53"/>
  <c r="G52"/>
  <c r="G51"/>
  <c r="G50"/>
  <c r="F55"/>
  <c r="F53"/>
  <c r="F52"/>
  <c r="F51"/>
  <c r="F50"/>
  <c r="P43"/>
  <c r="J43"/>
  <c r="D43"/>
  <c r="P31"/>
  <c r="J31"/>
  <c r="D31"/>
  <c r="P22"/>
  <c r="J22"/>
  <c r="D22"/>
  <c r="P13"/>
  <c r="J13"/>
  <c r="D13"/>
  <c r="O54" i="1"/>
  <c r="N54"/>
  <c r="M54"/>
  <c r="O52"/>
  <c r="O51"/>
  <c r="O50"/>
  <c r="O49"/>
  <c r="N52"/>
  <c r="N51"/>
  <c r="N50"/>
  <c r="N49"/>
  <c r="M52"/>
  <c r="M51"/>
  <c r="M50"/>
  <c r="M49"/>
  <c r="H54"/>
  <c r="G54"/>
  <c r="F54"/>
  <c r="H49"/>
  <c r="G49"/>
  <c r="F49"/>
  <c r="G52"/>
  <c r="H52"/>
  <c r="H50"/>
  <c r="H51"/>
  <c r="G51"/>
  <c r="G50"/>
  <c r="F52"/>
  <c r="F51"/>
  <c r="F50"/>
  <c r="P39" l="1"/>
  <c r="J40"/>
  <c r="D42"/>
  <c r="D31"/>
  <c r="P31"/>
  <c r="P22"/>
  <c r="J22"/>
  <c r="P13"/>
  <c r="J13"/>
  <c r="D13"/>
  <c r="D22"/>
  <c r="J31"/>
</calcChain>
</file>

<file path=xl/sharedStrings.xml><?xml version="1.0" encoding="utf-8"?>
<sst xmlns="http://schemas.openxmlformats.org/spreadsheetml/2006/main" count="290" uniqueCount="24">
  <si>
    <t>WEEK 1</t>
  </si>
  <si>
    <t>PRICES</t>
  </si>
  <si>
    <t>JANUARY</t>
  </si>
  <si>
    <t>WEEK 2</t>
  </si>
  <si>
    <t>WEEK 3</t>
  </si>
  <si>
    <t>WEEK 4</t>
  </si>
  <si>
    <t>FEBRUARY</t>
  </si>
  <si>
    <t>AVERAGE</t>
  </si>
  <si>
    <t>FEB</t>
  </si>
  <si>
    <t>MARCH</t>
  </si>
  <si>
    <t>PERICES</t>
  </si>
  <si>
    <t>AVANCEON LIMITED</t>
  </si>
  <si>
    <t>PTCL</t>
  </si>
  <si>
    <t>RETURN</t>
  </si>
  <si>
    <t>JAN</t>
  </si>
  <si>
    <t>MAR</t>
  </si>
  <si>
    <t>RISK</t>
  </si>
  <si>
    <t>TELECARD LIMITED</t>
  </si>
  <si>
    <t xml:space="preserve">FEB </t>
  </si>
  <si>
    <t>HUM NETWORK LIMITED</t>
  </si>
  <si>
    <t>PRCES</t>
  </si>
  <si>
    <t>TRG PAKISTAN LIMITED</t>
  </si>
  <si>
    <t xml:space="preserve">JANUARY </t>
  </si>
  <si>
    <t>AVERAE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</si>
</sst>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8"/>
      <color theme="4" tint="-0.249977111117893"/>
      <name val="Times New Roman"/>
      <family val="1"/>
    </font>
    <font>
      <sz val="12"/>
      <color theme="4" tint="-0.249977111117893"/>
      <name val="Times New Roman"/>
      <family val="1"/>
    </font>
    <font>
      <b/>
      <sz val="12"/>
      <color theme="4" tint="-0.249977111117893"/>
      <name val="Times New Roman"/>
      <family val="1"/>
    </font>
    <font>
      <sz val="11"/>
      <color rgb="FF002060"/>
      <name val="Calibri"/>
      <family val="2"/>
      <scheme val="minor"/>
    </font>
    <font>
      <sz val="11"/>
      <color theme="1"/>
      <name val="Times New Roman"/>
      <family val="1"/>
    </font>
    <font>
      <sz val="11"/>
      <color theme="4" tint="-0.249977111117893"/>
      <name val="Times New Roman"/>
      <family val="1"/>
    </font>
    <font>
      <b/>
      <sz val="11"/>
      <color theme="4" tint="-0.249977111117893"/>
      <name val="Times New Roman"/>
      <family val="1"/>
    </font>
    <font>
      <sz val="18"/>
      <color theme="1"/>
      <name val="Calibri"/>
      <family val="2"/>
      <scheme val="minor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5" fontId="3" fillId="0" borderId="0" xfId="0" applyNumberFormat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0" borderId="0" xfId="0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15" fontId="3" fillId="0" borderId="0" xfId="0" applyNumberFormat="1" applyFont="1" applyFill="1"/>
    <xf numFmtId="0" fontId="7" fillId="0" borderId="0" xfId="0" applyFont="1" applyFill="1"/>
    <xf numFmtId="0" fontId="16" fillId="0" borderId="0" xfId="0" applyFont="1"/>
    <xf numFmtId="0" fontId="17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Font="1" applyFill="1"/>
    <xf numFmtId="0" fontId="17" fillId="0" borderId="0" xfId="0" applyFont="1" applyFill="1"/>
    <xf numFmtId="17" fontId="1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R57"/>
  <sheetViews>
    <sheetView workbookViewId="0">
      <selection activeCell="R6" sqref="R6"/>
    </sheetView>
  </sheetViews>
  <sheetFormatPr defaultRowHeight="15"/>
  <cols>
    <col min="2" max="2" width="10.42578125" bestFit="1" customWidth="1"/>
    <col min="7" max="7" width="10.42578125" bestFit="1" customWidth="1"/>
    <col min="8" max="8" width="12.7109375" bestFit="1" customWidth="1"/>
    <col min="9" max="9" width="10.140625" bestFit="1" customWidth="1"/>
    <col min="10" max="10" width="9.7109375" bestFit="1" customWidth="1"/>
    <col min="13" max="13" width="10.140625" bestFit="1" customWidth="1"/>
    <col min="14" max="14" width="11" bestFit="1" customWidth="1"/>
    <col min="16" max="16" width="9.42578125" bestFit="1" customWidth="1"/>
    <col min="18" max="18" width="11" bestFit="1" customWidth="1"/>
  </cols>
  <sheetData>
    <row r="2" spans="1:18" ht="23.25">
      <c r="A2" s="24"/>
      <c r="B2" s="24"/>
      <c r="C2" s="24"/>
      <c r="D2" s="24"/>
      <c r="E2" s="24"/>
      <c r="F2" s="24"/>
      <c r="G2" s="24"/>
      <c r="H2" s="24"/>
      <c r="I2" s="22" t="s">
        <v>11</v>
      </c>
      <c r="J2" s="24"/>
      <c r="K2" s="24"/>
      <c r="L2" s="24"/>
      <c r="M2" s="24"/>
      <c r="N2" s="24"/>
      <c r="O2" s="24"/>
      <c r="P2" s="24"/>
    </row>
    <row r="3" spans="1:18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8" ht="23.25">
      <c r="A4" s="22"/>
      <c r="B4" s="27" t="s">
        <v>2</v>
      </c>
      <c r="C4" s="22"/>
      <c r="D4" s="24"/>
      <c r="E4" s="24"/>
      <c r="F4" s="24"/>
      <c r="G4" s="22"/>
      <c r="H4" s="22" t="s">
        <v>6</v>
      </c>
      <c r="I4" s="22"/>
      <c r="J4" s="24"/>
      <c r="K4" s="24"/>
      <c r="L4" s="24"/>
      <c r="M4" s="22"/>
      <c r="N4" s="22" t="s">
        <v>9</v>
      </c>
      <c r="O4" s="22"/>
      <c r="P4" s="24"/>
      <c r="R4" s="2"/>
    </row>
    <row r="5" spans="1:18" ht="15.75">
      <c r="R5" s="2"/>
    </row>
    <row r="6" spans="1:18" ht="15.75">
      <c r="A6" s="1"/>
      <c r="B6" s="4" t="s">
        <v>0</v>
      </c>
      <c r="C6" s="3"/>
      <c r="D6" s="4" t="s">
        <v>1</v>
      </c>
      <c r="E6" s="3"/>
      <c r="G6" s="4"/>
      <c r="H6" s="4" t="s">
        <v>0</v>
      </c>
      <c r="I6" s="4"/>
      <c r="J6" s="4" t="s">
        <v>1</v>
      </c>
      <c r="M6" s="4"/>
      <c r="N6" s="4" t="s">
        <v>0</v>
      </c>
      <c r="O6" s="4"/>
      <c r="P6" s="4" t="s">
        <v>1</v>
      </c>
      <c r="Q6" s="2"/>
      <c r="R6" s="2"/>
    </row>
    <row r="7" spans="1:18" ht="15.75">
      <c r="B7" s="2"/>
      <c r="C7" s="2"/>
      <c r="G7" s="2"/>
      <c r="H7" s="2"/>
      <c r="I7" s="2"/>
      <c r="J7" s="2"/>
      <c r="M7" s="2"/>
      <c r="N7" s="2"/>
      <c r="O7" s="2"/>
      <c r="P7" s="2"/>
      <c r="Q7" s="2"/>
      <c r="R7" s="2"/>
    </row>
    <row r="8" spans="1:18" ht="15.75">
      <c r="B8" s="5">
        <v>43831</v>
      </c>
      <c r="C8" s="2"/>
      <c r="D8" s="2">
        <v>39.4</v>
      </c>
      <c r="G8" s="2"/>
      <c r="H8" s="5">
        <v>43864</v>
      </c>
      <c r="I8" s="2"/>
      <c r="J8" s="2">
        <v>40.31</v>
      </c>
      <c r="M8" s="2"/>
      <c r="N8" s="5">
        <v>43892</v>
      </c>
      <c r="O8" s="2"/>
      <c r="P8" s="2">
        <v>35.85</v>
      </c>
      <c r="Q8" s="2"/>
      <c r="R8" s="2"/>
    </row>
    <row r="9" spans="1:18" ht="15.75">
      <c r="B9" s="5">
        <v>43832</v>
      </c>
      <c r="C9" s="2"/>
      <c r="D9" s="2">
        <v>40.76</v>
      </c>
      <c r="G9" s="2"/>
      <c r="H9" s="5">
        <v>43865</v>
      </c>
      <c r="I9" s="2"/>
      <c r="J9" s="2">
        <v>42.05</v>
      </c>
      <c r="M9" s="2"/>
      <c r="N9" s="5">
        <v>43893</v>
      </c>
      <c r="O9" s="2"/>
      <c r="P9" s="2">
        <v>36.6</v>
      </c>
      <c r="Q9" s="2"/>
      <c r="R9" s="2"/>
    </row>
    <row r="10" spans="1:18" ht="15.75">
      <c r="B10" s="5">
        <v>43833</v>
      </c>
      <c r="C10" s="2"/>
      <c r="D10" s="2">
        <v>39.46</v>
      </c>
      <c r="G10" s="2"/>
      <c r="H10" s="5">
        <v>43867</v>
      </c>
      <c r="I10" s="2"/>
      <c r="J10" s="2">
        <v>40.1</v>
      </c>
      <c r="M10" s="2"/>
      <c r="N10" s="5">
        <v>43894</v>
      </c>
      <c r="O10" s="2"/>
      <c r="P10" s="2">
        <v>35.89</v>
      </c>
      <c r="Q10" s="2"/>
      <c r="R10" s="2"/>
    </row>
    <row r="11" spans="1:18" ht="15.75">
      <c r="B11" s="5">
        <v>43836</v>
      </c>
      <c r="C11" s="2"/>
      <c r="D11" s="2">
        <v>38.14</v>
      </c>
      <c r="G11" s="2"/>
      <c r="H11" s="5">
        <v>43868</v>
      </c>
      <c r="I11" s="2"/>
      <c r="J11" s="2">
        <v>39.25</v>
      </c>
      <c r="M11" s="2"/>
      <c r="N11" s="5">
        <v>43895</v>
      </c>
      <c r="O11" s="2"/>
      <c r="P11" s="2">
        <v>37.07</v>
      </c>
      <c r="Q11" s="2"/>
      <c r="R11" s="2"/>
    </row>
    <row r="12" spans="1:18" ht="15.75">
      <c r="B12" s="5">
        <v>43837</v>
      </c>
      <c r="C12" s="2"/>
      <c r="D12" s="2">
        <v>39.85</v>
      </c>
      <c r="M12" s="2"/>
      <c r="N12" s="5">
        <v>43896</v>
      </c>
      <c r="O12" s="2"/>
      <c r="P12" s="2">
        <v>35.83</v>
      </c>
      <c r="Q12" s="2"/>
      <c r="R12" s="2"/>
    </row>
    <row r="13" spans="1:18" ht="15.75">
      <c r="A13" s="4"/>
      <c r="B13" s="4" t="s">
        <v>7</v>
      </c>
      <c r="C13" s="4"/>
      <c r="D13" s="4">
        <f>(D8+D9+D10+D11+D12)/5</f>
        <v>39.521999999999998</v>
      </c>
      <c r="E13" s="4"/>
      <c r="F13" s="4"/>
      <c r="G13" s="4"/>
      <c r="H13" s="4" t="s">
        <v>7</v>
      </c>
      <c r="I13" s="4"/>
      <c r="J13" s="4">
        <f>(J8+J9+J10+J11)/4</f>
        <v>40.427500000000002</v>
      </c>
      <c r="K13" s="4"/>
      <c r="L13" s="4"/>
      <c r="M13" s="4"/>
      <c r="N13" s="4" t="s">
        <v>7</v>
      </c>
      <c r="O13" s="4"/>
      <c r="P13" s="4">
        <f>(P8+P9+P10+P11+P12)/5</f>
        <v>36.248000000000005</v>
      </c>
      <c r="Q13" s="2"/>
      <c r="R13" s="2"/>
    </row>
    <row r="14" spans="1:18" ht="15.75">
      <c r="A14" s="4"/>
      <c r="B14" s="4"/>
      <c r="C14" s="4"/>
      <c r="D14" s="4"/>
      <c r="E14" s="2"/>
      <c r="M14" s="2"/>
      <c r="N14" s="2"/>
      <c r="O14" s="2"/>
      <c r="P14" s="2"/>
      <c r="Q14" s="2"/>
    </row>
    <row r="15" spans="1:18" ht="15.75">
      <c r="B15" s="4" t="s">
        <v>3</v>
      </c>
      <c r="C15" s="4"/>
      <c r="D15" s="4" t="s">
        <v>1</v>
      </c>
      <c r="G15" s="4"/>
      <c r="H15" s="4" t="s">
        <v>3</v>
      </c>
      <c r="I15" s="4"/>
      <c r="J15" s="4" t="s">
        <v>1</v>
      </c>
      <c r="K15" s="3"/>
      <c r="M15" s="4"/>
      <c r="N15" s="4" t="s">
        <v>3</v>
      </c>
      <c r="O15" s="4"/>
      <c r="P15" s="4" t="s">
        <v>1</v>
      </c>
      <c r="Q15" s="2"/>
    </row>
    <row r="16" spans="1:18" ht="15.75">
      <c r="E16" s="2"/>
      <c r="G16" s="2"/>
      <c r="H16" s="2"/>
      <c r="I16" s="2"/>
      <c r="J16" s="2"/>
      <c r="M16" s="2"/>
      <c r="N16" s="2"/>
      <c r="O16" s="2"/>
      <c r="P16" s="2"/>
      <c r="Q16" s="2"/>
    </row>
    <row r="17" spans="1:17" ht="15.75">
      <c r="B17" s="5">
        <v>43838</v>
      </c>
      <c r="D17" s="2">
        <v>39.200000000000003</v>
      </c>
      <c r="E17" s="2"/>
      <c r="G17" s="2"/>
      <c r="H17" s="5">
        <v>43871</v>
      </c>
      <c r="I17" s="2"/>
      <c r="J17" s="2">
        <v>38.6</v>
      </c>
      <c r="M17" s="2"/>
      <c r="N17" s="5">
        <v>43899</v>
      </c>
      <c r="O17" s="2"/>
      <c r="P17" s="2">
        <v>34.69</v>
      </c>
      <c r="Q17" s="2"/>
    </row>
    <row r="18" spans="1:17" ht="15.75">
      <c r="B18" s="5">
        <v>43839</v>
      </c>
      <c r="D18" s="2">
        <v>40.97</v>
      </c>
      <c r="E18" s="2"/>
      <c r="G18" s="2"/>
      <c r="H18" s="5">
        <v>43872</v>
      </c>
      <c r="I18" s="2"/>
      <c r="J18" s="2">
        <v>39.85</v>
      </c>
      <c r="M18" s="2"/>
      <c r="N18" s="5">
        <v>43900</v>
      </c>
      <c r="O18" s="2"/>
      <c r="P18" s="2">
        <v>35.5</v>
      </c>
      <c r="Q18" s="2"/>
    </row>
    <row r="19" spans="1:17" ht="15.75">
      <c r="B19" s="5">
        <v>43840</v>
      </c>
      <c r="D19" s="2">
        <v>41.75</v>
      </c>
      <c r="E19" s="2"/>
      <c r="G19" s="2"/>
      <c r="H19" s="5">
        <v>43873</v>
      </c>
      <c r="I19" s="2"/>
      <c r="J19" s="2">
        <v>39.700000000000003</v>
      </c>
      <c r="M19" s="2"/>
      <c r="N19" s="5">
        <v>43901</v>
      </c>
      <c r="O19" s="2"/>
      <c r="P19" s="2">
        <v>35.200000000000003</v>
      </c>
      <c r="Q19" s="2"/>
    </row>
    <row r="20" spans="1:17" ht="15.75">
      <c r="B20" s="5">
        <v>43843</v>
      </c>
      <c r="D20" s="2">
        <v>42.8</v>
      </c>
      <c r="E20" s="2"/>
      <c r="G20" s="2"/>
      <c r="H20" s="5">
        <v>43874</v>
      </c>
      <c r="I20" s="2"/>
      <c r="J20" s="2">
        <v>37.880000000000003</v>
      </c>
      <c r="M20" s="2"/>
      <c r="N20" s="5">
        <v>43902</v>
      </c>
      <c r="O20" s="2"/>
      <c r="P20" s="2">
        <v>32.92</v>
      </c>
      <c r="Q20" s="2"/>
    </row>
    <row r="21" spans="1:17" ht="15.75">
      <c r="B21" s="5">
        <v>43844</v>
      </c>
      <c r="D21" s="2">
        <v>43.51</v>
      </c>
      <c r="E21" s="2"/>
      <c r="G21" s="2"/>
      <c r="H21" s="5">
        <v>43875</v>
      </c>
      <c r="I21" s="2"/>
      <c r="J21" s="2">
        <v>36.090000000000003</v>
      </c>
      <c r="M21" s="2"/>
      <c r="N21" s="5">
        <v>43903</v>
      </c>
      <c r="O21" s="2"/>
      <c r="P21" s="2">
        <v>31.8</v>
      </c>
      <c r="Q21" s="2"/>
    </row>
    <row r="22" spans="1:17" ht="15.75">
      <c r="A22" s="4"/>
      <c r="B22" s="4" t="s">
        <v>7</v>
      </c>
      <c r="C22" s="4"/>
      <c r="D22" s="4">
        <f>(D17+D18+D19+D20+D21)/5</f>
        <v>41.646000000000001</v>
      </c>
      <c r="E22" s="4"/>
      <c r="F22" s="4"/>
      <c r="G22" s="4"/>
      <c r="H22" s="4" t="s">
        <v>7</v>
      </c>
      <c r="I22" s="4"/>
      <c r="J22" s="4">
        <f>(J17+J18+J19+J20+J21)/5</f>
        <v>38.423999999999999</v>
      </c>
      <c r="K22" s="4"/>
      <c r="L22" s="4"/>
      <c r="M22" s="4"/>
      <c r="N22" s="4" t="s">
        <v>7</v>
      </c>
      <c r="O22" s="4"/>
      <c r="P22" s="4">
        <f>(P17+P18+P19+P20+P21)/5</f>
        <v>34.022000000000006</v>
      </c>
      <c r="Q22" s="4"/>
    </row>
    <row r="24" spans="1:17" ht="15.75">
      <c r="A24" s="4"/>
      <c r="B24" s="4" t="s">
        <v>4</v>
      </c>
      <c r="C24" s="4"/>
      <c r="D24" s="4" t="s">
        <v>1</v>
      </c>
      <c r="E24" s="2"/>
      <c r="F24" s="2"/>
      <c r="G24" s="4"/>
      <c r="H24" s="4" t="s">
        <v>4</v>
      </c>
      <c r="I24" s="4"/>
      <c r="J24" s="4" t="s">
        <v>1</v>
      </c>
      <c r="M24" s="4"/>
      <c r="N24" s="4" t="s">
        <v>4</v>
      </c>
      <c r="O24" s="4"/>
      <c r="P24" s="4" t="s">
        <v>10</v>
      </c>
    </row>
    <row r="25" spans="1:17" ht="15.75">
      <c r="F25" s="2"/>
      <c r="G25" s="2"/>
      <c r="H25" s="2"/>
      <c r="I25" s="2"/>
      <c r="J25" s="2"/>
      <c r="M25" s="2"/>
      <c r="N25" s="2"/>
      <c r="O25" s="2"/>
      <c r="P25" s="2"/>
    </row>
    <row r="26" spans="1:17" ht="15.75">
      <c r="A26" s="2"/>
      <c r="B26" s="5">
        <v>43845</v>
      </c>
      <c r="C26" s="2"/>
      <c r="D26" s="2">
        <v>42.86</v>
      </c>
      <c r="F26" s="2"/>
      <c r="G26" s="2"/>
      <c r="H26" s="5">
        <v>43878</v>
      </c>
      <c r="I26" s="2"/>
      <c r="J26" s="2">
        <v>36.799999999999997</v>
      </c>
      <c r="M26" s="2"/>
      <c r="N26" s="5">
        <v>43906</v>
      </c>
      <c r="O26" s="2"/>
      <c r="P26" s="2">
        <v>29.42</v>
      </c>
    </row>
    <row r="27" spans="1:17" ht="15.75">
      <c r="A27" s="2"/>
      <c r="B27" s="5">
        <v>43846</v>
      </c>
      <c r="C27" s="2"/>
      <c r="D27" s="2">
        <v>45.19</v>
      </c>
      <c r="F27" s="2"/>
      <c r="G27" s="2"/>
      <c r="H27" s="5">
        <v>43879</v>
      </c>
      <c r="I27" s="2"/>
      <c r="J27" s="2">
        <v>36.11</v>
      </c>
      <c r="M27" s="2"/>
      <c r="N27" s="5">
        <v>43907</v>
      </c>
      <c r="O27" s="2"/>
      <c r="P27" s="2">
        <v>27.5</v>
      </c>
    </row>
    <row r="28" spans="1:17" ht="15.75">
      <c r="A28" s="2"/>
      <c r="B28" s="5">
        <v>43847</v>
      </c>
      <c r="C28" s="2"/>
      <c r="D28" s="2">
        <v>45.98</v>
      </c>
      <c r="F28" s="2"/>
      <c r="G28" s="2"/>
      <c r="H28" s="5">
        <v>43880</v>
      </c>
      <c r="I28" s="2"/>
      <c r="J28" s="2">
        <v>37.450000000000003</v>
      </c>
      <c r="M28" s="2"/>
      <c r="N28" s="5">
        <v>43908</v>
      </c>
      <c r="O28" s="2"/>
      <c r="P28" s="2">
        <v>25.24</v>
      </c>
    </row>
    <row r="29" spans="1:17" ht="15.75">
      <c r="A29" s="2"/>
      <c r="B29" s="5">
        <v>43849</v>
      </c>
      <c r="C29" s="2"/>
      <c r="D29" s="2">
        <v>44.74</v>
      </c>
      <c r="G29" s="2"/>
      <c r="H29" s="5">
        <v>43881</v>
      </c>
      <c r="I29" s="2"/>
      <c r="J29" s="2">
        <v>37.299999999999997</v>
      </c>
      <c r="M29" s="2"/>
      <c r="N29" s="5">
        <v>43909</v>
      </c>
      <c r="O29" s="2"/>
      <c r="P29" s="2">
        <v>23.35</v>
      </c>
    </row>
    <row r="30" spans="1:17" ht="15.75">
      <c r="A30" s="2"/>
      <c r="B30" s="5">
        <v>43851</v>
      </c>
      <c r="C30" s="2"/>
      <c r="D30" s="2">
        <v>44.66</v>
      </c>
      <c r="G30" s="2"/>
      <c r="H30" s="5">
        <v>43882</v>
      </c>
      <c r="I30" s="2"/>
      <c r="J30" s="2">
        <v>36.56</v>
      </c>
      <c r="M30" s="2"/>
      <c r="N30" s="5">
        <v>43910</v>
      </c>
      <c r="O30" s="2"/>
      <c r="P30" s="2">
        <v>21.63</v>
      </c>
    </row>
    <row r="31" spans="1:17" ht="15.75">
      <c r="A31" s="4"/>
      <c r="B31" s="4" t="s">
        <v>7</v>
      </c>
      <c r="C31" s="4"/>
      <c r="D31" s="4">
        <f>(D26+D27+D28+D29+D30)/5</f>
        <v>44.686</v>
      </c>
      <c r="E31" s="4"/>
      <c r="F31" s="4"/>
      <c r="G31" s="4"/>
      <c r="H31" s="4" t="s">
        <v>7</v>
      </c>
      <c r="I31" s="4"/>
      <c r="J31" s="4">
        <f>(J26+J27+J28+J29+J30)/5</f>
        <v>36.844000000000001</v>
      </c>
      <c r="K31" s="4"/>
      <c r="L31" s="4"/>
      <c r="M31" s="4"/>
      <c r="N31" s="4" t="s">
        <v>7</v>
      </c>
      <c r="O31" s="4"/>
      <c r="P31" s="4">
        <f>(P26+P27+P28+P29+P30)/5</f>
        <v>25.427999999999997</v>
      </c>
      <c r="Q31" s="4"/>
    </row>
    <row r="32" spans="1:17" ht="15.75">
      <c r="G32" s="2"/>
      <c r="H32" s="2"/>
      <c r="I32" s="2"/>
      <c r="J32" s="2"/>
      <c r="K32" s="2"/>
    </row>
    <row r="33" spans="1:17" ht="15.75">
      <c r="A33" s="4"/>
      <c r="B33" s="4" t="s">
        <v>5</v>
      </c>
      <c r="C33" s="4"/>
      <c r="D33" s="4" t="s">
        <v>1</v>
      </c>
      <c r="G33" s="2"/>
      <c r="H33" s="4" t="s">
        <v>5</v>
      </c>
      <c r="I33" s="4"/>
      <c r="J33" s="4" t="s">
        <v>1</v>
      </c>
      <c r="K33" s="2"/>
      <c r="M33" s="4"/>
      <c r="N33" s="4" t="s">
        <v>5</v>
      </c>
      <c r="O33" s="4"/>
      <c r="P33" s="4" t="s">
        <v>1</v>
      </c>
      <c r="Q33" s="2"/>
    </row>
    <row r="34" spans="1:17" ht="15.75">
      <c r="A34" s="2"/>
      <c r="B34" s="2"/>
      <c r="C34" s="2"/>
      <c r="D34" s="2"/>
      <c r="G34" s="2"/>
      <c r="H34" s="2"/>
      <c r="I34" s="2"/>
      <c r="J34" s="2"/>
      <c r="K34" s="2"/>
      <c r="M34" s="2"/>
      <c r="N34" s="2"/>
      <c r="O34" s="2"/>
      <c r="P34" s="2"/>
      <c r="Q34" s="2"/>
    </row>
    <row r="35" spans="1:17" ht="15.75">
      <c r="A35" s="2"/>
      <c r="B35" s="5">
        <v>43852</v>
      </c>
      <c r="C35" s="2"/>
      <c r="D35" s="2">
        <v>44.65</v>
      </c>
      <c r="G35" s="2"/>
      <c r="H35" s="5">
        <v>43885</v>
      </c>
      <c r="I35" s="2"/>
      <c r="J35" s="2">
        <v>34.6</v>
      </c>
      <c r="K35" s="2"/>
      <c r="M35" s="2"/>
      <c r="N35" s="5">
        <v>43914</v>
      </c>
      <c r="O35" s="2"/>
      <c r="P35" s="2">
        <v>20.010000000000002</v>
      </c>
      <c r="Q35" s="2"/>
    </row>
    <row r="36" spans="1:17" ht="15.75">
      <c r="A36" s="2"/>
      <c r="B36" s="5">
        <v>43853</v>
      </c>
      <c r="C36" s="2"/>
      <c r="D36" s="2">
        <v>42.11</v>
      </c>
      <c r="G36" s="2"/>
      <c r="H36" s="5">
        <v>43886</v>
      </c>
      <c r="I36" s="2"/>
      <c r="J36" s="2">
        <v>35.200000000000003</v>
      </c>
      <c r="K36" s="2"/>
      <c r="M36" s="2"/>
      <c r="N36" s="5">
        <v>43915</v>
      </c>
      <c r="O36" s="2"/>
      <c r="P36" s="2">
        <v>18.510000000000002</v>
      </c>
      <c r="Q36" s="2"/>
    </row>
    <row r="37" spans="1:17" ht="15.75">
      <c r="A37" s="2"/>
      <c r="B37" s="5">
        <v>43854</v>
      </c>
      <c r="C37" s="2"/>
      <c r="D37" s="2">
        <v>39.799999999999997</v>
      </c>
      <c r="G37" s="2"/>
      <c r="H37" s="5">
        <v>43887</v>
      </c>
      <c r="I37" s="2"/>
      <c r="J37" s="2">
        <v>34.5</v>
      </c>
      <c r="K37" s="2"/>
      <c r="M37" s="2"/>
      <c r="N37" s="5">
        <v>43916</v>
      </c>
      <c r="O37" s="2"/>
      <c r="P37" s="2">
        <v>18.71</v>
      </c>
      <c r="Q37" s="2"/>
    </row>
    <row r="38" spans="1:17" ht="15.75">
      <c r="A38" s="2"/>
      <c r="B38" s="5">
        <v>43857</v>
      </c>
      <c r="C38" s="2"/>
      <c r="D38" s="2">
        <v>40.700000000000003</v>
      </c>
      <c r="G38" s="2"/>
      <c r="H38" s="5">
        <v>43888</v>
      </c>
      <c r="I38" s="2"/>
      <c r="J38" s="2">
        <v>34.5</v>
      </c>
      <c r="K38" s="2"/>
      <c r="M38" s="2"/>
      <c r="N38" s="5">
        <v>43917</v>
      </c>
      <c r="O38" s="2"/>
      <c r="P38" s="2">
        <v>20.09</v>
      </c>
      <c r="Q38" s="2"/>
    </row>
    <row r="39" spans="1:17" ht="15.75">
      <c r="A39" s="2"/>
      <c r="B39" s="5">
        <v>43858</v>
      </c>
      <c r="C39" s="2"/>
      <c r="D39" s="2">
        <v>39.75</v>
      </c>
      <c r="G39" s="2"/>
      <c r="H39" s="5">
        <v>43889</v>
      </c>
      <c r="I39" s="2"/>
      <c r="J39" s="2">
        <v>34.299999999999997</v>
      </c>
      <c r="K39" s="2"/>
      <c r="M39" s="4"/>
      <c r="N39" s="4" t="s">
        <v>7</v>
      </c>
      <c r="O39" s="4"/>
      <c r="P39" s="4">
        <f>(P35+P36+P37+P38)/4</f>
        <v>19.330000000000002</v>
      </c>
      <c r="Q39" s="2"/>
    </row>
    <row r="40" spans="1:17" ht="15.75">
      <c r="A40" s="2"/>
      <c r="B40" s="5">
        <v>43859</v>
      </c>
      <c r="C40" s="2"/>
      <c r="D40" s="2">
        <v>38.15</v>
      </c>
      <c r="G40" s="4"/>
      <c r="H40" s="4" t="s">
        <v>7</v>
      </c>
      <c r="I40" s="4"/>
      <c r="J40" s="4">
        <f>(J35+J36+J37+J38+J39)/5</f>
        <v>34.620000000000005</v>
      </c>
      <c r="K40" s="4"/>
    </row>
    <row r="41" spans="1:17" ht="15.75">
      <c r="A41" s="2"/>
      <c r="B41" s="5">
        <v>43860</v>
      </c>
      <c r="C41" s="2"/>
      <c r="D41" s="2">
        <v>40.450000000000003</v>
      </c>
      <c r="G41" s="2"/>
      <c r="H41" s="2"/>
      <c r="I41" s="2"/>
      <c r="J41" s="2"/>
      <c r="K41" s="2"/>
    </row>
    <row r="42" spans="1:17" ht="15.75">
      <c r="A42" s="4"/>
      <c r="B42" s="4" t="s">
        <v>7</v>
      </c>
      <c r="C42" s="4"/>
      <c r="D42" s="4">
        <f>(D35+D36+D37+D38+D39+D40+D41)/7</f>
        <v>40.801428571428573</v>
      </c>
    </row>
    <row r="45" spans="1:17" ht="22.5">
      <c r="C45" s="11"/>
      <c r="D45" s="7"/>
      <c r="E45" s="9"/>
      <c r="F45" s="10" t="s">
        <v>13</v>
      </c>
      <c r="G45" s="9"/>
      <c r="H45" s="8"/>
      <c r="I45" s="11"/>
      <c r="J45" s="7"/>
      <c r="K45" s="7"/>
      <c r="L45" s="7"/>
      <c r="M45" s="7"/>
      <c r="N45" s="10" t="s">
        <v>16</v>
      </c>
      <c r="O45" s="7"/>
    </row>
    <row r="46" spans="1:17">
      <c r="C46" s="11"/>
      <c r="D46" s="7"/>
      <c r="E46" s="7"/>
      <c r="F46" s="7"/>
      <c r="G46" s="7"/>
      <c r="H46" s="7"/>
      <c r="I46" s="11"/>
      <c r="J46" s="7"/>
      <c r="K46" s="7"/>
      <c r="L46" s="7"/>
      <c r="M46" s="7"/>
      <c r="N46" s="7"/>
      <c r="O46" s="7"/>
    </row>
    <row r="47" spans="1:17" ht="15.75">
      <c r="C47" s="11"/>
      <c r="D47" s="9"/>
      <c r="E47" s="9"/>
      <c r="F47" s="9" t="s">
        <v>14</v>
      </c>
      <c r="G47" s="9" t="s">
        <v>8</v>
      </c>
      <c r="H47" s="9" t="s">
        <v>15</v>
      </c>
      <c r="I47" s="11"/>
      <c r="J47" s="7"/>
      <c r="K47" s="7"/>
      <c r="L47" s="9"/>
      <c r="M47" s="9" t="s">
        <v>14</v>
      </c>
      <c r="N47" s="9" t="s">
        <v>8</v>
      </c>
      <c r="O47" s="9" t="s">
        <v>15</v>
      </c>
    </row>
    <row r="48" spans="1:17" ht="15.75">
      <c r="C48" s="12"/>
      <c r="D48" s="13"/>
      <c r="E48" s="12"/>
      <c r="F48" s="7"/>
      <c r="G48" s="7"/>
      <c r="H48" s="7"/>
      <c r="I48" s="11"/>
      <c r="J48" s="7"/>
      <c r="K48" s="13"/>
      <c r="L48" s="9"/>
      <c r="M48" s="7"/>
      <c r="N48" s="7"/>
      <c r="O48" s="7"/>
    </row>
    <row r="49" spans="3:18" ht="15.75">
      <c r="C49" s="12"/>
      <c r="D49" s="9" t="s">
        <v>0</v>
      </c>
      <c r="E49" s="12"/>
      <c r="F49" s="9">
        <f>(D13-D8)/D8*100</f>
        <v>0.30964467005076118</v>
      </c>
      <c r="G49" s="9">
        <f>(J13-J8)/J8*100</f>
        <v>0.29149094517489382</v>
      </c>
      <c r="H49" s="9">
        <f>(P13-P8)/P8*100</f>
        <v>1.11018131101814</v>
      </c>
      <c r="I49" s="11"/>
      <c r="J49" s="9"/>
      <c r="K49" s="9" t="s">
        <v>0</v>
      </c>
      <c r="L49" s="9"/>
      <c r="M49" s="9">
        <f>STDEVP(D8:D12)*100</f>
        <v>84.48526498745629</v>
      </c>
      <c r="N49" s="9">
        <f>STDEVP(J8:J11)*100</f>
        <v>101.73587125493459</v>
      </c>
      <c r="O49" s="9">
        <f>STDEVP(P8:P12)*100</f>
        <v>50.217128551894007</v>
      </c>
    </row>
    <row r="50" spans="3:18" ht="15.75">
      <c r="C50" s="12"/>
      <c r="D50" s="9" t="s">
        <v>3</v>
      </c>
      <c r="E50" s="12"/>
      <c r="F50" s="9">
        <f>(D22-D13)/D13</f>
        <v>5.374221952330354E-2</v>
      </c>
      <c r="G50" s="9">
        <f>(J22-J13)/J13*100</f>
        <v>-4.9557850473069136</v>
      </c>
      <c r="H50" s="9">
        <f>(P22-P13)/P13*100</f>
        <v>-6.1410284705363019</v>
      </c>
      <c r="I50" s="11"/>
      <c r="J50" s="9"/>
      <c r="K50" s="9" t="s">
        <v>3</v>
      </c>
      <c r="L50" s="9"/>
      <c r="M50" s="9">
        <f>STDEVP(D17:D21)*100</f>
        <v>150.04612624124132</v>
      </c>
      <c r="N50" s="9">
        <f>STDEVP(J17:J21)*100</f>
        <v>137.37627160466931</v>
      </c>
      <c r="O50" s="9">
        <f>STDEVP(P17:P21)*100</f>
        <v>142.61893282449665</v>
      </c>
    </row>
    <row r="51" spans="3:18" ht="15.75">
      <c r="C51" s="12"/>
      <c r="D51" s="9" t="s">
        <v>4</v>
      </c>
      <c r="E51" s="12"/>
      <c r="F51" s="9">
        <f>(D31-D22)/D22*100</f>
        <v>7.2996206118234621</v>
      </c>
      <c r="G51" s="9">
        <f>(J31-J22)/J22*100</f>
        <v>-4.1120133250052007</v>
      </c>
      <c r="H51" s="9">
        <f>(P31-P22)/P22*100</f>
        <v>-25.260125800952345</v>
      </c>
      <c r="I51" s="11"/>
      <c r="J51" s="9"/>
      <c r="K51" s="9" t="s">
        <v>4</v>
      </c>
      <c r="L51" s="9"/>
      <c r="M51" s="9">
        <f>STDEVP(D26:D30)*100</f>
        <v>102.62865097036095</v>
      </c>
      <c r="N51" s="9">
        <f>STDEVP(J26:J30)*100</f>
        <v>48.918708077801902</v>
      </c>
      <c r="O51" s="9">
        <f>STDEVP(P26:P30)*100</f>
        <v>279.31158228759585</v>
      </c>
    </row>
    <row r="52" spans="3:18" ht="15.75">
      <c r="C52" s="12"/>
      <c r="D52" s="9" t="s">
        <v>5</v>
      </c>
      <c r="E52" s="12"/>
      <c r="F52" s="9">
        <f>(D42-D31)/D31*100</f>
        <v>-8.6930390470649108</v>
      </c>
      <c r="G52" s="9">
        <f>(J40-J31)/J31*100</f>
        <v>-6.0362609922918153</v>
      </c>
      <c r="H52" s="9">
        <f>(P39-P31)/P31*100</f>
        <v>-23.98143778511875</v>
      </c>
      <c r="I52" s="11"/>
      <c r="J52" s="9"/>
      <c r="K52" s="9" t="s">
        <v>5</v>
      </c>
      <c r="L52" s="9"/>
      <c r="M52" s="9">
        <f>STDEVP(D35:D41)*100</f>
        <v>191.96757804485648</v>
      </c>
      <c r="N52" s="9">
        <f>STDEVP(J35:J39)*100</f>
        <v>30.594117081533877</v>
      </c>
      <c r="O52" s="9">
        <f>STDEVP(P35:P38)*100</f>
        <v>72.401657439588405</v>
      </c>
      <c r="R52" s="6"/>
    </row>
    <row r="53" spans="3:18" ht="15.75">
      <c r="C53" s="12"/>
      <c r="D53" s="13"/>
      <c r="E53" s="12"/>
      <c r="F53" s="7"/>
      <c r="G53" s="7"/>
      <c r="H53" s="7"/>
      <c r="I53" s="11"/>
      <c r="J53" s="7"/>
      <c r="K53" s="13"/>
      <c r="L53" s="9"/>
      <c r="M53" s="9"/>
      <c r="N53" s="9"/>
      <c r="O53" s="7"/>
    </row>
    <row r="54" spans="3:18" ht="15.75">
      <c r="C54" s="12"/>
      <c r="D54" s="9" t="s">
        <v>7</v>
      </c>
      <c r="E54" s="12"/>
      <c r="F54" s="10">
        <f>(F49+F50+F51+F52)/4</f>
        <v>-0.25750788641684608</v>
      </c>
      <c r="G54" s="10">
        <f>(G49+G50+G51+G52)/4</f>
        <v>-3.703142104857259</v>
      </c>
      <c r="H54" s="10">
        <f>(H49+H50+H51+H52)</f>
        <v>-54.272410745589255</v>
      </c>
      <c r="I54" s="11"/>
      <c r="J54" s="7"/>
      <c r="K54" s="9" t="s">
        <v>7</v>
      </c>
      <c r="L54" s="9"/>
      <c r="M54" s="10">
        <f>(M49+M50+M51+M52)/4</f>
        <v>132.28190506097877</v>
      </c>
      <c r="N54" s="10">
        <f>(N49+N50+N51+N52)/4</f>
        <v>79.656242004734921</v>
      </c>
      <c r="O54" s="10">
        <f>(O49+O50+O51+O52)/4</f>
        <v>136.13732527589372</v>
      </c>
    </row>
    <row r="55" spans="3:18" ht="15.75">
      <c r="K55" s="4"/>
      <c r="L55" s="4"/>
      <c r="O55" s="2"/>
    </row>
    <row r="56" spans="3:18" ht="15.75">
      <c r="K56" s="4"/>
      <c r="L56" s="4"/>
      <c r="O56" s="2"/>
    </row>
    <row r="57" spans="3:18" ht="15.75">
      <c r="K57" s="4"/>
      <c r="N57" s="4"/>
      <c r="O57" s="4"/>
      <c r="P57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2:Q55"/>
  <sheetViews>
    <sheetView workbookViewId="0">
      <selection activeCell="R7" sqref="R7"/>
    </sheetView>
  </sheetViews>
  <sheetFormatPr defaultRowHeight="15"/>
  <cols>
    <col min="2" max="2" width="16.85546875" bestFit="1" customWidth="1"/>
    <col min="4" max="4" width="9.28515625" bestFit="1" customWidth="1"/>
    <col min="8" max="8" width="10.7109375" bestFit="1" customWidth="1"/>
    <col min="14" max="14" width="11" bestFit="1" customWidth="1"/>
  </cols>
  <sheetData>
    <row r="2" spans="1:17" ht="23.25">
      <c r="A2" s="24"/>
      <c r="B2" s="24"/>
      <c r="C2" s="24"/>
      <c r="D2" s="24"/>
      <c r="E2" s="24"/>
      <c r="F2" s="24"/>
      <c r="G2" s="24"/>
      <c r="H2" s="22"/>
      <c r="I2" s="22" t="s">
        <v>12</v>
      </c>
      <c r="J2" s="22"/>
      <c r="K2" s="24"/>
      <c r="L2" s="24"/>
      <c r="M2" s="24"/>
      <c r="N2" s="24"/>
      <c r="O2" s="24"/>
      <c r="P2" s="24"/>
    </row>
    <row r="3" spans="1:17">
      <c r="A3" s="25"/>
      <c r="B3" s="25"/>
      <c r="C3" s="25"/>
      <c r="D3" s="25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7" ht="23.25">
      <c r="A4" s="26"/>
      <c r="B4" s="26" t="s">
        <v>2</v>
      </c>
      <c r="C4" s="26"/>
      <c r="D4" s="25"/>
      <c r="E4" s="24"/>
      <c r="F4" s="22"/>
      <c r="G4" s="22"/>
      <c r="H4" s="22" t="s">
        <v>6</v>
      </c>
      <c r="I4" s="22"/>
      <c r="J4" s="22"/>
      <c r="K4" s="22"/>
      <c r="L4" s="22"/>
      <c r="M4" s="22"/>
      <c r="N4" s="22" t="s">
        <v>9</v>
      </c>
      <c r="O4" s="24"/>
      <c r="P4" s="24"/>
    </row>
    <row r="5" spans="1:17" ht="22.5">
      <c r="A5" s="16"/>
      <c r="B5" s="16"/>
      <c r="C5" s="16"/>
      <c r="D5" s="15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ht="15.75">
      <c r="A6" s="17"/>
      <c r="B6" s="17" t="s">
        <v>0</v>
      </c>
      <c r="C6" s="17"/>
      <c r="D6" s="17" t="s">
        <v>1</v>
      </c>
      <c r="E6" s="4"/>
      <c r="F6" s="4"/>
      <c r="G6" s="4"/>
      <c r="H6" s="4" t="s">
        <v>0</v>
      </c>
      <c r="I6" s="4"/>
      <c r="J6" s="4" t="s">
        <v>1</v>
      </c>
      <c r="K6" s="4"/>
      <c r="L6" s="4"/>
      <c r="M6" s="4"/>
      <c r="N6" s="4" t="s">
        <v>0</v>
      </c>
      <c r="O6" s="4"/>
      <c r="P6" s="4" t="s">
        <v>1</v>
      </c>
      <c r="Q6" s="4"/>
    </row>
    <row r="7" spans="1:17" ht="15.75">
      <c r="A7" s="18"/>
      <c r="B7" s="18"/>
      <c r="C7" s="18"/>
      <c r="D7" s="18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7" ht="15.75">
      <c r="A8" s="18"/>
      <c r="B8" s="19">
        <v>43831</v>
      </c>
      <c r="C8" s="18"/>
      <c r="D8" s="18">
        <v>9.49</v>
      </c>
      <c r="G8" s="2"/>
      <c r="H8" s="5">
        <v>43864</v>
      </c>
      <c r="I8" s="2"/>
      <c r="J8" s="2">
        <v>9.48</v>
      </c>
      <c r="K8" s="2"/>
      <c r="L8" s="2"/>
      <c r="M8" s="2"/>
      <c r="N8" s="5">
        <v>43892</v>
      </c>
      <c r="O8" s="2"/>
      <c r="P8" s="2">
        <v>8.74</v>
      </c>
    </row>
    <row r="9" spans="1:17" ht="15.75">
      <c r="A9" s="18"/>
      <c r="B9" s="19">
        <v>43832</v>
      </c>
      <c r="C9" s="18"/>
      <c r="D9" s="18">
        <v>10.25</v>
      </c>
      <c r="G9" s="2"/>
      <c r="H9" s="5">
        <v>43865</v>
      </c>
      <c r="I9" s="2"/>
      <c r="J9" s="2">
        <v>9.5</v>
      </c>
      <c r="K9" s="2"/>
      <c r="L9" s="2"/>
      <c r="M9" s="2"/>
      <c r="N9" s="5">
        <v>43893</v>
      </c>
      <c r="O9" s="2"/>
      <c r="P9" s="2">
        <v>8.75</v>
      </c>
    </row>
    <row r="10" spans="1:17" ht="15.75">
      <c r="A10" s="18"/>
      <c r="B10" s="19">
        <v>43833</v>
      </c>
      <c r="C10" s="18"/>
      <c r="D10" s="18">
        <v>10.39</v>
      </c>
      <c r="G10" s="2"/>
      <c r="H10" s="5">
        <v>43867</v>
      </c>
      <c r="I10" s="2"/>
      <c r="J10" s="2">
        <v>9.49</v>
      </c>
      <c r="K10" s="2"/>
      <c r="L10" s="2"/>
      <c r="M10" s="2"/>
      <c r="N10" s="5">
        <v>43894</v>
      </c>
      <c r="O10" s="2"/>
      <c r="P10" s="2">
        <v>8.5500000000000007</v>
      </c>
    </row>
    <row r="11" spans="1:17" ht="15.75">
      <c r="A11" s="18"/>
      <c r="B11" s="19">
        <v>43836</v>
      </c>
      <c r="C11" s="18"/>
      <c r="D11" s="18">
        <v>9.8000000000000007</v>
      </c>
      <c r="G11" s="2"/>
      <c r="H11" s="5">
        <v>43868</v>
      </c>
      <c r="I11" s="2"/>
      <c r="J11" s="2">
        <v>9.3000000000000007</v>
      </c>
      <c r="K11" s="2"/>
      <c r="L11" s="2"/>
      <c r="M11" s="2"/>
      <c r="N11" s="5">
        <v>43895</v>
      </c>
      <c r="O11" s="2"/>
      <c r="P11" s="2">
        <v>8.67</v>
      </c>
    </row>
    <row r="12" spans="1:17" ht="15.75">
      <c r="A12" s="18"/>
      <c r="B12" s="19">
        <v>43837</v>
      </c>
      <c r="C12" s="18"/>
      <c r="D12" s="18">
        <v>9.9</v>
      </c>
      <c r="G12" s="2"/>
      <c r="H12" s="2"/>
      <c r="I12" s="2"/>
      <c r="J12" s="2"/>
      <c r="K12" s="2"/>
      <c r="L12" s="2"/>
      <c r="M12" s="2"/>
      <c r="N12" s="5">
        <v>43896</v>
      </c>
      <c r="O12" s="2"/>
      <c r="P12" s="2">
        <v>8.5</v>
      </c>
    </row>
    <row r="13" spans="1:17" ht="15.75">
      <c r="A13" s="17"/>
      <c r="B13" s="17" t="s">
        <v>7</v>
      </c>
      <c r="C13" s="18"/>
      <c r="D13" s="17">
        <f>(D8+D9+D10+D11+D12)/5</f>
        <v>9.9660000000000011</v>
      </c>
      <c r="G13" s="4"/>
      <c r="H13" s="4" t="s">
        <v>7</v>
      </c>
      <c r="I13" s="4"/>
      <c r="J13" s="4">
        <f>(J8+J9+J10+J11)/4</f>
        <v>9.442499999999999</v>
      </c>
      <c r="K13" s="4"/>
      <c r="L13" s="4"/>
      <c r="M13" s="4"/>
      <c r="N13" s="4" t="s">
        <v>7</v>
      </c>
      <c r="O13" s="4"/>
      <c r="P13" s="4">
        <f>(P8+P9+P10+P11+P12)/5</f>
        <v>8.6419999999999995</v>
      </c>
    </row>
    <row r="14" spans="1:17" ht="15.75">
      <c r="A14" s="18"/>
      <c r="B14" s="18"/>
      <c r="C14" s="18"/>
      <c r="D14" s="18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7" ht="15.75">
      <c r="A15" s="17"/>
      <c r="B15" s="17" t="s">
        <v>3</v>
      </c>
      <c r="C15" s="17"/>
      <c r="D15" s="17" t="s">
        <v>1</v>
      </c>
      <c r="G15" s="4"/>
      <c r="H15" s="4" t="s">
        <v>3</v>
      </c>
      <c r="I15" s="4"/>
      <c r="J15" s="4" t="s">
        <v>1</v>
      </c>
      <c r="K15" s="4"/>
      <c r="L15" s="4"/>
      <c r="M15" s="4"/>
      <c r="N15" s="4" t="s">
        <v>3</v>
      </c>
      <c r="O15" s="4"/>
      <c r="P15" s="4" t="s">
        <v>1</v>
      </c>
    </row>
    <row r="16" spans="1:17" ht="15.75">
      <c r="A16" s="18"/>
      <c r="B16" s="18"/>
      <c r="C16" s="18"/>
      <c r="D16" s="18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>
      <c r="A17" s="18"/>
      <c r="B17" s="19">
        <v>43838</v>
      </c>
      <c r="C17" s="18"/>
      <c r="D17" s="18">
        <v>9.52</v>
      </c>
      <c r="G17" s="2"/>
      <c r="H17" s="5">
        <v>43871</v>
      </c>
      <c r="I17" s="2"/>
      <c r="J17" s="2">
        <v>9.24</v>
      </c>
      <c r="K17" s="2"/>
      <c r="L17" s="2"/>
      <c r="M17" s="2"/>
      <c r="N17" s="5">
        <v>43899</v>
      </c>
      <c r="O17" s="2"/>
      <c r="P17" s="2">
        <v>8.3000000000000007</v>
      </c>
    </row>
    <row r="18" spans="1:16" ht="15.75">
      <c r="A18" s="18"/>
      <c r="B18" s="19">
        <v>43839</v>
      </c>
      <c r="C18" s="18"/>
      <c r="D18" s="18">
        <v>9.8000000000000007</v>
      </c>
      <c r="G18" s="2"/>
      <c r="H18" s="5">
        <v>43872</v>
      </c>
      <c r="I18" s="2"/>
      <c r="J18" s="2">
        <v>9.31</v>
      </c>
      <c r="K18" s="2"/>
      <c r="L18" s="2"/>
      <c r="M18" s="2"/>
      <c r="N18" s="5">
        <v>43900</v>
      </c>
      <c r="O18" s="2"/>
      <c r="P18" s="2">
        <v>8.3000000000000007</v>
      </c>
    </row>
    <row r="19" spans="1:16" ht="15.75">
      <c r="A19" s="18"/>
      <c r="B19" s="19">
        <v>43840</v>
      </c>
      <c r="C19" s="18"/>
      <c r="D19" s="18">
        <v>9.85</v>
      </c>
      <c r="G19" s="2"/>
      <c r="H19" s="5">
        <v>43873</v>
      </c>
      <c r="I19" s="2"/>
      <c r="J19" s="2">
        <v>9.23</v>
      </c>
      <c r="K19" s="2"/>
      <c r="L19" s="2"/>
      <c r="M19" s="2"/>
      <c r="N19" s="5">
        <v>43901</v>
      </c>
      <c r="O19" s="2"/>
      <c r="P19" s="2">
        <v>8.25</v>
      </c>
    </row>
    <row r="20" spans="1:16" ht="15.75">
      <c r="A20" s="18"/>
      <c r="B20" s="19">
        <v>43843</v>
      </c>
      <c r="C20" s="18"/>
      <c r="D20" s="18">
        <v>9.75</v>
      </c>
      <c r="G20" s="2"/>
      <c r="H20" s="5">
        <v>43874</v>
      </c>
      <c r="I20" s="2"/>
      <c r="J20" s="2">
        <v>9.11</v>
      </c>
      <c r="K20" s="2"/>
      <c r="L20" s="2"/>
      <c r="M20" s="2"/>
      <c r="N20" s="5">
        <v>43902</v>
      </c>
      <c r="O20" s="2"/>
      <c r="P20" s="2">
        <v>7.9</v>
      </c>
    </row>
    <row r="21" spans="1:16" ht="15.75">
      <c r="A21" s="18"/>
      <c r="B21" s="19">
        <v>43844</v>
      </c>
      <c r="C21" s="18"/>
      <c r="D21" s="18">
        <v>9.98</v>
      </c>
      <c r="G21" s="2"/>
      <c r="H21" s="5">
        <v>43875</v>
      </c>
      <c r="I21" s="2"/>
      <c r="J21" s="2">
        <v>9.01</v>
      </c>
      <c r="K21" s="2"/>
      <c r="L21" s="2"/>
      <c r="M21" s="2"/>
      <c r="N21" s="5">
        <v>43903</v>
      </c>
      <c r="O21" s="2"/>
      <c r="P21" s="2">
        <v>7.99</v>
      </c>
    </row>
    <row r="22" spans="1:16" ht="15.75">
      <c r="A22" s="17"/>
      <c r="B22" s="17" t="s">
        <v>7</v>
      </c>
      <c r="C22" s="18"/>
      <c r="D22" s="17">
        <f>(D17+D18+D19+D20+D21)/5</f>
        <v>9.7800000000000011</v>
      </c>
      <c r="G22" s="4"/>
      <c r="H22" s="4" t="s">
        <v>7</v>
      </c>
      <c r="I22" s="4"/>
      <c r="J22" s="4">
        <f>(J17+J18+J19+J20+J21)/5</f>
        <v>9.18</v>
      </c>
      <c r="K22" s="4"/>
      <c r="L22" s="4"/>
      <c r="M22" s="4"/>
      <c r="N22" s="4" t="s">
        <v>7</v>
      </c>
      <c r="O22" s="4"/>
      <c r="P22" s="4">
        <f>(P17+P18+P19+P20+P21)/5</f>
        <v>8.1479999999999997</v>
      </c>
    </row>
    <row r="23" spans="1:16" ht="15.75">
      <c r="A23" s="20"/>
      <c r="B23" s="20"/>
      <c r="C23" s="20"/>
      <c r="D23" s="20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5.75">
      <c r="A24" s="17"/>
      <c r="B24" s="17" t="s">
        <v>4</v>
      </c>
      <c r="C24" s="17"/>
      <c r="D24" s="17" t="s">
        <v>1</v>
      </c>
      <c r="G24" s="4"/>
      <c r="H24" s="4" t="s">
        <v>4</v>
      </c>
      <c r="I24" s="4"/>
      <c r="J24" s="4" t="s">
        <v>1</v>
      </c>
      <c r="K24" s="4"/>
      <c r="L24" s="4"/>
      <c r="M24" s="4"/>
      <c r="N24" s="4" t="s">
        <v>4</v>
      </c>
      <c r="O24" s="4"/>
      <c r="P24" s="4" t="s">
        <v>1</v>
      </c>
    </row>
    <row r="25" spans="1:16" ht="15.75">
      <c r="A25" s="18"/>
      <c r="B25" s="18"/>
      <c r="C25" s="18"/>
      <c r="D25" s="18"/>
    </row>
    <row r="26" spans="1:16" ht="15.75">
      <c r="A26" s="18"/>
      <c r="B26" s="19">
        <v>43845</v>
      </c>
      <c r="C26" s="18"/>
      <c r="D26" s="18">
        <v>9.75</v>
      </c>
      <c r="G26" s="2"/>
      <c r="H26" s="5">
        <v>43878</v>
      </c>
      <c r="I26" s="2"/>
      <c r="J26" s="2">
        <v>9.0500000000000007</v>
      </c>
      <c r="K26" s="2"/>
      <c r="L26" s="2"/>
      <c r="M26" s="2"/>
      <c r="N26" s="5">
        <v>43906</v>
      </c>
      <c r="O26" s="2"/>
      <c r="P26" s="2">
        <v>7.7</v>
      </c>
    </row>
    <row r="27" spans="1:16" ht="15.75">
      <c r="A27" s="18"/>
      <c r="B27" s="19">
        <v>43846</v>
      </c>
      <c r="C27" s="18"/>
      <c r="D27" s="18">
        <v>9.85</v>
      </c>
      <c r="G27" s="2"/>
      <c r="H27" s="5">
        <v>43879</v>
      </c>
      <c r="I27" s="2"/>
      <c r="J27" s="2">
        <v>9</v>
      </c>
      <c r="K27" s="2"/>
      <c r="L27" s="2"/>
      <c r="M27" s="2"/>
      <c r="N27" s="5">
        <v>43907</v>
      </c>
      <c r="O27" s="2"/>
      <c r="P27" s="2">
        <v>7.4</v>
      </c>
    </row>
    <row r="28" spans="1:16" ht="15.75">
      <c r="A28" s="18"/>
      <c r="B28" s="19">
        <v>43847</v>
      </c>
      <c r="C28" s="18"/>
      <c r="D28" s="18">
        <v>9.75</v>
      </c>
      <c r="G28" s="2"/>
      <c r="H28" s="5">
        <v>43880</v>
      </c>
      <c r="I28" s="2"/>
      <c r="J28" s="2">
        <v>9.0500000000000007</v>
      </c>
      <c r="K28" s="2"/>
      <c r="L28" s="2"/>
      <c r="M28" s="2"/>
      <c r="N28" s="5">
        <v>43908</v>
      </c>
      <c r="O28" s="2"/>
      <c r="P28" s="2">
        <v>7.46</v>
      </c>
    </row>
    <row r="29" spans="1:16" ht="15.75">
      <c r="A29" s="18"/>
      <c r="B29" s="19">
        <v>43850</v>
      </c>
      <c r="C29" s="18"/>
      <c r="D29" s="18">
        <v>9.69</v>
      </c>
      <c r="G29" s="2"/>
      <c r="H29" s="5">
        <v>43881</v>
      </c>
      <c r="I29" s="2"/>
      <c r="J29" s="2">
        <v>8.9499999999999993</v>
      </c>
      <c r="K29" s="2"/>
      <c r="L29" s="2"/>
      <c r="M29" s="2"/>
      <c r="N29" s="5">
        <v>43909</v>
      </c>
      <c r="O29" s="2"/>
      <c r="P29" s="2">
        <v>7.3</v>
      </c>
    </row>
    <row r="30" spans="1:16" ht="15.75">
      <c r="A30" s="18"/>
      <c r="B30" s="19">
        <v>43851</v>
      </c>
      <c r="C30" s="18"/>
      <c r="D30" s="18">
        <v>9.75</v>
      </c>
      <c r="G30" s="2"/>
      <c r="H30" s="5">
        <v>43882</v>
      </c>
      <c r="I30" s="2"/>
      <c r="J30" s="2">
        <v>8.9</v>
      </c>
      <c r="K30" s="2"/>
      <c r="L30" s="2"/>
      <c r="M30" s="2"/>
      <c r="N30" s="5">
        <v>43910</v>
      </c>
      <c r="O30" s="2"/>
      <c r="P30" s="2">
        <v>7.65</v>
      </c>
    </row>
    <row r="31" spans="1:16" ht="15.75">
      <c r="A31" s="17"/>
      <c r="B31" s="17" t="s">
        <v>7</v>
      </c>
      <c r="C31" s="18"/>
      <c r="D31" s="17">
        <f>(D26+D27+D28+D29+D30)/5</f>
        <v>9.7579999999999991</v>
      </c>
      <c r="G31" s="4"/>
      <c r="H31" s="4" t="s">
        <v>7</v>
      </c>
      <c r="I31" s="4"/>
      <c r="J31" s="4">
        <f>(J26+J27+J28+J29+J30)/5</f>
        <v>8.9899999999999984</v>
      </c>
      <c r="K31" s="4"/>
      <c r="L31" s="4"/>
      <c r="M31" s="4"/>
      <c r="N31" s="4" t="s">
        <v>7</v>
      </c>
      <c r="O31" s="4"/>
      <c r="P31" s="4">
        <f>(P26+P27+P28+P29+P30)/5</f>
        <v>7.5020000000000007</v>
      </c>
    </row>
    <row r="32" spans="1:16" ht="15.75">
      <c r="A32" s="20"/>
      <c r="B32" s="20"/>
      <c r="C32" s="20"/>
      <c r="D32" s="20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5.75">
      <c r="A33" s="17"/>
      <c r="B33" s="17" t="s">
        <v>5</v>
      </c>
      <c r="C33" s="17"/>
      <c r="D33" s="17" t="s">
        <v>1</v>
      </c>
      <c r="G33" s="4"/>
      <c r="H33" s="4" t="s">
        <v>5</v>
      </c>
      <c r="I33" s="4"/>
      <c r="J33" s="4" t="s">
        <v>1</v>
      </c>
      <c r="K33" s="4"/>
      <c r="L33" s="4"/>
      <c r="M33" s="4"/>
      <c r="N33" s="4" t="s">
        <v>5</v>
      </c>
      <c r="O33" s="4"/>
      <c r="P33" s="4" t="s">
        <v>1</v>
      </c>
    </row>
    <row r="34" spans="1:16" ht="15.75">
      <c r="A34" s="17"/>
      <c r="B34" s="17"/>
      <c r="C34" s="17"/>
      <c r="D34" s="17"/>
    </row>
    <row r="35" spans="1:16" ht="15.75">
      <c r="A35" s="18"/>
      <c r="B35" s="19">
        <v>43852</v>
      </c>
      <c r="C35" s="18"/>
      <c r="D35" s="18">
        <v>9.6</v>
      </c>
      <c r="G35" s="2"/>
      <c r="H35" s="5">
        <v>43885</v>
      </c>
      <c r="I35" s="2"/>
      <c r="J35" s="2">
        <v>8.6999999999999993</v>
      </c>
      <c r="K35" s="2"/>
      <c r="L35" s="2"/>
      <c r="M35" s="2"/>
      <c r="N35" s="5">
        <v>43914</v>
      </c>
      <c r="O35" s="2"/>
      <c r="P35" s="2">
        <v>6.81</v>
      </c>
    </row>
    <row r="36" spans="1:16" ht="15.75">
      <c r="A36" s="18"/>
      <c r="B36" s="19">
        <v>43853</v>
      </c>
      <c r="C36" s="18"/>
      <c r="D36" s="18">
        <v>10.01</v>
      </c>
      <c r="G36" s="2"/>
      <c r="H36" s="5">
        <v>43886</v>
      </c>
      <c r="I36" s="2"/>
      <c r="J36" s="2">
        <v>8.7100000000000009</v>
      </c>
      <c r="K36" s="2"/>
      <c r="L36" s="2"/>
      <c r="M36" s="2"/>
      <c r="N36" s="5">
        <v>43915</v>
      </c>
      <c r="O36" s="2"/>
      <c r="P36" s="2">
        <v>7.02</v>
      </c>
    </row>
    <row r="37" spans="1:16" ht="15.75">
      <c r="A37" s="18"/>
      <c r="B37" s="19">
        <v>43854</v>
      </c>
      <c r="C37" s="18"/>
      <c r="D37" s="18">
        <v>9.9499999999999993</v>
      </c>
      <c r="G37" s="2"/>
      <c r="H37" s="5">
        <v>43887</v>
      </c>
      <c r="I37" s="2"/>
      <c r="J37" s="2">
        <v>8.7200000000000006</v>
      </c>
      <c r="K37" s="2"/>
      <c r="L37" s="2"/>
      <c r="M37" s="2"/>
      <c r="N37" s="5">
        <v>43916</v>
      </c>
      <c r="O37" s="2"/>
      <c r="P37" s="2">
        <v>7</v>
      </c>
    </row>
    <row r="38" spans="1:16" ht="15.75">
      <c r="A38" s="18"/>
      <c r="B38" s="19">
        <v>43857</v>
      </c>
      <c r="C38" s="18"/>
      <c r="D38" s="18">
        <v>9.82</v>
      </c>
      <c r="G38" s="2"/>
      <c r="H38" s="5">
        <v>43888</v>
      </c>
      <c r="I38" s="2"/>
      <c r="J38" s="2">
        <v>8.58</v>
      </c>
      <c r="K38" s="2"/>
      <c r="L38" s="2"/>
      <c r="M38" s="2"/>
      <c r="N38" s="5">
        <v>43917</v>
      </c>
      <c r="O38" s="2"/>
      <c r="P38" s="2">
        <v>7.15</v>
      </c>
    </row>
    <row r="39" spans="1:16" ht="15.75">
      <c r="A39" s="18"/>
      <c r="B39" s="19">
        <v>43858</v>
      </c>
      <c r="C39" s="18"/>
      <c r="D39" s="18">
        <v>9.75</v>
      </c>
      <c r="G39" s="2"/>
      <c r="H39" s="5">
        <v>43889</v>
      </c>
      <c r="I39" s="2"/>
      <c r="J39" s="2">
        <v>8.57</v>
      </c>
      <c r="K39" s="2"/>
      <c r="L39" s="2"/>
      <c r="M39" s="2"/>
      <c r="N39" s="2"/>
      <c r="O39" s="2"/>
      <c r="P39" s="2"/>
    </row>
    <row r="40" spans="1:16" ht="15.75">
      <c r="A40" s="18"/>
      <c r="B40" s="19">
        <v>43859</v>
      </c>
      <c r="C40" s="18"/>
      <c r="D40" s="18">
        <v>9.66</v>
      </c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5.75">
      <c r="A41" s="18"/>
      <c r="B41" s="19">
        <v>43860</v>
      </c>
      <c r="C41" s="18"/>
      <c r="D41" s="18">
        <v>9.75</v>
      </c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5.75">
      <c r="A42" s="18"/>
      <c r="B42" s="19">
        <v>43861</v>
      </c>
      <c r="C42" s="18"/>
      <c r="D42" s="18">
        <v>9.68</v>
      </c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5.75">
      <c r="A43" s="17"/>
      <c r="B43" s="17" t="s">
        <v>7</v>
      </c>
      <c r="C43" s="15"/>
      <c r="D43" s="17">
        <f>(D35+D36+D37+D38+D39+D40+D41+D42)/8</f>
        <v>9.7774999999999999</v>
      </c>
      <c r="G43" s="4"/>
      <c r="H43" s="4" t="s">
        <v>7</v>
      </c>
      <c r="I43" s="4"/>
      <c r="J43" s="4">
        <f>(J35+J36+J37+J38+J39)/5</f>
        <v>8.6560000000000006</v>
      </c>
      <c r="K43" s="4"/>
      <c r="L43" s="4"/>
      <c r="M43" s="4"/>
      <c r="N43" s="4" t="s">
        <v>7</v>
      </c>
      <c r="O43" s="2"/>
      <c r="P43" s="4">
        <f>(P35+P36+P37+P38)/4</f>
        <v>6.9949999999999992</v>
      </c>
    </row>
    <row r="46" spans="1:16">
      <c r="J46" s="13"/>
      <c r="K46" s="13"/>
      <c r="L46" s="13"/>
      <c r="M46" s="13"/>
      <c r="N46" s="13"/>
      <c r="O46" s="13"/>
      <c r="P46" s="13"/>
    </row>
    <row r="47" spans="1:16" ht="15.75">
      <c r="C47" s="7"/>
      <c r="D47" s="7"/>
      <c r="E47" s="10"/>
      <c r="F47" s="10" t="s">
        <v>13</v>
      </c>
      <c r="G47" s="9"/>
      <c r="H47" s="9"/>
      <c r="I47" s="7"/>
      <c r="J47" s="13"/>
      <c r="K47" s="13"/>
      <c r="L47" s="13"/>
      <c r="M47" s="13"/>
      <c r="N47" s="14" t="s">
        <v>16</v>
      </c>
      <c r="O47" s="13"/>
      <c r="P47" s="13"/>
    </row>
    <row r="48" spans="1:16" ht="15.75">
      <c r="C48" s="7"/>
      <c r="D48" s="7"/>
      <c r="E48" s="9"/>
      <c r="F48" s="9"/>
      <c r="G48" s="9"/>
      <c r="H48" s="9"/>
      <c r="I48" s="7"/>
      <c r="J48" s="13"/>
      <c r="K48" s="13"/>
      <c r="L48" s="13"/>
      <c r="M48" s="13"/>
      <c r="N48" s="13"/>
      <c r="O48" s="13"/>
      <c r="P48" s="13"/>
    </row>
    <row r="49" spans="3:16" ht="15.75">
      <c r="C49" s="7"/>
      <c r="D49" s="7"/>
      <c r="E49" s="9"/>
      <c r="F49" s="9" t="s">
        <v>14</v>
      </c>
      <c r="G49" s="9" t="s">
        <v>8</v>
      </c>
      <c r="H49" s="9" t="s">
        <v>9</v>
      </c>
      <c r="I49" s="7"/>
      <c r="J49" s="13"/>
      <c r="K49" s="13"/>
      <c r="L49" s="13"/>
      <c r="M49" s="13" t="s">
        <v>14</v>
      </c>
      <c r="N49" s="13" t="s">
        <v>8</v>
      </c>
      <c r="O49" s="13" t="s">
        <v>9</v>
      </c>
      <c r="P49" s="13"/>
    </row>
    <row r="50" spans="3:16" ht="15.75">
      <c r="C50" s="7"/>
      <c r="D50" s="9" t="s">
        <v>0</v>
      </c>
      <c r="E50" s="9"/>
      <c r="F50" s="9">
        <f>(D13-D8)/D8*100</f>
        <v>5.0158061116965316</v>
      </c>
      <c r="G50" s="9">
        <f>(J13-J8)/J8*100</f>
        <v>-0.39556962025317949</v>
      </c>
      <c r="H50" s="9">
        <f>(P13-P8)/P8*100</f>
        <v>-1.1212814645309011</v>
      </c>
      <c r="I50" s="7"/>
      <c r="J50" s="13"/>
      <c r="K50" s="13" t="s">
        <v>0</v>
      </c>
      <c r="L50" s="9"/>
      <c r="M50" s="9">
        <f>STDEVA(D8:D12)*100</f>
        <v>36.018051029999747</v>
      </c>
      <c r="N50" s="9">
        <f>STDEVP(J8:J11)*100</f>
        <v>8.2575722824568505</v>
      </c>
      <c r="O50" s="9">
        <f>STDEVP(P8:P12)*100</f>
        <v>10.067770358928204</v>
      </c>
      <c r="P50" s="13"/>
    </row>
    <row r="51" spans="3:16" ht="15.75">
      <c r="C51" s="7"/>
      <c r="D51" s="9" t="s">
        <v>3</v>
      </c>
      <c r="E51" s="9"/>
      <c r="F51" s="9">
        <f>(D22-D13)/D13*100</f>
        <v>-1.8663455749548457</v>
      </c>
      <c r="G51" s="9">
        <f>(J22-J13)/J13*100</f>
        <v>-2.7799841143764823</v>
      </c>
      <c r="H51" s="9">
        <f>(P22-P13)/P13*100</f>
        <v>-5.7162693820874768</v>
      </c>
      <c r="I51" s="7"/>
      <c r="J51" s="13"/>
      <c r="K51" s="13" t="s">
        <v>3</v>
      </c>
      <c r="L51" s="9"/>
      <c r="M51" s="9">
        <f>STDEVP(D17:D21)*100</f>
        <v>15.086417732516358</v>
      </c>
      <c r="N51" s="9">
        <f>STDEVP(J17:J21)*100</f>
        <v>10.658330075581363</v>
      </c>
      <c r="O51" s="9">
        <f>STDEVP(P17:P21)*100</f>
        <v>16.916264363032933</v>
      </c>
      <c r="P51" s="13"/>
    </row>
    <row r="52" spans="3:16" ht="15.75">
      <c r="C52" s="7"/>
      <c r="D52" s="9" t="s">
        <v>4</v>
      </c>
      <c r="E52" s="9"/>
      <c r="F52" s="9">
        <f>(D31-D22)/D22*100</f>
        <v>-0.22494887525564433</v>
      </c>
      <c r="G52" s="9">
        <f>(J31-J22)/J22*100</f>
        <v>-2.0697167755991424</v>
      </c>
      <c r="H52" s="9">
        <f>(P31-P22)/22*100</f>
        <v>-2.9363636363636316</v>
      </c>
      <c r="I52" s="7"/>
      <c r="J52" s="13"/>
      <c r="K52" s="13" t="s">
        <v>4</v>
      </c>
      <c r="L52" s="9"/>
      <c r="M52" s="9">
        <f>STDEVP(D26:D30)*100</f>
        <v>5.1536394906900505</v>
      </c>
      <c r="N52" s="9">
        <f>STDEVP(J26:J30)*100</f>
        <v>5.8309518948453283</v>
      </c>
      <c r="O52" s="9">
        <f>STDEVP(P26:P30)*100</f>
        <v>15.104966070791171</v>
      </c>
      <c r="P52" s="13"/>
    </row>
    <row r="53" spans="3:16" ht="15.75">
      <c r="C53" s="7"/>
      <c r="D53" s="9" t="s">
        <v>5</v>
      </c>
      <c r="E53" s="9"/>
      <c r="F53" s="9">
        <f>(D43-D31)/D31*100</f>
        <v>0.1998360319737727</v>
      </c>
      <c r="G53" s="9">
        <f>(J43-J31)/J31*100</f>
        <v>-3.7152391546162171</v>
      </c>
      <c r="H53" s="9">
        <f>(P43-P31)/P31*100</f>
        <v>-6.7581978139163068</v>
      </c>
      <c r="I53" s="7"/>
      <c r="J53" s="13"/>
      <c r="K53" s="13" t="s">
        <v>5</v>
      </c>
      <c r="L53" s="9"/>
      <c r="M53" s="9">
        <f>STDEVP(D35:D42)*100</f>
        <v>13.320566804760285</v>
      </c>
      <c r="N53" s="9">
        <f>STDEVP(J35:J39)*100</f>
        <v>6.6513156593263636</v>
      </c>
      <c r="O53" s="9">
        <f>STDEVP(P35:P38)*100</f>
        <v>12.134661099516853</v>
      </c>
      <c r="P53" s="13"/>
    </row>
    <row r="54" spans="3:16" ht="15.75">
      <c r="C54" s="7"/>
      <c r="D54" s="9"/>
      <c r="E54" s="9"/>
      <c r="F54" s="9"/>
      <c r="G54" s="9"/>
      <c r="H54" s="9"/>
      <c r="I54" s="7"/>
      <c r="J54" s="13"/>
      <c r="K54" s="13"/>
      <c r="L54" s="9"/>
      <c r="M54" s="9"/>
      <c r="N54" s="9"/>
      <c r="O54" s="9"/>
      <c r="P54" s="13"/>
    </row>
    <row r="55" spans="3:16" ht="15.75">
      <c r="C55" s="7"/>
      <c r="D55" s="9" t="s">
        <v>7</v>
      </c>
      <c r="E55" s="9"/>
      <c r="F55" s="9">
        <f>(F50+F51+F52+F53)/4</f>
        <v>0.78108692336495367</v>
      </c>
      <c r="G55" s="9">
        <f>(G50+G51+G52+G53)/4</f>
        <v>-2.2401274162112554</v>
      </c>
      <c r="H55" s="9">
        <f>(H50+H51+H52+H53)/4</f>
        <v>-4.1330280742245789</v>
      </c>
      <c r="I55" s="7"/>
      <c r="J55" s="13"/>
      <c r="K55" s="13" t="s">
        <v>7</v>
      </c>
      <c r="L55" s="9"/>
      <c r="M55" s="9">
        <f>(M50+M51+M52+M53)/4</f>
        <v>17.394668764491612</v>
      </c>
      <c r="N55" s="9">
        <f>(N50+N51+N52+N53)/4</f>
        <v>7.8495424780524763</v>
      </c>
      <c r="O55" s="9">
        <f>(O50+O51+O52+O53)/4</f>
        <v>13.555915473067291</v>
      </c>
      <c r="P5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Q54"/>
  <sheetViews>
    <sheetView workbookViewId="0">
      <selection activeCell="R5" sqref="R5"/>
    </sheetView>
  </sheetViews>
  <sheetFormatPr defaultRowHeight="15"/>
  <cols>
    <col min="2" max="2" width="10.140625" bestFit="1" customWidth="1"/>
    <col min="4" max="4" width="9.42578125" bestFit="1" customWidth="1"/>
    <col min="8" max="8" width="10.7109375" bestFit="1" customWidth="1"/>
    <col min="10" max="10" width="9.42578125" bestFit="1" customWidth="1"/>
    <col min="14" max="14" width="11" bestFit="1" customWidth="1"/>
    <col min="16" max="16" width="9.42578125" bestFit="1" customWidth="1"/>
  </cols>
  <sheetData>
    <row r="2" spans="1:16" ht="23.25">
      <c r="A2" s="24"/>
      <c r="B2" s="24"/>
      <c r="C2" s="24"/>
      <c r="D2" s="24"/>
      <c r="E2" s="24"/>
      <c r="F2" s="24"/>
      <c r="G2" s="24"/>
      <c r="H2" s="22"/>
      <c r="I2" s="22" t="s">
        <v>17</v>
      </c>
      <c r="J2" s="22"/>
      <c r="K2" s="21"/>
      <c r="L2" s="21"/>
      <c r="M2" s="24"/>
      <c r="N2" s="24"/>
      <c r="O2" s="24"/>
      <c r="P2" s="24"/>
    </row>
    <row r="3" spans="1:16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23.25">
      <c r="A4" s="22"/>
      <c r="B4" s="22" t="s">
        <v>2</v>
      </c>
      <c r="C4" s="22"/>
      <c r="D4" s="22"/>
      <c r="E4" s="22"/>
      <c r="F4" s="22"/>
      <c r="G4" s="22"/>
      <c r="H4" s="22" t="s">
        <v>6</v>
      </c>
      <c r="I4" s="22"/>
      <c r="J4" s="22"/>
      <c r="K4" s="22"/>
      <c r="L4" s="22"/>
      <c r="M4" s="22"/>
      <c r="N4" s="22" t="s">
        <v>9</v>
      </c>
      <c r="O4" s="22"/>
      <c r="P4" s="24"/>
    </row>
    <row r="5" spans="1:16" ht="15.75">
      <c r="A5" s="23"/>
      <c r="B5" s="23"/>
      <c r="C5" s="23"/>
      <c r="D5" s="23"/>
    </row>
    <row r="6" spans="1:16" ht="15.75">
      <c r="A6" s="4"/>
      <c r="B6" s="4" t="s">
        <v>0</v>
      </c>
      <c r="C6" s="4"/>
      <c r="D6" s="4" t="s">
        <v>1</v>
      </c>
      <c r="E6" s="1"/>
      <c r="F6" s="1"/>
      <c r="G6" s="4"/>
      <c r="H6" s="4" t="s">
        <v>0</v>
      </c>
      <c r="I6" s="4"/>
      <c r="J6" s="4" t="s">
        <v>1</v>
      </c>
      <c r="K6" s="1"/>
      <c r="L6" s="1"/>
      <c r="M6" s="4"/>
      <c r="N6" s="4" t="s">
        <v>0</v>
      </c>
      <c r="O6" s="4"/>
      <c r="P6" s="4" t="s">
        <v>1</v>
      </c>
    </row>
    <row r="8" spans="1:16" ht="15.75">
      <c r="A8" s="2"/>
      <c r="B8" s="5">
        <v>43831</v>
      </c>
      <c r="C8" s="2"/>
      <c r="D8" s="2">
        <v>1.65</v>
      </c>
      <c r="E8" s="2"/>
      <c r="F8" s="2"/>
      <c r="G8" s="2"/>
      <c r="H8" s="5">
        <v>43864</v>
      </c>
      <c r="I8" s="2"/>
      <c r="J8" s="2">
        <v>1.53</v>
      </c>
      <c r="K8" s="2"/>
      <c r="L8" s="2"/>
      <c r="M8" s="2"/>
      <c r="N8" s="5">
        <v>43892</v>
      </c>
      <c r="O8" s="2"/>
      <c r="P8" s="2">
        <v>1.37</v>
      </c>
    </row>
    <row r="9" spans="1:16" ht="15.75">
      <c r="A9" s="2"/>
      <c r="B9" s="5">
        <v>43832</v>
      </c>
      <c r="C9" s="2"/>
      <c r="D9" s="2">
        <v>1.71</v>
      </c>
      <c r="E9" s="2"/>
      <c r="F9" s="2"/>
      <c r="G9" s="2"/>
      <c r="H9" s="5">
        <v>43865</v>
      </c>
      <c r="I9" s="2"/>
      <c r="J9" s="2">
        <v>1.6</v>
      </c>
      <c r="K9" s="2"/>
      <c r="L9" s="2"/>
      <c r="M9" s="2"/>
      <c r="N9" s="5">
        <v>43893</v>
      </c>
      <c r="O9" s="2"/>
      <c r="P9" s="2">
        <v>1.3</v>
      </c>
    </row>
    <row r="10" spans="1:16" ht="15.75">
      <c r="A10" s="2"/>
      <c r="B10" s="5">
        <v>43833</v>
      </c>
      <c r="C10" s="2"/>
      <c r="D10" s="2">
        <v>1.72</v>
      </c>
      <c r="E10" s="2"/>
      <c r="F10" s="2"/>
      <c r="G10" s="2"/>
      <c r="H10" s="5">
        <v>43867</v>
      </c>
      <c r="I10" s="2"/>
      <c r="J10" s="2">
        <v>1.6</v>
      </c>
      <c r="K10" s="2"/>
      <c r="L10" s="2"/>
      <c r="M10" s="2"/>
      <c r="N10" s="5">
        <v>43894</v>
      </c>
      <c r="O10" s="2"/>
      <c r="P10" s="2">
        <v>1.35</v>
      </c>
    </row>
    <row r="11" spans="1:16" ht="15.75">
      <c r="A11" s="2"/>
      <c r="B11" s="5">
        <v>43836</v>
      </c>
      <c r="C11" s="2"/>
      <c r="D11" s="2">
        <v>1.65</v>
      </c>
      <c r="E11" s="2"/>
      <c r="F11" s="2"/>
      <c r="G11" s="2"/>
      <c r="H11" s="5">
        <v>43868</v>
      </c>
      <c r="I11" s="2"/>
      <c r="J11" s="2">
        <v>1.5</v>
      </c>
      <c r="K11" s="2"/>
      <c r="L11" s="2"/>
      <c r="M11" s="2"/>
      <c r="N11" s="5">
        <v>43895</v>
      </c>
      <c r="O11" s="2"/>
      <c r="P11" s="2">
        <v>1.41</v>
      </c>
    </row>
    <row r="12" spans="1:16" ht="15.75">
      <c r="A12" s="2"/>
      <c r="B12" s="5">
        <v>43837</v>
      </c>
      <c r="C12" s="2"/>
      <c r="D12" s="2">
        <v>1.65</v>
      </c>
      <c r="E12" s="2"/>
      <c r="F12" s="2"/>
      <c r="G12" s="2"/>
      <c r="H12" s="2"/>
      <c r="I12" s="2"/>
      <c r="J12" s="2"/>
      <c r="K12" s="2"/>
      <c r="L12" s="2"/>
      <c r="M12" s="2"/>
      <c r="N12" s="5">
        <v>43896</v>
      </c>
      <c r="O12" s="2"/>
      <c r="P12" s="2">
        <v>1.35</v>
      </c>
    </row>
    <row r="13" spans="1:16" ht="15.75">
      <c r="A13" s="4"/>
      <c r="B13" s="4" t="s">
        <v>7</v>
      </c>
      <c r="C13" s="4"/>
      <c r="D13" s="4">
        <f>(D8+D9+D10+D11+D12)/5</f>
        <v>1.6760000000000002</v>
      </c>
      <c r="E13" s="4"/>
      <c r="F13" s="4"/>
      <c r="G13" s="4"/>
      <c r="H13" s="4" t="s">
        <v>7</v>
      </c>
      <c r="I13" s="4"/>
      <c r="J13" s="4">
        <f>(J8+J9+J10+J11)/4</f>
        <v>1.5575000000000001</v>
      </c>
      <c r="K13" s="4"/>
      <c r="L13" s="4"/>
      <c r="M13" s="4"/>
      <c r="N13" s="4" t="s">
        <v>7</v>
      </c>
      <c r="O13" s="4"/>
      <c r="P13" s="4">
        <f>(P8+P9+P10+P11+P12)/5</f>
        <v>1.3559999999999999</v>
      </c>
    </row>
    <row r="15" spans="1:16" ht="15.75">
      <c r="A15" s="4"/>
      <c r="B15" s="4" t="s">
        <v>3</v>
      </c>
      <c r="C15" s="4"/>
      <c r="D15" s="4" t="s">
        <v>1</v>
      </c>
      <c r="E15" s="4"/>
      <c r="F15" s="4"/>
      <c r="G15" s="4"/>
      <c r="H15" s="4" t="s">
        <v>3</v>
      </c>
      <c r="I15" s="4"/>
      <c r="J15" s="4" t="s">
        <v>1</v>
      </c>
      <c r="K15" s="4"/>
      <c r="L15" s="4"/>
      <c r="M15" s="4"/>
      <c r="N15" s="4" t="s">
        <v>3</v>
      </c>
      <c r="O15" s="4"/>
      <c r="P15" s="4" t="s">
        <v>1</v>
      </c>
    </row>
    <row r="16" spans="1:16" ht="15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>
      <c r="A17" s="2"/>
      <c r="B17" s="5">
        <v>43838</v>
      </c>
      <c r="C17" s="2"/>
      <c r="D17" s="2">
        <v>1.52</v>
      </c>
      <c r="E17" s="2"/>
      <c r="F17" s="2"/>
      <c r="G17" s="2"/>
      <c r="H17" s="5">
        <v>43871</v>
      </c>
      <c r="I17" s="2"/>
      <c r="J17" s="2">
        <v>1.48</v>
      </c>
      <c r="K17" s="2"/>
      <c r="L17" s="2"/>
      <c r="M17" s="2"/>
      <c r="N17" s="5">
        <v>43899</v>
      </c>
      <c r="O17" s="2"/>
      <c r="P17" s="2">
        <v>1.38</v>
      </c>
    </row>
    <row r="18" spans="1:16" ht="15.75">
      <c r="A18" s="2"/>
      <c r="B18" s="5">
        <v>43839</v>
      </c>
      <c r="C18" s="2"/>
      <c r="D18" s="2">
        <v>1.74</v>
      </c>
      <c r="E18" s="2"/>
      <c r="F18" s="2"/>
      <c r="G18" s="2"/>
      <c r="H18" s="5">
        <v>43872</v>
      </c>
      <c r="I18" s="2"/>
      <c r="J18" s="2">
        <v>1.65</v>
      </c>
      <c r="K18" s="2"/>
      <c r="L18" s="2"/>
      <c r="M18" s="2"/>
      <c r="N18" s="5">
        <v>43900</v>
      </c>
      <c r="O18" s="2"/>
      <c r="P18" s="2">
        <v>1.39</v>
      </c>
    </row>
    <row r="19" spans="1:16" ht="15.75">
      <c r="A19" s="2"/>
      <c r="B19" s="5">
        <v>43840</v>
      </c>
      <c r="C19" s="2"/>
      <c r="D19" s="2">
        <v>1.8</v>
      </c>
      <c r="E19" s="2"/>
      <c r="F19" s="2"/>
      <c r="G19" s="2"/>
      <c r="H19" s="5">
        <v>43873</v>
      </c>
      <c r="I19" s="2"/>
      <c r="J19" s="2">
        <v>1.45</v>
      </c>
      <c r="K19" s="2"/>
      <c r="L19" s="2"/>
      <c r="M19" s="2"/>
      <c r="N19" s="5">
        <v>43901</v>
      </c>
      <c r="O19" s="2"/>
      <c r="P19" s="2">
        <v>1.34</v>
      </c>
    </row>
    <row r="20" spans="1:16" ht="15.75">
      <c r="A20" s="2"/>
      <c r="B20" s="5">
        <v>43843</v>
      </c>
      <c r="C20" s="2"/>
      <c r="D20" s="2">
        <v>1.78</v>
      </c>
      <c r="E20" s="2"/>
      <c r="F20" s="2"/>
      <c r="G20" s="2"/>
      <c r="H20" s="5">
        <v>43874</v>
      </c>
      <c r="I20" s="2"/>
      <c r="J20" s="2">
        <v>1.49</v>
      </c>
      <c r="K20" s="2"/>
      <c r="L20" s="2"/>
      <c r="M20" s="2"/>
      <c r="N20" s="5">
        <v>43902</v>
      </c>
      <c r="O20" s="2"/>
      <c r="P20" s="2">
        <v>1.3</v>
      </c>
    </row>
    <row r="21" spans="1:16" ht="15.75">
      <c r="A21" s="2"/>
      <c r="B21" s="5">
        <v>43844</v>
      </c>
      <c r="C21" s="2"/>
      <c r="D21" s="2">
        <v>1.75</v>
      </c>
      <c r="E21" s="2"/>
      <c r="F21" s="2"/>
      <c r="G21" s="2"/>
      <c r="H21" s="5">
        <v>43875</v>
      </c>
      <c r="I21" s="2"/>
      <c r="J21" s="2">
        <v>1.53</v>
      </c>
      <c r="K21" s="2"/>
      <c r="L21" s="2"/>
      <c r="M21" s="2"/>
      <c r="N21" s="5">
        <v>43903</v>
      </c>
      <c r="O21" s="2"/>
      <c r="P21" s="2">
        <v>1.41</v>
      </c>
    </row>
    <row r="22" spans="1:16" ht="15.75">
      <c r="A22" s="4"/>
      <c r="B22" s="4" t="s">
        <v>7</v>
      </c>
      <c r="C22" s="4"/>
      <c r="D22" s="4">
        <f>(D17+D18+D19+D20+D21)/5</f>
        <v>1.718</v>
      </c>
      <c r="E22" s="4"/>
      <c r="F22" s="4"/>
      <c r="G22" s="4"/>
      <c r="H22" s="4" t="s">
        <v>7</v>
      </c>
      <c r="I22" s="4"/>
      <c r="J22" s="4">
        <f>(J17+J18+J19+J20+J21)/5</f>
        <v>1.52</v>
      </c>
      <c r="K22" s="4"/>
      <c r="L22" s="4"/>
      <c r="M22" s="4"/>
      <c r="N22" s="4" t="s">
        <v>7</v>
      </c>
      <c r="O22" s="4"/>
      <c r="P22" s="4">
        <f>(P17+P18+P19+P20+P21)/5</f>
        <v>1.3639999999999999</v>
      </c>
    </row>
    <row r="24" spans="1:16" ht="15.75">
      <c r="A24" s="4"/>
      <c r="B24" s="4" t="s">
        <v>4</v>
      </c>
      <c r="C24" s="4"/>
      <c r="D24" s="4" t="s">
        <v>1</v>
      </c>
      <c r="E24" s="4"/>
      <c r="F24" s="4"/>
      <c r="G24" s="4"/>
      <c r="H24" s="4" t="s">
        <v>4</v>
      </c>
      <c r="I24" s="4"/>
      <c r="J24" s="4" t="s">
        <v>1</v>
      </c>
      <c r="K24" s="4"/>
      <c r="L24" s="4"/>
      <c r="M24" s="4"/>
      <c r="N24" s="4" t="s">
        <v>4</v>
      </c>
      <c r="O24" s="4"/>
      <c r="P24" s="4" t="s">
        <v>1</v>
      </c>
    </row>
    <row r="25" spans="1:16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5.75">
      <c r="A26" s="2"/>
      <c r="B26" s="5">
        <v>43845</v>
      </c>
      <c r="C26" s="2"/>
      <c r="D26" s="2">
        <v>1.67</v>
      </c>
      <c r="E26" s="2"/>
      <c r="F26" s="2"/>
      <c r="G26" s="2"/>
      <c r="H26" s="5">
        <v>43878</v>
      </c>
      <c r="I26" s="2"/>
      <c r="J26" s="2">
        <v>1.52</v>
      </c>
      <c r="K26" s="2"/>
      <c r="L26" s="2"/>
      <c r="M26" s="2"/>
      <c r="N26" s="5">
        <v>43906</v>
      </c>
      <c r="O26" s="2"/>
      <c r="P26" s="2">
        <v>1.27</v>
      </c>
    </row>
    <row r="27" spans="1:16" ht="15.75">
      <c r="A27" s="2"/>
      <c r="B27" s="5">
        <v>43846</v>
      </c>
      <c r="C27" s="2"/>
      <c r="D27" s="2">
        <v>1.61</v>
      </c>
      <c r="E27" s="2"/>
      <c r="F27" s="2"/>
      <c r="G27" s="2"/>
      <c r="H27" s="5">
        <v>43879</v>
      </c>
      <c r="I27" s="2"/>
      <c r="J27" s="2">
        <v>1.4</v>
      </c>
      <c r="K27" s="2"/>
      <c r="L27" s="2"/>
      <c r="M27" s="2"/>
      <c r="N27" s="5">
        <v>43907</v>
      </c>
      <c r="O27" s="2"/>
      <c r="P27" s="2">
        <v>1.2</v>
      </c>
    </row>
    <row r="28" spans="1:16" ht="15.75">
      <c r="A28" s="2"/>
      <c r="B28" s="5">
        <v>43847</v>
      </c>
      <c r="C28" s="2"/>
      <c r="D28" s="2">
        <v>1.72</v>
      </c>
      <c r="E28" s="2"/>
      <c r="F28" s="2"/>
      <c r="G28" s="2"/>
      <c r="H28" s="5">
        <v>43880</v>
      </c>
      <c r="I28" s="2"/>
      <c r="J28" s="2">
        <v>1.47</v>
      </c>
      <c r="K28" s="2"/>
      <c r="L28" s="2"/>
      <c r="M28" s="2"/>
      <c r="N28" s="5">
        <v>43908</v>
      </c>
      <c r="O28" s="2"/>
      <c r="P28" s="2">
        <v>1.18</v>
      </c>
    </row>
    <row r="29" spans="1:16" ht="15.75">
      <c r="A29" s="2"/>
      <c r="B29" s="5">
        <v>43850</v>
      </c>
      <c r="C29" s="2"/>
      <c r="D29" s="2">
        <v>1.7</v>
      </c>
      <c r="E29" s="2"/>
      <c r="F29" s="2"/>
      <c r="G29" s="2"/>
      <c r="H29" s="5">
        <v>43881</v>
      </c>
      <c r="I29" s="2"/>
      <c r="J29" s="2">
        <v>1.45</v>
      </c>
      <c r="K29" s="2"/>
      <c r="L29" s="2"/>
      <c r="M29" s="2"/>
      <c r="N29" s="5">
        <v>43909</v>
      </c>
      <c r="O29" s="2"/>
      <c r="P29" s="2">
        <v>1.01</v>
      </c>
    </row>
    <row r="30" spans="1:16" ht="15.75">
      <c r="A30" s="2"/>
      <c r="B30" s="5">
        <v>43851</v>
      </c>
      <c r="C30" s="2"/>
      <c r="D30" s="2">
        <v>1.61</v>
      </c>
      <c r="E30" s="2"/>
      <c r="F30" s="2"/>
      <c r="G30" s="2"/>
      <c r="H30" s="5">
        <v>43882</v>
      </c>
      <c r="I30" s="2"/>
      <c r="J30" s="2">
        <v>1.43</v>
      </c>
      <c r="K30" s="2"/>
      <c r="L30" s="2"/>
      <c r="M30" s="2"/>
      <c r="N30" s="5">
        <v>43910</v>
      </c>
      <c r="O30" s="2"/>
      <c r="P30" s="2">
        <v>1.07</v>
      </c>
    </row>
    <row r="31" spans="1:16" ht="15.75">
      <c r="A31" s="4"/>
      <c r="B31" s="4" t="s">
        <v>7</v>
      </c>
      <c r="C31" s="4"/>
      <c r="D31" s="4">
        <f>(D26+D27+D28+D29+D30)/5</f>
        <v>1.6620000000000001</v>
      </c>
      <c r="E31" s="4"/>
      <c r="F31" s="4"/>
      <c r="G31" s="4"/>
      <c r="H31" s="4" t="s">
        <v>7</v>
      </c>
      <c r="I31" s="4"/>
      <c r="J31" s="4">
        <f>(J26+J27+J28+J29+J30)/5</f>
        <v>1.454</v>
      </c>
      <c r="K31" s="4"/>
      <c r="L31" s="4"/>
      <c r="M31" s="4"/>
      <c r="N31" s="4" t="s">
        <v>7</v>
      </c>
      <c r="O31" s="4"/>
      <c r="P31" s="4">
        <f>(P26+P27+P28+P29+P30)/5</f>
        <v>1.1459999999999999</v>
      </c>
    </row>
    <row r="33" spans="1:17" ht="15.75">
      <c r="A33" s="4"/>
      <c r="B33" s="4" t="s">
        <v>5</v>
      </c>
      <c r="C33" s="4"/>
      <c r="D33" s="4" t="s">
        <v>1</v>
      </c>
      <c r="E33" s="4"/>
      <c r="F33" s="4"/>
      <c r="G33" s="4"/>
      <c r="H33" s="4" t="s">
        <v>5</v>
      </c>
      <c r="I33" s="4"/>
      <c r="J33" s="4" t="s">
        <v>1</v>
      </c>
      <c r="K33" s="4"/>
      <c r="L33" s="4"/>
      <c r="M33" s="4"/>
      <c r="N33" s="4" t="s">
        <v>5</v>
      </c>
      <c r="O33" s="4"/>
      <c r="P33" s="4" t="s">
        <v>1</v>
      </c>
    </row>
    <row r="34" spans="1:17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7" ht="15.75">
      <c r="A35" s="2"/>
      <c r="B35" s="5">
        <v>43852</v>
      </c>
      <c r="C35" s="2"/>
      <c r="D35" s="2">
        <v>1.68</v>
      </c>
      <c r="E35" s="2"/>
      <c r="F35" s="2"/>
      <c r="G35" s="2"/>
      <c r="H35" s="5">
        <v>43885</v>
      </c>
      <c r="I35" s="2"/>
      <c r="J35" s="2">
        <v>1.48</v>
      </c>
      <c r="K35" s="2"/>
      <c r="L35" s="2"/>
      <c r="M35" s="2"/>
      <c r="N35" s="5">
        <v>43914</v>
      </c>
      <c r="O35" s="2"/>
      <c r="P35" s="2">
        <v>1.08</v>
      </c>
    </row>
    <row r="36" spans="1:17" ht="15.75">
      <c r="A36" s="2"/>
      <c r="B36" s="5">
        <v>43853</v>
      </c>
      <c r="C36" s="2"/>
      <c r="D36" s="2">
        <v>1.65</v>
      </c>
      <c r="E36" s="2"/>
      <c r="F36" s="2"/>
      <c r="G36" s="2"/>
      <c r="H36" s="5">
        <v>43886</v>
      </c>
      <c r="I36" s="2"/>
      <c r="J36" s="2">
        <v>1.44</v>
      </c>
      <c r="K36" s="2"/>
      <c r="L36" s="2"/>
      <c r="M36" s="2"/>
      <c r="N36" s="5">
        <v>43915</v>
      </c>
      <c r="O36" s="2"/>
      <c r="P36" s="2">
        <v>1</v>
      </c>
    </row>
    <row r="37" spans="1:17" ht="15.75">
      <c r="A37" s="2"/>
      <c r="B37" s="5">
        <v>43854</v>
      </c>
      <c r="C37" s="2"/>
      <c r="D37" s="2">
        <v>1.6</v>
      </c>
      <c r="E37" s="2"/>
      <c r="F37" s="2"/>
      <c r="G37" s="2"/>
      <c r="H37" s="5">
        <v>43887</v>
      </c>
      <c r="I37" s="2"/>
      <c r="J37" s="2">
        <v>1.28</v>
      </c>
      <c r="K37" s="2"/>
      <c r="L37" s="2"/>
      <c r="M37" s="2"/>
      <c r="N37" s="5">
        <v>43916</v>
      </c>
      <c r="O37" s="2"/>
      <c r="P37" s="2">
        <v>0.95</v>
      </c>
    </row>
    <row r="38" spans="1:17" ht="15.75">
      <c r="A38" s="2"/>
      <c r="B38" s="5">
        <v>43857</v>
      </c>
      <c r="C38" s="2"/>
      <c r="D38" s="2">
        <v>1.55</v>
      </c>
      <c r="E38" s="2"/>
      <c r="F38" s="2"/>
      <c r="G38" s="2"/>
      <c r="H38" s="5">
        <v>43888</v>
      </c>
      <c r="I38" s="2"/>
      <c r="J38" s="2">
        <v>1.3</v>
      </c>
      <c r="K38" s="2"/>
      <c r="L38" s="2"/>
      <c r="M38" s="2"/>
      <c r="N38" s="5">
        <v>43917</v>
      </c>
      <c r="O38" s="2"/>
      <c r="P38" s="2">
        <v>1</v>
      </c>
    </row>
    <row r="39" spans="1:17" ht="15.75">
      <c r="A39" s="2"/>
      <c r="B39" s="5">
        <v>43858</v>
      </c>
      <c r="C39" s="2"/>
      <c r="D39" s="2">
        <v>1.7</v>
      </c>
      <c r="E39" s="2"/>
      <c r="F39" s="2"/>
      <c r="G39" s="2"/>
      <c r="H39" s="5">
        <v>43889</v>
      </c>
      <c r="I39" s="2"/>
      <c r="J39" s="2">
        <v>1.35</v>
      </c>
      <c r="K39" s="2"/>
      <c r="L39" s="2"/>
      <c r="M39" s="2"/>
      <c r="N39" s="2"/>
      <c r="O39" s="2"/>
      <c r="P39" s="2"/>
    </row>
    <row r="40" spans="1:17" ht="15.75">
      <c r="A40" s="2"/>
      <c r="B40" s="5">
        <v>43859</v>
      </c>
      <c r="C40" s="2"/>
      <c r="D40" s="2">
        <v>1.65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7" ht="15.75">
      <c r="A41" s="2"/>
      <c r="B41" s="5">
        <v>43860</v>
      </c>
      <c r="C41" s="2"/>
      <c r="D41" s="2">
        <v>1.6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7" ht="15.75">
      <c r="A42" s="4"/>
      <c r="B42" s="4" t="s">
        <v>7</v>
      </c>
      <c r="C42" s="4"/>
      <c r="D42" s="4">
        <f>(D35+D36+D37+D38+D39+D40+D41)/7</f>
        <v>1.6328571428571428</v>
      </c>
      <c r="E42" s="4"/>
      <c r="F42" s="4"/>
      <c r="G42" s="4"/>
      <c r="H42" s="4" t="s">
        <v>7</v>
      </c>
      <c r="I42" s="4"/>
      <c r="J42" s="4">
        <f>(J35+J36+J37+J38+J39)/5</f>
        <v>1.3699999999999999</v>
      </c>
      <c r="K42" s="4"/>
      <c r="L42" s="4"/>
      <c r="M42" s="4"/>
      <c r="N42" s="4" t="s">
        <v>7</v>
      </c>
      <c r="O42" s="4"/>
      <c r="P42" s="4">
        <f>(P35+P36+P37+P38)/4</f>
        <v>1.0075000000000001</v>
      </c>
    </row>
    <row r="46" spans="1:17" ht="15.75">
      <c r="C46" s="2"/>
      <c r="D46" s="9"/>
      <c r="E46" s="10"/>
      <c r="F46" s="10" t="s">
        <v>13</v>
      </c>
      <c r="G46" s="10"/>
      <c r="H46" s="9"/>
      <c r="K46" s="9"/>
      <c r="L46" s="9"/>
      <c r="M46" s="10"/>
      <c r="N46" s="10" t="s">
        <v>16</v>
      </c>
      <c r="O46" s="9"/>
      <c r="P46" s="9"/>
      <c r="Q46" s="2"/>
    </row>
    <row r="47" spans="1:17" ht="15.75">
      <c r="C47" s="2"/>
      <c r="D47" s="9"/>
      <c r="E47" s="9"/>
      <c r="F47" s="9"/>
      <c r="G47" s="9"/>
      <c r="H47" s="9"/>
      <c r="K47" s="9"/>
      <c r="L47" s="9"/>
      <c r="M47" s="9"/>
      <c r="N47" s="9"/>
      <c r="O47" s="9"/>
      <c r="P47" s="9"/>
      <c r="Q47" s="2"/>
    </row>
    <row r="48" spans="1:17" ht="15.75">
      <c r="C48" s="2"/>
      <c r="D48" s="9"/>
      <c r="E48" s="9"/>
      <c r="F48" s="9" t="s">
        <v>14</v>
      </c>
      <c r="G48" s="9" t="s">
        <v>8</v>
      </c>
      <c r="H48" s="9" t="s">
        <v>9</v>
      </c>
      <c r="K48" s="9"/>
      <c r="L48" s="9"/>
      <c r="M48" s="9"/>
      <c r="N48" s="9" t="s">
        <v>14</v>
      </c>
      <c r="O48" s="9" t="s">
        <v>18</v>
      </c>
      <c r="P48" s="9" t="s">
        <v>9</v>
      </c>
      <c r="Q48" s="2"/>
    </row>
    <row r="49" spans="3:17" ht="15.75">
      <c r="C49" s="2"/>
      <c r="D49" s="9" t="s">
        <v>0</v>
      </c>
      <c r="E49" s="9"/>
      <c r="F49" s="9">
        <f>(D13-D8)/D8*100</f>
        <v>1.5757575757575908</v>
      </c>
      <c r="G49" s="9">
        <f>(J13-J8)/J8*100</f>
        <v>1.7973856209150378</v>
      </c>
      <c r="H49" s="9">
        <f>(P13-P8)/P8*100</f>
        <v>-1.0218978102189951</v>
      </c>
      <c r="K49" s="9"/>
      <c r="L49" s="9" t="s">
        <v>0</v>
      </c>
      <c r="M49" s="9"/>
      <c r="N49" s="9">
        <f>STDEVP(D8:D12)*100</f>
        <v>3.2000000000000028</v>
      </c>
      <c r="O49" s="9">
        <f>STDEVP(J8:J11)*100</f>
        <v>4.3803538669835191</v>
      </c>
      <c r="P49" s="9">
        <f>STDEVP(P8:P12)*100</f>
        <v>3.5552777669262321</v>
      </c>
      <c r="Q49" s="2"/>
    </row>
    <row r="50" spans="3:17" ht="15.75">
      <c r="C50" s="2"/>
      <c r="D50" s="9" t="s">
        <v>3</v>
      </c>
      <c r="E50" s="9"/>
      <c r="F50" s="9">
        <f>(D22-D13)/D13*100</f>
        <v>2.5059665871121606</v>
      </c>
      <c r="G50" s="9">
        <f>(J22-J13)/J13*100</f>
        <v>-2.4077046548956718</v>
      </c>
      <c r="H50" s="9">
        <f>(P22-P13)/P13*100</f>
        <v>0.5899705014749268</v>
      </c>
      <c r="K50" s="9"/>
      <c r="L50" s="9" t="s">
        <v>3</v>
      </c>
      <c r="M50" s="9"/>
      <c r="N50" s="9">
        <f>STDEVP(D17:D21)*100</f>
        <v>10.127191120937717</v>
      </c>
      <c r="O50" s="9">
        <f>STDEVP(J17:J21)*100</f>
        <v>6.9856996786289853</v>
      </c>
      <c r="P50" s="9">
        <f>STDEVP(P17:P21)*100</f>
        <v>3.9293765408781844</v>
      </c>
      <c r="Q50" s="2"/>
    </row>
    <row r="51" spans="3:17" ht="15.75">
      <c r="C51" s="2"/>
      <c r="D51" s="9" t="s">
        <v>4</v>
      </c>
      <c r="E51" s="9"/>
      <c r="F51" s="9">
        <f>(D31-D22)/D22*100</f>
        <v>-3.259604190919664</v>
      </c>
      <c r="G51" s="9">
        <f>(J31-J22)/J22*100</f>
        <v>-4.3421052631578982</v>
      </c>
      <c r="H51" s="9">
        <f>(P31-P22)/P22*100</f>
        <v>-15.982404692082111</v>
      </c>
      <c r="K51" s="9"/>
      <c r="L51" s="9" t="s">
        <v>4</v>
      </c>
      <c r="M51" s="9"/>
      <c r="N51" s="9">
        <f>STDEVP(D26:D30)*100</f>
        <v>4.5343136195006437</v>
      </c>
      <c r="O51" s="9">
        <f>STDEVP(J25:J30)</f>
        <v>4.0298883359222173E-2</v>
      </c>
      <c r="P51" s="9">
        <f>STDEVP(P26:P30)*100</f>
        <v>9.350935782048813</v>
      </c>
      <c r="Q51" s="2"/>
    </row>
    <row r="52" spans="3:17" ht="15.75">
      <c r="C52" s="2"/>
      <c r="D52" s="9" t="s">
        <v>5</v>
      </c>
      <c r="E52" s="9"/>
      <c r="F52" s="9">
        <f>(D42-D31)/D31*100</f>
        <v>-1.75348117586386</v>
      </c>
      <c r="G52" s="9">
        <f>(J42-J31)/J31*100</f>
        <v>-5.7771664374140359</v>
      </c>
      <c r="H52" s="9">
        <f>(P42-P31)/P31*100</f>
        <v>-12.08551483420592</v>
      </c>
      <c r="K52" s="9"/>
      <c r="L52" s="9" t="s">
        <v>5</v>
      </c>
      <c r="M52" s="9"/>
      <c r="N52" s="9">
        <f>STDEVP(D35:D41)*100</f>
        <v>4.8318670072254468</v>
      </c>
      <c r="O52" s="9">
        <f>STDEVP(J17:J21)*100</f>
        <v>6.9856996786289853</v>
      </c>
      <c r="P52" s="9">
        <f>STDEVP(P35:P38)*100</f>
        <v>4.6569840025491072</v>
      </c>
      <c r="Q52" s="2"/>
    </row>
    <row r="53" spans="3:17" ht="15.75">
      <c r="C53" s="2"/>
      <c r="D53" s="9"/>
      <c r="E53" s="9"/>
      <c r="F53" s="9"/>
      <c r="G53" s="9"/>
      <c r="H53" s="9"/>
      <c r="K53" s="9"/>
      <c r="L53" s="9"/>
      <c r="M53" s="9"/>
      <c r="N53" s="9"/>
      <c r="O53" s="9"/>
      <c r="P53" s="9"/>
      <c r="Q53" s="2"/>
    </row>
    <row r="54" spans="3:17" ht="15.75">
      <c r="C54" s="2"/>
      <c r="D54" s="9" t="s">
        <v>7</v>
      </c>
      <c r="E54" s="9"/>
      <c r="F54" s="9">
        <f>(F49+F50+F51+F52)/4</f>
        <v>-0.23284030097844327</v>
      </c>
      <c r="G54" s="9">
        <f>(G49+G50+G51+G52)/4</f>
        <v>-2.682397683638142</v>
      </c>
      <c r="H54" s="9">
        <f>(H49+H50+H51+H52)/4</f>
        <v>-7.1249617087580246</v>
      </c>
      <c r="K54" s="9"/>
      <c r="L54" s="9" t="s">
        <v>7</v>
      </c>
      <c r="M54" s="9"/>
      <c r="N54" s="9">
        <f>(N49+N50+N51+N52)/4</f>
        <v>5.6733429369159527</v>
      </c>
      <c r="O54" s="9">
        <f>(49+O50+O51+O52)/4</f>
        <v>15.752924560154296</v>
      </c>
      <c r="P54" s="9">
        <f>(P49+P50+P51+P52)/4</f>
        <v>5.373143523100584</v>
      </c>
      <c r="Q54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4"/>
  <sheetViews>
    <sheetView topLeftCell="A27" workbookViewId="0">
      <selection activeCell="R6" sqref="R6"/>
    </sheetView>
  </sheetViews>
  <sheetFormatPr defaultRowHeight="15"/>
  <cols>
    <col min="2" max="2" width="10.140625" bestFit="1" customWidth="1"/>
    <col min="4" max="4" width="9.42578125" bestFit="1" customWidth="1"/>
    <col min="8" max="8" width="10.7109375" bestFit="1" customWidth="1"/>
    <col min="10" max="10" width="9.42578125" bestFit="1" customWidth="1"/>
    <col min="14" max="14" width="11" bestFit="1" customWidth="1"/>
    <col min="16" max="16" width="9.42578125" bestFit="1" customWidth="1"/>
  </cols>
  <sheetData>
    <row r="2" spans="1:16" ht="23.25">
      <c r="A2" s="22"/>
      <c r="B2" s="22"/>
      <c r="C2" s="22"/>
      <c r="D2" s="22"/>
      <c r="E2" s="22"/>
      <c r="F2" s="22"/>
      <c r="G2" s="22"/>
      <c r="H2" s="22"/>
      <c r="I2" s="22" t="s">
        <v>19</v>
      </c>
      <c r="J2" s="22"/>
      <c r="K2" s="22"/>
      <c r="L2" s="22"/>
      <c r="M2" s="22"/>
      <c r="N2" s="22"/>
      <c r="O2" s="22"/>
      <c r="P2" s="22"/>
    </row>
    <row r="3" spans="1:16" ht="23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23.25">
      <c r="A4" s="22"/>
      <c r="B4" s="22" t="s">
        <v>2</v>
      </c>
      <c r="C4" s="22"/>
      <c r="D4" s="22"/>
      <c r="E4" s="22"/>
      <c r="F4" s="22"/>
      <c r="G4" s="22"/>
      <c r="H4" s="22" t="s">
        <v>6</v>
      </c>
      <c r="I4" s="22"/>
      <c r="J4" s="22"/>
      <c r="K4" s="22"/>
      <c r="L4" s="22"/>
      <c r="M4" s="22"/>
      <c r="N4" s="22" t="s">
        <v>9</v>
      </c>
      <c r="O4" s="22"/>
      <c r="P4" s="22"/>
    </row>
    <row r="6" spans="1:16" ht="15.75">
      <c r="A6" s="4"/>
      <c r="B6" s="4" t="s">
        <v>0</v>
      </c>
      <c r="C6" s="4"/>
      <c r="D6" s="4" t="s">
        <v>1</v>
      </c>
      <c r="E6" s="4"/>
      <c r="F6" s="4"/>
      <c r="G6" s="4"/>
      <c r="H6" s="4" t="s">
        <v>0</v>
      </c>
      <c r="I6" s="4"/>
      <c r="J6" s="4" t="s">
        <v>1</v>
      </c>
      <c r="K6" s="4"/>
      <c r="L6" s="4"/>
      <c r="M6" s="4"/>
      <c r="N6" s="4" t="s">
        <v>0</v>
      </c>
      <c r="O6" s="4"/>
      <c r="P6" s="4" t="s">
        <v>1</v>
      </c>
    </row>
    <row r="7" spans="1:16" ht="15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>
      <c r="A8" s="2"/>
      <c r="B8" s="5">
        <v>43831</v>
      </c>
      <c r="C8" s="2"/>
      <c r="D8" s="2">
        <v>3.16</v>
      </c>
      <c r="E8" s="2"/>
      <c r="F8" s="2"/>
      <c r="G8" s="2"/>
      <c r="H8" s="5">
        <v>43864</v>
      </c>
      <c r="I8" s="2"/>
      <c r="J8" s="2">
        <v>2.78</v>
      </c>
      <c r="K8" s="2"/>
      <c r="L8" s="2"/>
      <c r="M8" s="2"/>
      <c r="N8" s="5">
        <v>43892</v>
      </c>
      <c r="O8" s="2"/>
      <c r="P8" s="2">
        <v>2.85</v>
      </c>
    </row>
    <row r="9" spans="1:16" ht="15.75">
      <c r="A9" s="2"/>
      <c r="B9" s="5">
        <v>43832</v>
      </c>
      <c r="C9" s="2"/>
      <c r="D9" s="2">
        <v>3.16</v>
      </c>
      <c r="E9" s="2"/>
      <c r="F9" s="2"/>
      <c r="G9" s="2"/>
      <c r="H9" s="5">
        <v>43865</v>
      </c>
      <c r="I9" s="2"/>
      <c r="J9" s="2">
        <v>2.85</v>
      </c>
      <c r="K9" s="2"/>
      <c r="L9" s="2"/>
      <c r="M9" s="2"/>
      <c r="N9" s="5">
        <v>43893</v>
      </c>
      <c r="O9" s="2"/>
      <c r="P9" s="2">
        <v>2.89</v>
      </c>
    </row>
    <row r="10" spans="1:16" ht="15.75">
      <c r="A10" s="2"/>
      <c r="B10" s="5">
        <v>43833</v>
      </c>
      <c r="C10" s="2"/>
      <c r="D10" s="2">
        <v>3.06</v>
      </c>
      <c r="E10" s="2"/>
      <c r="F10" s="2"/>
      <c r="G10" s="2"/>
      <c r="H10" s="5">
        <v>43867</v>
      </c>
      <c r="I10" s="2"/>
      <c r="J10" s="2">
        <v>2.88</v>
      </c>
      <c r="K10" s="2"/>
      <c r="L10" s="2"/>
      <c r="M10" s="2"/>
      <c r="N10" s="5">
        <v>43894</v>
      </c>
      <c r="O10" s="2"/>
      <c r="P10" s="2">
        <v>2.63</v>
      </c>
    </row>
    <row r="11" spans="1:16" ht="15.75">
      <c r="A11" s="2"/>
      <c r="B11" s="5">
        <v>43836</v>
      </c>
      <c r="C11" s="2"/>
      <c r="D11" s="2">
        <v>2.96</v>
      </c>
      <c r="E11" s="2"/>
      <c r="F11" s="2"/>
      <c r="G11" s="2"/>
      <c r="H11" s="5">
        <v>43868</v>
      </c>
      <c r="I11" s="2"/>
      <c r="J11" s="2">
        <v>2.79</v>
      </c>
      <c r="K11" s="2"/>
      <c r="L11" s="2"/>
      <c r="M11" s="2"/>
      <c r="N11" s="5">
        <v>43895</v>
      </c>
      <c r="O11" s="2"/>
      <c r="P11" s="2">
        <v>2.7</v>
      </c>
    </row>
    <row r="12" spans="1:16" ht="15.75">
      <c r="A12" s="2"/>
      <c r="B12" s="5">
        <v>43837</v>
      </c>
      <c r="C12" s="2"/>
      <c r="D12" s="2">
        <v>3.04</v>
      </c>
      <c r="E12" s="2"/>
      <c r="F12" s="2"/>
      <c r="G12" s="2"/>
      <c r="H12" s="2"/>
      <c r="I12" s="2"/>
      <c r="J12" s="2"/>
      <c r="K12" s="2"/>
      <c r="L12" s="2"/>
      <c r="M12" s="2"/>
      <c r="N12" s="5">
        <v>43896</v>
      </c>
      <c r="O12" s="2"/>
      <c r="P12" s="2">
        <v>2.69</v>
      </c>
    </row>
    <row r="13" spans="1:16" ht="15.75">
      <c r="A13" s="4"/>
      <c r="B13" s="4" t="s">
        <v>7</v>
      </c>
      <c r="C13" s="4"/>
      <c r="D13" s="4">
        <f>(D8+D9+D10+D11+D12)/5</f>
        <v>3.0759999999999996</v>
      </c>
      <c r="E13" s="4"/>
      <c r="F13" s="4"/>
      <c r="G13" s="4"/>
      <c r="H13" s="4" t="s">
        <v>7</v>
      </c>
      <c r="I13" s="4"/>
      <c r="J13" s="4">
        <f>(J8+J9+J10+J11)/4</f>
        <v>2.8250000000000002</v>
      </c>
      <c r="K13" s="4"/>
      <c r="L13" s="4"/>
      <c r="M13" s="4"/>
      <c r="N13" s="4" t="s">
        <v>7</v>
      </c>
      <c r="O13" s="4"/>
      <c r="P13" s="4">
        <f>(P8+P9+P10+P11+P12)/5</f>
        <v>2.7519999999999998</v>
      </c>
    </row>
    <row r="15" spans="1:16" ht="15.75">
      <c r="A15" s="4"/>
      <c r="B15" s="4" t="s">
        <v>3</v>
      </c>
      <c r="C15" s="4"/>
      <c r="D15" s="4" t="s">
        <v>1</v>
      </c>
      <c r="E15" s="4"/>
      <c r="F15" s="4"/>
      <c r="G15" s="4"/>
      <c r="H15" s="4" t="s">
        <v>3</v>
      </c>
      <c r="I15" s="4"/>
      <c r="J15" s="4" t="s">
        <v>20</v>
      </c>
      <c r="K15" s="4"/>
      <c r="L15" s="4"/>
      <c r="M15" s="4"/>
      <c r="N15" s="4" t="s">
        <v>3</v>
      </c>
      <c r="O15" s="4"/>
      <c r="P15" s="4" t="s">
        <v>1</v>
      </c>
    </row>
    <row r="16" spans="1:16" ht="15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>
      <c r="A17" s="2"/>
      <c r="B17" s="5">
        <v>43838</v>
      </c>
      <c r="C17" s="2"/>
      <c r="D17" s="2">
        <v>2.8</v>
      </c>
      <c r="E17" s="2"/>
      <c r="F17" s="2"/>
      <c r="G17" s="2"/>
      <c r="H17" s="5">
        <v>43871</v>
      </c>
      <c r="I17" s="2"/>
      <c r="J17" s="2">
        <v>2.82</v>
      </c>
      <c r="K17" s="2"/>
      <c r="L17" s="2"/>
      <c r="M17" s="2"/>
      <c r="N17" s="5">
        <v>43899</v>
      </c>
      <c r="O17" s="2"/>
      <c r="P17" s="2">
        <v>2.65</v>
      </c>
    </row>
    <row r="18" spans="1:16" ht="15.75">
      <c r="A18" s="2"/>
      <c r="B18" s="5">
        <v>43839</v>
      </c>
      <c r="C18" s="2"/>
      <c r="D18" s="2">
        <v>3.08</v>
      </c>
      <c r="E18" s="2"/>
      <c r="F18" s="2"/>
      <c r="G18" s="2"/>
      <c r="H18" s="5">
        <v>43872</v>
      </c>
      <c r="I18" s="2"/>
      <c r="J18" s="2">
        <v>2.72</v>
      </c>
      <c r="K18" s="2"/>
      <c r="L18" s="2"/>
      <c r="M18" s="2"/>
      <c r="N18" s="5">
        <v>43900</v>
      </c>
      <c r="O18" s="2"/>
      <c r="P18" s="2">
        <v>2.65</v>
      </c>
    </row>
    <row r="19" spans="1:16" ht="15.75">
      <c r="A19" s="2"/>
      <c r="B19" s="5">
        <v>43840</v>
      </c>
      <c r="C19" s="2"/>
      <c r="D19" s="2">
        <v>3.06</v>
      </c>
      <c r="E19" s="2"/>
      <c r="F19" s="2"/>
      <c r="G19" s="2"/>
      <c r="H19" s="5">
        <v>43873</v>
      </c>
      <c r="I19" s="2"/>
      <c r="J19" s="2">
        <v>2.81</v>
      </c>
      <c r="K19" s="2"/>
      <c r="L19" s="2"/>
      <c r="M19" s="2"/>
      <c r="N19" s="5">
        <v>43901</v>
      </c>
      <c r="O19" s="2"/>
      <c r="P19" s="2">
        <v>2.6</v>
      </c>
    </row>
    <row r="20" spans="1:16" ht="15.75">
      <c r="A20" s="2"/>
      <c r="B20" s="5">
        <v>43843</v>
      </c>
      <c r="C20" s="2"/>
      <c r="D20" s="2">
        <v>3.25</v>
      </c>
      <c r="E20" s="2"/>
      <c r="F20" s="2"/>
      <c r="G20" s="2"/>
      <c r="H20" s="5">
        <v>43874</v>
      </c>
      <c r="I20" s="2"/>
      <c r="J20" s="2">
        <v>2.8</v>
      </c>
      <c r="K20" s="2"/>
      <c r="L20" s="2"/>
      <c r="M20" s="2"/>
      <c r="N20" s="5">
        <v>43902</v>
      </c>
      <c r="O20" s="2"/>
      <c r="P20" s="2">
        <v>2.6</v>
      </c>
    </row>
    <row r="21" spans="1:16" ht="15.75">
      <c r="A21" s="2"/>
      <c r="B21" s="5">
        <v>43844</v>
      </c>
      <c r="C21" s="2"/>
      <c r="D21" s="2">
        <v>3.3</v>
      </c>
      <c r="E21" s="2"/>
      <c r="F21" s="2"/>
      <c r="G21" s="2"/>
      <c r="H21" s="5">
        <v>43875</v>
      </c>
      <c r="I21" s="2"/>
      <c r="J21" s="2">
        <v>2.73</v>
      </c>
      <c r="K21" s="2"/>
      <c r="L21" s="2"/>
      <c r="M21" s="2"/>
      <c r="N21" s="5">
        <v>43903</v>
      </c>
      <c r="O21" s="2"/>
      <c r="P21" s="2">
        <v>2.4900000000000002</v>
      </c>
    </row>
    <row r="22" spans="1:16" ht="15.75">
      <c r="A22" s="4"/>
      <c r="B22" s="4" t="s">
        <v>7</v>
      </c>
      <c r="C22" s="4"/>
      <c r="D22" s="4">
        <f>(D17+D18+D19+D20+D21)/5</f>
        <v>3.0979999999999999</v>
      </c>
      <c r="E22" s="4"/>
      <c r="F22" s="4"/>
      <c r="G22" s="4"/>
      <c r="H22" s="4" t="s">
        <v>7</v>
      </c>
      <c r="I22" s="4"/>
      <c r="J22" s="4">
        <f>(J17+J18+J19+J20+J21)/5</f>
        <v>2.7759999999999998</v>
      </c>
      <c r="K22" s="4"/>
      <c r="L22" s="4"/>
      <c r="M22" s="4"/>
      <c r="N22" s="4" t="s">
        <v>7</v>
      </c>
      <c r="O22" s="4"/>
      <c r="P22" s="4">
        <f>(P17+P18+P19+P20+P21)/5</f>
        <v>2.5979999999999999</v>
      </c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5.75">
      <c r="A24" s="4"/>
      <c r="B24" s="4" t="s">
        <v>4</v>
      </c>
      <c r="C24" s="4"/>
      <c r="D24" s="4" t="s">
        <v>1</v>
      </c>
      <c r="E24" s="4"/>
      <c r="F24" s="4"/>
      <c r="G24" s="4"/>
      <c r="H24" s="4" t="s">
        <v>4</v>
      </c>
      <c r="I24" s="4"/>
      <c r="J24" s="4" t="s">
        <v>1</v>
      </c>
      <c r="K24" s="4"/>
      <c r="L24" s="4"/>
      <c r="M24" s="4"/>
      <c r="N24" s="4" t="s">
        <v>4</v>
      </c>
      <c r="O24" s="4"/>
      <c r="P24" s="4" t="s">
        <v>1</v>
      </c>
    </row>
    <row r="25" spans="1:16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5.75">
      <c r="A26" s="2"/>
      <c r="B26" s="5">
        <v>43845</v>
      </c>
      <c r="C26" s="2"/>
      <c r="D26" s="2">
        <v>3.3</v>
      </c>
      <c r="E26" s="2"/>
      <c r="F26" s="2"/>
      <c r="G26" s="2"/>
      <c r="H26" s="5">
        <v>43878</v>
      </c>
      <c r="I26" s="2"/>
      <c r="J26" s="2">
        <v>2.75</v>
      </c>
      <c r="K26" s="2"/>
      <c r="L26" s="2"/>
      <c r="M26" s="2"/>
      <c r="N26" s="5">
        <v>43906</v>
      </c>
      <c r="O26" s="2"/>
      <c r="P26" s="2">
        <v>2.15</v>
      </c>
    </row>
    <row r="27" spans="1:16" ht="15.75">
      <c r="A27" s="2"/>
      <c r="B27" s="5">
        <v>43846</v>
      </c>
      <c r="C27" s="2"/>
      <c r="D27" s="2">
        <v>3.19</v>
      </c>
      <c r="E27" s="2"/>
      <c r="F27" s="2"/>
      <c r="G27" s="2"/>
      <c r="H27" s="5">
        <v>43879</v>
      </c>
      <c r="I27" s="2"/>
      <c r="J27" s="2">
        <v>2.7</v>
      </c>
      <c r="K27" s="2"/>
      <c r="L27" s="2"/>
      <c r="M27" s="2"/>
      <c r="N27" s="5">
        <v>43907</v>
      </c>
      <c r="O27" s="2"/>
      <c r="P27" s="2">
        <v>2.1800000000000002</v>
      </c>
    </row>
    <row r="28" spans="1:16" ht="15.75">
      <c r="A28" s="2"/>
      <c r="B28" s="5">
        <v>43847</v>
      </c>
      <c r="C28" s="2"/>
      <c r="D28" s="2">
        <v>3.04</v>
      </c>
      <c r="E28" s="2"/>
      <c r="F28" s="2"/>
      <c r="G28" s="2"/>
      <c r="H28" s="5">
        <v>43880</v>
      </c>
      <c r="I28" s="2"/>
      <c r="J28" s="2">
        <v>2.9</v>
      </c>
      <c r="K28" s="2"/>
      <c r="L28" s="2"/>
      <c r="M28" s="2"/>
      <c r="N28" s="5">
        <v>43908</v>
      </c>
      <c r="O28" s="2"/>
      <c r="P28" s="2">
        <v>2.15</v>
      </c>
    </row>
    <row r="29" spans="1:16" ht="15.75">
      <c r="A29" s="2"/>
      <c r="B29" s="5">
        <v>43850</v>
      </c>
      <c r="C29" s="2"/>
      <c r="D29" s="2">
        <v>3.04</v>
      </c>
      <c r="E29" s="2"/>
      <c r="F29" s="2"/>
      <c r="G29" s="2"/>
      <c r="H29" s="5">
        <v>43881</v>
      </c>
      <c r="I29" s="2"/>
      <c r="J29" s="2">
        <v>2.8</v>
      </c>
      <c r="K29" s="2"/>
      <c r="L29" s="2"/>
      <c r="M29" s="2"/>
      <c r="N29" s="5">
        <v>43909</v>
      </c>
      <c r="O29" s="2"/>
      <c r="P29" s="2">
        <v>2.04</v>
      </c>
    </row>
    <row r="30" spans="1:16" ht="15.75">
      <c r="A30" s="2"/>
      <c r="B30" s="5">
        <v>43851</v>
      </c>
      <c r="C30" s="2"/>
      <c r="D30" s="2">
        <v>3.01</v>
      </c>
      <c r="E30" s="2"/>
      <c r="F30" s="2"/>
      <c r="G30" s="2"/>
      <c r="H30" s="5">
        <v>43882</v>
      </c>
      <c r="I30" s="2"/>
      <c r="J30" s="2">
        <v>2.81</v>
      </c>
      <c r="K30" s="2"/>
      <c r="L30" s="2"/>
      <c r="M30" s="2"/>
      <c r="N30" s="5">
        <v>43910</v>
      </c>
      <c r="O30" s="2"/>
      <c r="P30" s="2">
        <v>2.02</v>
      </c>
    </row>
    <row r="31" spans="1:16" ht="15.75">
      <c r="A31" s="4"/>
      <c r="B31" s="4" t="s">
        <v>7</v>
      </c>
      <c r="C31" s="4"/>
      <c r="D31" s="4">
        <f>(D26+D27+D28+D29+D30)/5</f>
        <v>3.1160000000000001</v>
      </c>
      <c r="E31" s="4"/>
      <c r="F31" s="4"/>
      <c r="G31" s="4"/>
      <c r="H31" s="4" t="s">
        <v>7</v>
      </c>
      <c r="I31" s="4"/>
      <c r="J31" s="4">
        <f>(J26+J27+J28+J29+30)/5</f>
        <v>8.23</v>
      </c>
      <c r="K31" s="4"/>
      <c r="L31" s="4"/>
      <c r="M31" s="4"/>
      <c r="N31" s="4" t="s">
        <v>7</v>
      </c>
      <c r="O31" s="4"/>
      <c r="P31" s="4">
        <f>(P26+P27+P28+P29+P30)/5</f>
        <v>2.1079999999999997</v>
      </c>
    </row>
    <row r="33" spans="1:17" ht="15.75">
      <c r="A33" s="4"/>
      <c r="B33" s="4" t="s">
        <v>5</v>
      </c>
      <c r="C33" s="4"/>
      <c r="D33" s="4" t="s">
        <v>1</v>
      </c>
      <c r="E33" s="4"/>
      <c r="F33" s="4"/>
      <c r="G33" s="4"/>
      <c r="H33" s="4" t="s">
        <v>5</v>
      </c>
      <c r="I33" s="4"/>
      <c r="J33" s="4" t="s">
        <v>1</v>
      </c>
      <c r="K33" s="4"/>
      <c r="L33" s="4"/>
      <c r="M33" s="4"/>
      <c r="N33" s="4" t="s">
        <v>5</v>
      </c>
      <c r="O33" s="4"/>
      <c r="P33" s="4" t="s">
        <v>1</v>
      </c>
    </row>
    <row r="34" spans="1:17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7" ht="15.75">
      <c r="A35" s="2"/>
      <c r="B35" s="5">
        <v>43852</v>
      </c>
      <c r="C35" s="2"/>
      <c r="D35" s="2">
        <v>3.04</v>
      </c>
      <c r="E35" s="2"/>
      <c r="F35" s="2"/>
      <c r="G35" s="2"/>
      <c r="H35" s="5">
        <v>43885</v>
      </c>
      <c r="I35" s="2"/>
      <c r="J35" s="2">
        <v>2.8</v>
      </c>
      <c r="K35" s="2"/>
      <c r="L35" s="2"/>
      <c r="M35" s="2"/>
      <c r="N35" s="5">
        <v>43914</v>
      </c>
      <c r="O35" s="2"/>
      <c r="P35" s="2">
        <v>1.9</v>
      </c>
    </row>
    <row r="36" spans="1:17" ht="15.75">
      <c r="A36" s="2"/>
      <c r="B36" s="5">
        <v>43853</v>
      </c>
      <c r="C36" s="2"/>
      <c r="D36" s="2">
        <v>3</v>
      </c>
      <c r="E36" s="2"/>
      <c r="F36" s="2"/>
      <c r="G36" s="2"/>
      <c r="H36" s="5">
        <v>43886</v>
      </c>
      <c r="I36" s="2"/>
      <c r="J36" s="2">
        <v>2.71</v>
      </c>
      <c r="K36" s="2"/>
      <c r="L36" s="2"/>
      <c r="M36" s="2"/>
      <c r="N36" s="5">
        <v>43915</v>
      </c>
      <c r="O36" s="2"/>
      <c r="P36" s="2">
        <v>1.8</v>
      </c>
    </row>
    <row r="37" spans="1:17" ht="15.75">
      <c r="A37" s="2"/>
      <c r="B37" s="5">
        <v>43854</v>
      </c>
      <c r="C37" s="2"/>
      <c r="D37" s="2">
        <v>3</v>
      </c>
      <c r="E37" s="2"/>
      <c r="F37" s="2"/>
      <c r="G37" s="2"/>
      <c r="H37" s="5">
        <v>43887</v>
      </c>
      <c r="I37" s="2"/>
      <c r="J37" s="2">
        <v>2.85</v>
      </c>
      <c r="K37" s="2"/>
      <c r="L37" s="2"/>
      <c r="M37" s="2"/>
      <c r="N37" s="5">
        <v>43916</v>
      </c>
      <c r="O37" s="2"/>
      <c r="P37" s="2">
        <v>1.85</v>
      </c>
    </row>
    <row r="38" spans="1:17" ht="15.75">
      <c r="A38" s="2"/>
      <c r="B38" s="5">
        <v>43857</v>
      </c>
      <c r="C38" s="2"/>
      <c r="D38" s="2">
        <v>3.05</v>
      </c>
      <c r="E38" s="2"/>
      <c r="F38" s="2"/>
      <c r="G38" s="2"/>
      <c r="H38" s="5">
        <v>43888</v>
      </c>
      <c r="I38" s="2"/>
      <c r="J38" s="2">
        <v>2.87</v>
      </c>
      <c r="K38" s="2"/>
      <c r="L38" s="2"/>
      <c r="M38" s="2"/>
      <c r="N38" s="5">
        <v>43917</v>
      </c>
      <c r="O38" s="2"/>
      <c r="P38" s="2">
        <v>1.99</v>
      </c>
    </row>
    <row r="39" spans="1:17" ht="15.75">
      <c r="A39" s="2"/>
      <c r="B39" s="5">
        <v>43858</v>
      </c>
      <c r="C39" s="2"/>
      <c r="D39" s="2">
        <v>2.98</v>
      </c>
      <c r="E39" s="2"/>
      <c r="F39" s="2"/>
      <c r="G39" s="2"/>
      <c r="H39" s="5">
        <v>43889</v>
      </c>
      <c r="I39" s="2"/>
      <c r="J39" s="2">
        <v>2.7</v>
      </c>
      <c r="K39" s="2"/>
      <c r="L39" s="2"/>
      <c r="M39" s="2"/>
      <c r="N39" s="2"/>
      <c r="O39" s="2"/>
      <c r="P39" s="2"/>
    </row>
    <row r="40" spans="1:17" ht="15.75">
      <c r="A40" s="2"/>
      <c r="B40" s="5">
        <v>43859</v>
      </c>
      <c r="C40" s="2"/>
      <c r="D40" s="2">
        <v>2.89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7" ht="15.75">
      <c r="A41" s="2"/>
      <c r="B41" s="5">
        <v>43860</v>
      </c>
      <c r="C41" s="2"/>
      <c r="D41" s="2">
        <v>2.9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7" ht="15.75">
      <c r="A42" s="4"/>
      <c r="B42" s="4" t="s">
        <v>7</v>
      </c>
      <c r="C42" s="4"/>
      <c r="D42" s="4">
        <f>(D35+D36+D37+D38+D39+D40+D41)/7</f>
        <v>2.98</v>
      </c>
      <c r="E42" s="4"/>
      <c r="F42" s="4"/>
      <c r="G42" s="4"/>
      <c r="H42" s="4" t="s">
        <v>7</v>
      </c>
      <c r="I42" s="4"/>
      <c r="J42" s="4">
        <f>(J35+J36+J37+J38+J39)/5</f>
        <v>2.786</v>
      </c>
      <c r="K42" s="4"/>
      <c r="L42" s="4"/>
      <c r="M42" s="4"/>
      <c r="N42" s="4" t="s">
        <v>7</v>
      </c>
      <c r="O42" s="4"/>
      <c r="P42" s="4">
        <f>(P35+P36+P37+P38)/4</f>
        <v>1.8850000000000002</v>
      </c>
      <c r="Q42" s="3"/>
    </row>
    <row r="45" spans="1:17">
      <c r="K45" s="7"/>
      <c r="L45" s="7"/>
      <c r="M45" s="7"/>
      <c r="N45" s="7"/>
      <c r="O45" s="7"/>
      <c r="P45" s="7"/>
      <c r="Q45" s="7"/>
    </row>
    <row r="46" spans="1:17" ht="15.75">
      <c r="C46" s="9"/>
      <c r="D46" s="9"/>
      <c r="E46" s="10"/>
      <c r="F46" s="10" t="s">
        <v>13</v>
      </c>
      <c r="G46" s="10"/>
      <c r="H46" s="9"/>
      <c r="I46" s="9"/>
      <c r="K46" s="9"/>
      <c r="L46" s="9"/>
      <c r="M46" s="9"/>
      <c r="N46" s="10" t="s">
        <v>16</v>
      </c>
      <c r="O46" s="9"/>
      <c r="P46" s="9"/>
      <c r="Q46" s="9"/>
    </row>
    <row r="47" spans="1:17" ht="15.75">
      <c r="C47" s="9"/>
      <c r="D47" s="9"/>
      <c r="E47" s="9"/>
      <c r="F47" s="9"/>
      <c r="G47" s="9"/>
      <c r="H47" s="9"/>
      <c r="I47" s="9"/>
      <c r="K47" s="9"/>
      <c r="L47" s="9"/>
      <c r="M47" s="9"/>
      <c r="N47" s="9"/>
      <c r="O47" s="9"/>
      <c r="P47" s="9"/>
      <c r="Q47" s="9"/>
    </row>
    <row r="48" spans="1:17" ht="15.75">
      <c r="C48" s="9"/>
      <c r="D48" s="9"/>
      <c r="E48" s="9"/>
      <c r="F48" s="9" t="s">
        <v>14</v>
      </c>
      <c r="G48" s="9" t="s">
        <v>18</v>
      </c>
      <c r="H48" s="9" t="s">
        <v>9</v>
      </c>
      <c r="I48" s="9"/>
      <c r="K48" s="9"/>
      <c r="L48" s="9"/>
      <c r="M48" s="9"/>
      <c r="N48" s="9" t="s">
        <v>14</v>
      </c>
      <c r="O48" s="9" t="s">
        <v>8</v>
      </c>
      <c r="P48" s="9" t="s">
        <v>9</v>
      </c>
      <c r="Q48" s="9"/>
    </row>
    <row r="49" spans="3:17" ht="15.75">
      <c r="C49" s="9"/>
      <c r="D49" s="9" t="s">
        <v>0</v>
      </c>
      <c r="E49" s="9"/>
      <c r="F49" s="9">
        <f>(D13-D8)/D8*100</f>
        <v>-2.6582278481012822</v>
      </c>
      <c r="G49" s="9">
        <f>(J13-J8)/J8*100</f>
        <v>1.6187050359712365</v>
      </c>
      <c r="H49" s="9">
        <f>(P13-P8)/P8*100</f>
        <v>-3.4385964912280813</v>
      </c>
      <c r="I49" s="9"/>
      <c r="K49" s="9"/>
      <c r="L49" s="9" t="s">
        <v>0</v>
      </c>
      <c r="M49" s="9"/>
      <c r="N49" s="9">
        <f>STDEVP(D8:D12)*100</f>
        <v>7.6315136113363549</v>
      </c>
      <c r="O49" s="9">
        <f>STDEVP(J8:J11)*100</f>
        <v>4.1533119314590392</v>
      </c>
      <c r="P49" s="9">
        <f>STDEVP(P8:P12)*100</f>
        <v>10.00799680255771</v>
      </c>
      <c r="Q49" s="9"/>
    </row>
    <row r="50" spans="3:17" ht="15.75">
      <c r="C50" s="9"/>
      <c r="D50" s="9" t="s">
        <v>3</v>
      </c>
      <c r="E50" s="9"/>
      <c r="F50" s="9">
        <f>(D22-D13)/D13*100</f>
        <v>0.71521456436931874</v>
      </c>
      <c r="G50" s="9">
        <f>(J22-J13)/J13*100</f>
        <v>-1.7345132743362963</v>
      </c>
      <c r="H50" s="9">
        <f>(P22-P13)/P13*100</f>
        <v>-5.5959302325581373</v>
      </c>
      <c r="I50" s="9"/>
      <c r="K50" s="9"/>
      <c r="L50" s="9" t="s">
        <v>3</v>
      </c>
      <c r="M50" s="9"/>
      <c r="N50" s="9">
        <f>STDEVP(D17:D21)*100</f>
        <v>17.577258034176239</v>
      </c>
      <c r="O50" s="9">
        <f>STDEVP(J17:J21)*100</f>
        <v>4.223742416388566</v>
      </c>
      <c r="P50" s="9">
        <f>STDEVP(P17:P21)*100</f>
        <v>5.8446556784817094</v>
      </c>
      <c r="Q50" s="9"/>
    </row>
    <row r="51" spans="3:17" ht="15.75">
      <c r="C51" s="9"/>
      <c r="D51" s="9" t="s">
        <v>4</v>
      </c>
      <c r="E51" s="9"/>
      <c r="F51" s="9">
        <f>(D31-D22)/D22*100</f>
        <v>0.58102001291156358</v>
      </c>
      <c r="G51" s="9">
        <f>(J31-J22)/J22*100</f>
        <v>196.4697406340058</v>
      </c>
      <c r="H51" s="9">
        <f>(P31-P22)/P22*100</f>
        <v>-18.860662047729033</v>
      </c>
      <c r="I51" s="9"/>
      <c r="K51" s="9"/>
      <c r="L51" s="9" t="s">
        <v>4</v>
      </c>
      <c r="M51" s="9"/>
      <c r="N51" s="9">
        <f>STDEVP(D26:D30)*100</f>
        <v>11.146299834473597</v>
      </c>
      <c r="O51" s="9">
        <f>STDEVP(J26:J30)*100</f>
        <v>6.6753277073132553</v>
      </c>
      <c r="P51" s="9">
        <f>STDEVP(P26:P30)*100</f>
        <v>6.493073232299702</v>
      </c>
      <c r="Q51" s="9"/>
    </row>
    <row r="52" spans="3:17" ht="15.75">
      <c r="C52" s="9"/>
      <c r="D52" s="9" t="s">
        <v>5</v>
      </c>
      <c r="E52" s="9"/>
      <c r="F52" s="9">
        <f>(D42-D31)/D31*100</f>
        <v>-4.3645699614890923</v>
      </c>
      <c r="G52" s="9">
        <f>(J42-J31)/J31*100</f>
        <v>-66.148238153098433</v>
      </c>
      <c r="H52" s="9">
        <f>(P42-P31)/P31*100</f>
        <v>-10.578747628083466</v>
      </c>
      <c r="I52" s="9"/>
      <c r="K52" s="9"/>
      <c r="L52" s="9" t="s">
        <v>5</v>
      </c>
      <c r="M52" s="9"/>
      <c r="N52" s="9">
        <f>STDEVP(D35:D41)*100</f>
        <v>5.8309518948455938</v>
      </c>
      <c r="O52" s="9">
        <f>STDEVP(J35:J39)*100</f>
        <v>7.0028565600056103</v>
      </c>
      <c r="P52" s="9">
        <f>STDEVP(P35:P38)*100</f>
        <v>7.0178344238088313</v>
      </c>
      <c r="Q52" s="9"/>
    </row>
    <row r="53" spans="3:17" ht="15.75">
      <c r="C53" s="9"/>
      <c r="D53" s="9"/>
      <c r="E53" s="9"/>
      <c r="F53" s="9"/>
      <c r="G53" s="9"/>
      <c r="H53" s="9"/>
      <c r="I53" s="9"/>
      <c r="K53" s="9"/>
      <c r="L53" s="9"/>
      <c r="M53" s="9"/>
      <c r="N53" s="9"/>
      <c r="O53" s="9"/>
      <c r="P53" s="9"/>
      <c r="Q53" s="9"/>
    </row>
    <row r="54" spans="3:17" ht="15.75">
      <c r="C54" s="9"/>
      <c r="D54" s="9" t="s">
        <v>7</v>
      </c>
      <c r="E54" s="9"/>
      <c r="F54" s="9">
        <f>(F49+F50+F51+F52)/4</f>
        <v>-1.431640808077373</v>
      </c>
      <c r="G54" s="9">
        <f>(G49+G50+G51+G52)/4</f>
        <v>32.551423560635584</v>
      </c>
      <c r="H54" s="9">
        <f>(H49+H50+H51+H52)/4</f>
        <v>-9.6184840998996783</v>
      </c>
      <c r="I54" s="9"/>
      <c r="K54" s="9"/>
      <c r="L54" s="9" t="s">
        <v>7</v>
      </c>
      <c r="M54" s="9"/>
      <c r="N54" s="9">
        <f>(N49+N50+N51+N52)/4</f>
        <v>10.546505843707948</v>
      </c>
      <c r="O54" s="9">
        <f>(O49+O50+O51+O52)/4</f>
        <v>5.5138096537916175</v>
      </c>
      <c r="P54" s="9">
        <f>(P49+P50+P51+P52)/4</f>
        <v>7.3408900342869883</v>
      </c>
      <c r="Q5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5"/>
  <sheetViews>
    <sheetView tabSelected="1" topLeftCell="A28" workbookViewId="0">
      <selection activeCell="S46" sqref="S46"/>
    </sheetView>
  </sheetViews>
  <sheetFormatPr defaultRowHeight="15"/>
  <cols>
    <col min="2" max="2" width="11" bestFit="1" customWidth="1"/>
    <col min="4" max="4" width="9.42578125" bestFit="1" customWidth="1"/>
    <col min="8" max="8" width="10.7109375" bestFit="1" customWidth="1"/>
    <col min="10" max="10" width="9.42578125" bestFit="1" customWidth="1"/>
    <col min="14" max="14" width="11" bestFit="1" customWidth="1"/>
    <col min="16" max="16" width="9.42578125" bestFit="1" customWidth="1"/>
  </cols>
  <sheetData>
    <row r="1" spans="1:18" ht="23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8" ht="23.25">
      <c r="A2" s="22"/>
      <c r="B2" s="22"/>
      <c r="C2" s="22"/>
      <c r="D2" s="22"/>
      <c r="E2" s="22"/>
      <c r="F2" s="22"/>
      <c r="G2" s="22"/>
      <c r="H2" s="22"/>
      <c r="I2" s="22" t="s">
        <v>21</v>
      </c>
      <c r="J2" s="22"/>
      <c r="K2" s="22"/>
      <c r="L2" s="22"/>
      <c r="M2" s="22"/>
      <c r="N2" s="22"/>
      <c r="O2" s="22"/>
    </row>
    <row r="3" spans="1:18" ht="23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8" ht="23.25">
      <c r="A4" s="22"/>
      <c r="B4" s="22" t="s">
        <v>22</v>
      </c>
      <c r="C4" s="22"/>
      <c r="D4" s="22"/>
      <c r="E4" s="22"/>
      <c r="F4" s="22"/>
      <c r="G4" s="22"/>
      <c r="H4" s="22" t="s">
        <v>6</v>
      </c>
      <c r="I4" s="22"/>
      <c r="J4" s="22"/>
      <c r="K4" s="22"/>
      <c r="L4" s="22"/>
      <c r="M4" s="22"/>
      <c r="N4" s="22" t="s">
        <v>9</v>
      </c>
      <c r="O4" s="22"/>
    </row>
    <row r="6" spans="1:18" ht="15.75">
      <c r="A6" s="4"/>
      <c r="B6" s="4" t="s">
        <v>0</v>
      </c>
      <c r="C6" s="4"/>
      <c r="D6" s="4" t="s">
        <v>1</v>
      </c>
      <c r="E6" s="4"/>
      <c r="F6" s="4"/>
      <c r="G6" s="4"/>
      <c r="H6" s="4" t="s">
        <v>0</v>
      </c>
      <c r="I6" s="4"/>
      <c r="J6" s="4" t="s">
        <v>1</v>
      </c>
      <c r="K6" s="4"/>
      <c r="L6" s="4"/>
      <c r="M6" s="4"/>
      <c r="N6" s="4" t="s">
        <v>0</v>
      </c>
      <c r="O6" s="4"/>
      <c r="P6" s="4" t="s">
        <v>1</v>
      </c>
      <c r="Q6" s="2"/>
    </row>
    <row r="7" spans="1:18" ht="15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8" ht="15.75">
      <c r="A8" s="2"/>
      <c r="B8" s="5">
        <v>43831</v>
      </c>
      <c r="C8" s="2"/>
      <c r="D8" s="2">
        <v>25.77</v>
      </c>
      <c r="E8" s="2"/>
      <c r="F8" s="2"/>
      <c r="G8" s="2"/>
      <c r="H8" s="5">
        <v>43864</v>
      </c>
      <c r="I8" s="2"/>
      <c r="J8" s="2">
        <v>25.88</v>
      </c>
      <c r="K8" s="2"/>
      <c r="L8" s="2"/>
      <c r="M8" s="2"/>
      <c r="N8" s="5">
        <v>43892</v>
      </c>
      <c r="O8" s="2"/>
      <c r="P8" s="2">
        <v>22.7</v>
      </c>
      <c r="Q8" s="2"/>
    </row>
    <row r="9" spans="1:18" ht="15.75">
      <c r="A9" s="2"/>
      <c r="B9" s="5">
        <v>43832</v>
      </c>
      <c r="C9" s="2"/>
      <c r="D9" s="2">
        <v>27.05</v>
      </c>
      <c r="E9" s="2"/>
      <c r="F9" s="2"/>
      <c r="G9" s="2"/>
      <c r="H9" s="5">
        <v>43865</v>
      </c>
      <c r="I9" s="2"/>
      <c r="J9" s="2">
        <v>26.12</v>
      </c>
      <c r="K9" s="2"/>
      <c r="L9" s="2"/>
      <c r="M9" s="2"/>
      <c r="N9" s="5">
        <v>43893</v>
      </c>
      <c r="O9" s="2"/>
      <c r="P9" s="2">
        <v>24.15</v>
      </c>
      <c r="Q9" s="2"/>
    </row>
    <row r="10" spans="1:18" ht="15.75">
      <c r="A10" s="2"/>
      <c r="B10" s="5">
        <v>43833</v>
      </c>
      <c r="C10" s="2"/>
      <c r="D10" s="2">
        <v>28.16</v>
      </c>
      <c r="E10" s="2"/>
      <c r="F10" s="2"/>
      <c r="G10" s="2"/>
      <c r="H10" s="5">
        <v>43867</v>
      </c>
      <c r="I10" s="2"/>
      <c r="J10" s="2">
        <v>25.65</v>
      </c>
      <c r="K10" s="2"/>
      <c r="L10" s="2"/>
      <c r="M10" s="2"/>
      <c r="N10" s="5">
        <v>43894</v>
      </c>
      <c r="O10" s="2"/>
      <c r="P10" s="2">
        <v>23.3</v>
      </c>
      <c r="Q10" s="2"/>
    </row>
    <row r="11" spans="1:18" ht="15.75">
      <c r="A11" s="2"/>
      <c r="B11" s="5">
        <v>43836</v>
      </c>
      <c r="C11" s="2"/>
      <c r="D11" s="2">
        <v>26.76</v>
      </c>
      <c r="E11" s="2"/>
      <c r="F11" s="2"/>
      <c r="G11" s="2"/>
      <c r="H11" s="5">
        <v>43868</v>
      </c>
      <c r="I11" s="2"/>
      <c r="J11" s="2">
        <v>25.11</v>
      </c>
      <c r="K11" s="2"/>
      <c r="L11" s="2"/>
      <c r="M11" s="2"/>
      <c r="N11" s="5">
        <v>43895</v>
      </c>
      <c r="O11" s="2"/>
      <c r="P11" s="2">
        <v>24.78</v>
      </c>
      <c r="Q11" s="2"/>
    </row>
    <row r="12" spans="1:18" ht="15.75">
      <c r="A12" s="2"/>
      <c r="B12" s="5">
        <v>43837</v>
      </c>
      <c r="C12" s="2"/>
      <c r="D12" s="2">
        <v>27.7</v>
      </c>
      <c r="E12" s="2"/>
      <c r="F12" s="2"/>
      <c r="G12" s="2"/>
      <c r="H12" s="2"/>
      <c r="I12" s="2"/>
      <c r="J12" s="2"/>
      <c r="K12" s="2"/>
      <c r="L12" s="2"/>
      <c r="M12" s="2"/>
      <c r="N12" s="5">
        <v>43896</v>
      </c>
      <c r="O12" s="2"/>
      <c r="P12" s="2">
        <v>23.3</v>
      </c>
      <c r="Q12" s="2"/>
    </row>
    <row r="13" spans="1:18" ht="15.75">
      <c r="A13" s="4"/>
      <c r="B13" s="4" t="s">
        <v>7</v>
      </c>
      <c r="C13" s="4"/>
      <c r="D13" s="4">
        <f>(D8+D9+D10+D11+D12)/5</f>
        <v>27.088000000000001</v>
      </c>
      <c r="E13" s="4"/>
      <c r="F13" s="4"/>
      <c r="G13" s="4"/>
      <c r="H13" s="4" t="s">
        <v>7</v>
      </c>
      <c r="I13" s="4"/>
      <c r="J13" s="4">
        <f>(J8+9+J10+J11+J12)/5</f>
        <v>17.127999999999997</v>
      </c>
      <c r="K13" s="4"/>
      <c r="L13" s="4"/>
      <c r="M13" s="4"/>
      <c r="N13" s="4" t="s">
        <v>7</v>
      </c>
      <c r="O13" s="4"/>
      <c r="P13" s="4">
        <f>(P8+P9+P10+P11+P12)/5</f>
        <v>23.645999999999997</v>
      </c>
      <c r="Q13" s="4"/>
      <c r="R13" s="3"/>
    </row>
    <row r="14" spans="1:18" ht="15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8" ht="15.75">
      <c r="A15" s="4"/>
      <c r="B15" s="4" t="s">
        <v>3</v>
      </c>
      <c r="C15" s="4"/>
      <c r="D15" s="4" t="s">
        <v>1</v>
      </c>
      <c r="E15" s="4"/>
      <c r="F15" s="4"/>
      <c r="G15" s="4"/>
      <c r="H15" s="4" t="s">
        <v>3</v>
      </c>
      <c r="I15" s="4"/>
      <c r="J15" s="4" t="s">
        <v>20</v>
      </c>
      <c r="K15" s="4"/>
      <c r="L15" s="4"/>
      <c r="M15" s="4"/>
      <c r="N15" s="4" t="s">
        <v>3</v>
      </c>
      <c r="O15" s="4"/>
      <c r="P15" s="4" t="s">
        <v>20</v>
      </c>
      <c r="Q15" s="2"/>
    </row>
    <row r="16" spans="1:18" ht="15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5.75">
      <c r="A17" s="2"/>
      <c r="B17" s="5">
        <v>43838</v>
      </c>
      <c r="C17" s="2"/>
      <c r="D17" s="2">
        <v>26.8</v>
      </c>
      <c r="E17" s="2"/>
      <c r="F17" s="2"/>
      <c r="G17" s="2"/>
      <c r="H17" s="5">
        <v>43871</v>
      </c>
      <c r="I17" s="2"/>
      <c r="J17" s="2">
        <v>23.65</v>
      </c>
      <c r="K17" s="2"/>
      <c r="L17" s="2"/>
      <c r="M17" s="2"/>
      <c r="N17" s="5">
        <v>43900</v>
      </c>
      <c r="O17" s="2"/>
      <c r="P17" s="2">
        <v>23.65</v>
      </c>
      <c r="Q17" s="2"/>
    </row>
    <row r="18" spans="1:17" ht="15.75">
      <c r="A18" s="2"/>
      <c r="B18" s="5">
        <v>43839</v>
      </c>
      <c r="C18" s="2"/>
      <c r="D18" s="2">
        <v>27.91</v>
      </c>
      <c r="E18" s="2"/>
      <c r="F18" s="2"/>
      <c r="G18" s="2"/>
      <c r="H18" s="5">
        <v>43872</v>
      </c>
      <c r="I18" s="2"/>
      <c r="J18" s="2">
        <v>24.7</v>
      </c>
      <c r="K18" s="2"/>
      <c r="L18" s="2"/>
      <c r="M18" s="2"/>
      <c r="N18" s="5">
        <v>43901</v>
      </c>
      <c r="O18" s="2"/>
      <c r="P18" s="2">
        <v>22.64</v>
      </c>
      <c r="Q18" s="2"/>
    </row>
    <row r="19" spans="1:17" ht="15.75">
      <c r="A19" s="2"/>
      <c r="B19" s="5">
        <v>43840</v>
      </c>
      <c r="C19" s="2"/>
      <c r="D19" s="2">
        <v>27.65</v>
      </c>
      <c r="E19" s="2"/>
      <c r="F19" s="2"/>
      <c r="G19" s="2"/>
      <c r="H19" s="5">
        <v>43873</v>
      </c>
      <c r="I19" s="2"/>
      <c r="J19" s="2">
        <v>24.8</v>
      </c>
      <c r="K19" s="2"/>
      <c r="L19" s="2"/>
      <c r="M19" s="2"/>
      <c r="N19" s="5">
        <v>43902</v>
      </c>
      <c r="O19" s="2"/>
      <c r="P19" s="2">
        <v>21.14</v>
      </c>
      <c r="Q19" s="2"/>
    </row>
    <row r="20" spans="1:17" ht="15.75">
      <c r="A20" s="2"/>
      <c r="B20" s="5">
        <v>43843</v>
      </c>
      <c r="C20" s="2"/>
      <c r="D20" s="2">
        <v>28.82</v>
      </c>
      <c r="E20" s="2"/>
      <c r="F20" s="2"/>
      <c r="G20" s="2"/>
      <c r="H20" s="5">
        <v>43874</v>
      </c>
      <c r="I20" s="2"/>
      <c r="J20" s="2">
        <v>24.8</v>
      </c>
      <c r="K20" s="2"/>
      <c r="L20" s="2"/>
      <c r="M20" s="2"/>
      <c r="N20" s="5">
        <v>43903</v>
      </c>
      <c r="O20" s="2"/>
      <c r="P20" s="2">
        <v>20.81</v>
      </c>
      <c r="Q20" s="2"/>
    </row>
    <row r="21" spans="1:17" ht="15.75">
      <c r="A21" s="2"/>
      <c r="B21" s="5">
        <v>43844</v>
      </c>
      <c r="C21" s="2"/>
      <c r="D21" s="2">
        <v>28.35</v>
      </c>
      <c r="E21" s="2"/>
      <c r="F21" s="2"/>
      <c r="G21" s="2"/>
      <c r="H21" s="5">
        <v>43875</v>
      </c>
      <c r="I21" s="2"/>
      <c r="J21" s="2">
        <v>24.35</v>
      </c>
      <c r="K21" s="2"/>
      <c r="L21" s="2"/>
      <c r="M21" s="2"/>
      <c r="N21" s="2"/>
      <c r="O21" s="2"/>
      <c r="P21" s="2"/>
      <c r="Q21" s="2"/>
    </row>
    <row r="22" spans="1:17" ht="15.75">
      <c r="A22" s="4"/>
      <c r="B22" s="4" t="s">
        <v>7</v>
      </c>
      <c r="C22" s="4"/>
      <c r="D22" s="4">
        <f>(D17+D18+D19+D20+D21)/5</f>
        <v>27.905999999999999</v>
      </c>
      <c r="E22" s="4"/>
      <c r="F22" s="4"/>
      <c r="G22" s="4"/>
      <c r="H22" s="4" t="s">
        <v>7</v>
      </c>
      <c r="I22" s="4"/>
      <c r="J22" s="4">
        <f>(J17+J18+J19+J20+J21)/5</f>
        <v>24.459999999999997</v>
      </c>
      <c r="K22" s="4"/>
      <c r="L22" s="4"/>
      <c r="M22" s="4"/>
      <c r="N22" s="4" t="s">
        <v>7</v>
      </c>
      <c r="O22" s="4"/>
      <c r="P22" s="4">
        <f>(P17+P18+P19+P20)/4</f>
        <v>22.060000000000002</v>
      </c>
      <c r="Q22" s="4"/>
    </row>
    <row r="23" spans="1:17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5.75">
      <c r="A24" s="4"/>
      <c r="B24" s="4" t="s">
        <v>4</v>
      </c>
      <c r="C24" s="4"/>
      <c r="D24" s="4" t="s">
        <v>1</v>
      </c>
      <c r="E24" s="4"/>
      <c r="F24" s="4"/>
      <c r="G24" s="4"/>
      <c r="H24" s="4" t="s">
        <v>4</v>
      </c>
      <c r="I24" s="4"/>
      <c r="J24" s="4" t="s">
        <v>20</v>
      </c>
      <c r="K24" s="4"/>
      <c r="L24" s="4"/>
      <c r="M24" s="4"/>
      <c r="N24" s="4" t="s">
        <v>4</v>
      </c>
      <c r="O24" s="4"/>
      <c r="P24" s="4" t="s">
        <v>1</v>
      </c>
      <c r="Q24" s="4"/>
    </row>
    <row r="25" spans="1:17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5.75">
      <c r="A26" s="2"/>
      <c r="B26" s="5">
        <v>43905</v>
      </c>
      <c r="C26" s="2"/>
      <c r="D26" s="2">
        <v>28.18</v>
      </c>
      <c r="E26" s="2"/>
      <c r="F26" s="2"/>
      <c r="G26" s="2"/>
      <c r="H26" s="5">
        <v>43878</v>
      </c>
      <c r="I26" s="2"/>
      <c r="J26" s="2">
        <v>24.91</v>
      </c>
      <c r="K26" s="2"/>
      <c r="L26" s="2"/>
      <c r="M26" s="2"/>
      <c r="N26" s="5">
        <v>43906</v>
      </c>
      <c r="O26" s="2"/>
      <c r="P26" s="2">
        <v>19.25</v>
      </c>
      <c r="Q26" s="2"/>
    </row>
    <row r="27" spans="1:17" ht="15.75">
      <c r="A27" s="2"/>
      <c r="B27" s="5">
        <v>43846</v>
      </c>
      <c r="C27" s="2"/>
      <c r="D27" s="2">
        <v>28.3</v>
      </c>
      <c r="E27" s="2"/>
      <c r="F27" s="2"/>
      <c r="G27" s="2"/>
      <c r="H27" s="5">
        <v>43879</v>
      </c>
      <c r="I27" s="2"/>
      <c r="J27" s="2">
        <v>24.58</v>
      </c>
      <c r="K27" s="2"/>
      <c r="L27" s="2"/>
      <c r="M27" s="2"/>
      <c r="N27" s="5">
        <v>43907</v>
      </c>
      <c r="O27" s="2"/>
      <c r="P27" s="2">
        <v>19.14</v>
      </c>
      <c r="Q27" s="2"/>
    </row>
    <row r="28" spans="1:17" ht="15.75">
      <c r="A28" s="2"/>
      <c r="B28" s="5">
        <v>43847</v>
      </c>
      <c r="C28" s="2"/>
      <c r="D28" s="2">
        <v>28.67</v>
      </c>
      <c r="E28" s="2"/>
      <c r="F28" s="2"/>
      <c r="G28" s="2"/>
      <c r="H28" s="5">
        <v>43880</v>
      </c>
      <c r="I28" s="2"/>
      <c r="J28" s="2">
        <v>25.6</v>
      </c>
      <c r="K28" s="2"/>
      <c r="L28" s="2"/>
      <c r="M28" s="2"/>
      <c r="N28" s="5">
        <v>43908</v>
      </c>
      <c r="O28" s="2"/>
      <c r="P28" s="2">
        <v>17.55</v>
      </c>
      <c r="Q28" s="2"/>
    </row>
    <row r="29" spans="1:17" ht="15.75">
      <c r="A29" s="2"/>
      <c r="B29" s="5">
        <v>43850</v>
      </c>
      <c r="C29" s="2"/>
      <c r="D29" s="2">
        <v>27.33</v>
      </c>
      <c r="E29" s="2"/>
      <c r="F29" s="2"/>
      <c r="G29" s="2"/>
      <c r="H29" s="5">
        <v>43881</v>
      </c>
      <c r="I29" s="2"/>
      <c r="J29" s="2">
        <v>25.3</v>
      </c>
      <c r="K29" s="2"/>
      <c r="L29" s="2"/>
      <c r="M29" s="2"/>
      <c r="N29" s="5">
        <v>43909</v>
      </c>
      <c r="O29" s="2"/>
      <c r="P29" s="2">
        <v>16.239999999999998</v>
      </c>
      <c r="Q29" s="2"/>
    </row>
    <row r="30" spans="1:17" ht="15.75">
      <c r="A30" s="2"/>
      <c r="B30" s="5">
        <v>43851</v>
      </c>
      <c r="C30" s="2"/>
      <c r="D30" s="2">
        <v>27.58</v>
      </c>
      <c r="E30" s="2"/>
      <c r="F30" s="2"/>
      <c r="G30" s="2"/>
      <c r="H30" s="5">
        <v>43882</v>
      </c>
      <c r="I30" s="2"/>
      <c r="J30" s="2">
        <v>25.06</v>
      </c>
      <c r="K30" s="2"/>
      <c r="L30" s="2"/>
      <c r="M30" s="2"/>
      <c r="N30" s="5">
        <v>43910</v>
      </c>
      <c r="O30" s="2"/>
      <c r="P30" s="2">
        <v>15.03</v>
      </c>
      <c r="Q30" s="2"/>
    </row>
    <row r="31" spans="1:17" ht="15.75">
      <c r="A31" s="4"/>
      <c r="B31" s="4" t="s">
        <v>7</v>
      </c>
      <c r="C31" s="4"/>
      <c r="D31" s="4">
        <f>(D26+D27+D28+D29+D30)/5</f>
        <v>28.012</v>
      </c>
      <c r="E31" s="4"/>
      <c r="F31" s="4"/>
      <c r="G31" s="4"/>
      <c r="H31" s="4" t="s">
        <v>7</v>
      </c>
      <c r="I31" s="4"/>
      <c r="J31" s="4">
        <f>(J26+J27+J28+J29+J30)/5</f>
        <v>25.09</v>
      </c>
      <c r="K31" s="4"/>
      <c r="L31" s="4"/>
      <c r="M31" s="4"/>
      <c r="N31" s="4" t="s">
        <v>7</v>
      </c>
      <c r="O31" s="4"/>
      <c r="P31" s="4">
        <f>(P26+P27+P28+P29+P30)/5</f>
        <v>17.442</v>
      </c>
      <c r="Q31" s="4"/>
    </row>
    <row r="32" spans="1:17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5.75">
      <c r="A33" s="4"/>
      <c r="B33" s="4" t="s">
        <v>5</v>
      </c>
      <c r="C33" s="4"/>
      <c r="D33" s="4" t="s">
        <v>1</v>
      </c>
      <c r="E33" s="4"/>
      <c r="F33" s="4"/>
      <c r="G33" s="4"/>
      <c r="H33" s="4" t="s">
        <v>5</v>
      </c>
      <c r="I33" s="4"/>
      <c r="J33" s="4" t="s">
        <v>1</v>
      </c>
      <c r="K33" s="4"/>
      <c r="L33" s="4"/>
      <c r="M33" s="4"/>
      <c r="N33" s="4" t="s">
        <v>5</v>
      </c>
      <c r="O33" s="4"/>
      <c r="P33" s="4" t="s">
        <v>1</v>
      </c>
      <c r="Q33" s="2"/>
    </row>
    <row r="34" spans="1:17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5.75">
      <c r="A35" s="2"/>
      <c r="B35" s="5">
        <v>43852</v>
      </c>
      <c r="C35" s="2"/>
      <c r="D35" s="2">
        <v>27.27</v>
      </c>
      <c r="E35" s="2"/>
      <c r="F35" s="2"/>
      <c r="G35" s="2"/>
      <c r="H35" s="5">
        <v>43885</v>
      </c>
      <c r="I35" s="2"/>
      <c r="J35" s="2">
        <v>23.44</v>
      </c>
      <c r="K35" s="2"/>
      <c r="L35" s="2"/>
      <c r="M35" s="2"/>
      <c r="N35" s="5">
        <v>43914</v>
      </c>
      <c r="O35" s="2"/>
      <c r="P35" s="2">
        <v>13.91</v>
      </c>
      <c r="Q35" s="2"/>
    </row>
    <row r="36" spans="1:17" ht="15.75">
      <c r="A36" s="2"/>
      <c r="B36" s="5">
        <v>43853</v>
      </c>
      <c r="C36" s="2"/>
      <c r="D36" s="2">
        <v>26.95</v>
      </c>
      <c r="E36" s="2"/>
      <c r="F36" s="2"/>
      <c r="G36" s="2"/>
      <c r="H36" s="5">
        <v>43886</v>
      </c>
      <c r="I36" s="2"/>
      <c r="J36" s="2">
        <v>23.3</v>
      </c>
      <c r="K36" s="2"/>
      <c r="L36" s="2"/>
      <c r="M36" s="2"/>
      <c r="N36" s="5">
        <v>43915</v>
      </c>
      <c r="O36" s="2"/>
      <c r="P36" s="2">
        <v>12.87</v>
      </c>
      <c r="Q36" s="2"/>
    </row>
    <row r="37" spans="1:17" ht="15.75">
      <c r="A37" s="2"/>
      <c r="B37" s="5">
        <v>43854</v>
      </c>
      <c r="C37" s="2"/>
      <c r="D37" s="2">
        <v>27.05</v>
      </c>
      <c r="E37" s="2"/>
      <c r="F37" s="2"/>
      <c r="G37" s="2"/>
      <c r="H37" s="5">
        <v>43887</v>
      </c>
      <c r="I37" s="2"/>
      <c r="J37" s="2">
        <v>22.09</v>
      </c>
      <c r="K37" s="2"/>
      <c r="L37" s="2"/>
      <c r="M37" s="2"/>
      <c r="N37" s="5">
        <v>43916</v>
      </c>
      <c r="O37" s="2"/>
      <c r="P37" s="2">
        <v>11.88</v>
      </c>
      <c r="Q37" s="2"/>
    </row>
    <row r="38" spans="1:17" ht="15.75">
      <c r="A38" s="2"/>
      <c r="B38" s="5">
        <v>43857</v>
      </c>
      <c r="C38" s="2"/>
      <c r="D38" s="2">
        <v>27.15</v>
      </c>
      <c r="E38" s="2"/>
      <c r="F38" s="2"/>
      <c r="G38" s="2"/>
      <c r="H38" s="5">
        <v>43888</v>
      </c>
      <c r="I38" s="2"/>
      <c r="J38" s="2">
        <v>21.9</v>
      </c>
      <c r="K38" s="2"/>
      <c r="L38" s="2"/>
      <c r="M38" s="2"/>
      <c r="N38" s="5">
        <v>43917</v>
      </c>
      <c r="O38" s="2"/>
      <c r="P38" s="2">
        <v>12.88</v>
      </c>
      <c r="Q38" s="2"/>
    </row>
    <row r="39" spans="1:17" ht="15.75">
      <c r="A39" s="2"/>
      <c r="B39" s="5">
        <v>43858</v>
      </c>
      <c r="C39" s="2"/>
      <c r="D39" s="2">
        <v>26.99</v>
      </c>
      <c r="E39" s="2"/>
      <c r="F39" s="2"/>
      <c r="G39" s="2"/>
      <c r="H39" s="5">
        <v>43889</v>
      </c>
      <c r="I39" s="2"/>
      <c r="J39" s="2">
        <v>21.3</v>
      </c>
      <c r="K39" s="2"/>
      <c r="L39" s="2"/>
      <c r="M39" s="2"/>
      <c r="N39" s="2"/>
      <c r="O39" s="2"/>
      <c r="P39" s="2"/>
      <c r="Q39" s="2"/>
    </row>
    <row r="40" spans="1:17" ht="15.75">
      <c r="A40" s="2"/>
      <c r="B40" s="5">
        <v>43859</v>
      </c>
      <c r="C40" s="2"/>
      <c r="D40" s="2">
        <v>26.73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5.75">
      <c r="A41" s="2"/>
      <c r="B41" s="5">
        <v>43860</v>
      </c>
      <c r="C41" s="2"/>
      <c r="D41" s="2">
        <v>26.9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5.75">
      <c r="A42" s="2"/>
      <c r="B42" s="5">
        <v>43861</v>
      </c>
      <c r="C42" s="2"/>
      <c r="D42" s="2">
        <v>26.99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5.75">
      <c r="A43" s="4"/>
      <c r="B43" s="4" t="s">
        <v>7</v>
      </c>
      <c r="C43" s="4"/>
      <c r="D43" s="4">
        <f>(D35+D36+D37+D38+D39+D40+D41+D42)/8</f>
        <v>27.00375</v>
      </c>
      <c r="E43" s="4"/>
      <c r="F43" s="4"/>
      <c r="G43" s="4"/>
      <c r="H43" s="4" t="s">
        <v>23</v>
      </c>
      <c r="I43" s="4"/>
      <c r="J43" s="4">
        <f>(J35+J36+J37+J38+J39)/5</f>
        <v>22.405999999999999</v>
      </c>
      <c r="K43" s="4"/>
      <c r="L43" s="4"/>
      <c r="M43" s="4"/>
      <c r="N43" s="4" t="s">
        <v>7</v>
      </c>
      <c r="O43" s="4"/>
      <c r="P43" s="4">
        <f>(P35+P36+P37+P38)/4</f>
        <v>12.885000000000002</v>
      </c>
      <c r="Q43" s="4"/>
    </row>
    <row r="47" spans="1:17" ht="15.75">
      <c r="C47" s="9"/>
      <c r="D47" s="9"/>
      <c r="E47" s="10"/>
      <c r="F47" s="10" t="s">
        <v>13</v>
      </c>
      <c r="G47" s="9"/>
      <c r="H47" s="9"/>
      <c r="I47" s="9"/>
      <c r="J47" s="9"/>
      <c r="K47" s="9"/>
      <c r="L47" s="9"/>
      <c r="M47" s="10"/>
      <c r="N47" s="10" t="s">
        <v>16</v>
      </c>
      <c r="O47" s="9"/>
      <c r="P47" s="9"/>
      <c r="Q47" s="9"/>
    </row>
    <row r="48" spans="1:17" ht="15.75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3:17" ht="15.75">
      <c r="C49" s="9"/>
      <c r="D49" s="9"/>
      <c r="E49" s="9"/>
      <c r="F49" s="9" t="s">
        <v>14</v>
      </c>
      <c r="G49" s="9" t="s">
        <v>8</v>
      </c>
      <c r="H49" s="9" t="s">
        <v>9</v>
      </c>
      <c r="I49" s="9"/>
      <c r="J49" s="9"/>
      <c r="K49" s="9"/>
      <c r="L49" s="9"/>
      <c r="M49" s="9"/>
      <c r="N49" s="9" t="s">
        <v>14</v>
      </c>
      <c r="O49" s="9" t="s">
        <v>8</v>
      </c>
      <c r="P49" s="9" t="s">
        <v>9</v>
      </c>
      <c r="Q49" s="9"/>
    </row>
    <row r="50" spans="3:17" ht="15.75">
      <c r="C50" s="9"/>
      <c r="D50" s="9" t="s">
        <v>0</v>
      </c>
      <c r="E50" s="9"/>
      <c r="F50" s="9">
        <f>(D13-D8)/D8*100</f>
        <v>5.1144741948001604</v>
      </c>
      <c r="G50" s="9">
        <f>(J13-J8)/J8*100</f>
        <v>-33.817619783616706</v>
      </c>
      <c r="H50" s="9">
        <f>(P13-P8)/P8*100</f>
        <v>4.1674008810572598</v>
      </c>
      <c r="I50" s="9"/>
      <c r="J50" s="9"/>
      <c r="K50" s="9"/>
      <c r="L50" s="9" t="s">
        <v>0</v>
      </c>
      <c r="M50" s="9"/>
      <c r="N50" s="9">
        <f>STDEVP(D8:D12)*100</f>
        <v>82.096041317478367</v>
      </c>
      <c r="O50" s="9">
        <f>STDEVP(J8:J11)*100</f>
        <v>37.383151285013646</v>
      </c>
      <c r="P50" s="9">
        <f>STDEVP(P8:P12)*100</f>
        <v>73.13439683213474</v>
      </c>
      <c r="Q50" s="9"/>
    </row>
    <row r="51" spans="3:17" ht="15.75">
      <c r="C51" s="9"/>
      <c r="D51" s="9" t="s">
        <v>3</v>
      </c>
      <c r="E51" s="9"/>
      <c r="F51" s="9">
        <f>(D22-D13)/D13*100</f>
        <v>3.0197873597164717</v>
      </c>
      <c r="G51" s="9">
        <f>(J22-J13)/J13*100</f>
        <v>42.807099486221404</v>
      </c>
      <c r="H51" s="9">
        <f>(P22-P13)/P13*100</f>
        <v>-6.7072654994502034</v>
      </c>
      <c r="I51" s="9"/>
      <c r="J51" s="9"/>
      <c r="K51" s="9"/>
      <c r="L51" s="9" t="s">
        <v>3</v>
      </c>
      <c r="M51" s="9"/>
      <c r="N51" s="9">
        <f>STDEVP(D17:D21)*100</f>
        <v>68.136920975339535</v>
      </c>
      <c r="O51" s="9">
        <f>STDEVP(J17:J21)*100</f>
        <v>43.749285708478993</v>
      </c>
      <c r="P51" s="9">
        <f>STDEVP(P17:P20)*100</f>
        <v>114.81942344394069</v>
      </c>
      <c r="Q51" s="9"/>
    </row>
    <row r="52" spans="3:17" ht="15.75">
      <c r="C52" s="9"/>
      <c r="D52" s="9" t="s">
        <v>4</v>
      </c>
      <c r="E52" s="9"/>
      <c r="F52" s="9">
        <f>(D31-D22)/D22*100</f>
        <v>0.37984662796531804</v>
      </c>
      <c r="G52" s="9">
        <f>(J31-J22)/J22*100</f>
        <v>2.5756336876533221</v>
      </c>
      <c r="H52" s="9">
        <f>(P31-P22)/P22*100</f>
        <v>-20.933816863100642</v>
      </c>
      <c r="I52" s="9"/>
      <c r="J52" s="9"/>
      <c r="K52" s="9"/>
      <c r="L52" s="9" t="s">
        <v>4</v>
      </c>
      <c r="M52" s="9"/>
      <c r="N52" s="9">
        <f>STDEVP(D26:D30)*100</f>
        <v>48.905623398542495</v>
      </c>
      <c r="O52" s="9">
        <f>STDEVP(J26:J30)*100</f>
        <v>34.571664698127421</v>
      </c>
      <c r="P52" s="9">
        <f>STDEVP(P26:P30)*100</f>
        <v>163.86750745648169</v>
      </c>
      <c r="Q52" s="9"/>
    </row>
    <row r="53" spans="3:17" ht="15.75">
      <c r="C53" s="9"/>
      <c r="D53" s="9" t="s">
        <v>5</v>
      </c>
      <c r="E53" s="9"/>
      <c r="F53" s="9">
        <f>(D43-D31)/D31*100</f>
        <v>-3.5993502784520932</v>
      </c>
      <c r="G53" s="9">
        <f>(J43-J31)/J31*100</f>
        <v>-10.697489039457956</v>
      </c>
      <c r="H53" s="9">
        <f>(P43-P31)/P31*100</f>
        <v>-26.126590987272092</v>
      </c>
      <c r="I53" s="9"/>
      <c r="J53" s="9"/>
      <c r="K53" s="9"/>
      <c r="L53" s="9" t="s">
        <v>5</v>
      </c>
      <c r="M53" s="9"/>
      <c r="N53" s="9">
        <f>STDEVP(D35:D42)*100</f>
        <v>15.140487937976093</v>
      </c>
      <c r="O53" s="9">
        <f>STDEVP(J35:J39)*100</f>
        <v>83.036377570329606</v>
      </c>
      <c r="P53" s="9">
        <f>STDEVP(P35:P38)*100</f>
        <v>71.77917525299091</v>
      </c>
      <c r="Q53" s="9"/>
    </row>
    <row r="54" spans="3:17" ht="15.7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3:17" ht="15.75">
      <c r="C55" s="9"/>
      <c r="D55" s="9" t="s">
        <v>7</v>
      </c>
      <c r="E55" s="9"/>
      <c r="F55" s="9">
        <f>(F50+F51+F52+F53)/4</f>
        <v>1.2286894760074643</v>
      </c>
      <c r="G55" s="9">
        <f>(G50+G51+G52+G53)/4</f>
        <v>0.21690608770001596</v>
      </c>
      <c r="H55" s="9">
        <f>(H50+H51+H52+H53)/4</f>
        <v>-12.40006811719142</v>
      </c>
      <c r="I55" s="9"/>
      <c r="J55" s="9"/>
      <c r="K55" s="9"/>
      <c r="L55" s="9" t="s">
        <v>7</v>
      </c>
      <c r="M55" s="9"/>
      <c r="N55" s="9">
        <f>(N50+N51+N52+N53)/4</f>
        <v>53.569768407334124</v>
      </c>
      <c r="O55" s="9">
        <f>(O50+O51+O52+O53)/4</f>
        <v>49.685119815487411</v>
      </c>
      <c r="P55" s="9">
        <f>(P50+P51+P52+P53)/4</f>
        <v>105.900125746387</v>
      </c>
      <c r="Q5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AVANCEON LIMITED</vt:lpstr>
      <vt:lpstr>PTCL</vt:lpstr>
      <vt:lpstr>TELECARD LTD</vt:lpstr>
      <vt:lpstr>HUM NETWORK LTD</vt:lpstr>
      <vt:lpstr>TRG PAKISTAN LTD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LUQMAN</dc:creator>
  <cp:lastModifiedBy>Windows User</cp:lastModifiedBy>
  <dcterms:created xsi:type="dcterms:W3CDTF">2020-03-28T13:54:10Z</dcterms:created>
  <dcterms:modified xsi:type="dcterms:W3CDTF">2020-03-29T08:58:19Z</dcterms:modified>
</cp:coreProperties>
</file>