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wamp64\www\excel_extract\departure\"/>
    </mc:Choice>
  </mc:AlternateContent>
  <workbookProtection workbookAlgorithmName="SHA-512" workbookHashValue="xbIe4UmV6h9QXppbdVD+laWSALDNhBeidaO4KXbWFSpGtslz6rBX+DVyNETJpB3MUSTD/se/MKKKIMtrPsD+bw==" workbookSaltValue="8kb4YIsHL7MjAekp+V6y1g==" workbookSpinCount="100000" lockStructure="1"/>
  <bookViews>
    <workbookView xWindow="0" yWindow="0" windowWidth="15345" windowHeight="4575"/>
  </bookViews>
  <sheets>
    <sheet name="DEPARTURE" sheetId="4" r:id="rId1"/>
    <sheet name="DATA" sheetId="3" state="hidden" r:id="rId2"/>
  </sheets>
  <definedNames>
    <definedName name="MD5_VALUE" localSheetId="0">#REF!</definedName>
    <definedName name="MD5_VALUE">#REF!</definedName>
    <definedName name="NR_01" localSheetId="0">#REF!</definedName>
    <definedName name="NR_01">#REF!</definedName>
    <definedName name="NR_01_CODE" localSheetId="0">#REF!</definedName>
    <definedName name="NR_01_CODE">#REF!</definedName>
    <definedName name="NR_02" localSheetId="0">#REF!</definedName>
    <definedName name="NR_02">#REF!</definedName>
    <definedName name="NR_03" localSheetId="0">#REF!</definedName>
    <definedName name="NR_03">#REF!</definedName>
    <definedName name="NR_04" localSheetId="0">#REF!</definedName>
    <definedName name="NR_04">#REF!</definedName>
    <definedName name="NR_05" localSheetId="0">#REF!</definedName>
    <definedName name="NR_05">#REF!</definedName>
    <definedName name="NR_06" localSheetId="0">#REF!</definedName>
    <definedName name="NR_06">#REF!</definedName>
    <definedName name="NR_07" localSheetId="0">#REF!</definedName>
    <definedName name="NR_07">#REF!</definedName>
    <definedName name="NR_08" localSheetId="0">#REF!</definedName>
    <definedName name="NR_08">#REF!</definedName>
    <definedName name="NR_09" localSheetId="0">#REF!</definedName>
    <definedName name="NR_09">#REF!</definedName>
    <definedName name="NR_10" localSheetId="0">#REF!</definedName>
    <definedName name="NR_10">#REF!</definedName>
    <definedName name="NR_11" localSheetId="0">#REF!</definedName>
    <definedName name="NR_11">#REF!</definedName>
    <definedName name="NR_12" localSheetId="0">#REF!</definedName>
    <definedName name="NR_12">#REF!</definedName>
    <definedName name="NR_13" localSheetId="0">#REF!</definedName>
    <definedName name="NR_13">#REF!</definedName>
    <definedName name="NR_14" localSheetId="0">#REF!</definedName>
    <definedName name="NR_14">#REF!</definedName>
    <definedName name="NR_15" localSheetId="0">#REF!</definedName>
    <definedName name="NR_15">#REF!</definedName>
    <definedName name="NR_16" localSheetId="0">#REF!</definedName>
    <definedName name="NR_16">#REF!</definedName>
    <definedName name="NR_17" localSheetId="0">#REF!</definedName>
    <definedName name="NR_17">#REF!</definedName>
    <definedName name="NR_18" localSheetId="0">#REF!</definedName>
    <definedName name="NR_18">#REF!</definedName>
    <definedName name="NR_19" localSheetId="0">#REF!</definedName>
    <definedName name="NR_19">#REF!</definedName>
    <definedName name="NR_20" localSheetId="0">#REF!</definedName>
    <definedName name="NR_20">#REF!</definedName>
    <definedName name="NR_22" localSheetId="0">#REF!</definedName>
    <definedName name="NR_22">#REF!</definedName>
    <definedName name="NR_23" localSheetId="0">#REF!</definedName>
    <definedName name="NR_23">#REF!</definedName>
    <definedName name="NR_24" localSheetId="0">#REF!</definedName>
    <definedName name="NR_24">#REF!</definedName>
    <definedName name="NR_25" localSheetId="0">#REF!</definedName>
    <definedName name="NR_25">#REF!</definedName>
    <definedName name="NR_27" localSheetId="0">#REF!</definedName>
    <definedName name="NR_27">#REF!</definedName>
    <definedName name="NR_28" localSheetId="0">#REF!</definedName>
    <definedName name="NR_28">#REF!</definedName>
    <definedName name="NR_29" localSheetId="0">#REF!</definedName>
    <definedName name="NR_29">#REF!</definedName>
    <definedName name="NR_30" localSheetId="0">#REF!</definedName>
    <definedName name="NR_30">#REF!</definedName>
    <definedName name="NR_31" localSheetId="0">#REF!</definedName>
    <definedName name="NR_31">#REF!</definedName>
    <definedName name="NR_32" localSheetId="0">#REF!</definedName>
    <definedName name="NR_32">#REF!</definedName>
    <definedName name="NR_33" localSheetId="0">#REF!</definedName>
    <definedName name="NR_33">#REF!</definedName>
    <definedName name="NR_34" localSheetId="0">#REF!</definedName>
    <definedName name="NR_34">#REF!</definedName>
    <definedName name="NR_35" localSheetId="0">#REF!</definedName>
    <definedName name="NR_35">#REF!</definedName>
    <definedName name="NR_36" localSheetId="0">#REF!</definedName>
    <definedName name="NR_36">#REF!</definedName>
    <definedName name="NR_37" localSheetId="0">#REF!</definedName>
    <definedName name="NR_37">#REF!</definedName>
    <definedName name="NR_AD_FF_1" localSheetId="0">#REF!</definedName>
    <definedName name="NR_AD_FF_1">#REF!</definedName>
    <definedName name="NR_AD_FF_2" localSheetId="0">#REF!</definedName>
    <definedName name="NR_AD_FF_2">#REF!</definedName>
    <definedName name="NR_AD_GF_1" localSheetId="0">#REF!</definedName>
    <definedName name="NR_AD_GF_1">#REF!</definedName>
    <definedName name="NR_AD_GF_2" localSheetId="0">#REF!</definedName>
    <definedName name="NR_AD_GF_2">#REF!</definedName>
    <definedName name="NR_CONSO_LSGO" localSheetId="0">#REF!</definedName>
    <definedName name="NR_CONSO_LSGO">#REF!</definedName>
    <definedName name="NR_CTP_1" localSheetId="0">#REF!</definedName>
    <definedName name="NR_CTP_1">#REF!</definedName>
    <definedName name="NR_CTP_2" localSheetId="0">#REF!</definedName>
    <definedName name="NR_CTP_2">#REF!</definedName>
    <definedName name="NR_CTP_3" localSheetId="0">#REF!</definedName>
    <definedName name="NR_CTP_3">#REF!</definedName>
    <definedName name="NR_CTP_4" localSheetId="0">#REF!</definedName>
    <definedName name="NR_CTP_4">#REF!</definedName>
    <definedName name="NR_ECT_1" localSheetId="0">#REF!</definedName>
    <definedName name="NR_ECT_1">#REF!</definedName>
    <definedName name="NR_ECT_2" localSheetId="0">#REF!</definedName>
    <definedName name="NR_ECT_2">#REF!</definedName>
    <definedName name="NR_ECT_3" localSheetId="0">#REF!</definedName>
    <definedName name="NR_ECT_3">#REF!</definedName>
    <definedName name="NR_ECT_4" localSheetId="0">#REF!</definedName>
    <definedName name="NR_ECT_4">#REF!</definedName>
    <definedName name="NR_LNG_1" localSheetId="0">#REF!</definedName>
    <definedName name="NR_LNG_1">#REF!</definedName>
    <definedName name="NR_LNG_2" localSheetId="0">#REF!</definedName>
    <definedName name="NR_LNG_2">#REF!</definedName>
    <definedName name="NR_LNG_3" localSheetId="0">#REF!</definedName>
    <definedName name="NR_LNG_3">#REF!</definedName>
    <definedName name="NR_LNG_4" localSheetId="0">#REF!</definedName>
    <definedName name="NR_LNG_4">#REF!</definedName>
    <definedName name="NR_REM_LSGO" localSheetId="0">#REF!</definedName>
    <definedName name="NR_REM_LSGO">#REF!</definedName>
    <definedName name="_xlnm.Print_Area" localSheetId="0">DEPARTURE!$A$1:$K$18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1" i="3" l="1"/>
  <c r="Z21" i="3"/>
  <c r="Y21" i="3"/>
  <c r="X21" i="3"/>
  <c r="AA20" i="3"/>
  <c r="Z20" i="3"/>
  <c r="Y20" i="3"/>
  <c r="X20" i="3"/>
  <c r="P23" i="3"/>
  <c r="O23" i="3"/>
  <c r="N23" i="3"/>
  <c r="M23" i="3"/>
  <c r="L23" i="3"/>
  <c r="K23" i="3"/>
  <c r="J23" i="3"/>
  <c r="P22" i="3"/>
  <c r="O22" i="3"/>
  <c r="N22" i="3"/>
  <c r="M22" i="3"/>
  <c r="L22" i="3"/>
  <c r="K22" i="3"/>
  <c r="J22" i="3"/>
  <c r="P21" i="3"/>
  <c r="O21" i="3"/>
  <c r="N21" i="3"/>
  <c r="M21" i="3"/>
  <c r="L21" i="3"/>
  <c r="K21" i="3"/>
  <c r="J21" i="3"/>
  <c r="P20" i="3"/>
  <c r="O20" i="3"/>
  <c r="N20" i="3"/>
  <c r="M20" i="3"/>
  <c r="L20" i="3"/>
  <c r="K20" i="3"/>
  <c r="J20" i="3"/>
  <c r="M3" i="3"/>
  <c r="N3" i="3"/>
  <c r="AA4" i="3"/>
  <c r="Z4" i="3"/>
  <c r="Y4" i="3"/>
  <c r="X4" i="3"/>
  <c r="AA3" i="3"/>
  <c r="Z3" i="3"/>
  <c r="Y3" i="3"/>
  <c r="X3" i="3"/>
  <c r="AA2" i="3"/>
  <c r="Z2" i="3"/>
  <c r="Y2" i="3"/>
  <c r="X2" i="3"/>
  <c r="P7" i="3"/>
  <c r="O7" i="3"/>
  <c r="N7" i="3"/>
  <c r="M7" i="3"/>
  <c r="L7" i="3"/>
  <c r="K7" i="3"/>
  <c r="J7" i="3"/>
  <c r="P6" i="3"/>
  <c r="O6" i="3"/>
  <c r="N6" i="3"/>
  <c r="M6" i="3"/>
  <c r="L6" i="3"/>
  <c r="K6" i="3"/>
  <c r="J6" i="3"/>
  <c r="P5" i="3"/>
  <c r="O5" i="3"/>
  <c r="N5" i="3"/>
  <c r="M5" i="3"/>
  <c r="L5" i="3"/>
  <c r="K5" i="3"/>
  <c r="J5" i="3"/>
  <c r="M2" i="3"/>
  <c r="M4" i="3"/>
  <c r="P4" i="3"/>
  <c r="O4" i="3"/>
  <c r="N4" i="3"/>
  <c r="L4" i="3"/>
  <c r="K4" i="3"/>
  <c r="J4" i="3"/>
  <c r="P3" i="3"/>
  <c r="O3" i="3"/>
  <c r="L3" i="3"/>
  <c r="K3" i="3"/>
  <c r="J3" i="3"/>
  <c r="N2" i="3"/>
  <c r="O2" i="3"/>
  <c r="P2" i="3"/>
  <c r="L2" i="3"/>
  <c r="K2" i="3"/>
  <c r="J2" i="3"/>
  <c r="S6" i="3" l="1"/>
  <c r="Q6" i="3" s="1"/>
  <c r="S20" i="3"/>
  <c r="Q20" i="3" s="1"/>
  <c r="R22" i="3"/>
  <c r="T22" i="3" s="1"/>
  <c r="S7" i="3"/>
  <c r="Q7" i="3" s="1"/>
  <c r="R20" i="3"/>
  <c r="T20" i="3" s="1"/>
  <c r="U20" i="3" s="1"/>
  <c r="S22" i="3"/>
  <c r="Q22" i="3" s="1"/>
  <c r="S23" i="3"/>
  <c r="Q23" i="3" s="1"/>
  <c r="R23" i="3"/>
  <c r="T23" i="3" s="1"/>
  <c r="S2" i="3"/>
  <c r="Q2" i="3" s="1"/>
  <c r="S5" i="3"/>
  <c r="Q5" i="3" s="1"/>
  <c r="S4" i="3"/>
  <c r="Q4" i="3" s="1"/>
  <c r="S21" i="3"/>
  <c r="Q21" i="3" s="1"/>
  <c r="R5" i="3"/>
  <c r="T5" i="3" s="1"/>
  <c r="U5" i="3" s="1"/>
  <c r="S3" i="3"/>
  <c r="Q3" i="3" s="1"/>
  <c r="R3" i="3"/>
  <c r="T3" i="3" s="1"/>
  <c r="R2" i="3"/>
  <c r="T2" i="3" s="1"/>
  <c r="U2" i="3" s="1"/>
  <c r="R4" i="3"/>
  <c r="T4" i="3" s="1"/>
  <c r="R7" i="3"/>
  <c r="T7" i="3" s="1"/>
  <c r="R21" i="3"/>
  <c r="T21" i="3" s="1"/>
  <c r="R6" i="3"/>
  <c r="T6" i="3" s="1"/>
  <c r="U6" i="3" s="1"/>
  <c r="U22" i="3" l="1"/>
  <c r="U4" i="3"/>
  <c r="AB21" i="3" s="1"/>
  <c r="U7" i="3"/>
  <c r="V6" i="3"/>
  <c r="U23" i="3"/>
  <c r="V23" i="3" s="1"/>
  <c r="U21" i="3"/>
  <c r="V21" i="3" s="1"/>
  <c r="U3" i="3"/>
  <c r="AB3" i="3" s="1"/>
  <c r="AB4" i="3"/>
  <c r="AD4" i="3"/>
  <c r="J30" i="3" s="1"/>
  <c r="AD21" i="3"/>
  <c r="AC4" i="3"/>
  <c r="V3" i="3"/>
  <c r="AC21" i="3" l="1"/>
  <c r="V4" i="3"/>
  <c r="AD3" i="3"/>
  <c r="AC3" i="3"/>
</calcChain>
</file>

<file path=xl/comments1.xml><?xml version="1.0" encoding="utf-8"?>
<comments xmlns="http://schemas.openxmlformats.org/spreadsheetml/2006/main">
  <authors>
    <author>Kamel BENRABAH</author>
  </authors>
  <commentList>
    <comment ref="E2" authorId="0" shapeId="0">
      <text>
        <r>
          <rPr>
            <sz val="9"/>
            <color indexed="81"/>
            <rFont val="Tahoma"/>
            <family val="2"/>
          </rPr>
          <t>(choose from dropdown)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(ROB quantities can be taken at or near POB time and reported as at left berth)</t>
        </r>
      </text>
    </comment>
    <comment ref="A5" authorId="0" shapeId="0">
      <text>
        <r>
          <rPr>
            <sz val="9"/>
            <color indexed="81"/>
            <rFont val="Tahoma"/>
            <family val="2"/>
          </rPr>
          <t>(commercial voyage number)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Kamel BENRABAH:</t>
        </r>
        <r>
          <rPr>
            <sz val="9"/>
            <color indexed="81"/>
            <rFont val="Tahoma"/>
            <family val="2"/>
          </rPr>
          <t xml:space="preserve">
Direction of wind to be expressed in quadrants, text format, 3 characters max, Wind force beaufort number.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>(metric tons, this cell is used for actual FO&lt;0.5% sulphur)</t>
        </r>
      </text>
    </comment>
    <comment ref="A6" authorId="0" shapeId="0">
      <text>
        <r>
          <rPr>
            <sz val="9"/>
            <color indexed="81"/>
            <rFont val="Tahoma"/>
            <family val="2"/>
          </rPr>
          <t>(format xxx/yy, keep last voyage number and 
increment xxx in the next departure report)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Sea state, beaufort number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(metric tons, this will be used for new FO to be used in SECA area)</t>
        </r>
      </text>
    </comment>
    <comment ref="A7" authorId="0" shapeId="0">
      <text>
        <r>
          <rPr>
            <sz val="9"/>
            <color indexed="81"/>
            <rFont val="Tahoma"/>
            <family val="2"/>
          </rPr>
          <t>(next berth where voyage will end, 5 characters UNLocode, codes are available at https://gisis.imo.org/Public/ISPS/Default.aspx)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>Number of hours during which the vessel encountered wind &gt; 5 since last report, no decimals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A8" authorId="0" shapeId="0">
      <text>
        <r>
          <rPr>
            <sz val="9"/>
            <color indexed="81"/>
            <rFont val="Tahoma"/>
            <family val="2"/>
          </rPr>
          <t>(next berth where voyage will end, 5 characters UNLocode, codes are available at https://gisis.imo.org/Public/ISPS/Default.aspx)</t>
        </r>
      </text>
    </comment>
    <comment ref="E8" authorId="0" shapeId="0">
      <text>
        <r>
          <rPr>
            <sz val="9"/>
            <color indexed="81"/>
            <rFont val="Tahoma"/>
            <family val="2"/>
          </rPr>
          <t>(Flowmeters values can be taken at or near POB time and reported as at left berth)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(cubic meters)</t>
        </r>
      </text>
    </comment>
    <comment ref="A9" authorId="0" shapeId="0">
      <text>
        <r>
          <rPr>
            <sz val="9"/>
            <color indexed="81"/>
            <rFont val="Tahoma"/>
            <family val="2"/>
          </rPr>
          <t>(choose from dropdown, specify the type of call scheduled in next berth)</t>
        </r>
      </text>
    </comment>
    <comment ref="E9" authorId="0" shapeId="0">
      <text>
        <r>
          <rPr>
            <sz val="9"/>
            <color indexed="81"/>
            <rFont val="Tahoma"/>
            <family val="2"/>
          </rPr>
          <t>(record value displayed on FG flowmeter to boilers if any, in kg. Leave blank if no data to report)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>(Lubricating Oil, total ROB quantity in liters, format xxxxx without decimals)</t>
        </r>
      </text>
    </comment>
    <comment ref="A10" authorId="0" shapeId="0">
      <text>
        <r>
          <rPr>
            <sz val="9"/>
            <color indexed="81"/>
            <rFont val="Tahoma"/>
            <family val="2"/>
          </rPr>
          <t>(choose from dropdown, specify if destination port is EU/UK)</t>
        </r>
      </text>
    </comment>
    <comment ref="E10" authorId="0" shapeId="0">
      <text>
        <r>
          <rPr>
            <sz val="9"/>
            <color indexed="81"/>
            <rFont val="Tahoma"/>
            <family val="2"/>
          </rPr>
          <t>(record value displayed on FG flowmeter to DFDE#1 if any, in Nm³. Leave blank if no data to report)</t>
        </r>
      </text>
    </comment>
    <comment ref="A11" authorId="0" shapeId="0">
      <text>
        <r>
          <rPr>
            <sz val="9"/>
            <color indexed="81"/>
            <rFont val="Tahoma"/>
            <family val="2"/>
          </rPr>
          <t>(format ddMMyyyy without separators, for example, type 15122023 instead of 15/12/2023)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>(Insert value of total shaft revolutions counter. This cell is to be used by vessels with single propellers and for starboard shaft for twin propellers)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>(Local time format HHmm without separators, Time zone format +hhmm or -hhmm without separators, for example, type +0120 for GMT+ 1h20, and type -0200 for GMT-2)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>(Insert value of total shaft revolutions counter. This cell is to be used only by vessels with twin propellers for port side shaft)</t>
        </r>
      </text>
    </comment>
    <comment ref="A13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GPS distance from start of voyage to noon)</t>
        </r>
      </text>
    </comment>
    <comment ref="A14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surface distance from start of voyage to noon)</t>
        </r>
      </text>
    </comment>
    <comment ref="E14" authorId="0" shapeId="0">
      <text>
        <r>
          <rPr>
            <sz val="9"/>
            <color indexed="81"/>
            <rFont val="Tahoma"/>
            <family val="2"/>
          </rPr>
          <t>(record value displayed on FG flowmeter to GCU if any, in kg. Leave blank if no data to report.)</t>
        </r>
      </text>
    </comment>
    <comment ref="I14" authorId="0" shapeId="0">
      <text>
        <r>
          <rPr>
            <sz val="9"/>
            <color indexed="81"/>
            <rFont val="Tahoma"/>
            <family val="2"/>
          </rPr>
          <t>(Record date of ETA as assigned by Charterers )</t>
        </r>
      </text>
    </comment>
    <comment ref="A15" authorId="0" shapeId="0">
      <text>
        <r>
          <rPr>
            <sz val="9"/>
            <color indexed="81"/>
            <rFont val="Tahoma"/>
            <family val="2"/>
          </rPr>
          <t>(choose from dropdown)</t>
        </r>
      </text>
    </comment>
    <comment ref="E15" authorId="0" shapeId="0">
      <text>
        <r>
          <rPr>
            <sz val="9"/>
            <color indexed="81"/>
            <rFont val="Tahoma"/>
            <family val="2"/>
          </rPr>
          <t>(record value displayed on flowmeter to vent riser n°1 if any, in kg. Leave blank if no data to report.)</t>
        </r>
      </text>
    </comment>
    <comment ref="I15" authorId="0" shapeId="0">
      <text>
        <r>
          <rPr>
            <sz val="9"/>
            <color indexed="81"/>
            <rFont val="Tahoma"/>
            <family val="2"/>
          </rPr>
          <t>(Record the planned distance to berth as per voyage plan)</t>
        </r>
      </text>
    </comment>
    <comment ref="A16" authorId="0" shapeId="0">
      <text>
        <r>
          <rPr>
            <sz val="9"/>
            <color indexed="81"/>
            <rFont val="Tahoma"/>
            <family val="2"/>
          </rPr>
          <t>(this is the total volume in m³ of LNG to be discharged as per B/L, or sum of B/L quantities to discharge if several. If on ballast with heel, zero is to be reported)</t>
        </r>
      </text>
    </comment>
    <comment ref="A17" authorId="0" shapeId="0">
      <text>
        <r>
          <rPr>
            <sz val="9"/>
            <color indexed="81"/>
            <rFont val="Tahoma"/>
            <family val="2"/>
          </rPr>
          <t>(this is the total mass in metric tons of all cargo on board even when vessel is on ballasts with heel on board)</t>
        </r>
      </text>
    </comment>
  </commentList>
</comments>
</file>

<file path=xl/sharedStrings.xml><?xml version="1.0" encoding="utf-8"?>
<sst xmlns="http://schemas.openxmlformats.org/spreadsheetml/2006/main" count="184" uniqueCount="139">
  <si>
    <t>DCS Voyage number</t>
  </si>
  <si>
    <t>Destination Port</t>
  </si>
  <si>
    <t>LALLA FATMA N'SOUMER</t>
  </si>
  <si>
    <t>CHEIKH EL MOKRANI</t>
  </si>
  <si>
    <t>RHOURD EL ADRA</t>
  </si>
  <si>
    <t>CHEIKH BOUAMAMA</t>
  </si>
  <si>
    <t>RHOURD EL HAMRA</t>
  </si>
  <si>
    <t>AIN ZEFT</t>
  </si>
  <si>
    <t>RAS TOMB</t>
  </si>
  <si>
    <t>RHOURD EL FARES</t>
  </si>
  <si>
    <t>BERGA II</t>
  </si>
  <si>
    <t>TESSALA</t>
  </si>
  <si>
    <t>OUGARTA</t>
  </si>
  <si>
    <t>HASSI BERKINE</t>
  </si>
  <si>
    <t>HASSI TOUAREG</t>
  </si>
  <si>
    <t>IN ECKER</t>
  </si>
  <si>
    <t>Voyage reference</t>
  </si>
  <si>
    <t>MGO</t>
  </si>
  <si>
    <t>At anchor</t>
  </si>
  <si>
    <t>Ballast sea passage</t>
  </si>
  <si>
    <t>GPS trip counter</t>
  </si>
  <si>
    <t>LSFO (sulphur &gt; 0.1%)</t>
  </si>
  <si>
    <t>ULSFO (sulphur &lt; 0.1%)</t>
  </si>
  <si>
    <t>LNG (CTMS, only for LNG carriers)</t>
  </si>
  <si>
    <t>Sea state (Beaufort)</t>
  </si>
  <si>
    <t>VESSEL NAME</t>
  </si>
  <si>
    <t>Propeller revolution counter (Port)</t>
  </si>
  <si>
    <t>Hours of wind &gt; Bfrt 5 since last report</t>
  </si>
  <si>
    <t>Propeller revolution counter (Stbd/Single)</t>
  </si>
  <si>
    <t>Speed Log trip counter (surface)</t>
  </si>
  <si>
    <t>LO</t>
  </si>
  <si>
    <t>Wind - Direction/Force (Beaufort)</t>
  </si>
  <si>
    <t>NOON UTC</t>
  </si>
  <si>
    <t>SOSP UTC</t>
  </si>
  <si>
    <t>EOSP UTC</t>
  </si>
  <si>
    <t>DD</t>
  </si>
  <si>
    <t>MM</t>
  </si>
  <si>
    <t>YY</t>
  </si>
  <si>
    <t>HH</t>
  </si>
  <si>
    <t>TIMEZONE</t>
  </si>
  <si>
    <t>DATE/UTC</t>
  </si>
  <si>
    <t>MASTER NAME</t>
  </si>
  <si>
    <t>PROPULSION DATA</t>
  </si>
  <si>
    <t>Channel transit</t>
  </si>
  <si>
    <t>DURATION</t>
  </si>
  <si>
    <t>SOSP&gt;NOON</t>
  </si>
  <si>
    <t>SOSP&gt;EOSP</t>
  </si>
  <si>
    <t>ANCH UTC</t>
  </si>
  <si>
    <t>ANCHUP UTC</t>
  </si>
  <si>
    <t>AT ANCHOR</t>
  </si>
  <si>
    <t>ETA UTC</t>
  </si>
  <si>
    <t>At berth</t>
  </si>
  <si>
    <t>FG to boilers  (kg)</t>
  </si>
  <si>
    <t>FG to GCU (kg)</t>
  </si>
  <si>
    <t>FG to DFDE#1 (Nm³)</t>
  </si>
  <si>
    <t>FG to DFDE#2 (Nm³)</t>
  </si>
  <si>
    <t>FG to DFDE#3 (Nm³)</t>
  </si>
  <si>
    <t>FG to DFDE#4 (Nm³)</t>
  </si>
  <si>
    <t>Vapour to N°1 Mast (kg)</t>
  </si>
  <si>
    <t>Repairs/Drydock</t>
  </si>
  <si>
    <t>Bunkering</t>
  </si>
  <si>
    <t>Shelter/Refuge</t>
  </si>
  <si>
    <t>Other</t>
  </si>
  <si>
    <t>Laden sea passage</t>
  </si>
  <si>
    <t>Waiting berth-Laden</t>
  </si>
  <si>
    <t>Waiting berth-OnBallast</t>
  </si>
  <si>
    <t>EU/UK Port?</t>
  </si>
  <si>
    <t>UK Port</t>
  </si>
  <si>
    <t>EU Port</t>
  </si>
  <si>
    <t>Non MRV Port</t>
  </si>
  <si>
    <t>DEPARTURE REPORT</t>
  </si>
  <si>
    <t>DEPARTURE DATA (AT LEFT BERTH)</t>
  </si>
  <si>
    <t>REMAINING ON BOARD AT LEFT BERTH</t>
  </si>
  <si>
    <t>Left berth date</t>
  </si>
  <si>
    <t>Left berth Local time | Time zone</t>
  </si>
  <si>
    <t>VOYAGE PLANNING DATA</t>
  </si>
  <si>
    <t>Requested ETA date</t>
  </si>
  <si>
    <t>Planned distance to go</t>
  </si>
  <si>
    <t>FUEL GAS COUNTERS AT LEFT BERTH (LNG CARRIERS only)</t>
  </si>
  <si>
    <t>WEATHER AT DEPARTURE</t>
  </si>
  <si>
    <t>LNG CARRIERS: total volume to discharge</t>
  </si>
  <si>
    <t>OTHER SHIPS: total cargo on board</t>
  </si>
  <si>
    <t>Type of cargo on board</t>
  </si>
  <si>
    <t>Butane</t>
  </si>
  <si>
    <t>Propane</t>
  </si>
  <si>
    <t>Methane</t>
  </si>
  <si>
    <t>Diesel oil</t>
  </si>
  <si>
    <t>Fuel oil</t>
  </si>
  <si>
    <t>Bitumen</t>
  </si>
  <si>
    <t>Gasoline</t>
  </si>
  <si>
    <t>Kerosene</t>
  </si>
  <si>
    <t>Ammonia</t>
  </si>
  <si>
    <t>Debunkering</t>
  </si>
  <si>
    <t>Departure Port</t>
  </si>
  <si>
    <t>Type of next call</t>
  </si>
  <si>
    <t>Cargo operations-STS</t>
  </si>
  <si>
    <t>Cargo operations-Berth</t>
  </si>
  <si>
    <t>LNG Carrier</t>
  </si>
  <si>
    <t>Gas Carrier</t>
  </si>
  <si>
    <t>Tanker</t>
  </si>
  <si>
    <t>Sailing in unsafe weather</t>
  </si>
  <si>
    <t>Sailing in iceberg area</t>
  </si>
  <si>
    <t>Medical evacuation</t>
  </si>
  <si>
    <t>Sailing in piracy area</t>
  </si>
  <si>
    <t>Sailing in war area</t>
  </si>
  <si>
    <t>Man over board rescue</t>
  </si>
  <si>
    <t>Other, for saving life at sea</t>
  </si>
  <si>
    <t>Damage to ship or equipment</t>
  </si>
  <si>
    <t>Not applicable/None</t>
  </si>
  <si>
    <t>Sailing in ice edge</t>
  </si>
  <si>
    <t>STS loading</t>
  </si>
  <si>
    <t>STS discharging</t>
  </si>
  <si>
    <t>Cargo cooling</t>
  </si>
  <si>
    <t>Cargo reliquefaction</t>
  </si>
  <si>
    <t>Cargo heating</t>
  </si>
  <si>
    <t>Cargo disch. elect. driven</t>
  </si>
  <si>
    <t>Cargo disch. steam driven</t>
  </si>
  <si>
    <t>Cargo disch. standalone</t>
  </si>
  <si>
    <t>STS voyage &lt;600nm&lt;72h</t>
  </si>
  <si>
    <t>Navigational hazards area</t>
  </si>
  <si>
    <t>Involved in SAR operation</t>
  </si>
  <si>
    <t>LSFO</t>
  </si>
  <si>
    <t>ULSFO</t>
  </si>
  <si>
    <t>LNG</t>
  </si>
  <si>
    <t>ConsFO</t>
  </si>
  <si>
    <t>ConsDO</t>
  </si>
  <si>
    <t>ConsLNG</t>
  </si>
  <si>
    <t>Noon data</t>
  </si>
  <si>
    <t>Arrival data</t>
  </si>
  <si>
    <t>LOC</t>
  </si>
  <si>
    <t>DATE/TIME LOC</t>
  </si>
  <si>
    <t>ZONE</t>
  </si>
  <si>
    <t xml:space="preserve"> </t>
  </si>
  <si>
    <t>DZAZW</t>
  </si>
  <si>
    <t>A.BEKAKCHA</t>
  </si>
  <si>
    <t>M2394-01/25-OUG169-BOTAS</t>
  </si>
  <si>
    <t>TRMAR</t>
  </si>
  <si>
    <t>W/4</t>
  </si>
  <si>
    <t>03/25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</si>
</sst>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\+00&quot;:&quot;00;\-00&quot;:&quot;00"/>
    <numFmt numFmtId="165" formatCode="00&quot;/&quot;00&quot;/&quot;0000"/>
    <numFmt numFmtId="166" formatCode="00&quot;:&quot;00;"/>
    <numFmt numFmtId="167" formatCode="0&quot; nm&quot;"/>
    <numFmt numFmtId="168" formatCode="00"/>
    <numFmt numFmtId="169" formatCode="0000"/>
    <numFmt numFmtId="170" formatCode="0.0&quot; h&quot;"/>
    <numFmt numFmtId="171" formatCode="0&quot; ltr&quot;"/>
    <numFmt numFmtId="172" formatCode="0&quot; h&quot;"/>
    <numFmt numFmtId="173" formatCode="0.000&quot; m&quot;"/>
    <numFmt numFmtId="174" formatCode="0.000&quot; mt&quot;"/>
    <numFmt numFmtId="175" formatCode="0.000&quot; m³&quot;"/>
    <numFmt numFmtId="176" formatCode="0.00&quot; t&quot;"/>
    <numFmt numFmtId="177" formatCode="0.000"/>
    <numFmt numFmtId="178" formatCode="dd/mm/yyyy\ hh:mm&quot; Z&quot;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rgb="FFC00000"/>
      <name val="Arial Narrow"/>
      <family val="2"/>
    </font>
    <font>
      <b/>
      <sz val="10"/>
      <name val="Arial Narrow"/>
      <family val="2"/>
    </font>
    <font>
      <b/>
      <sz val="10"/>
      <color rgb="FF0000FF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2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168" fontId="6" fillId="0" borderId="0" xfId="0" applyNumberFormat="1" applyFont="1" applyAlignment="1">
      <alignment horizontal="center" vertical="center"/>
    </xf>
    <xf numFmtId="169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vertical="center"/>
    </xf>
    <xf numFmtId="22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70" fontId="9" fillId="0" borderId="0" xfId="0" applyNumberFormat="1" applyFont="1" applyAlignment="1">
      <alignment vertical="center"/>
    </xf>
    <xf numFmtId="166" fontId="4" fillId="3" borderId="1" xfId="0" applyNumberFormat="1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173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vertical="center"/>
    </xf>
    <xf numFmtId="177" fontId="6" fillId="0" borderId="0" xfId="0" applyNumberFormat="1" applyFont="1" applyAlignment="1">
      <alignment vertical="center"/>
    </xf>
    <xf numFmtId="177" fontId="6" fillId="0" borderId="0" xfId="0" applyNumberFormat="1" applyFont="1" applyAlignment="1">
      <alignment horizontal="center" vertical="center"/>
    </xf>
    <xf numFmtId="178" fontId="7" fillId="0" borderId="0" xfId="0" applyNumberFormat="1" applyFont="1" applyAlignment="1">
      <alignment vertical="center"/>
    </xf>
    <xf numFmtId="49" fontId="4" fillId="3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</xf>
    <xf numFmtId="49" fontId="8" fillId="0" borderId="1" xfId="0" applyNumberFormat="1" applyFont="1" applyFill="1" applyBorder="1" applyAlignment="1" applyProtection="1">
      <alignment horizontal="right" vertical="center"/>
    </xf>
    <xf numFmtId="0" fontId="8" fillId="0" borderId="1" xfId="0" applyFont="1" applyBorder="1" applyAlignment="1" applyProtection="1">
      <alignment horizontal="right" vertical="center"/>
    </xf>
    <xf numFmtId="49" fontId="4" fillId="0" borderId="1" xfId="0" applyNumberFormat="1" applyFont="1" applyFill="1" applyBorder="1" applyAlignment="1" applyProtection="1">
      <alignment horizontal="right" vertical="center"/>
    </xf>
    <xf numFmtId="0" fontId="4" fillId="0" borderId="0" xfId="0" applyFont="1" applyFill="1" applyAlignment="1" applyProtection="1">
      <alignment horizontal="center" vertical="center"/>
    </xf>
    <xf numFmtId="1" fontId="4" fillId="3" borderId="1" xfId="0" applyNumberFormat="1" applyFont="1" applyFill="1" applyBorder="1" applyAlignment="1" applyProtection="1">
      <alignment horizontal="center" vertical="center"/>
      <protection locked="0"/>
    </xf>
    <xf numFmtId="49" fontId="3" fillId="0" borderId="1" xfId="0" applyNumberFormat="1" applyFont="1" applyFill="1" applyBorder="1" applyAlignment="1" applyProtection="1">
      <alignment horizontal="right" vertical="center"/>
    </xf>
    <xf numFmtId="165" fontId="4" fillId="3" borderId="1" xfId="0" applyNumberFormat="1" applyFont="1" applyFill="1" applyBorder="1" applyAlignment="1" applyProtection="1">
      <alignment horizontal="center" vertical="center"/>
      <protection locked="0"/>
    </xf>
    <xf numFmtId="175" fontId="4" fillId="3" borderId="1" xfId="0" applyNumberFormat="1" applyFont="1" applyFill="1" applyBorder="1" applyAlignment="1" applyProtection="1">
      <alignment horizontal="center" vertical="center"/>
      <protection locked="0"/>
    </xf>
    <xf numFmtId="174" fontId="4" fillId="3" borderId="1" xfId="0" applyNumberFormat="1" applyFont="1" applyFill="1" applyBorder="1" applyAlignment="1" applyProtection="1">
      <alignment horizontal="center" vertical="center"/>
      <protection locked="0"/>
    </xf>
    <xf numFmtId="167" fontId="4" fillId="3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0" applyNumberFormat="1" applyFont="1" applyFill="1" applyBorder="1" applyAlignment="1" applyProtection="1">
      <alignment horizontal="center" vertical="center"/>
      <protection locked="0"/>
    </xf>
    <xf numFmtId="171" fontId="4" fillId="3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/>
    </xf>
    <xf numFmtId="49" fontId="8" fillId="2" borderId="1" xfId="0" applyNumberFormat="1" applyFont="1" applyFill="1" applyBorder="1" applyAlignment="1" applyProtection="1">
      <alignment horizontal="left" vertical="center"/>
    </xf>
    <xf numFmtId="49" fontId="3" fillId="3" borderId="1" xfId="0" applyNumberFormat="1" applyFont="1" applyFill="1" applyBorder="1" applyAlignment="1" applyProtection="1">
      <alignment horizontal="center" vertical="center"/>
    </xf>
    <xf numFmtId="49" fontId="3" fillId="0" borderId="2" xfId="0" applyNumberFormat="1" applyFont="1" applyFill="1" applyBorder="1" applyAlignment="1" applyProtection="1">
      <alignment horizontal="right" vertical="center"/>
    </xf>
    <xf numFmtId="49" fontId="3" fillId="0" borderId="3" xfId="0" applyNumberFormat="1" applyFont="1" applyFill="1" applyBorder="1" applyAlignment="1" applyProtection="1">
      <alignment horizontal="right" vertical="center"/>
    </xf>
    <xf numFmtId="49" fontId="3" fillId="0" borderId="4" xfId="0" applyNumberFormat="1" applyFont="1" applyFill="1" applyBorder="1" applyAlignment="1" applyProtection="1">
      <alignment horizontal="right" vertical="center"/>
    </xf>
    <xf numFmtId="49" fontId="4" fillId="3" borderId="2" xfId="0" applyNumberFormat="1" applyFont="1" applyFill="1" applyBorder="1" applyAlignment="1" applyProtection="1">
      <alignment horizontal="center" vertical="center"/>
      <protection locked="0"/>
    </xf>
    <xf numFmtId="49" fontId="4" fillId="3" borderId="4" xfId="0" applyNumberFormat="1" applyFont="1" applyFill="1" applyBorder="1" applyAlignment="1" applyProtection="1">
      <alignment horizontal="center" vertical="center"/>
      <protection locked="0"/>
    </xf>
    <xf numFmtId="1" fontId="4" fillId="3" borderId="2" xfId="0" applyNumberFormat="1" applyFont="1" applyFill="1" applyBorder="1" applyAlignment="1" applyProtection="1">
      <alignment horizontal="center" vertical="center"/>
      <protection locked="0"/>
    </xf>
    <xf numFmtId="1" fontId="4" fillId="3" borderId="4" xfId="0" applyNumberFormat="1" applyFont="1" applyFill="1" applyBorder="1" applyAlignment="1" applyProtection="1">
      <alignment horizontal="center" vertical="center"/>
      <protection locked="0"/>
    </xf>
    <xf numFmtId="172" fontId="4" fillId="3" borderId="2" xfId="0" applyNumberFormat="1" applyFont="1" applyFill="1" applyBorder="1" applyAlignment="1" applyProtection="1">
      <alignment horizontal="center" vertical="center"/>
      <protection locked="0"/>
    </xf>
    <xf numFmtId="172" fontId="4" fillId="3" borderId="4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EBF7"/>
      <color rgb="FFFBE2D1"/>
      <color rgb="FFFFFF99"/>
      <color rgb="FF0000FF"/>
      <color rgb="FF93F1FB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K49"/>
  <sheetViews>
    <sheetView tabSelected="1" view="pageBreakPreview" zoomScale="130" zoomScaleNormal="130" zoomScaleSheetLayoutView="130" workbookViewId="0">
      <selection activeCell="B7" sqref="B7:C7"/>
    </sheetView>
  </sheetViews>
  <sheetFormatPr baseColWidth="10" defaultColWidth="11.42578125" defaultRowHeight="12.95" customHeight="1" x14ac:dyDescent="0.25"/>
  <cols>
    <col min="1" max="1" width="27.7109375" style="20" customWidth="1"/>
    <col min="2" max="3" width="9.140625" style="20" customWidth="1"/>
    <col min="4" max="4" width="1.7109375" style="20" customWidth="1"/>
    <col min="5" max="5" width="27.7109375" style="20" customWidth="1"/>
    <col min="6" max="7" width="9.140625" style="20" customWidth="1"/>
    <col min="8" max="8" width="1.7109375" style="20" customWidth="1"/>
    <col min="9" max="9" width="27.7109375" style="20" customWidth="1"/>
    <col min="10" max="11" width="9.140625" style="20" customWidth="1"/>
    <col min="12" max="16384" width="11.42578125" style="20"/>
  </cols>
  <sheetData>
    <row r="1" spans="1:11" ht="8.1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ht="20.100000000000001" customHeight="1" x14ac:dyDescent="0.25">
      <c r="A2" s="34" t="s">
        <v>70</v>
      </c>
      <c r="B2" s="34"/>
      <c r="C2" s="34"/>
      <c r="E2" s="21" t="s">
        <v>25</v>
      </c>
      <c r="F2" s="35" t="s">
        <v>12</v>
      </c>
      <c r="G2" s="35"/>
      <c r="I2" s="22" t="s">
        <v>41</v>
      </c>
      <c r="J2" s="31" t="s">
        <v>134</v>
      </c>
      <c r="K2" s="31"/>
    </row>
    <row r="3" spans="1:11" ht="8.1" customHeigh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1" ht="15" customHeight="1" x14ac:dyDescent="0.25">
      <c r="A4" s="26" t="s">
        <v>71</v>
      </c>
      <c r="B4" s="26"/>
      <c r="C4" s="26"/>
      <c r="E4" s="36" t="s">
        <v>79</v>
      </c>
      <c r="F4" s="37"/>
      <c r="G4" s="38"/>
      <c r="I4" s="26" t="s">
        <v>72</v>
      </c>
      <c r="J4" s="26"/>
      <c r="K4" s="26"/>
    </row>
    <row r="5" spans="1:11" ht="15" customHeight="1" x14ac:dyDescent="0.25">
      <c r="A5" s="23" t="s">
        <v>16</v>
      </c>
      <c r="B5" s="31" t="s">
        <v>135</v>
      </c>
      <c r="C5" s="31"/>
      <c r="E5" s="23" t="s">
        <v>31</v>
      </c>
      <c r="F5" s="39" t="s">
        <v>137</v>
      </c>
      <c r="G5" s="40"/>
      <c r="I5" s="23" t="s">
        <v>21</v>
      </c>
      <c r="J5" s="29">
        <v>1107</v>
      </c>
      <c r="K5" s="29"/>
    </row>
    <row r="6" spans="1:11" ht="15" customHeight="1" x14ac:dyDescent="0.25">
      <c r="A6" s="23" t="s">
        <v>0</v>
      </c>
      <c r="B6" s="31" t="s">
        <v>138</v>
      </c>
      <c r="C6" s="31"/>
      <c r="E6" s="23" t="s">
        <v>24</v>
      </c>
      <c r="F6" s="41">
        <v>3</v>
      </c>
      <c r="G6" s="42"/>
      <c r="I6" s="23" t="s">
        <v>22</v>
      </c>
      <c r="J6" s="29"/>
      <c r="K6" s="29"/>
    </row>
    <row r="7" spans="1:11" ht="15" customHeight="1" x14ac:dyDescent="0.25">
      <c r="A7" s="23" t="s">
        <v>93</v>
      </c>
      <c r="B7" s="31" t="s">
        <v>133</v>
      </c>
      <c r="C7" s="31"/>
      <c r="E7" s="23" t="s">
        <v>27</v>
      </c>
      <c r="F7" s="43"/>
      <c r="G7" s="44"/>
      <c r="I7" s="23" t="s">
        <v>17</v>
      </c>
      <c r="J7" s="29">
        <v>381.38</v>
      </c>
      <c r="K7" s="29"/>
    </row>
    <row r="8" spans="1:11" ht="15" customHeight="1" x14ac:dyDescent="0.25">
      <c r="A8" s="23" t="s">
        <v>1</v>
      </c>
      <c r="B8" s="31" t="s">
        <v>136</v>
      </c>
      <c r="C8" s="31"/>
      <c r="E8" s="26" t="s">
        <v>78</v>
      </c>
      <c r="F8" s="26"/>
      <c r="G8" s="26"/>
      <c r="I8" s="23" t="s">
        <v>23</v>
      </c>
      <c r="J8" s="28">
        <v>168080.4</v>
      </c>
      <c r="K8" s="28"/>
    </row>
    <row r="9" spans="1:11" ht="15" customHeight="1" x14ac:dyDescent="0.25">
      <c r="A9" s="23" t="s">
        <v>94</v>
      </c>
      <c r="B9" s="31" t="s">
        <v>96</v>
      </c>
      <c r="C9" s="31"/>
      <c r="E9" s="23" t="s">
        <v>52</v>
      </c>
      <c r="F9" s="25" t="s">
        <v>132</v>
      </c>
      <c r="G9" s="25"/>
      <c r="I9" s="23" t="s">
        <v>30</v>
      </c>
      <c r="J9" s="32">
        <v>63277</v>
      </c>
      <c r="K9" s="32"/>
    </row>
    <row r="10" spans="1:11" ht="15" customHeight="1" x14ac:dyDescent="0.25">
      <c r="A10" s="23" t="s">
        <v>66</v>
      </c>
      <c r="B10" s="31" t="s">
        <v>69</v>
      </c>
      <c r="C10" s="31"/>
      <c r="E10" s="23" t="s">
        <v>54</v>
      </c>
      <c r="F10" s="25">
        <v>6084978</v>
      </c>
      <c r="G10" s="25"/>
      <c r="I10" s="26" t="s">
        <v>42</v>
      </c>
      <c r="J10" s="26"/>
      <c r="K10" s="26"/>
    </row>
    <row r="11" spans="1:11" ht="15" customHeight="1" x14ac:dyDescent="0.25">
      <c r="A11" s="23" t="s">
        <v>73</v>
      </c>
      <c r="B11" s="27">
        <v>9012025</v>
      </c>
      <c r="C11" s="27"/>
      <c r="E11" s="23" t="s">
        <v>55</v>
      </c>
      <c r="F11" s="25">
        <v>9791668</v>
      </c>
      <c r="G11" s="25"/>
      <c r="I11" s="23" t="s">
        <v>28</v>
      </c>
      <c r="J11" s="25">
        <v>123906119</v>
      </c>
      <c r="K11" s="25"/>
    </row>
    <row r="12" spans="1:11" ht="15" customHeight="1" x14ac:dyDescent="0.25">
      <c r="A12" s="23" t="s">
        <v>74</v>
      </c>
      <c r="B12" s="9">
        <v>1720</v>
      </c>
      <c r="C12" s="10">
        <v>100</v>
      </c>
      <c r="E12" s="23" t="s">
        <v>56</v>
      </c>
      <c r="F12" s="25">
        <v>9220414</v>
      </c>
      <c r="G12" s="25"/>
      <c r="I12" s="23" t="s">
        <v>26</v>
      </c>
      <c r="J12" s="25">
        <v>123713374</v>
      </c>
      <c r="K12" s="25"/>
    </row>
    <row r="13" spans="1:11" ht="15" customHeight="1" x14ac:dyDescent="0.25">
      <c r="A13" s="23" t="s">
        <v>20</v>
      </c>
      <c r="B13" s="30">
        <v>0</v>
      </c>
      <c r="C13" s="30"/>
      <c r="E13" s="23" t="s">
        <v>57</v>
      </c>
      <c r="F13" s="25">
        <v>6626093</v>
      </c>
      <c r="G13" s="25"/>
      <c r="I13" s="26" t="s">
        <v>75</v>
      </c>
      <c r="J13" s="26"/>
      <c r="K13" s="26"/>
    </row>
    <row r="14" spans="1:11" ht="15" customHeight="1" x14ac:dyDescent="0.25">
      <c r="A14" s="23" t="s">
        <v>29</v>
      </c>
      <c r="B14" s="30">
        <v>277727</v>
      </c>
      <c r="C14" s="30"/>
      <c r="E14" s="23" t="s">
        <v>53</v>
      </c>
      <c r="F14" s="25">
        <v>10389419</v>
      </c>
      <c r="G14" s="25"/>
      <c r="I14" s="23" t="s">
        <v>76</v>
      </c>
      <c r="J14" s="27">
        <v>13012025</v>
      </c>
      <c r="K14" s="27"/>
    </row>
    <row r="15" spans="1:11" ht="15" customHeight="1" x14ac:dyDescent="0.25">
      <c r="A15" s="23" t="s">
        <v>82</v>
      </c>
      <c r="B15" s="19" t="s">
        <v>85</v>
      </c>
      <c r="C15" s="19"/>
      <c r="E15" s="23" t="s">
        <v>58</v>
      </c>
      <c r="F15" s="25">
        <v>1266823</v>
      </c>
      <c r="G15" s="25"/>
      <c r="I15" s="23" t="s">
        <v>77</v>
      </c>
      <c r="J15" s="30">
        <v>1629</v>
      </c>
      <c r="K15" s="30"/>
    </row>
    <row r="16" spans="1:11" ht="15" customHeight="1" x14ac:dyDescent="0.25">
      <c r="A16" s="23" t="s">
        <v>80</v>
      </c>
      <c r="B16" s="28">
        <v>164000</v>
      </c>
      <c r="C16" s="28"/>
      <c r="D16" s="24"/>
      <c r="H16" s="24"/>
      <c r="I16" s="24"/>
      <c r="J16" s="24"/>
      <c r="K16" s="24"/>
    </row>
    <row r="17" spans="1:11" ht="15" customHeight="1" x14ac:dyDescent="0.25">
      <c r="A17" s="23" t="s">
        <v>81</v>
      </c>
      <c r="B17" s="29">
        <v>168080.4</v>
      </c>
      <c r="C17" s="29"/>
    </row>
    <row r="18" spans="1:11" ht="8.1" customHeight="1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</row>
    <row r="19" spans="1:11" ht="13.5" x14ac:dyDescent="0.25"/>
    <row r="20" spans="1:11" ht="13.5" x14ac:dyDescent="0.25"/>
    <row r="21" spans="1:11" ht="13.5" x14ac:dyDescent="0.25"/>
    <row r="22" spans="1:11" ht="13.5" x14ac:dyDescent="0.25"/>
    <row r="23" spans="1:11" ht="13.5" x14ac:dyDescent="0.25"/>
    <row r="24" spans="1:11" ht="13.5" x14ac:dyDescent="0.25"/>
    <row r="25" spans="1:11" ht="13.5" x14ac:dyDescent="0.25"/>
    <row r="26" spans="1:11" ht="13.5" x14ac:dyDescent="0.25"/>
    <row r="27" spans="1:11" ht="13.5" x14ac:dyDescent="0.25"/>
    <row r="28" spans="1:11" ht="13.5" x14ac:dyDescent="0.25"/>
    <row r="29" spans="1:11" ht="13.5" x14ac:dyDescent="0.25"/>
    <row r="30" spans="1:11" ht="13.5" x14ac:dyDescent="0.25"/>
    <row r="31" spans="1:11" ht="13.5" x14ac:dyDescent="0.25"/>
    <row r="32" spans="1:11" ht="13.5" x14ac:dyDescent="0.25"/>
    <row r="33" ht="13.5" x14ac:dyDescent="0.25"/>
    <row r="34" ht="13.5" x14ac:dyDescent="0.25"/>
    <row r="35" ht="13.5" x14ac:dyDescent="0.25"/>
    <row r="36" ht="13.5" x14ac:dyDescent="0.25"/>
    <row r="37" ht="13.5" x14ac:dyDescent="0.25"/>
    <row r="38" ht="13.5" x14ac:dyDescent="0.25"/>
    <row r="39" ht="13.5" x14ac:dyDescent="0.25"/>
    <row r="40" ht="13.5" x14ac:dyDescent="0.25"/>
    <row r="41" ht="13.5" x14ac:dyDescent="0.25"/>
    <row r="42" ht="13.5" x14ac:dyDescent="0.25"/>
    <row r="43" ht="13.5" x14ac:dyDescent="0.25"/>
    <row r="44" ht="13.5" x14ac:dyDescent="0.25"/>
    <row r="45" ht="13.5" x14ac:dyDescent="0.25"/>
    <row r="46" ht="13.5" x14ac:dyDescent="0.25"/>
    <row r="47" ht="13.5" x14ac:dyDescent="0.25"/>
    <row r="48" ht="13.5" x14ac:dyDescent="0.25"/>
    <row r="49" ht="13.5" x14ac:dyDescent="0.25"/>
  </sheetData>
  <sheetProtection algorithmName="SHA-512" hashValue="ywemg0xA02sw00+vivF3hA+9bD1H/7gnLJzRHwP+vrQMu65WEjEsgcDD8ZOJ+oKJOaayhKEsxg/1ESCoxxzWPw==" saltValue="n1+P8VJqBzebIhL85d9sLQ==" spinCount="100000" sheet="1" objects="1" scenarios="1" selectLockedCells="1"/>
  <mergeCells count="42">
    <mergeCell ref="A4:C4"/>
    <mergeCell ref="E4:G4"/>
    <mergeCell ref="I4:K4"/>
    <mergeCell ref="A18:K18"/>
    <mergeCell ref="B8:C8"/>
    <mergeCell ref="B7:C7"/>
    <mergeCell ref="B5:C5"/>
    <mergeCell ref="F5:G5"/>
    <mergeCell ref="J5:K5"/>
    <mergeCell ref="B6:C6"/>
    <mergeCell ref="F6:G6"/>
    <mergeCell ref="J6:K6"/>
    <mergeCell ref="B13:C13"/>
    <mergeCell ref="F11:G11"/>
    <mergeCell ref="B9:C9"/>
    <mergeCell ref="F7:G7"/>
    <mergeCell ref="A1:K1"/>
    <mergeCell ref="A2:C2"/>
    <mergeCell ref="F2:G2"/>
    <mergeCell ref="J2:K2"/>
    <mergeCell ref="A3:K3"/>
    <mergeCell ref="J7:K7"/>
    <mergeCell ref="B10:C10"/>
    <mergeCell ref="E8:G8"/>
    <mergeCell ref="J8:K8"/>
    <mergeCell ref="B11:C11"/>
    <mergeCell ref="F9:G9"/>
    <mergeCell ref="J9:K9"/>
    <mergeCell ref="F10:G10"/>
    <mergeCell ref="I10:K10"/>
    <mergeCell ref="J11:K11"/>
    <mergeCell ref="B16:C16"/>
    <mergeCell ref="B17:C17"/>
    <mergeCell ref="J15:K15"/>
    <mergeCell ref="F15:G15"/>
    <mergeCell ref="B14:C14"/>
    <mergeCell ref="F12:G12"/>
    <mergeCell ref="I13:K13"/>
    <mergeCell ref="F13:G13"/>
    <mergeCell ref="J14:K14"/>
    <mergeCell ref="F14:G14"/>
    <mergeCell ref="J12:K12"/>
  </mergeCells>
  <dataValidations count="2">
    <dataValidation showInputMessage="1" showErrorMessage="1" sqref="B5:C5"/>
    <dataValidation type="textLength" operator="equal" allowBlank="1" showInputMessage="1" showErrorMessage="1" sqref="B7:C8">
      <formula1>5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1200" verticalDpi="1200" r:id="rId1"/>
  <headerFooter>
    <oddHeader>&amp;L&amp;"Arial Narrow,Gras"&amp;8HYPROC SHIPPING COMPANY&amp;R&amp;"Arial Narrow,Gras"&amp;8DATA COLLECTION SYSTEM REPORTING</oddHeader>
    <oddFooter>&amp;L&amp;"Arial Narrow,Gras"&amp;8DEPARTURE REPORT&amp;C&amp;"Arial Narrow,Gras"&amp;8Rev.0.0 - 15/11/2023&amp;R&amp;"Arial Narrow,Gras"&amp;8&amp;D&amp;T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showInputMessage="1" showErrorMessage="1">
          <x14:formula1>
            <xm:f>DATA!$F$17:$F$19</xm:f>
          </x14:formula1>
          <xm:sqref>B10:C10</xm:sqref>
        </x14:dataValidation>
        <x14:dataValidation type="list" showInputMessage="1" showErrorMessage="1">
          <x14:formula1>
            <xm:f>DATA!$B$1:$B$14</xm:f>
          </x14:formula1>
          <xm:sqref>F2:G2</xm:sqref>
        </x14:dataValidation>
        <x14:dataValidation type="list" showInputMessage="1" showErrorMessage="1">
          <x14:formula1>
            <xm:f>DATA!$F$22:$F$31</xm:f>
          </x14:formula1>
          <xm:sqref>B15:C15</xm:sqref>
        </x14:dataValidation>
        <x14:dataValidation type="list" operator="equal" showInputMessage="1" showErrorMessage="1">
          <x14:formula1>
            <xm:f>DATA!$F$10:$F$15</xm:f>
          </x14:formula1>
          <xm:sqref>B9:C9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AD35"/>
  <sheetViews>
    <sheetView zoomScaleNormal="100" workbookViewId="0">
      <selection activeCell="B1" sqref="B1"/>
    </sheetView>
  </sheetViews>
  <sheetFormatPr baseColWidth="10" defaultColWidth="11.42578125" defaultRowHeight="12.75" x14ac:dyDescent="0.25"/>
  <cols>
    <col min="1" max="1" width="4.42578125" style="7" bestFit="1" customWidth="1"/>
    <col min="2" max="2" width="24.7109375" style="7" customWidth="1"/>
    <col min="3" max="3" width="13.28515625" style="7" customWidth="1"/>
    <col min="4" max="5" width="11.42578125" style="7"/>
    <col min="6" max="6" width="19.85546875" style="7" customWidth="1"/>
    <col min="7" max="8" width="2.42578125" style="7" customWidth="1"/>
    <col min="9" max="9" width="11.42578125" style="7"/>
    <col min="10" max="11" width="3.28515625" style="7" customWidth="1"/>
    <col min="12" max="12" width="4.140625" style="7" customWidth="1"/>
    <col min="13" max="14" width="3.28515625" style="7" customWidth="1"/>
    <col min="15" max="15" width="3.5703125" style="7" customWidth="1"/>
    <col min="16" max="16" width="3.42578125" style="7" customWidth="1"/>
    <col min="17" max="17" width="6" style="7" customWidth="1"/>
    <col min="18" max="18" width="5" style="6" customWidth="1"/>
    <col min="19" max="19" width="5" style="7" customWidth="1"/>
    <col min="20" max="20" width="13.85546875" style="7" customWidth="1"/>
    <col min="21" max="21" width="17.28515625" style="7" customWidth="1"/>
    <col min="22" max="22" width="8" style="7" customWidth="1"/>
    <col min="23" max="16384" width="11.42578125" style="7"/>
  </cols>
  <sheetData>
    <row r="1" spans="1:30" x14ac:dyDescent="0.25">
      <c r="A1" s="13">
        <v>101</v>
      </c>
      <c r="B1" s="13" t="s">
        <v>2</v>
      </c>
      <c r="C1" s="13" t="s">
        <v>97</v>
      </c>
      <c r="D1" s="14">
        <v>7.9180000000000001</v>
      </c>
      <c r="E1" s="15">
        <v>80920</v>
      </c>
      <c r="F1" s="7" t="s">
        <v>18</v>
      </c>
      <c r="I1" s="11" t="s">
        <v>127</v>
      </c>
      <c r="J1" s="11" t="s">
        <v>35</v>
      </c>
      <c r="K1" s="11" t="s">
        <v>36</v>
      </c>
      <c r="L1" s="11" t="s">
        <v>37</v>
      </c>
      <c r="M1" s="11" t="s">
        <v>38</v>
      </c>
      <c r="N1" s="11" t="s">
        <v>36</v>
      </c>
      <c r="O1" s="45" t="s">
        <v>39</v>
      </c>
      <c r="P1" s="45"/>
      <c r="Q1" s="45"/>
      <c r="R1" s="11" t="s">
        <v>129</v>
      </c>
      <c r="S1" s="12" t="s">
        <v>131</v>
      </c>
      <c r="T1" s="1" t="s">
        <v>130</v>
      </c>
      <c r="U1" s="11" t="s">
        <v>40</v>
      </c>
      <c r="V1" s="45" t="s">
        <v>44</v>
      </c>
      <c r="W1" s="45"/>
      <c r="X1" s="1" t="s">
        <v>121</v>
      </c>
      <c r="Y1" s="1" t="s">
        <v>122</v>
      </c>
      <c r="Z1" s="1" t="s">
        <v>17</v>
      </c>
      <c r="AA1" s="1" t="s">
        <v>123</v>
      </c>
      <c r="AB1" s="1" t="s">
        <v>124</v>
      </c>
      <c r="AC1" s="1" t="s">
        <v>125</v>
      </c>
      <c r="AD1" s="1" t="s">
        <v>126</v>
      </c>
    </row>
    <row r="2" spans="1:30" x14ac:dyDescent="0.25">
      <c r="A2" s="13">
        <v>201</v>
      </c>
      <c r="B2" s="13" t="s">
        <v>3</v>
      </c>
      <c r="C2" s="13" t="s">
        <v>97</v>
      </c>
      <c r="D2" s="14"/>
      <c r="E2" s="15">
        <v>39520</v>
      </c>
      <c r="F2" s="7" t="s">
        <v>51</v>
      </c>
      <c r="I2" s="2" t="s">
        <v>32</v>
      </c>
      <c r="J2" s="3" t="str">
        <f>IFERROR(LEFT(#REF!,2),"")</f>
        <v/>
      </c>
      <c r="K2" s="3" t="str">
        <f>IFERROR(MID(#REF!,3,2),"")</f>
        <v/>
      </c>
      <c r="L2" s="4" t="str">
        <f>IFERROR(RIGHT(#REF!,4),"")</f>
        <v/>
      </c>
      <c r="M2" s="3" t="str">
        <f>IFERROR(IF(LEN(#REF!)=3,LEFT(#REF!,1),IF(LEN(#REF!)=4,LEFT(#REF!,2),"")),"")</f>
        <v/>
      </c>
      <c r="N2" s="3" t="str">
        <f>IFERROR(RIGHT(#REF!,2),"")</f>
        <v/>
      </c>
      <c r="O2" s="3" t="str">
        <f>IFERROR(IF(LEN(#REF!)=3,LEFT(#REF!,1),IF(LEN(#REF!)=4,LEFT(#REF!,2),"")),"")</f>
        <v/>
      </c>
      <c r="P2" s="3" t="str">
        <f>IFERROR(RIGHT(#REF!,2),"")</f>
        <v/>
      </c>
      <c r="Q2" s="17" t="str">
        <f>IFERROR(S2*SIGN(O2),"")</f>
        <v/>
      </c>
      <c r="R2" s="5" t="str">
        <f>IFERROR(TIME(M2,N2,0),"")</f>
        <v/>
      </c>
      <c r="S2" s="5" t="str">
        <f>IFERROR(TIME(ABS(O2),ABS(P2),0),"")</f>
        <v/>
      </c>
      <c r="T2" s="6" t="str">
        <f t="shared" ref="T2:T7" si="0">IFERROR(DATE(L2,K2,J2)+R2,"")</f>
        <v/>
      </c>
      <c r="U2" s="18" t="str">
        <f>IFERROR(T2-Q2,"")</f>
        <v/>
      </c>
      <c r="W2" s="2"/>
      <c r="X2" s="16" t="str">
        <f>IFERROR(#REF!,"")</f>
        <v/>
      </c>
      <c r="Y2" s="16" t="str">
        <f>IFERROR(#REF!,"")</f>
        <v/>
      </c>
      <c r="Z2" s="16" t="str">
        <f>IFERROR(#REF!,"")</f>
        <v/>
      </c>
      <c r="AA2" s="16" t="str">
        <f>IFERROR(#REF!,"")</f>
        <v/>
      </c>
      <c r="AB2" s="16"/>
      <c r="AC2" s="16"/>
      <c r="AD2" s="16"/>
    </row>
    <row r="3" spans="1:30" x14ac:dyDescent="0.25">
      <c r="A3" s="13">
        <v>202</v>
      </c>
      <c r="B3" s="13" t="s">
        <v>5</v>
      </c>
      <c r="C3" s="13" t="s">
        <v>97</v>
      </c>
      <c r="D3" s="14"/>
      <c r="E3" s="15">
        <v>39483</v>
      </c>
      <c r="F3" s="7" t="s">
        <v>19</v>
      </c>
      <c r="I3" s="2" t="s">
        <v>33</v>
      </c>
      <c r="J3" s="3" t="str">
        <f>IFERROR(LEFT(#REF!,2),"")</f>
        <v/>
      </c>
      <c r="K3" s="3" t="str">
        <f>IFERROR(MID(#REF!,3,2),"")</f>
        <v/>
      </c>
      <c r="L3" s="4" t="str">
        <f>IFERROR(RIGHT(#REF!,4),"")</f>
        <v/>
      </c>
      <c r="M3" s="3" t="str">
        <f>IFERROR(IF(LEN(#REF!)=3,LEFT(#REF!,1),IF(LEN(#REF!)=4,LEFT(#REF!,2),"")),"")</f>
        <v/>
      </c>
      <c r="N3" s="3" t="str">
        <f>IFERROR(RIGHT(#REF!,2),"")</f>
        <v/>
      </c>
      <c r="O3" s="3" t="str">
        <f>IFERROR(IF(LEN(#REF!)=3,LEFT(#REF!,1),IF(LEN(#REF!)=4,LEFT(#REF!,2),"")),"")</f>
        <v/>
      </c>
      <c r="P3" s="3" t="str">
        <f>IFERROR(RIGHT(#REF!,2),"")</f>
        <v/>
      </c>
      <c r="Q3" s="17" t="str">
        <f t="shared" ref="Q3:Q7" si="1">IFERROR(S3*SIGN(O3),"")</f>
        <v/>
      </c>
      <c r="R3" s="5" t="str">
        <f>IFERROR(TIME(M3,N3,0),"")</f>
        <v/>
      </c>
      <c r="S3" s="5" t="str">
        <f t="shared" ref="S3:S7" si="2">IFERROR(TIME(ABS(O3),ABS(P3),0),"")</f>
        <v/>
      </c>
      <c r="T3" s="6" t="str">
        <f t="shared" si="0"/>
        <v/>
      </c>
      <c r="U3" s="18" t="str">
        <f t="shared" ref="U3:U7" si="3">IFERROR(T3-Q3,"")</f>
        <v/>
      </c>
      <c r="V3" s="8" t="str">
        <f>IFERROR(((24*(U2-U3))),"")</f>
        <v/>
      </c>
      <c r="W3" s="2" t="s">
        <v>45</v>
      </c>
      <c r="X3" s="16" t="str">
        <f>IFERROR(#REF!,"")</f>
        <v/>
      </c>
      <c r="Y3" s="16" t="str">
        <f>IFERROR(#REF!,"")</f>
        <v/>
      </c>
      <c r="Z3" s="16" t="str">
        <f>IFERROR(#REF!,"")</f>
        <v/>
      </c>
      <c r="AA3" s="16" t="str">
        <f>IFERROR(#REF!,"")</f>
        <v/>
      </c>
      <c r="AB3" s="16" t="str">
        <f>IF($U$3="","",IF($U$4="",(X3+Y3)-(X2+Y2),""))</f>
        <v/>
      </c>
      <c r="AC3" s="16" t="str">
        <f>IF($U$3="","",IF($U$4="",Z3-Z2,""))</f>
        <v/>
      </c>
      <c r="AD3" s="16" t="str">
        <f>IF($U$3="","",IF($U$4="",AA3-AA2,""))</f>
        <v/>
      </c>
    </row>
    <row r="4" spans="1:30" x14ac:dyDescent="0.25">
      <c r="A4" s="13">
        <v>301</v>
      </c>
      <c r="B4" s="13" t="s">
        <v>4</v>
      </c>
      <c r="C4" s="13" t="s">
        <v>98</v>
      </c>
      <c r="D4" s="14">
        <v>4.9000000000000004</v>
      </c>
      <c r="E4" s="15">
        <v>19392</v>
      </c>
      <c r="F4" s="7" t="s">
        <v>43</v>
      </c>
      <c r="I4" s="2" t="s">
        <v>34</v>
      </c>
      <c r="J4" s="3" t="str">
        <f>IFERROR(LEFT(#REF!,2),"")</f>
        <v/>
      </c>
      <c r="K4" s="3" t="str">
        <f>IFERROR(MID(#REF!,3,2),"")</f>
        <v/>
      </c>
      <c r="L4" s="4" t="str">
        <f>IFERROR(RIGHT(#REF!,4),"")</f>
        <v/>
      </c>
      <c r="M4" s="3" t="str">
        <f>IFERROR(IF(LEN(#REF!)=3,LEFT(#REF!,1),IF(LEN(#REF!)=4,LEFT(#REF!,2),"")),"")</f>
        <v/>
      </c>
      <c r="N4" s="3" t="str">
        <f>IFERROR(RIGHT(#REF!,2),"")</f>
        <v/>
      </c>
      <c r="O4" s="3" t="str">
        <f>IFERROR(IF(LEN(#REF!)=3,LEFT(#REF!,1),IF(LEN(#REF!)=4,LEFT(#REF!,2),"")),"")</f>
        <v/>
      </c>
      <c r="P4" s="3" t="str">
        <f>IFERROR(RIGHT(#REF!,2),"")</f>
        <v/>
      </c>
      <c r="Q4" s="17" t="str">
        <f t="shared" si="1"/>
        <v/>
      </c>
      <c r="R4" s="5" t="str">
        <f t="shared" ref="R4:R7" si="4">IFERROR(TIME(M4,N4,0),"")</f>
        <v/>
      </c>
      <c r="S4" s="5" t="str">
        <f t="shared" si="2"/>
        <v/>
      </c>
      <c r="T4" s="6" t="str">
        <f t="shared" si="0"/>
        <v/>
      </c>
      <c r="U4" s="18" t="str">
        <f t="shared" si="3"/>
        <v/>
      </c>
      <c r="V4" s="8" t="str">
        <f>IFERROR(((24*(U4-U3))),"")</f>
        <v/>
      </c>
      <c r="W4" s="2" t="s">
        <v>46</v>
      </c>
      <c r="X4" s="16" t="str">
        <f>IFERROR(#REF!,"")</f>
        <v/>
      </c>
      <c r="Y4" s="16" t="str">
        <f>IFERROR(#REF!,"")</f>
        <v/>
      </c>
      <c r="Z4" s="16" t="str">
        <f>IFERROR(#REF!,"")</f>
        <v/>
      </c>
      <c r="AA4" s="16" t="str">
        <f>IFERROR(#REF!,"")</f>
        <v/>
      </c>
      <c r="AB4" s="16" t="str">
        <f>IF($U$4&lt;&gt;"",(X3+Y3)-(X4+Y4),"")</f>
        <v/>
      </c>
      <c r="AC4" s="16" t="str">
        <f>IF($U$4&lt;&gt;"",Z3-Z4,"")</f>
        <v/>
      </c>
      <c r="AD4" s="16" t="str">
        <f>IF($U$4&lt;&gt;"",AA3-AA4,"")</f>
        <v/>
      </c>
    </row>
    <row r="5" spans="1:30" x14ac:dyDescent="0.25">
      <c r="A5" s="13">
        <v>302</v>
      </c>
      <c r="B5" s="13" t="s">
        <v>6</v>
      </c>
      <c r="C5" s="13" t="s">
        <v>98</v>
      </c>
      <c r="D5" s="14">
        <v>4.9000000000000004</v>
      </c>
      <c r="E5" s="15">
        <v>19277</v>
      </c>
      <c r="F5" s="7" t="s">
        <v>63</v>
      </c>
      <c r="I5" s="2" t="s">
        <v>47</v>
      </c>
      <c r="J5" s="3" t="str">
        <f>IFERROR(LEFT(#REF!,2),"")</f>
        <v/>
      </c>
      <c r="K5" s="3" t="str">
        <f>IFERROR(MID(#REF!,3,2),"")</f>
        <v/>
      </c>
      <c r="L5" s="4" t="str">
        <f>IFERROR(RIGHT(#REF!,4),"")</f>
        <v/>
      </c>
      <c r="M5" s="3" t="str">
        <f>IFERROR(IF(LEN(#REF!)=3,LEFT(#REF!,1),IF(LEN(#REF!)=4,LEFT(#REF!,2),"")),"")</f>
        <v/>
      </c>
      <c r="N5" s="3" t="str">
        <f>IFERROR(RIGHT(#REF!,2),"")</f>
        <v/>
      </c>
      <c r="O5" s="3" t="str">
        <f>IFERROR(IF(LEN(#REF!)=3,LEFT(#REF!,1),IF(LEN(#REF!)=4,LEFT(#REF!,2),"")),"")</f>
        <v/>
      </c>
      <c r="P5" s="3" t="str">
        <f>IFERROR(RIGHT(#REF!,2),"")</f>
        <v/>
      </c>
      <c r="Q5" s="17" t="str">
        <f t="shared" si="1"/>
        <v/>
      </c>
      <c r="R5" s="5" t="str">
        <f t="shared" si="4"/>
        <v/>
      </c>
      <c r="S5" s="5" t="str">
        <f t="shared" si="2"/>
        <v/>
      </c>
      <c r="T5" s="6" t="str">
        <f t="shared" si="0"/>
        <v/>
      </c>
      <c r="U5" s="18" t="str">
        <f t="shared" si="3"/>
        <v/>
      </c>
      <c r="V5" s="8"/>
      <c r="W5" s="2"/>
      <c r="X5" s="16"/>
      <c r="Y5" s="16"/>
      <c r="Z5" s="16"/>
      <c r="AA5" s="16"/>
    </row>
    <row r="6" spans="1:30" x14ac:dyDescent="0.25">
      <c r="A6" s="7">
        <v>303</v>
      </c>
      <c r="B6" s="7" t="s">
        <v>15</v>
      </c>
      <c r="C6" s="7" t="s">
        <v>99</v>
      </c>
      <c r="D6" s="14">
        <v>4.6425599999999996</v>
      </c>
      <c r="E6" s="15">
        <v>39971</v>
      </c>
      <c r="F6" s="7" t="s">
        <v>64</v>
      </c>
      <c r="I6" s="2" t="s">
        <v>48</v>
      </c>
      <c r="J6" s="3" t="str">
        <f>IFERROR(LEFT(#REF!,2),"")</f>
        <v/>
      </c>
      <c r="K6" s="3" t="str">
        <f>IFERROR(MID(#REF!,3,2),"")</f>
        <v/>
      </c>
      <c r="L6" s="4" t="str">
        <f>IFERROR(RIGHT(#REF!,4),"")</f>
        <v/>
      </c>
      <c r="M6" s="3" t="str">
        <f>IFERROR(IF(LEN(#REF!)=3,LEFT(#REF!,1),IF(LEN(#REF!)=4,LEFT(#REF!,2),"")),"")</f>
        <v/>
      </c>
      <c r="N6" s="3" t="str">
        <f>IFERROR(RIGHT(#REF!,2),"")</f>
        <v/>
      </c>
      <c r="O6" s="3" t="str">
        <f>IFERROR(IF(LEN(#REF!)=3,LEFT(#REF!,1),IF(LEN(#REF!)=4,LEFT(#REF!,2),"")),"")</f>
        <v/>
      </c>
      <c r="P6" s="3" t="str">
        <f>IFERROR(RIGHT(#REF!,2),"")</f>
        <v/>
      </c>
      <c r="Q6" s="17" t="str">
        <f t="shared" si="1"/>
        <v/>
      </c>
      <c r="R6" s="5" t="str">
        <f t="shared" si="4"/>
        <v/>
      </c>
      <c r="S6" s="5" t="str">
        <f t="shared" si="2"/>
        <v/>
      </c>
      <c r="T6" s="6" t="str">
        <f t="shared" si="0"/>
        <v/>
      </c>
      <c r="U6" s="18" t="str">
        <f t="shared" si="3"/>
        <v/>
      </c>
      <c r="V6" s="8" t="str">
        <f>IFERROR(((24*(U6-U5))),"")</f>
        <v/>
      </c>
      <c r="W6" s="2" t="s">
        <v>49</v>
      </c>
      <c r="X6" s="16"/>
      <c r="Y6" s="16"/>
      <c r="Z6" s="16"/>
      <c r="AA6" s="16"/>
    </row>
    <row r="7" spans="1:30" x14ac:dyDescent="0.25">
      <c r="A7" s="13">
        <v>401</v>
      </c>
      <c r="B7" s="13" t="s">
        <v>7</v>
      </c>
      <c r="C7" s="13" t="s">
        <v>99</v>
      </c>
      <c r="D7" s="14"/>
      <c r="E7" s="15">
        <v>4999</v>
      </c>
      <c r="F7" s="7" t="s">
        <v>65</v>
      </c>
      <c r="I7" s="2" t="s">
        <v>50</v>
      </c>
      <c r="J7" s="3" t="str">
        <f>IFERROR(LEFT(#REF!,2),"")</f>
        <v/>
      </c>
      <c r="K7" s="3" t="str">
        <f>IFERROR(MID(#REF!,3,2),"")</f>
        <v/>
      </c>
      <c r="L7" s="4" t="str">
        <f>IFERROR(RIGHT(#REF!,4),"")</f>
        <v/>
      </c>
      <c r="M7" s="3" t="str">
        <f>IFERROR(IF(LEN(#REF!)=3,LEFT(#REF!,1),IF(LEN(#REF!)=4,LEFT(#REF!,2),"")),"")</f>
        <v/>
      </c>
      <c r="N7" s="3" t="str">
        <f>IFERROR(RIGHT(#REF!,2),"")</f>
        <v/>
      </c>
      <c r="O7" s="3" t="str">
        <f>IFERROR(IF(LEN(#REF!)=3,LEFT(#REF!,1),IF(LEN(#REF!)=4,LEFT(#REF!,2),"")),"")</f>
        <v/>
      </c>
      <c r="P7" s="3" t="str">
        <f>IFERROR(RIGHT(#REF!,2),"")</f>
        <v/>
      </c>
      <c r="Q7" s="17" t="str">
        <f t="shared" si="1"/>
        <v/>
      </c>
      <c r="R7" s="5" t="str">
        <f t="shared" si="4"/>
        <v/>
      </c>
      <c r="S7" s="5" t="str">
        <f t="shared" si="2"/>
        <v/>
      </c>
      <c r="T7" s="6" t="str">
        <f t="shared" si="0"/>
        <v/>
      </c>
      <c r="U7" s="18" t="str">
        <f t="shared" si="3"/>
        <v/>
      </c>
      <c r="V7" s="8"/>
      <c r="W7" s="2"/>
      <c r="X7" s="16"/>
      <c r="Y7" s="16"/>
      <c r="Z7" s="16"/>
      <c r="AA7" s="16"/>
    </row>
    <row r="8" spans="1:30" x14ac:dyDescent="0.25">
      <c r="A8" s="13">
        <v>402</v>
      </c>
      <c r="B8" s="13" t="s">
        <v>8</v>
      </c>
      <c r="C8" s="13" t="s">
        <v>99</v>
      </c>
      <c r="D8" s="14"/>
      <c r="E8" s="15">
        <v>4999</v>
      </c>
    </row>
    <row r="9" spans="1:30" x14ac:dyDescent="0.25">
      <c r="A9" s="13">
        <v>453</v>
      </c>
      <c r="B9" s="13" t="s">
        <v>11</v>
      </c>
      <c r="C9" s="13" t="s">
        <v>97</v>
      </c>
      <c r="D9" s="14">
        <v>8.8188800000000001</v>
      </c>
      <c r="E9" s="15">
        <v>94575</v>
      </c>
    </row>
    <row r="10" spans="1:30" x14ac:dyDescent="0.25">
      <c r="A10" s="13">
        <v>454</v>
      </c>
      <c r="B10" s="13" t="s">
        <v>12</v>
      </c>
      <c r="C10" s="13" t="s">
        <v>97</v>
      </c>
      <c r="D10" s="14">
        <v>8.8188800000000001</v>
      </c>
      <c r="E10" s="15">
        <v>94575</v>
      </c>
      <c r="F10" s="7" t="s">
        <v>60</v>
      </c>
    </row>
    <row r="11" spans="1:30" x14ac:dyDescent="0.25">
      <c r="A11" s="13">
        <v>503</v>
      </c>
      <c r="B11" s="13" t="s">
        <v>13</v>
      </c>
      <c r="C11" s="13" t="s">
        <v>98</v>
      </c>
      <c r="D11" s="14">
        <v>3.7370000000000001</v>
      </c>
      <c r="E11" s="15">
        <v>9612</v>
      </c>
      <c r="F11" s="7" t="s">
        <v>96</v>
      </c>
    </row>
    <row r="12" spans="1:30" x14ac:dyDescent="0.25">
      <c r="A12" s="13">
        <v>504</v>
      </c>
      <c r="B12" s="13" t="s">
        <v>14</v>
      </c>
      <c r="C12" s="13" t="s">
        <v>98</v>
      </c>
      <c r="D12" s="14">
        <v>3.7370000000000001</v>
      </c>
      <c r="E12" s="15">
        <v>9670</v>
      </c>
      <c r="F12" s="7" t="s">
        <v>95</v>
      </c>
    </row>
    <row r="13" spans="1:30" x14ac:dyDescent="0.25">
      <c r="A13" s="13">
        <v>801</v>
      </c>
      <c r="B13" s="13" t="s">
        <v>9</v>
      </c>
      <c r="C13" s="13" t="s">
        <v>98</v>
      </c>
      <c r="D13" s="14">
        <v>4.4650800000000004</v>
      </c>
      <c r="E13" s="15">
        <v>26353</v>
      </c>
      <c r="F13" s="7" t="s">
        <v>62</v>
      </c>
    </row>
    <row r="14" spans="1:30" x14ac:dyDescent="0.25">
      <c r="A14" s="13">
        <v>802</v>
      </c>
      <c r="B14" s="13" t="s">
        <v>10</v>
      </c>
      <c r="C14" s="13" t="s">
        <v>98</v>
      </c>
      <c r="D14" s="14">
        <v>4.4650800000000004</v>
      </c>
      <c r="E14" s="15">
        <v>26375</v>
      </c>
      <c r="F14" s="7" t="s">
        <v>59</v>
      </c>
    </row>
    <row r="15" spans="1:30" x14ac:dyDescent="0.25">
      <c r="F15" s="7" t="s">
        <v>61</v>
      </c>
    </row>
    <row r="17" spans="2:30" x14ac:dyDescent="0.25">
      <c r="F17" s="7" t="s">
        <v>67</v>
      </c>
      <c r="I17" s="12"/>
      <c r="J17" s="12"/>
      <c r="K17" s="12"/>
      <c r="L17" s="12"/>
      <c r="M17" s="12"/>
      <c r="N17" s="12"/>
      <c r="O17" s="45"/>
      <c r="P17" s="45"/>
      <c r="Q17" s="12"/>
      <c r="R17" s="1"/>
      <c r="S17" s="12"/>
      <c r="T17" s="45"/>
      <c r="U17" s="45"/>
      <c r="V17" s="1"/>
      <c r="W17" s="1"/>
      <c r="X17" s="1"/>
      <c r="Y17" s="1"/>
      <c r="Z17" s="1"/>
      <c r="AA17" s="1"/>
      <c r="AB17" s="1"/>
    </row>
    <row r="18" spans="2:30" x14ac:dyDescent="0.25">
      <c r="F18" s="7" t="s">
        <v>68</v>
      </c>
      <c r="I18" s="12" t="s">
        <v>128</v>
      </c>
      <c r="J18" s="12" t="s">
        <v>35</v>
      </c>
      <c r="K18" s="12" t="s">
        <v>36</v>
      </c>
      <c r="L18" s="12" t="s">
        <v>37</v>
      </c>
      <c r="M18" s="12" t="s">
        <v>38</v>
      </c>
      <c r="N18" s="12" t="s">
        <v>36</v>
      </c>
      <c r="O18" s="45" t="s">
        <v>39</v>
      </c>
      <c r="P18" s="45"/>
      <c r="Q18" s="45"/>
      <c r="R18" s="12" t="s">
        <v>129</v>
      </c>
      <c r="S18" s="12" t="s">
        <v>131</v>
      </c>
      <c r="T18" s="1" t="s">
        <v>130</v>
      </c>
      <c r="U18" s="12" t="s">
        <v>40</v>
      </c>
      <c r="V18" s="45" t="s">
        <v>44</v>
      </c>
      <c r="W18" s="45"/>
      <c r="X18" s="1" t="s">
        <v>121</v>
      </c>
      <c r="Y18" s="1" t="s">
        <v>122</v>
      </c>
      <c r="Z18" s="1" t="s">
        <v>17</v>
      </c>
      <c r="AA18" s="1" t="s">
        <v>123</v>
      </c>
      <c r="AB18" s="1" t="s">
        <v>124</v>
      </c>
      <c r="AC18" s="1" t="s">
        <v>125</v>
      </c>
      <c r="AD18" s="1" t="s">
        <v>126</v>
      </c>
    </row>
    <row r="19" spans="2:30" x14ac:dyDescent="0.25">
      <c r="B19" s="7" t="s">
        <v>108</v>
      </c>
      <c r="C19" s="7" t="s">
        <v>108</v>
      </c>
      <c r="F19" s="7" t="s">
        <v>69</v>
      </c>
      <c r="I19" s="2"/>
      <c r="J19" s="3"/>
      <c r="K19" s="3"/>
      <c r="L19" s="4"/>
      <c r="M19" s="3"/>
      <c r="N19" s="3"/>
      <c r="O19" s="3"/>
      <c r="P19" s="3"/>
      <c r="Q19" s="17"/>
      <c r="R19" s="5"/>
      <c r="S19" s="5"/>
      <c r="T19" s="6"/>
      <c r="U19" s="18"/>
      <c r="W19" s="2"/>
      <c r="X19" s="16"/>
      <c r="Y19" s="16"/>
      <c r="Z19" s="16"/>
      <c r="AA19" s="16"/>
      <c r="AB19" s="16"/>
      <c r="AC19" s="16"/>
      <c r="AD19" s="16"/>
    </row>
    <row r="20" spans="2:30" x14ac:dyDescent="0.25">
      <c r="B20" s="7" t="s">
        <v>107</v>
      </c>
      <c r="C20" s="7" t="s">
        <v>112</v>
      </c>
      <c r="I20" s="2" t="s">
        <v>33</v>
      </c>
      <c r="J20" s="3" t="str">
        <f>IFERROR(LEFT(#REF!,2),"")</f>
        <v/>
      </c>
      <c r="K20" s="3" t="str">
        <f>IFERROR(MID(#REF!,3,2),"")</f>
        <v/>
      </c>
      <c r="L20" s="4" t="str">
        <f>IFERROR(RIGHT(#REF!,4),"")</f>
        <v/>
      </c>
      <c r="M20" s="3" t="str">
        <f>IFERROR(IF(LEN(#REF!)=3,LEFT(#REF!,1),IF(LEN(#REF!)=4,LEFT(#REF!,2),"")),"")</f>
        <v/>
      </c>
      <c r="N20" s="3" t="str">
        <f>IFERROR(RIGHT(#REF!,2),"")</f>
        <v/>
      </c>
      <c r="O20" s="3" t="str">
        <f>IFERROR(IF(LEN(#REF!)=3,LEFT(#REF!,1),IF(LEN(#REF!)=4,LEFT(#REF!,2),"")),"")</f>
        <v/>
      </c>
      <c r="P20" s="3" t="str">
        <f>IFERROR(RIGHT(#REF!,2),"")</f>
        <v/>
      </c>
      <c r="Q20" s="17" t="str">
        <f>IFERROR(S20*SIGN(O20),"")</f>
        <v/>
      </c>
      <c r="R20" s="5" t="str">
        <f>IFERROR(TIME(M20,N20,0),"")</f>
        <v/>
      </c>
      <c r="S20" s="5" t="str">
        <f t="shared" ref="S20:S23" si="5">IFERROR(TIME(ABS(O20),ABS(P20),0),"")</f>
        <v/>
      </c>
      <c r="T20" s="6" t="str">
        <f>IFERROR(DATE(L20,K20,J20)+R20,"")</f>
        <v/>
      </c>
      <c r="U20" s="18" t="str">
        <f t="shared" ref="U20:U23" si="6">IFERROR(T20-Q20,"")</f>
        <v/>
      </c>
      <c r="V20" s="8"/>
      <c r="W20" s="2" t="s">
        <v>45</v>
      </c>
      <c r="X20" s="16" t="str">
        <f>IFERROR(#REF!,"")</f>
        <v/>
      </c>
      <c r="Y20" s="16" t="str">
        <f>IFERROR(#REF!,"")</f>
        <v/>
      </c>
      <c r="Z20" s="16" t="str">
        <f>IFERROR(#REF!,"")</f>
        <v/>
      </c>
      <c r="AA20" s="16" t="str">
        <f>IFERROR(#REF!,"")</f>
        <v/>
      </c>
      <c r="AB20" s="16"/>
      <c r="AC20" s="16"/>
      <c r="AD20" s="16"/>
    </row>
    <row r="21" spans="2:30" x14ac:dyDescent="0.25">
      <c r="B21" s="7" t="s">
        <v>120</v>
      </c>
      <c r="C21" s="7" t="s">
        <v>115</v>
      </c>
      <c r="I21" s="2" t="s">
        <v>34</v>
      </c>
      <c r="J21" s="3" t="str">
        <f>IFERROR(LEFT(#REF!,2),"")</f>
        <v/>
      </c>
      <c r="K21" s="3" t="str">
        <f>IFERROR(MID(#REF!,3,2),"")</f>
        <v/>
      </c>
      <c r="L21" s="4" t="str">
        <f>IFERROR(RIGHT(#REF!,4),"")</f>
        <v/>
      </c>
      <c r="M21" s="3" t="str">
        <f>IFERROR(IF(LEN(#REF!)=3,LEFT(#REF!,1),IF(LEN(#REF!)=4,LEFT(#REF!,2),"")),"")</f>
        <v/>
      </c>
      <c r="N21" s="3" t="str">
        <f>IFERROR(RIGHT(#REF!,2),"")</f>
        <v/>
      </c>
      <c r="O21" s="3" t="str">
        <f>IFERROR(IF(LEN(#REF!)=3,LEFT(#REF!,1),IF(LEN(#REF!)=4,LEFT(#REF!,2),"")),"")</f>
        <v/>
      </c>
      <c r="P21" s="3" t="str">
        <f>IFERROR(RIGHT(#REF!,2),"")</f>
        <v/>
      </c>
      <c r="Q21" s="17" t="str">
        <f t="shared" ref="Q21:Q23" si="7">IFERROR(S21*SIGN(O21),"")</f>
        <v/>
      </c>
      <c r="R21" s="5" t="str">
        <f t="shared" ref="R21:R23" si="8">IFERROR(TIME(M21,N21,0),"")</f>
        <v/>
      </c>
      <c r="S21" s="5" t="str">
        <f t="shared" si="5"/>
        <v/>
      </c>
      <c r="T21" s="6" t="str">
        <f>IFERROR(DATE(L21,K21,J21)+R21,"")</f>
        <v/>
      </c>
      <c r="U21" s="18" t="str">
        <f t="shared" si="6"/>
        <v/>
      </c>
      <c r="V21" s="8" t="str">
        <f>IFERROR(((24*(U21-U20))),"")</f>
        <v/>
      </c>
      <c r="W21" s="2" t="s">
        <v>46</v>
      </c>
      <c r="X21" s="16" t="str">
        <f>IFERROR(#REF!,"")</f>
        <v/>
      </c>
      <c r="Y21" s="16" t="str">
        <f>IFERROR(#REF!,"")</f>
        <v/>
      </c>
      <c r="Z21" s="16" t="str">
        <f>IFERROR(#REF!,"")</f>
        <v/>
      </c>
      <c r="AA21" s="16" t="str">
        <f>IFERROR(#REF!,"")</f>
        <v/>
      </c>
      <c r="AB21" s="16" t="str">
        <f>IF($U$4&lt;&gt;"",(X20+Y20)-(X21+Y21),"")</f>
        <v/>
      </c>
      <c r="AC21" s="16" t="str">
        <f>IF($U$4&lt;&gt;"",Z20-Z21,"")</f>
        <v/>
      </c>
      <c r="AD21" s="16" t="str">
        <f>IF($U$4&lt;&gt;"",AA20-AA21,"")</f>
        <v/>
      </c>
    </row>
    <row r="22" spans="2:30" x14ac:dyDescent="0.25">
      <c r="B22" s="7" t="s">
        <v>105</v>
      </c>
      <c r="C22" s="7" t="s">
        <v>117</v>
      </c>
      <c r="F22" s="7" t="s">
        <v>91</v>
      </c>
      <c r="I22" s="2" t="s">
        <v>47</v>
      </c>
      <c r="J22" s="3" t="str">
        <f>IFERROR(LEFT(#REF!,2),"")</f>
        <v/>
      </c>
      <c r="K22" s="3" t="str">
        <f>IFERROR(MID(#REF!,3,2),"")</f>
        <v/>
      </c>
      <c r="L22" s="4" t="str">
        <f>IFERROR(RIGHT(#REF!,4),"")</f>
        <v/>
      </c>
      <c r="M22" s="3" t="str">
        <f>IFERROR(IF(LEN(#REF!)=3,LEFT(#REF!,1),IF(LEN(#REF!)=4,LEFT(#REF!,2),"")),"")</f>
        <v/>
      </c>
      <c r="N22" s="3" t="str">
        <f>IFERROR(RIGHT(#REF!,2),"")</f>
        <v/>
      </c>
      <c r="O22" s="3" t="str">
        <f>IFERROR(IF(LEN(#REF!)=3,LEFT(#REF!,1),IF(LEN(#REF!)=4,LEFT(#REF!,2),"")),"")</f>
        <v/>
      </c>
      <c r="P22" s="3" t="str">
        <f>IFERROR(RIGHT(#REF!,2),"")</f>
        <v/>
      </c>
      <c r="Q22" s="17" t="str">
        <f t="shared" si="7"/>
        <v/>
      </c>
      <c r="R22" s="5" t="str">
        <f t="shared" si="8"/>
        <v/>
      </c>
      <c r="S22" s="5" t="str">
        <f t="shared" si="5"/>
        <v/>
      </c>
      <c r="T22" s="6" t="str">
        <f>IFERROR(DATE(L22,K22,J22)+R22,"")</f>
        <v/>
      </c>
      <c r="U22" s="18" t="str">
        <f t="shared" si="6"/>
        <v/>
      </c>
      <c r="V22" s="8"/>
      <c r="W22" s="2"/>
      <c r="X22" s="16"/>
      <c r="Y22" s="16"/>
      <c r="Z22" s="16"/>
      <c r="AA22" s="16"/>
    </row>
    <row r="23" spans="2:30" x14ac:dyDescent="0.25">
      <c r="B23" s="7" t="s">
        <v>102</v>
      </c>
      <c r="C23" s="7" t="s">
        <v>116</v>
      </c>
      <c r="F23" s="7" t="s">
        <v>88</v>
      </c>
      <c r="I23" s="2" t="s">
        <v>48</v>
      </c>
      <c r="J23" s="3" t="str">
        <f>IFERROR(LEFT(#REF!,2),"")</f>
        <v/>
      </c>
      <c r="K23" s="3" t="str">
        <f>IFERROR(MID(#REF!,3,2),"")</f>
        <v/>
      </c>
      <c r="L23" s="4" t="str">
        <f>IFERROR(RIGHT(#REF!,4),"")</f>
        <v/>
      </c>
      <c r="M23" s="3" t="str">
        <f>IFERROR(IF(LEN(#REF!)=3,LEFT(#REF!,1),IF(LEN(#REF!)=4,LEFT(#REF!,2),"")),"")</f>
        <v/>
      </c>
      <c r="N23" s="3" t="str">
        <f>IFERROR(RIGHT(#REF!,2),"")</f>
        <v/>
      </c>
      <c r="O23" s="3" t="str">
        <f>IFERROR(IF(LEN(#REF!)=3,LEFT(#REF!,1),IF(LEN(#REF!)=4,LEFT(#REF!,2),"")),"")</f>
        <v/>
      </c>
      <c r="P23" s="3" t="str">
        <f>IFERROR(RIGHT(#REF!,2),"")</f>
        <v/>
      </c>
      <c r="Q23" s="17" t="str">
        <f t="shared" si="7"/>
        <v/>
      </c>
      <c r="R23" s="5" t="str">
        <f t="shared" si="8"/>
        <v/>
      </c>
      <c r="S23" s="5" t="str">
        <f t="shared" si="5"/>
        <v/>
      </c>
      <c r="T23" s="6" t="str">
        <f>IFERROR(DATE(L23,K23,J23)+R23,"")</f>
        <v/>
      </c>
      <c r="U23" s="18" t="str">
        <f t="shared" si="6"/>
        <v/>
      </c>
      <c r="V23" s="8" t="str">
        <f>IFERROR(((24*(U23-U22))),"")</f>
        <v/>
      </c>
      <c r="W23" s="2" t="s">
        <v>49</v>
      </c>
      <c r="X23" s="16"/>
      <c r="Y23" s="16"/>
      <c r="Z23" s="16"/>
      <c r="AA23" s="16"/>
    </row>
    <row r="24" spans="2:30" x14ac:dyDescent="0.25">
      <c r="B24" s="7" t="s">
        <v>119</v>
      </c>
      <c r="C24" s="7" t="s">
        <v>114</v>
      </c>
      <c r="F24" s="7" t="s">
        <v>83</v>
      </c>
      <c r="I24" s="2"/>
      <c r="J24" s="3"/>
      <c r="K24" s="3"/>
      <c r="L24" s="4"/>
      <c r="M24" s="3"/>
      <c r="N24" s="3"/>
      <c r="O24" s="3"/>
      <c r="P24" s="3"/>
      <c r="Q24" s="17"/>
      <c r="R24" s="5"/>
      <c r="S24" s="5"/>
      <c r="T24" s="6"/>
      <c r="U24" s="18"/>
      <c r="V24" s="8"/>
      <c r="W24" s="2"/>
      <c r="X24" s="16"/>
      <c r="Y24" s="16"/>
      <c r="Z24" s="16"/>
      <c r="AA24" s="16"/>
    </row>
    <row r="25" spans="2:30" x14ac:dyDescent="0.25">
      <c r="B25" s="7" t="s">
        <v>106</v>
      </c>
      <c r="C25" s="7" t="s">
        <v>113</v>
      </c>
      <c r="F25" s="7" t="s">
        <v>86</v>
      </c>
    </row>
    <row r="26" spans="2:30" x14ac:dyDescent="0.25">
      <c r="B26" s="7" t="s">
        <v>109</v>
      </c>
      <c r="C26" s="7" t="s">
        <v>111</v>
      </c>
      <c r="F26" s="7" t="s">
        <v>87</v>
      </c>
    </row>
    <row r="27" spans="2:30" x14ac:dyDescent="0.25">
      <c r="B27" s="7" t="s">
        <v>101</v>
      </c>
      <c r="C27" s="7" t="s">
        <v>110</v>
      </c>
      <c r="F27" s="7" t="s">
        <v>89</v>
      </c>
    </row>
    <row r="28" spans="2:30" x14ac:dyDescent="0.25">
      <c r="B28" s="7" t="s">
        <v>103</v>
      </c>
      <c r="C28" s="7" t="s">
        <v>118</v>
      </c>
      <c r="F28" s="7" t="s">
        <v>90</v>
      </c>
    </row>
    <row r="29" spans="2:30" x14ac:dyDescent="0.25">
      <c r="B29" s="7" t="s">
        <v>100</v>
      </c>
      <c r="F29" s="7" t="s">
        <v>85</v>
      </c>
    </row>
    <row r="30" spans="2:30" x14ac:dyDescent="0.25">
      <c r="B30" s="7" t="s">
        <v>104</v>
      </c>
      <c r="F30" s="7" t="s">
        <v>62</v>
      </c>
      <c r="J30" s="7" t="str">
        <f>IF(DATA!AD20&lt;&gt;"",DATA!AD20,DATA!AD4)</f>
        <v/>
      </c>
    </row>
    <row r="31" spans="2:30" x14ac:dyDescent="0.25">
      <c r="F31" s="7" t="s">
        <v>84</v>
      </c>
    </row>
    <row r="34" spans="6:6" x14ac:dyDescent="0.25">
      <c r="F34" s="7" t="s">
        <v>60</v>
      </c>
    </row>
    <row r="35" spans="6:6" x14ac:dyDescent="0.25">
      <c r="F35" s="7" t="s">
        <v>92</v>
      </c>
    </row>
  </sheetData>
  <sortState ref="B20:B30">
    <sortCondition ref="B20:B30"/>
  </sortState>
  <mergeCells count="6">
    <mergeCell ref="V18:W18"/>
    <mergeCell ref="O1:Q1"/>
    <mergeCell ref="O18:Q18"/>
    <mergeCell ref="V1:W1"/>
    <mergeCell ref="O17:P17"/>
    <mergeCell ref="T17:U1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DEPARTURE</vt:lpstr>
      <vt:lpstr>DATA</vt:lpstr>
      <vt:lpstr>DEPARTURE!Zone_d_impression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Kamel BENRABAH</dc:creator>
  <cp:lastModifiedBy>thinkpad</cp:lastModifiedBy>
  <cp:lastPrinted>2023-11-22T14:28:12Z</cp:lastPrinted>
  <dcterms:created xsi:type="dcterms:W3CDTF">2023-11-13T10:14:48Z</dcterms:created>
  <dcterms:modified xsi:type="dcterms:W3CDTF">2025-02-16T20:48:47Z</dcterms:modified>
</cp:coreProperties>
</file>