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sehatiit.sharepoint.com/sites/Document Center/Internal Audit DC/IA Observations - Follow-up/"/>
    </mc:Choice>
  </mc:AlternateContent>
  <xr:revisionPtr revIDLastSave="198" documentId="13_ncr:1_{76F054E3-EFF9-455F-A6BC-02B33F811D01}" xr6:coauthVersionLast="47" xr6:coauthVersionMax="47" xr10:uidLastSave="{A72BE0EE-FAF8-4795-BBBC-C0E433D03BD5}"/>
  <bookViews>
    <workbookView xWindow="-110" yWindow="-110" windowWidth="19420" windowHeight="10300" tabRatio="852" xr2:uid="{BBE3868C-32A7-4B7E-A1C0-3198B4EC2601}"/>
  </bookViews>
  <sheets>
    <sheet name="Overview" sheetId="11" r:id="rId1"/>
    <sheet name="HR" sheetId="2" r:id="rId2"/>
    <sheet name="Finance" sheetId="1" r:id="rId3"/>
    <sheet name="procurement" sheetId="4" r:id="rId4"/>
    <sheet name="IT" sheetId="5" r:id="rId5"/>
    <sheet name=" Corporate Performance and Exce" sheetId="7" r:id="rId6"/>
    <sheet name=" PMO and Planning" sheetId="8" r:id="rId7"/>
    <sheet name=" BOOT Governance" sheetId="9" r:id="rId8"/>
    <sheet name=" Corporate Governance" sheetId="10" r:id="rId9"/>
    <sheet name="Legal" sheetId="12" r:id="rId10"/>
    <sheet name="BCM" sheetId="14" r:id="rId11"/>
    <sheet name="Cyber Security" sheetId="16" r:id="rId12"/>
    <sheet name="Business operation" sheetId="17" r:id="rId13"/>
    <sheet name="Business Intelligence" sheetId="18" r:id="rId14"/>
    <sheet name="Business excellence" sheetId="19" r:id="rId15"/>
    <sheet name="Data and Privacy" sheetId="20" r:id="rId1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4" l="1"/>
  <c r="F16" i="14"/>
  <c r="F15" i="14"/>
  <c r="F15" i="12"/>
  <c r="B9" i="16"/>
  <c r="B7" i="18"/>
  <c r="F12" i="18"/>
  <c r="K5" i="11" l="1"/>
  <c r="K18" i="11" s="1"/>
  <c r="F18" i="11"/>
  <c r="F16" i="20"/>
  <c r="H5" i="8"/>
  <c r="F15" i="16"/>
  <c r="F16" i="16"/>
  <c r="E16" i="5"/>
  <c r="I16" i="4"/>
  <c r="I17" i="4"/>
  <c r="I12" i="11"/>
  <c r="H12" i="11"/>
  <c r="G12" i="11"/>
  <c r="J12" i="11"/>
  <c r="E15" i="5" l="1"/>
  <c r="F15" i="7"/>
  <c r="F15" i="9"/>
  <c r="B15" i="4"/>
  <c r="F12" i="19"/>
  <c r="G3" i="11"/>
  <c r="F13" i="17"/>
  <c r="F12" i="17"/>
  <c r="F13" i="8"/>
  <c r="E8" i="8"/>
  <c r="J11" i="11"/>
  <c r="I11" i="11"/>
  <c r="G11" i="11"/>
  <c r="F16" i="12"/>
  <c r="H11" i="11" s="1"/>
  <c r="E7" i="4"/>
  <c r="K5" i="2"/>
  <c r="E10" i="2"/>
  <c r="E15" i="2" s="1"/>
  <c r="B6" i="8"/>
  <c r="J4" i="11"/>
  <c r="I4" i="11"/>
  <c r="E14" i="2"/>
  <c r="J10" i="11"/>
  <c r="I10" i="11"/>
  <c r="H10" i="11"/>
  <c r="G10" i="11"/>
  <c r="J9" i="11"/>
  <c r="I9" i="11"/>
  <c r="H9" i="11"/>
  <c r="G9" i="11"/>
  <c r="J8" i="11"/>
  <c r="I8" i="11"/>
  <c r="G8" i="11"/>
  <c r="J7" i="11"/>
  <c r="I7" i="11"/>
  <c r="G7" i="11"/>
  <c r="G6" i="11"/>
  <c r="J6" i="11"/>
  <c r="I6" i="11"/>
  <c r="J5" i="11"/>
  <c r="I5" i="11"/>
  <c r="G5" i="11"/>
  <c r="H4" i="11"/>
  <c r="G4" i="11"/>
  <c r="J3" i="11"/>
  <c r="I3" i="11"/>
  <c r="H7" i="11"/>
  <c r="F15" i="10"/>
  <c r="E5" i="5"/>
  <c r="G18" i="11" l="1"/>
  <c r="I18" i="11"/>
  <c r="J18" i="11"/>
  <c r="F14" i="8"/>
  <c r="H8" i="11" s="1"/>
  <c r="H5" i="11"/>
  <c r="E14" i="1"/>
  <c r="B9" i="1"/>
  <c r="B9" i="5"/>
  <c r="H6" i="11" s="1"/>
  <c r="H5" i="2"/>
  <c r="B11" i="2"/>
  <c r="H18" i="11" l="1"/>
  <c r="H3" i="11"/>
</calcChain>
</file>

<file path=xl/sharedStrings.xml><?xml version="1.0" encoding="utf-8"?>
<sst xmlns="http://schemas.openxmlformats.org/spreadsheetml/2006/main" count="413" uniqueCount="109">
  <si>
    <r>
      <t> </t>
    </r>
    <r>
      <rPr>
        <b/>
        <sz val="16"/>
        <color rgb="FFFFFFFF"/>
        <rFont val="Calibri"/>
        <family val="2"/>
      </rPr>
      <t>Report Name</t>
    </r>
  </si>
  <si>
    <t>Audit Year</t>
  </si>
  <si>
    <t>Total</t>
  </si>
  <si>
    <t>Open</t>
  </si>
  <si>
    <t>Closed</t>
  </si>
  <si>
    <t>Overdue</t>
  </si>
  <si>
    <t xml:space="preserve">Extended  </t>
  </si>
  <si>
    <t>Human Resource &amp; Admin</t>
  </si>
  <si>
    <t>Finance</t>
  </si>
  <si>
    <t>procurement</t>
  </si>
  <si>
    <t>IT</t>
  </si>
  <si>
    <t>Corporate Performance and Excellence</t>
  </si>
  <si>
    <t>PMO and Planning</t>
  </si>
  <si>
    <t>BOOT Governance</t>
  </si>
  <si>
    <t>Corporate Governance</t>
  </si>
  <si>
    <t>Q4 2022</t>
  </si>
  <si>
    <t>Q1 2023</t>
  </si>
  <si>
    <t>Q2 2023</t>
  </si>
  <si>
    <t>Q3 2023</t>
  </si>
  <si>
    <t>Q4 2023</t>
  </si>
  <si>
    <t>Q1 2024</t>
  </si>
  <si>
    <t>Observation code</t>
  </si>
  <si>
    <t>sub</t>
  </si>
  <si>
    <t>3.3(2)</t>
  </si>
  <si>
    <t>3.8 ex2</t>
  </si>
  <si>
    <t>3.18 ex2</t>
  </si>
  <si>
    <t>3.9 ex2</t>
  </si>
  <si>
    <t>3.3(1) ex3</t>
  </si>
  <si>
    <t>3.14(2)</t>
  </si>
  <si>
    <t>High</t>
  </si>
  <si>
    <t>Medium</t>
  </si>
  <si>
    <t>Total sub Observation</t>
  </si>
  <si>
    <t>Low</t>
  </si>
  <si>
    <t>Closed sub Observation</t>
  </si>
  <si>
    <t>Open sub Observation</t>
  </si>
  <si>
    <t>Overdue sub Observation</t>
  </si>
  <si>
    <t>Extended sub Observation</t>
  </si>
  <si>
    <t xml:space="preserve"> Q1 2024</t>
  </si>
  <si>
    <t>3.4(2)</t>
  </si>
  <si>
    <t>3.4(1)</t>
  </si>
  <si>
    <t xml:space="preserve">sub </t>
  </si>
  <si>
    <t>Q3 2024</t>
  </si>
  <si>
    <t>implemented and colsed</t>
  </si>
  <si>
    <t>3.3 (A)</t>
  </si>
  <si>
    <t>3.1(a)</t>
  </si>
  <si>
    <t>3.2 (2) ex2 (oct)</t>
  </si>
  <si>
    <t>3.8(4d)</t>
  </si>
  <si>
    <r>
      <t xml:space="preserve">3.3 </t>
    </r>
    <r>
      <rPr>
        <sz val="12"/>
        <color theme="1"/>
        <rFont val="Times New Roman"/>
        <family val="1"/>
      </rPr>
      <t>(B)</t>
    </r>
  </si>
  <si>
    <t>3.2(1)</t>
  </si>
  <si>
    <t>3.15(5)ex2</t>
  </si>
  <si>
    <t>3.8(4g)</t>
  </si>
  <si>
    <t>3.10 ex3</t>
  </si>
  <si>
    <t>3.14(1)</t>
  </si>
  <si>
    <t>3.16(1)</t>
  </si>
  <si>
    <t>3.15(4)</t>
  </si>
  <si>
    <t>3.16(2)</t>
  </si>
  <si>
    <t>closed sub Observation</t>
  </si>
  <si>
    <t>Q2 2024</t>
  </si>
  <si>
    <t>3.4(2,3)</t>
  </si>
  <si>
    <t>3.6 ex3</t>
  </si>
  <si>
    <t>((3.3 ex3))</t>
  </si>
  <si>
    <t>((3.8 ex3))</t>
  </si>
  <si>
    <t>Sub</t>
  </si>
  <si>
    <t>3.13(2)</t>
  </si>
  <si>
    <t>3.13(1)</t>
  </si>
  <si>
    <t>NA</t>
  </si>
  <si>
    <t>Q4 2024</t>
  </si>
  <si>
    <t>Legal</t>
  </si>
  <si>
    <t>Critical</t>
  </si>
  <si>
    <t>BCM</t>
  </si>
  <si>
    <t xml:space="preserve">((3.17 ex3))ex1 </t>
  </si>
  <si>
    <t>((3.14(1) ex3))ex1</t>
  </si>
  <si>
    <t>((3.7 ex3))ex1</t>
  </si>
  <si>
    <t>3.1(b) ex1</t>
  </si>
  <si>
    <t>3.3(c&amp;d) ex1</t>
  </si>
  <si>
    <t>3.20 ex1</t>
  </si>
  <si>
    <t>3.23 ex1</t>
  </si>
  <si>
    <t>Q1 2025</t>
  </si>
  <si>
    <t>Cyber Security</t>
  </si>
  <si>
    <t>3.22 ex2</t>
  </si>
  <si>
    <t>3.6 ex1</t>
  </si>
  <si>
    <t>3.8 ex1</t>
  </si>
  <si>
    <t>Business operation</t>
  </si>
  <si>
    <t>Q2 2025</t>
  </si>
  <si>
    <t>Business Intelligence</t>
  </si>
  <si>
    <t>Business excellence</t>
  </si>
  <si>
    <t>3.30 ex1</t>
  </si>
  <si>
    <t>3.25ex1</t>
  </si>
  <si>
    <t>3.26(1,2,3,4,5)</t>
  </si>
  <si>
    <t>3.7 ex2</t>
  </si>
  <si>
    <t>3.12 ex1</t>
  </si>
  <si>
    <t>3.1(a&amp;b)</t>
  </si>
  <si>
    <t>3.14 ex2</t>
  </si>
  <si>
    <t>((3.4(1) ex3))ex2</t>
  </si>
  <si>
    <t>3.4 (1,3) ex1</t>
  </si>
  <si>
    <t>3.4 (2) ex1</t>
  </si>
  <si>
    <t xml:space="preserve">Closed under monitoring  </t>
  </si>
  <si>
    <t>3.5 (1,2) ex1</t>
  </si>
  <si>
    <t>3.5 (3) ex1</t>
  </si>
  <si>
    <t>Data and Privacy</t>
  </si>
  <si>
    <r>
      <t>3.18(1,2,</t>
    </r>
    <r>
      <rPr>
        <sz val="11"/>
        <color rgb="FF00FFFF"/>
        <rFont val="Calibri"/>
        <family val="2"/>
        <scheme val="minor"/>
      </rPr>
      <t>3,4,5,6,7</t>
    </r>
    <r>
      <rPr>
        <sz val="11"/>
        <color theme="1"/>
        <rFont val="Calibri"/>
        <family val="2"/>
        <scheme val="minor"/>
      </rPr>
      <t>) ex1</t>
    </r>
  </si>
  <si>
    <t>3.5 ex3</t>
  </si>
  <si>
    <r>
      <t>3.29ex2 (</t>
    </r>
    <r>
      <rPr>
        <sz val="11"/>
        <color rgb="FF00B050"/>
        <rFont val="Calibri"/>
        <family val="2"/>
      </rPr>
      <t>1,2</t>
    </r>
    <r>
      <rPr>
        <sz val="11"/>
        <color theme="1"/>
        <rFont val="Calibri"/>
        <family val="2"/>
      </rPr>
      <t>,3,4)</t>
    </r>
  </si>
  <si>
    <t>3.2 ex3</t>
  </si>
  <si>
    <t>3.1 ex3</t>
  </si>
  <si>
    <t>3.7 ex3</t>
  </si>
  <si>
    <r>
      <t>3.8(</t>
    </r>
    <r>
      <rPr>
        <b/>
        <sz val="11"/>
        <color rgb="FF00FFFF"/>
        <rFont val="Calibri"/>
        <family val="2"/>
        <scheme val="minor"/>
      </rPr>
      <t>1,2,3</t>
    </r>
    <r>
      <rPr>
        <sz val="11"/>
        <color theme="1"/>
        <rFont val="Calibri"/>
        <family val="2"/>
        <scheme val="minor"/>
      </rPr>
      <t>,4(a.</t>
    </r>
    <r>
      <rPr>
        <b/>
        <sz val="11"/>
        <color rgb="FF00FFFF"/>
        <rFont val="Calibri"/>
        <family val="2"/>
        <scheme val="minor"/>
      </rPr>
      <t>b</t>
    </r>
    <r>
      <rPr>
        <sz val="11"/>
        <color theme="1"/>
        <rFont val="Calibri"/>
        <family val="2"/>
        <scheme val="minor"/>
      </rPr>
      <t>.</t>
    </r>
    <r>
      <rPr>
        <b/>
        <sz val="11"/>
        <color rgb="FF00B050"/>
        <rFont val="Calibri"/>
        <family val="2"/>
        <scheme val="minor"/>
      </rPr>
      <t>c</t>
    </r>
    <r>
      <rPr>
        <sz val="11"/>
        <color theme="1"/>
        <rFont val="Calibri"/>
        <family val="2"/>
        <scheme val="minor"/>
      </rPr>
      <t>.e.</t>
    </r>
    <r>
      <rPr>
        <b/>
        <sz val="11"/>
        <color rgb="FF00FFFF"/>
        <rFont val="Calibri"/>
        <family val="2"/>
        <scheme val="minor"/>
      </rPr>
      <t>f</t>
    </r>
    <r>
      <rPr>
        <sz val="11"/>
        <color theme="1"/>
        <rFont val="Calibri"/>
        <family val="2"/>
        <scheme val="minor"/>
      </rPr>
      <t>.h)) ex1</t>
    </r>
  </si>
  <si>
    <r>
      <t>3.9(</t>
    </r>
    <r>
      <rPr>
        <sz val="1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,2) ex1</t>
    </r>
  </si>
  <si>
    <r>
      <t>3.15(1,</t>
    </r>
    <r>
      <rPr>
        <b/>
        <sz val="11"/>
        <color rgb="FF00B050"/>
        <rFont val="Calibri"/>
        <family val="2"/>
        <scheme val="minor"/>
      </rPr>
      <t>2,3</t>
    </r>
    <r>
      <rPr>
        <sz val="11"/>
        <color theme="1"/>
        <rFont val="Calibri"/>
        <family val="2"/>
        <scheme val="minor"/>
      </rPr>
      <t>) ex1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</si>
</sst>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1"/>
      <color theme="1"/>
      <name val="Calibri"/>
      <family val="2"/>
    </font>
    <font>
      <sz val="16"/>
      <color rgb="FFFFFFFF"/>
      <name val="Calibri"/>
      <family val="2"/>
    </font>
    <font>
      <b/>
      <sz val="16"/>
      <color rgb="FFFFFFFF"/>
      <name val="Calibri"/>
      <family val="2"/>
    </font>
    <font>
      <b/>
      <sz val="16"/>
      <color rgb="FFFF0000"/>
      <name val="Calibri"/>
      <family val="2"/>
    </font>
    <font>
      <b/>
      <sz val="16"/>
      <color rgb="FF00B050"/>
      <name val="Calibri"/>
      <family val="2"/>
    </font>
    <font>
      <sz val="16"/>
      <color rgb="FF000000"/>
      <name val="Calibri"/>
      <family val="2"/>
    </font>
    <font>
      <b/>
      <sz val="16"/>
      <color rgb="FF000000"/>
      <name val="Calibri"/>
      <family val="2"/>
    </font>
    <font>
      <b/>
      <sz val="18"/>
      <color rgb="FF000000"/>
      <name val="Calibri"/>
      <family val="2"/>
    </font>
    <font>
      <sz val="18"/>
      <name val="Arial"/>
      <family val="2"/>
    </font>
    <font>
      <sz val="11"/>
      <color rgb="FF000000"/>
      <name val="Calibri"/>
      <family val="2"/>
    </font>
    <font>
      <sz val="16"/>
      <color rgb="FF000000"/>
      <name val="Calibri"/>
      <family val="2"/>
    </font>
    <font>
      <b/>
      <sz val="11"/>
      <color rgb="FF00B050"/>
      <name val="Calibri"/>
      <family val="2"/>
      <scheme val="minor"/>
    </font>
    <font>
      <sz val="11"/>
      <color rgb="FF00FFFF"/>
      <name val="Calibri"/>
      <family val="2"/>
      <scheme val="minor"/>
    </font>
    <font>
      <b/>
      <sz val="11"/>
      <color rgb="FF00FFFF"/>
      <name val="Calibri"/>
      <family val="2"/>
      <scheme val="minor"/>
    </font>
    <font>
      <sz val="11"/>
      <color rgb="FF00B050"/>
      <name val="Calibri"/>
      <family val="2"/>
    </font>
    <font>
      <sz val="1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  <fill>
      <gradientFill>
        <stop position="0">
          <color rgb="FF00B050"/>
        </stop>
        <stop position="0.5">
          <color rgb="FFFFFF00"/>
        </stop>
        <stop position="1">
          <color rgb="FF00B050"/>
        </stop>
      </gradientFill>
    </fill>
    <fill>
      <patternFill patternType="solid">
        <fgColor rgb="FF0DB0BE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00B050"/>
        <bgColor auto="1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4"/>
      </patternFill>
    </fill>
    <fill>
      <patternFill patternType="solid">
        <fgColor rgb="FF00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0" borderId="1" xfId="0" applyBorder="1"/>
    <xf numFmtId="0" fontId="0" fillId="6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 readingOrder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 wrapText="1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4" fillId="0" borderId="1" xfId="0" applyFont="1" applyBorder="1" applyAlignment="1">
      <alignment horizontal="center" vertical="center" wrapText="1" readingOrder="1"/>
    </xf>
    <xf numFmtId="2" fontId="4" fillId="0" borderId="1" xfId="0" applyNumberFormat="1" applyFont="1" applyBorder="1" applyAlignment="1">
      <alignment horizontal="center" vertical="center" wrapText="1" readingOrder="1"/>
    </xf>
    <xf numFmtId="2" fontId="4" fillId="0" borderId="0" xfId="0" applyNumberFormat="1" applyFont="1" applyAlignment="1">
      <alignment horizontal="center" vertical="center" wrapText="1" readingOrder="1"/>
    </xf>
    <xf numFmtId="0" fontId="4" fillId="0" borderId="0" xfId="0" applyFont="1" applyAlignment="1">
      <alignment horizontal="center" vertical="center" wrapText="1" readingOrder="1"/>
    </xf>
    <xf numFmtId="0" fontId="4" fillId="5" borderId="1" xfId="0" applyFont="1" applyFill="1" applyBorder="1" applyAlignment="1">
      <alignment horizontal="center" vertical="center" wrapText="1" readingOrder="1"/>
    </xf>
    <xf numFmtId="0" fontId="0" fillId="13" borderId="1" xfId="0" applyFill="1" applyBorder="1" applyAlignment="1">
      <alignment horizontal="center"/>
    </xf>
    <xf numFmtId="0" fontId="13" fillId="0" borderId="0" xfId="0" applyFont="1" applyAlignment="1">
      <alignment horizontal="center" vertical="center" wrapText="1"/>
    </xf>
    <xf numFmtId="0" fontId="0" fillId="14" borderId="1" xfId="0" applyFill="1" applyBorder="1" applyAlignment="1">
      <alignment horizontal="center"/>
    </xf>
    <xf numFmtId="0" fontId="0" fillId="14" borderId="1" xfId="0" applyFill="1" applyBorder="1" applyAlignment="1">
      <alignment horizontal="center" vertical="center"/>
    </xf>
    <xf numFmtId="0" fontId="0" fillId="15" borderId="0" xfId="0" applyFill="1" applyAlignment="1">
      <alignment horizontal="center"/>
    </xf>
    <xf numFmtId="0" fontId="1" fillId="16" borderId="0" xfId="0" applyFont="1" applyFill="1" applyAlignment="1">
      <alignment horizontal="center" vertical="center" wrapText="1"/>
    </xf>
    <xf numFmtId="0" fontId="0" fillId="0" borderId="5" xfId="0" applyBorder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10" fillId="12" borderId="1" xfId="0" applyFont="1" applyFill="1" applyBorder="1" applyAlignment="1">
      <alignment horizontal="center" vertical="center" wrapText="1" readingOrder="1"/>
    </xf>
    <xf numFmtId="0" fontId="0" fillId="17" borderId="1" xfId="0" applyFill="1" applyBorder="1" applyAlignment="1">
      <alignment horizontal="center"/>
    </xf>
    <xf numFmtId="0" fontId="6" fillId="11" borderId="1" xfId="0" applyFont="1" applyFill="1" applyBorder="1" applyAlignment="1">
      <alignment horizontal="center" vertical="center" wrapText="1" readingOrder="1"/>
    </xf>
    <xf numFmtId="0" fontId="7" fillId="11" borderId="1" xfId="0" applyFont="1" applyFill="1" applyBorder="1" applyAlignment="1">
      <alignment horizontal="center" vertical="center" wrapText="1" readingOrder="1"/>
    </xf>
    <xf numFmtId="0" fontId="8" fillId="11" borderId="1" xfId="0" applyFont="1" applyFill="1" applyBorder="1" applyAlignment="1">
      <alignment horizontal="center" vertical="center" wrapText="1" readingOrder="1"/>
    </xf>
    <xf numFmtId="0" fontId="9" fillId="0" borderId="1" xfId="0" applyFont="1" applyBorder="1" applyAlignment="1">
      <alignment horizontal="center" vertical="center" wrapText="1" readingOrder="1"/>
    </xf>
    <xf numFmtId="0" fontId="10" fillId="0" borderId="1" xfId="0" applyFont="1" applyBorder="1" applyAlignment="1">
      <alignment horizontal="center" vertical="center" wrapText="1" readingOrder="1"/>
    </xf>
    <xf numFmtId="0" fontId="7" fillId="0" borderId="1" xfId="0" applyFont="1" applyBorder="1" applyAlignment="1">
      <alignment horizontal="center" vertical="center" wrapText="1" readingOrder="1"/>
    </xf>
    <xf numFmtId="0" fontId="8" fillId="0" borderId="1" xfId="0" applyFont="1" applyBorder="1" applyAlignment="1">
      <alignment horizontal="center" vertical="center" wrapText="1" readingOrder="1"/>
    </xf>
    <xf numFmtId="0" fontId="12" fillId="12" borderId="1" xfId="0" applyFont="1" applyFill="1" applyBorder="1" applyAlignment="1">
      <alignment horizontal="center" vertical="center" wrapText="1"/>
    </xf>
    <xf numFmtId="0" fontId="7" fillId="12" borderId="1" xfId="0" applyFont="1" applyFill="1" applyBorder="1" applyAlignment="1">
      <alignment horizontal="center" vertical="center" wrapText="1" readingOrder="1"/>
    </xf>
    <xf numFmtId="0" fontId="8" fillId="12" borderId="1" xfId="0" applyFont="1" applyFill="1" applyBorder="1" applyAlignment="1">
      <alignment horizontal="center" vertical="center" wrapText="1" readingOrder="1"/>
    </xf>
    <xf numFmtId="0" fontId="0" fillId="5" borderId="1" xfId="0" applyFill="1" applyBorder="1" applyAlignment="1">
      <alignment horizontal="center" vertical="center"/>
    </xf>
    <xf numFmtId="2" fontId="4" fillId="5" borderId="1" xfId="0" applyNumberFormat="1" applyFont="1" applyFill="1" applyBorder="1" applyAlignment="1">
      <alignment horizontal="center" vertical="center" wrapText="1" readingOrder="1"/>
    </xf>
    <xf numFmtId="0" fontId="0" fillId="5" borderId="1" xfId="0" applyFill="1" applyBorder="1" applyAlignment="1">
      <alignment horizontal="center" wrapText="1"/>
    </xf>
    <xf numFmtId="2" fontId="4" fillId="3" borderId="1" xfId="0" applyNumberFormat="1" applyFont="1" applyFill="1" applyBorder="1" applyAlignment="1">
      <alignment horizontal="center" vertical="center" wrapText="1" readingOrder="1"/>
    </xf>
    <xf numFmtId="0" fontId="9" fillId="0" borderId="3" xfId="0" applyFont="1" applyBorder="1" applyAlignment="1">
      <alignment horizontal="center" vertical="center" wrapText="1" readingOrder="1"/>
    </xf>
    <xf numFmtId="0" fontId="9" fillId="0" borderId="2" xfId="0" applyFont="1" applyBorder="1" applyAlignment="1">
      <alignment horizontal="center" vertical="center" wrapText="1" readingOrder="1"/>
    </xf>
    <xf numFmtId="0" fontId="5" fillId="11" borderId="1" xfId="0" applyFont="1" applyFill="1" applyBorder="1" applyAlignment="1">
      <alignment horizontal="center" vertical="center" wrapText="1" readingOrder="1"/>
    </xf>
    <xf numFmtId="0" fontId="9" fillId="0" borderId="1" xfId="0" applyFont="1" applyBorder="1" applyAlignment="1">
      <alignment horizontal="center" vertical="center" wrapText="1" readingOrder="1"/>
    </xf>
    <xf numFmtId="0" fontId="11" fillId="12" borderId="1" xfId="0" applyFont="1" applyFill="1" applyBorder="1" applyAlignment="1">
      <alignment horizontal="center" vertical="center" wrapText="1" readingOrder="1"/>
    </xf>
    <xf numFmtId="0" fontId="14" fillId="0" borderId="1" xfId="0" applyFont="1" applyBorder="1" applyAlignment="1">
      <alignment horizontal="center" vertical="center" wrapText="1" readingOrder="1"/>
    </xf>
    <xf numFmtId="0" fontId="0" fillId="9" borderId="1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9" borderId="1" xfId="0" applyFill="1" applyBorder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0" fontId="0" fillId="9" borderId="0" xfId="0" applyFill="1" applyAlignment="1">
      <alignment horizontal="center"/>
    </xf>
    <xf numFmtId="0" fontId="2" fillId="9" borderId="3" xfId="0" applyFont="1" applyFill="1" applyBorder="1" applyAlignment="1">
      <alignment horizontal="center"/>
    </xf>
    <xf numFmtId="0" fontId="2" fillId="9" borderId="2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9" borderId="3" xfId="0" applyFill="1" applyBorder="1" applyAlignment="1">
      <alignment horizontal="center"/>
    </xf>
    <xf numFmtId="0" fontId="0" fillId="9" borderId="2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E46A5-90ED-4B1E-9E57-5A2EDC1D5C89}">
  <dimension ref="C2:K21"/>
  <sheetViews>
    <sheetView showGridLines="0" tabSelected="1" topLeftCell="B4" zoomScale="90" zoomScaleNormal="90" workbookViewId="0">
      <selection activeCell="K18" sqref="K18"/>
    </sheetView>
  </sheetViews>
  <sheetFormatPr defaultRowHeight="14.5" x14ac:dyDescent="0.35"/>
  <cols>
    <col min="2" max="2" width="1.453125" customWidth="1"/>
    <col min="3" max="3" width="19.36328125" bestFit="1" customWidth="1"/>
    <col min="4" max="4" width="30.90625" customWidth="1"/>
    <col min="5" max="5" width="7.90625" bestFit="1" customWidth="1"/>
    <col min="6" max="6" width="7.26953125" bestFit="1" customWidth="1"/>
    <col min="7" max="7" width="7.90625" bestFit="1" customWidth="1"/>
    <col min="8" max="8" width="9.26953125" bestFit="1" customWidth="1"/>
    <col min="9" max="9" width="11.81640625" bestFit="1" customWidth="1"/>
    <col min="10" max="10" width="12.7265625" bestFit="1" customWidth="1"/>
    <col min="11" max="11" width="17.54296875" bestFit="1" customWidth="1"/>
  </cols>
  <sheetData>
    <row r="2" spans="3:11" ht="42" x14ac:dyDescent="0.35">
      <c r="C2" s="55" t="s">
        <v>0</v>
      </c>
      <c r="D2" s="55"/>
      <c r="E2" s="39" t="s">
        <v>1</v>
      </c>
      <c r="F2" s="39" t="s">
        <v>2</v>
      </c>
      <c r="G2" s="40" t="s">
        <v>3</v>
      </c>
      <c r="H2" s="41" t="s">
        <v>4</v>
      </c>
      <c r="I2" s="39" t="s">
        <v>5</v>
      </c>
      <c r="J2" s="39" t="s">
        <v>6</v>
      </c>
      <c r="K2" s="39" t="s">
        <v>96</v>
      </c>
    </row>
    <row r="3" spans="3:11" ht="21" x14ac:dyDescent="0.35">
      <c r="C3" s="56" t="s">
        <v>7</v>
      </c>
      <c r="D3" s="56"/>
      <c r="E3" s="42">
        <v>2022</v>
      </c>
      <c r="F3" s="43">
        <v>53</v>
      </c>
      <c r="G3" s="44">
        <f>SUM(HR!E16)</f>
        <v>0</v>
      </c>
      <c r="H3" s="45">
        <f>SUM(HR!E15)</f>
        <v>45</v>
      </c>
      <c r="I3" s="43">
        <f>SUM(HR!E17)</f>
        <v>8</v>
      </c>
      <c r="J3" s="43">
        <f>SUM(HR!E18)</f>
        <v>0</v>
      </c>
      <c r="K3" s="43">
        <v>0</v>
      </c>
    </row>
    <row r="4" spans="3:11" ht="21" x14ac:dyDescent="0.35">
      <c r="C4" s="56" t="s">
        <v>8</v>
      </c>
      <c r="D4" s="56"/>
      <c r="E4" s="42">
        <v>2022</v>
      </c>
      <c r="F4" s="43">
        <v>21</v>
      </c>
      <c r="G4" s="44">
        <f>SUM(Finance!E16)</f>
        <v>0</v>
      </c>
      <c r="H4" s="45">
        <f>SUM(Finance!E15)</f>
        <v>11</v>
      </c>
      <c r="I4" s="43">
        <f>SUM(Finance!E17)</f>
        <v>10</v>
      </c>
      <c r="J4" s="43">
        <f>SUM(Finance!E18)</f>
        <v>0</v>
      </c>
      <c r="K4" s="43">
        <v>0</v>
      </c>
    </row>
    <row r="5" spans="3:11" ht="21" x14ac:dyDescent="0.35">
      <c r="C5" s="56" t="s">
        <v>9</v>
      </c>
      <c r="D5" s="56"/>
      <c r="E5" s="42">
        <v>2022</v>
      </c>
      <c r="F5" s="43">
        <v>51</v>
      </c>
      <c r="G5" s="44">
        <f>SUM(procurement!I18)</f>
        <v>0</v>
      </c>
      <c r="H5" s="45">
        <f>SUM(procurement!I17)</f>
        <v>32</v>
      </c>
      <c r="I5" s="43">
        <f>SUM(procurement!I19)</f>
        <v>5</v>
      </c>
      <c r="J5" s="43">
        <f>SUM(procurement!I20)</f>
        <v>0</v>
      </c>
      <c r="K5" s="43">
        <f>SUM(procurement!I21)</f>
        <v>14</v>
      </c>
    </row>
    <row r="6" spans="3:11" ht="21" x14ac:dyDescent="0.35">
      <c r="C6" s="56" t="s">
        <v>10</v>
      </c>
      <c r="D6" s="56"/>
      <c r="E6" s="42">
        <v>2022</v>
      </c>
      <c r="F6" s="43">
        <v>42</v>
      </c>
      <c r="G6" s="44">
        <f>SUM(IT!E17)</f>
        <v>0</v>
      </c>
      <c r="H6" s="45">
        <f>SUM(IT!E16)</f>
        <v>42</v>
      </c>
      <c r="I6" s="43">
        <f>SUM(IT!E18)</f>
        <v>0</v>
      </c>
      <c r="J6" s="43">
        <f>SUM(IT!E19)</f>
        <v>0</v>
      </c>
      <c r="K6" s="43">
        <v>0</v>
      </c>
    </row>
    <row r="7" spans="3:11" ht="21" x14ac:dyDescent="0.35">
      <c r="C7" s="53" t="s">
        <v>11</v>
      </c>
      <c r="D7" s="54"/>
      <c r="E7" s="42">
        <v>2023</v>
      </c>
      <c r="F7" s="43">
        <v>19</v>
      </c>
      <c r="G7" s="44">
        <f>SUM(' Corporate Performance and Exce'!F17)</f>
        <v>0</v>
      </c>
      <c r="H7" s="45">
        <f>SUM(' Corporate Performance and Exce'!F16)</f>
        <v>13</v>
      </c>
      <c r="I7" s="43">
        <f>SUM(' Corporate Performance and Exce'!F18)</f>
        <v>4</v>
      </c>
      <c r="J7" s="43">
        <f>SUM(' Corporate Performance and Exce'!F19)</f>
        <v>2</v>
      </c>
      <c r="K7" s="43">
        <v>0</v>
      </c>
    </row>
    <row r="8" spans="3:11" ht="21" x14ac:dyDescent="0.35">
      <c r="C8" s="53" t="s">
        <v>12</v>
      </c>
      <c r="D8" s="54"/>
      <c r="E8" s="42">
        <v>2023</v>
      </c>
      <c r="F8" s="43">
        <v>20</v>
      </c>
      <c r="G8" s="44">
        <f>SUM(' PMO and Planning'!F15)</f>
        <v>0</v>
      </c>
      <c r="H8" s="45">
        <f>SUM(' PMO and Planning'!F14)</f>
        <v>19</v>
      </c>
      <c r="I8" s="43">
        <f>SUM(' PMO and Planning'!F16)</f>
        <v>0</v>
      </c>
      <c r="J8" s="43">
        <f>SUM(' PMO and Planning'!F17)</f>
        <v>1</v>
      </c>
      <c r="K8" s="43">
        <v>0</v>
      </c>
    </row>
    <row r="9" spans="3:11" ht="21" x14ac:dyDescent="0.35">
      <c r="C9" s="53" t="s">
        <v>13</v>
      </c>
      <c r="D9" s="54"/>
      <c r="E9" s="42">
        <v>2023</v>
      </c>
      <c r="F9" s="43">
        <v>14</v>
      </c>
      <c r="G9" s="44">
        <f>SUM(' BOOT Governance'!F17)</f>
        <v>0</v>
      </c>
      <c r="H9" s="45">
        <f>SUM(' BOOT Governance'!F16)</f>
        <v>11</v>
      </c>
      <c r="I9" s="43">
        <f>SUM(' BOOT Governance'!F18)</f>
        <v>3</v>
      </c>
      <c r="J9" s="43">
        <f>SUM(' BOOT Governance'!F19)</f>
        <v>0</v>
      </c>
      <c r="K9" s="43">
        <v>0</v>
      </c>
    </row>
    <row r="10" spans="3:11" ht="21" x14ac:dyDescent="0.35">
      <c r="C10" s="53" t="s">
        <v>14</v>
      </c>
      <c r="D10" s="54"/>
      <c r="E10" s="42">
        <v>2023</v>
      </c>
      <c r="F10" s="43">
        <v>31</v>
      </c>
      <c r="G10" s="44">
        <f>SUM(' Corporate Governance'!F17)</f>
        <v>13</v>
      </c>
      <c r="H10" s="45">
        <f>SUM(' Corporate Governance'!F16)</f>
        <v>0</v>
      </c>
      <c r="I10" s="43">
        <f>SUM(' Corporate Governance'!F18)</f>
        <v>18</v>
      </c>
      <c r="J10" s="43">
        <f>SUM(' Corporate Governance'!F19)</f>
        <v>0</v>
      </c>
      <c r="K10" s="43">
        <v>0</v>
      </c>
    </row>
    <row r="11" spans="3:11" ht="21" x14ac:dyDescent="0.35">
      <c r="C11" s="56" t="s">
        <v>67</v>
      </c>
      <c r="D11" s="56"/>
      <c r="E11" s="42">
        <v>2023</v>
      </c>
      <c r="F11" s="43">
        <v>17</v>
      </c>
      <c r="G11" s="44">
        <f>SUM(Legal!F17)</f>
        <v>7</v>
      </c>
      <c r="H11" s="45">
        <f>SUM(Legal!F16)</f>
        <v>3</v>
      </c>
      <c r="I11" s="43">
        <f>SUM(Legal!F18)</f>
        <v>0</v>
      </c>
      <c r="J11" s="43">
        <f>SUM(Legal!F19)</f>
        <v>7</v>
      </c>
      <c r="K11" s="43">
        <v>0</v>
      </c>
    </row>
    <row r="12" spans="3:11" ht="21" x14ac:dyDescent="0.35">
      <c r="C12" s="56" t="s">
        <v>69</v>
      </c>
      <c r="D12" s="56"/>
      <c r="E12" s="42">
        <v>2024</v>
      </c>
      <c r="F12" s="43">
        <v>21</v>
      </c>
      <c r="G12" s="44">
        <f>SUM(BCM!F17)</f>
        <v>0</v>
      </c>
      <c r="H12" s="45">
        <f>SUM(BCM!F16)</f>
        <v>19</v>
      </c>
      <c r="I12" s="43">
        <f>SUM(BCM!F18)</f>
        <v>0</v>
      </c>
      <c r="J12" s="43">
        <f>SUM(BCM!F19)</f>
        <v>2</v>
      </c>
      <c r="K12" s="43">
        <v>0</v>
      </c>
    </row>
    <row r="13" spans="3:11" ht="21" x14ac:dyDescent="0.35">
      <c r="C13" s="58" t="s">
        <v>78</v>
      </c>
      <c r="D13" s="56"/>
      <c r="E13" s="42">
        <v>2024</v>
      </c>
      <c r="F13" s="43">
        <v>22</v>
      </c>
      <c r="G13" s="44">
        <v>13</v>
      </c>
      <c r="H13" s="45">
        <v>8</v>
      </c>
      <c r="I13" s="43">
        <v>0</v>
      </c>
      <c r="J13" s="43">
        <v>1</v>
      </c>
      <c r="K13" s="43">
        <v>0</v>
      </c>
    </row>
    <row r="14" spans="3:11" ht="21" x14ac:dyDescent="0.35">
      <c r="C14" s="56" t="s">
        <v>82</v>
      </c>
      <c r="D14" s="56"/>
      <c r="E14" s="42">
        <v>2024</v>
      </c>
      <c r="F14" s="43">
        <v>12</v>
      </c>
      <c r="G14" s="44">
        <v>11</v>
      </c>
      <c r="H14" s="45">
        <v>1</v>
      </c>
      <c r="I14" s="43">
        <v>0</v>
      </c>
      <c r="J14" s="43">
        <v>0</v>
      </c>
      <c r="K14" s="43">
        <v>0</v>
      </c>
    </row>
    <row r="15" spans="3:11" ht="21" x14ac:dyDescent="0.35">
      <c r="C15" s="56" t="s">
        <v>84</v>
      </c>
      <c r="D15" s="56"/>
      <c r="E15" s="42">
        <v>2024</v>
      </c>
      <c r="F15" s="43">
        <v>14</v>
      </c>
      <c r="G15" s="44">
        <v>6</v>
      </c>
      <c r="H15" s="45">
        <v>6</v>
      </c>
      <c r="I15" s="43">
        <v>0</v>
      </c>
      <c r="J15" s="43">
        <v>2</v>
      </c>
      <c r="K15" s="43">
        <v>0</v>
      </c>
    </row>
    <row r="16" spans="3:11" ht="21" x14ac:dyDescent="0.35">
      <c r="C16" s="56" t="s">
        <v>85</v>
      </c>
      <c r="D16" s="56"/>
      <c r="E16" s="42">
        <v>2024</v>
      </c>
      <c r="F16" s="43">
        <v>10</v>
      </c>
      <c r="G16" s="44">
        <v>10</v>
      </c>
      <c r="H16" s="45">
        <v>0</v>
      </c>
      <c r="I16" s="43">
        <v>0</v>
      </c>
      <c r="J16" s="43">
        <v>0</v>
      </c>
      <c r="K16" s="43">
        <v>0</v>
      </c>
    </row>
    <row r="17" spans="3:11" ht="21" x14ac:dyDescent="0.35">
      <c r="C17" s="53" t="s">
        <v>99</v>
      </c>
      <c r="D17" s="54"/>
      <c r="E17" s="42">
        <v>2024</v>
      </c>
      <c r="F17" s="43">
        <v>15</v>
      </c>
      <c r="G17" s="44">
        <v>15</v>
      </c>
      <c r="H17" s="45">
        <v>0</v>
      </c>
      <c r="I17" s="43">
        <v>0</v>
      </c>
      <c r="J17" s="43">
        <v>0</v>
      </c>
      <c r="K17" s="43">
        <v>0</v>
      </c>
    </row>
    <row r="18" spans="3:11" ht="23.5" x14ac:dyDescent="0.35">
      <c r="C18" s="57" t="s">
        <v>2</v>
      </c>
      <c r="D18" s="57"/>
      <c r="E18" s="46"/>
      <c r="F18" s="37">
        <f t="shared" ref="F18:K18" si="0">SUM(F3:F17)</f>
        <v>362</v>
      </c>
      <c r="G18" s="47">
        <f t="shared" si="0"/>
        <v>75</v>
      </c>
      <c r="H18" s="48">
        <f t="shared" si="0"/>
        <v>210</v>
      </c>
      <c r="I18" s="37">
        <f t="shared" si="0"/>
        <v>48</v>
      </c>
      <c r="J18" s="37">
        <f t="shared" si="0"/>
        <v>15</v>
      </c>
      <c r="K18" s="37">
        <f t="shared" si="0"/>
        <v>14</v>
      </c>
    </row>
    <row r="21" spans="3:11" ht="23.15" customHeight="1" x14ac:dyDescent="0.35"/>
  </sheetData>
  <mergeCells count="17">
    <mergeCell ref="C8:D8"/>
    <mergeCell ref="C9:D9"/>
    <mergeCell ref="C17:D17"/>
    <mergeCell ref="C10:D10"/>
    <mergeCell ref="C18:D18"/>
    <mergeCell ref="C11:D11"/>
    <mergeCell ref="C12:D12"/>
    <mergeCell ref="C13:D13"/>
    <mergeCell ref="C14:D14"/>
    <mergeCell ref="C15:D15"/>
    <mergeCell ref="C16:D16"/>
    <mergeCell ref="C7:D7"/>
    <mergeCell ref="C2:D2"/>
    <mergeCell ref="C3:D3"/>
    <mergeCell ref="C4:D4"/>
    <mergeCell ref="C5:D5"/>
    <mergeCell ref="C6:D6"/>
  </mergeCells>
  <pageMargins left="0.7" right="0.7" top="0.75" bottom="0.75" header="0.3" footer="0.3"/>
  <pageSetup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9C9F7-BC49-40CB-9E9D-26B83EA35BB3}">
  <dimension ref="A1:J27"/>
  <sheetViews>
    <sheetView showGridLines="0" workbookViewId="0">
      <selection activeCell="C10" sqref="C10"/>
    </sheetView>
  </sheetViews>
  <sheetFormatPr defaultRowHeight="14.5" x14ac:dyDescent="0.35"/>
  <cols>
    <col min="1" max="1" width="16.81640625" customWidth="1"/>
    <col min="4" max="4" width="16.453125" customWidth="1"/>
    <col min="5" max="5" width="8.54296875" customWidth="1"/>
    <col min="7" max="7" width="16.54296875" customWidth="1"/>
    <col min="8" max="8" width="9.453125" customWidth="1"/>
    <col min="9" max="9" width="16.54296875" customWidth="1"/>
  </cols>
  <sheetData>
    <row r="1" spans="1:10" x14ac:dyDescent="0.35">
      <c r="A1" s="59" t="s">
        <v>41</v>
      </c>
      <c r="B1" s="59"/>
      <c r="D1" s="59" t="s">
        <v>66</v>
      </c>
      <c r="E1" s="59"/>
      <c r="G1" s="67" t="s">
        <v>42</v>
      </c>
      <c r="H1" s="68"/>
    </row>
    <row r="2" spans="1:10" x14ac:dyDescent="0.35">
      <c r="A2" s="2" t="s">
        <v>21</v>
      </c>
      <c r="B2" s="2" t="s">
        <v>22</v>
      </c>
      <c r="D2" s="2" t="s">
        <v>21</v>
      </c>
      <c r="E2" s="2" t="s">
        <v>22</v>
      </c>
      <c r="G2" s="2" t="s">
        <v>21</v>
      </c>
      <c r="H2" s="2" t="s">
        <v>22</v>
      </c>
    </row>
    <row r="3" spans="1:10" x14ac:dyDescent="0.35">
      <c r="A3" s="4">
        <v>3.3</v>
      </c>
      <c r="B3" s="7">
        <v>2</v>
      </c>
      <c r="D3" s="22" t="s">
        <v>104</v>
      </c>
      <c r="E3" s="7">
        <v>3</v>
      </c>
      <c r="G3" s="4">
        <v>3.5</v>
      </c>
      <c r="H3" s="7">
        <v>1</v>
      </c>
    </row>
    <row r="4" spans="1:10" x14ac:dyDescent="0.35">
      <c r="A4" s="7"/>
      <c r="B4" s="4">
        <v>2</v>
      </c>
      <c r="D4" s="22" t="s">
        <v>103</v>
      </c>
      <c r="E4" s="7">
        <v>4</v>
      </c>
      <c r="G4" s="7"/>
      <c r="H4" s="4">
        <v>1</v>
      </c>
    </row>
    <row r="5" spans="1:10" x14ac:dyDescent="0.35">
      <c r="D5" s="22">
        <v>3.4</v>
      </c>
      <c r="E5" s="7">
        <v>1</v>
      </c>
    </row>
    <row r="6" spans="1:10" x14ac:dyDescent="0.35">
      <c r="D6" s="22">
        <v>3.6</v>
      </c>
      <c r="E6" s="7">
        <v>1</v>
      </c>
    </row>
    <row r="7" spans="1:10" x14ac:dyDescent="0.35">
      <c r="D7" s="7">
        <v>3.7</v>
      </c>
      <c r="E7" s="7">
        <v>1</v>
      </c>
    </row>
    <row r="8" spans="1:10" x14ac:dyDescent="0.35">
      <c r="D8" s="22">
        <v>3.8</v>
      </c>
      <c r="E8" s="7">
        <v>1</v>
      </c>
    </row>
    <row r="9" spans="1:10" x14ac:dyDescent="0.35">
      <c r="D9" s="7">
        <v>3.9</v>
      </c>
      <c r="E9" s="7">
        <v>2</v>
      </c>
    </row>
    <row r="10" spans="1:10" x14ac:dyDescent="0.35">
      <c r="D10" s="23">
        <v>3.1</v>
      </c>
      <c r="E10" s="7">
        <v>1</v>
      </c>
    </row>
    <row r="11" spans="1:10" x14ac:dyDescent="0.35">
      <c r="D11" s="5"/>
      <c r="E11" s="5"/>
    </row>
    <row r="15" spans="1:10" x14ac:dyDescent="0.35">
      <c r="C15" s="60" t="s">
        <v>31</v>
      </c>
      <c r="D15" s="61"/>
      <c r="E15" s="62"/>
      <c r="F15" s="10">
        <f>SUM(B3:B3,E3:E10,H3)</f>
        <v>17</v>
      </c>
      <c r="I15" s="17" t="s">
        <v>29</v>
      </c>
      <c r="J15" s="7">
        <v>9</v>
      </c>
    </row>
    <row r="16" spans="1:10" x14ac:dyDescent="0.35">
      <c r="C16" s="60" t="s">
        <v>33</v>
      </c>
      <c r="D16" s="61"/>
      <c r="E16" s="62"/>
      <c r="F16" s="10">
        <f>SUM(B4,E11,H4)</f>
        <v>3</v>
      </c>
      <c r="I16" s="19" t="s">
        <v>30</v>
      </c>
      <c r="J16" s="7">
        <v>7</v>
      </c>
    </row>
    <row r="17" spans="1:10" x14ac:dyDescent="0.35">
      <c r="A17" s="20" t="s">
        <v>21</v>
      </c>
      <c r="B17" s="20" t="s">
        <v>62</v>
      </c>
      <c r="C17" s="60" t="s">
        <v>34</v>
      </c>
      <c r="D17" s="61"/>
      <c r="E17" s="62"/>
      <c r="F17" s="10">
        <v>7</v>
      </c>
      <c r="I17" s="18" t="s">
        <v>32</v>
      </c>
      <c r="J17" s="12">
        <v>1</v>
      </c>
    </row>
    <row r="18" spans="1:10" x14ac:dyDescent="0.35">
      <c r="A18" s="7">
        <v>3.1</v>
      </c>
      <c r="B18" s="16">
        <v>3</v>
      </c>
      <c r="C18" s="63" t="s">
        <v>35</v>
      </c>
      <c r="D18" s="63"/>
      <c r="E18" s="63"/>
      <c r="F18" s="10">
        <v>0</v>
      </c>
    </row>
    <row r="19" spans="1:10" x14ac:dyDescent="0.35">
      <c r="A19" s="7">
        <v>3.2</v>
      </c>
      <c r="B19" s="16">
        <v>4</v>
      </c>
      <c r="C19" s="63" t="s">
        <v>36</v>
      </c>
      <c r="D19" s="63"/>
      <c r="E19" s="63"/>
      <c r="F19" s="10">
        <v>7</v>
      </c>
    </row>
    <row r="20" spans="1:10" x14ac:dyDescent="0.35">
      <c r="A20" s="7">
        <v>3.3</v>
      </c>
      <c r="B20" s="16">
        <v>2</v>
      </c>
    </row>
    <row r="21" spans="1:10" x14ac:dyDescent="0.35">
      <c r="A21" s="7">
        <v>3.4</v>
      </c>
      <c r="B21" s="6">
        <v>1</v>
      </c>
    </row>
    <row r="22" spans="1:10" x14ac:dyDescent="0.35">
      <c r="A22" s="4">
        <v>3.5</v>
      </c>
      <c r="B22" s="6">
        <v>1</v>
      </c>
    </row>
    <row r="23" spans="1:10" x14ac:dyDescent="0.35">
      <c r="A23" s="7">
        <v>3.6</v>
      </c>
      <c r="B23" s="6">
        <v>1</v>
      </c>
    </row>
    <row r="24" spans="1:10" x14ac:dyDescent="0.35">
      <c r="A24" s="7">
        <v>3.7</v>
      </c>
      <c r="B24" s="6">
        <v>1</v>
      </c>
    </row>
    <row r="25" spans="1:10" x14ac:dyDescent="0.35">
      <c r="A25" s="7">
        <v>3.8</v>
      </c>
      <c r="B25" s="6">
        <v>1</v>
      </c>
    </row>
    <row r="26" spans="1:10" x14ac:dyDescent="0.35">
      <c r="A26" s="7">
        <v>3.9</v>
      </c>
      <c r="B26" s="6">
        <v>2</v>
      </c>
    </row>
    <row r="27" spans="1:10" x14ac:dyDescent="0.35">
      <c r="A27" s="11">
        <v>3.1</v>
      </c>
      <c r="B27" s="4">
        <v>1</v>
      </c>
    </row>
  </sheetData>
  <mergeCells count="8">
    <mergeCell ref="C18:E18"/>
    <mergeCell ref="C19:E19"/>
    <mergeCell ref="A1:B1"/>
    <mergeCell ref="D1:E1"/>
    <mergeCell ref="G1:H1"/>
    <mergeCell ref="C15:E15"/>
    <mergeCell ref="C16:E16"/>
    <mergeCell ref="C17:E17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0E8F1-BF51-488A-BC36-51317AE71706}">
  <dimension ref="A1:K36"/>
  <sheetViews>
    <sheetView showGridLines="0" workbookViewId="0">
      <selection activeCell="F17" sqref="F17"/>
    </sheetView>
  </sheetViews>
  <sheetFormatPr defaultRowHeight="14.5" x14ac:dyDescent="0.35"/>
  <cols>
    <col min="1" max="1" width="16.81640625" customWidth="1"/>
    <col min="4" max="4" width="16.81640625" customWidth="1"/>
    <col min="7" max="7" width="16.81640625" customWidth="1"/>
    <col min="9" max="9" width="8.1796875" customWidth="1"/>
    <col min="10" max="10" width="16.81640625" customWidth="1"/>
  </cols>
  <sheetData>
    <row r="1" spans="1:11" x14ac:dyDescent="0.35">
      <c r="A1" s="59" t="s">
        <v>57</v>
      </c>
      <c r="B1" s="59"/>
      <c r="D1" s="59" t="s">
        <v>41</v>
      </c>
      <c r="E1" s="59"/>
      <c r="G1" s="59" t="s">
        <v>66</v>
      </c>
      <c r="H1" s="59"/>
      <c r="J1" s="59" t="s">
        <v>77</v>
      </c>
      <c r="K1" s="59"/>
    </row>
    <row r="2" spans="1:11" x14ac:dyDescent="0.35">
      <c r="A2" s="2" t="s">
        <v>21</v>
      </c>
      <c r="B2" s="2" t="s">
        <v>22</v>
      </c>
      <c r="D2" s="2" t="s">
        <v>21</v>
      </c>
      <c r="E2" s="2" t="s">
        <v>22</v>
      </c>
      <c r="G2" s="2" t="s">
        <v>21</v>
      </c>
      <c r="H2" s="2" t="s">
        <v>22</v>
      </c>
      <c r="J2" s="2" t="s">
        <v>21</v>
      </c>
      <c r="K2" s="2" t="s">
        <v>22</v>
      </c>
    </row>
    <row r="3" spans="1:11" x14ac:dyDescent="0.35">
      <c r="A3" s="13">
        <v>3.1</v>
      </c>
      <c r="B3" s="4">
        <v>1</v>
      </c>
      <c r="D3" s="13">
        <v>3.2</v>
      </c>
      <c r="E3" s="4">
        <v>1</v>
      </c>
      <c r="G3" s="13">
        <v>3.11</v>
      </c>
      <c r="H3" s="4">
        <v>1</v>
      </c>
      <c r="J3" s="22" t="s">
        <v>105</v>
      </c>
      <c r="K3" s="7">
        <v>2</v>
      </c>
    </row>
    <row r="4" spans="1:11" x14ac:dyDescent="0.35">
      <c r="A4" s="5"/>
      <c r="B4" s="18">
        <v>1</v>
      </c>
      <c r="D4" s="13">
        <v>3.3</v>
      </c>
      <c r="E4" s="4">
        <v>1</v>
      </c>
      <c r="G4" s="13">
        <v>3.12</v>
      </c>
      <c r="H4" s="4">
        <v>1</v>
      </c>
      <c r="J4" s="13" t="s">
        <v>92</v>
      </c>
      <c r="K4" s="4">
        <v>1</v>
      </c>
    </row>
    <row r="5" spans="1:11" x14ac:dyDescent="0.35">
      <c r="D5" s="13">
        <v>3.4</v>
      </c>
      <c r="E5" s="4">
        <v>1</v>
      </c>
      <c r="G5" s="13">
        <v>3.15</v>
      </c>
      <c r="H5" s="4">
        <v>1</v>
      </c>
      <c r="J5" s="5"/>
      <c r="K5" s="7">
        <v>1</v>
      </c>
    </row>
    <row r="6" spans="1:11" x14ac:dyDescent="0.35">
      <c r="D6" s="13">
        <v>3.5</v>
      </c>
      <c r="E6" s="4">
        <v>1</v>
      </c>
      <c r="G6" s="13">
        <v>3.16</v>
      </c>
      <c r="H6" s="4">
        <v>1</v>
      </c>
    </row>
    <row r="7" spans="1:11" x14ac:dyDescent="0.35">
      <c r="D7" s="13">
        <v>3.6</v>
      </c>
      <c r="E7" s="4">
        <v>1</v>
      </c>
      <c r="G7" s="13">
        <v>3.17</v>
      </c>
      <c r="H7" s="4">
        <v>1</v>
      </c>
    </row>
    <row r="8" spans="1:11" x14ac:dyDescent="0.35">
      <c r="D8" s="13">
        <v>3.8</v>
      </c>
      <c r="E8" s="4">
        <v>1</v>
      </c>
      <c r="G8" s="13">
        <v>3.18</v>
      </c>
      <c r="H8" s="4">
        <v>3</v>
      </c>
    </row>
    <row r="9" spans="1:11" x14ac:dyDescent="0.35">
      <c r="D9" s="13">
        <v>3.9</v>
      </c>
      <c r="E9" s="4">
        <v>1</v>
      </c>
      <c r="G9" s="22"/>
      <c r="H9" s="18">
        <v>8</v>
      </c>
    </row>
    <row r="10" spans="1:11" x14ac:dyDescent="0.35">
      <c r="D10" s="52">
        <v>3.1</v>
      </c>
      <c r="E10" s="4">
        <v>1</v>
      </c>
    </row>
    <row r="11" spans="1:11" x14ac:dyDescent="0.35">
      <c r="D11" s="52">
        <v>3.13</v>
      </c>
      <c r="E11" s="4">
        <v>1</v>
      </c>
    </row>
    <row r="12" spans="1:11" x14ac:dyDescent="0.35">
      <c r="D12" s="23"/>
      <c r="E12" s="4">
        <v>9</v>
      </c>
    </row>
    <row r="15" spans="1:11" x14ac:dyDescent="0.35">
      <c r="C15" s="60" t="s">
        <v>31</v>
      </c>
      <c r="D15" s="61"/>
      <c r="E15" s="62"/>
      <c r="F15" s="10">
        <f>SUM(B3:B3,E3:E11,H3:H8,K3:K4)</f>
        <v>21</v>
      </c>
      <c r="G15" s="30" t="s">
        <v>68</v>
      </c>
      <c r="H15" s="7">
        <v>1</v>
      </c>
    </row>
    <row r="16" spans="1:11" x14ac:dyDescent="0.35">
      <c r="C16" s="60" t="s">
        <v>33</v>
      </c>
      <c r="D16" s="61"/>
      <c r="E16" s="62"/>
      <c r="F16" s="10">
        <f>SUM(B4,E12,H9,K5)</f>
        <v>19</v>
      </c>
      <c r="G16" s="17" t="s">
        <v>29</v>
      </c>
      <c r="H16" s="7">
        <v>4</v>
      </c>
    </row>
    <row r="17" spans="1:8" x14ac:dyDescent="0.35">
      <c r="C17" s="60" t="s">
        <v>34</v>
      </c>
      <c r="D17" s="61"/>
      <c r="E17" s="62"/>
      <c r="F17" s="10">
        <v>0</v>
      </c>
      <c r="G17" s="19" t="s">
        <v>30</v>
      </c>
      <c r="H17" s="7">
        <v>6</v>
      </c>
    </row>
    <row r="18" spans="1:8" x14ac:dyDescent="0.35">
      <c r="A18" s="20" t="s">
        <v>21</v>
      </c>
      <c r="B18" s="20" t="s">
        <v>62</v>
      </c>
      <c r="C18" s="63" t="s">
        <v>35</v>
      </c>
      <c r="D18" s="63"/>
      <c r="E18" s="63"/>
      <c r="F18" s="10">
        <v>0</v>
      </c>
      <c r="G18" s="18" t="s">
        <v>32</v>
      </c>
      <c r="H18" s="12">
        <v>10</v>
      </c>
    </row>
    <row r="19" spans="1:8" x14ac:dyDescent="0.35">
      <c r="A19" s="4">
        <v>3.1</v>
      </c>
      <c r="B19" s="29">
        <v>1</v>
      </c>
      <c r="C19" s="63" t="s">
        <v>36</v>
      </c>
      <c r="D19" s="63"/>
      <c r="E19" s="63"/>
      <c r="F19" s="10">
        <v>2</v>
      </c>
    </row>
    <row r="20" spans="1:8" x14ac:dyDescent="0.35">
      <c r="A20" s="4">
        <v>3.2</v>
      </c>
      <c r="B20" s="16">
        <v>1</v>
      </c>
    </row>
    <row r="21" spans="1:8" x14ac:dyDescent="0.35">
      <c r="A21" s="7">
        <v>3.3</v>
      </c>
      <c r="B21" s="16">
        <v>1</v>
      </c>
    </row>
    <row r="22" spans="1:8" x14ac:dyDescent="0.35">
      <c r="A22" s="4">
        <v>3.4</v>
      </c>
      <c r="B22" s="16">
        <v>1</v>
      </c>
    </row>
    <row r="23" spans="1:8" x14ac:dyDescent="0.35">
      <c r="A23" s="4">
        <v>3.5</v>
      </c>
      <c r="B23" s="16">
        <v>1</v>
      </c>
    </row>
    <row r="24" spans="1:8" x14ac:dyDescent="0.35">
      <c r="A24" s="4">
        <v>3.6</v>
      </c>
      <c r="B24" s="6">
        <v>1</v>
      </c>
    </row>
    <row r="25" spans="1:8" x14ac:dyDescent="0.35">
      <c r="A25" s="7">
        <v>3.7</v>
      </c>
      <c r="B25" s="6">
        <v>2</v>
      </c>
    </row>
    <row r="26" spans="1:8" x14ac:dyDescent="0.35">
      <c r="A26" s="4">
        <v>3.8</v>
      </c>
      <c r="B26" s="6">
        <v>1</v>
      </c>
    </row>
    <row r="27" spans="1:8" x14ac:dyDescent="0.35">
      <c r="A27" s="4">
        <v>3.9</v>
      </c>
      <c r="B27" s="6">
        <v>1</v>
      </c>
    </row>
    <row r="28" spans="1:8" x14ac:dyDescent="0.35">
      <c r="A28" s="8">
        <v>3.1</v>
      </c>
      <c r="B28" s="6">
        <v>1</v>
      </c>
    </row>
    <row r="29" spans="1:8" x14ac:dyDescent="0.35">
      <c r="A29" s="4">
        <v>3.11</v>
      </c>
      <c r="B29" s="4">
        <v>1</v>
      </c>
    </row>
    <row r="30" spans="1:8" x14ac:dyDescent="0.35">
      <c r="A30" s="4">
        <v>3.12</v>
      </c>
      <c r="B30" s="4">
        <v>1</v>
      </c>
    </row>
    <row r="31" spans="1:8" x14ac:dyDescent="0.35">
      <c r="A31" s="4">
        <v>3.13</v>
      </c>
      <c r="B31" s="4">
        <v>1</v>
      </c>
    </row>
    <row r="32" spans="1:8" x14ac:dyDescent="0.35">
      <c r="A32" s="4">
        <v>3.14</v>
      </c>
      <c r="B32" s="4">
        <v>1</v>
      </c>
    </row>
    <row r="33" spans="1:2" x14ac:dyDescent="0.35">
      <c r="A33" s="4">
        <v>3.15</v>
      </c>
      <c r="B33" s="4">
        <v>1</v>
      </c>
    </row>
    <row r="34" spans="1:2" x14ac:dyDescent="0.35">
      <c r="A34" s="4">
        <v>3.16</v>
      </c>
      <c r="B34" s="4">
        <v>1</v>
      </c>
    </row>
    <row r="35" spans="1:2" x14ac:dyDescent="0.35">
      <c r="A35" s="4">
        <v>3.17</v>
      </c>
      <c r="B35" s="4">
        <v>1</v>
      </c>
    </row>
    <row r="36" spans="1:2" x14ac:dyDescent="0.35">
      <c r="A36" s="4">
        <v>3.18</v>
      </c>
      <c r="B36" s="4">
        <v>3</v>
      </c>
    </row>
  </sheetData>
  <mergeCells count="9">
    <mergeCell ref="J1:K1"/>
    <mergeCell ref="C18:E18"/>
    <mergeCell ref="C19:E19"/>
    <mergeCell ref="A1:B1"/>
    <mergeCell ref="D1:E1"/>
    <mergeCell ref="G1:H1"/>
    <mergeCell ref="C15:E15"/>
    <mergeCell ref="C16:E16"/>
    <mergeCell ref="C17:E17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3FD4C-CEA1-472C-91AE-0B7FA3D5CC48}">
  <dimension ref="A1:J37"/>
  <sheetViews>
    <sheetView showGridLines="0" workbookViewId="0">
      <selection activeCell="E3" sqref="E3"/>
    </sheetView>
  </sheetViews>
  <sheetFormatPr defaultRowHeight="14.5" x14ac:dyDescent="0.35"/>
  <cols>
    <col min="1" max="1" width="16.81640625" customWidth="1"/>
    <col min="4" max="4" width="16.81640625" customWidth="1"/>
    <col min="7" max="7" width="16.81640625" customWidth="1"/>
    <col min="9" max="9" width="16.54296875" customWidth="1"/>
  </cols>
  <sheetData>
    <row r="1" spans="1:8" x14ac:dyDescent="0.35">
      <c r="A1" s="70" t="s">
        <v>41</v>
      </c>
      <c r="B1" s="71"/>
      <c r="D1" s="70" t="s">
        <v>66</v>
      </c>
      <c r="E1" s="71"/>
      <c r="G1" s="70" t="s">
        <v>77</v>
      </c>
      <c r="H1" s="71"/>
    </row>
    <row r="2" spans="1:8" x14ac:dyDescent="0.35">
      <c r="A2" s="2" t="s">
        <v>21</v>
      </c>
      <c r="B2" s="2" t="s">
        <v>22</v>
      </c>
      <c r="D2" s="2" t="s">
        <v>21</v>
      </c>
      <c r="E2" s="2" t="s">
        <v>22</v>
      </c>
      <c r="G2" s="2" t="s">
        <v>21</v>
      </c>
      <c r="H2" s="2" t="s">
        <v>22</v>
      </c>
    </row>
    <row r="3" spans="1:8" x14ac:dyDescent="0.35">
      <c r="A3" s="13">
        <v>3.1</v>
      </c>
      <c r="B3" s="4">
        <v>1</v>
      </c>
      <c r="D3" s="7" t="s">
        <v>59</v>
      </c>
      <c r="E3" s="7">
        <v>1</v>
      </c>
      <c r="G3" s="22">
        <v>3.13</v>
      </c>
      <c r="H3" s="7">
        <v>1</v>
      </c>
    </row>
    <row r="4" spans="1:8" x14ac:dyDescent="0.35">
      <c r="A4" s="13">
        <v>3.2</v>
      </c>
      <c r="B4" s="4">
        <v>1</v>
      </c>
      <c r="D4" s="22">
        <v>3.8</v>
      </c>
      <c r="E4" s="7">
        <v>1</v>
      </c>
      <c r="G4" s="22">
        <v>3.14</v>
      </c>
      <c r="H4" s="7">
        <v>2</v>
      </c>
    </row>
    <row r="5" spans="1:8" x14ac:dyDescent="0.35">
      <c r="A5" s="4">
        <v>3.3</v>
      </c>
      <c r="B5" s="4">
        <v>1</v>
      </c>
      <c r="D5" s="22">
        <v>3.9</v>
      </c>
      <c r="E5" s="7">
        <v>1</v>
      </c>
      <c r="G5" s="7">
        <v>3.15</v>
      </c>
      <c r="H5" s="7">
        <v>1</v>
      </c>
    </row>
    <row r="6" spans="1:8" x14ac:dyDescent="0.35">
      <c r="A6" s="4">
        <v>3.4</v>
      </c>
      <c r="B6" s="4">
        <v>1</v>
      </c>
      <c r="D6" s="11">
        <v>3.1</v>
      </c>
      <c r="E6" s="7">
        <v>1</v>
      </c>
      <c r="G6" s="7">
        <v>3.16</v>
      </c>
      <c r="H6" s="7">
        <v>1</v>
      </c>
    </row>
    <row r="7" spans="1:8" x14ac:dyDescent="0.35">
      <c r="A7" s="4">
        <v>3.5</v>
      </c>
      <c r="B7" s="4">
        <v>1</v>
      </c>
      <c r="D7" s="7">
        <v>3.11</v>
      </c>
      <c r="E7" s="7">
        <v>2</v>
      </c>
      <c r="G7" s="7">
        <v>3.17</v>
      </c>
      <c r="H7" s="7">
        <v>1</v>
      </c>
    </row>
    <row r="8" spans="1:8" x14ac:dyDescent="0.35">
      <c r="A8" s="4">
        <v>3.7</v>
      </c>
      <c r="B8" s="4">
        <v>3</v>
      </c>
      <c r="D8" s="7">
        <v>3.12</v>
      </c>
      <c r="E8" s="7">
        <v>1</v>
      </c>
      <c r="G8" s="7">
        <v>3.18</v>
      </c>
      <c r="H8" s="7">
        <v>1</v>
      </c>
    </row>
    <row r="9" spans="1:8" x14ac:dyDescent="0.35">
      <c r="A9" s="7"/>
      <c r="B9" s="4">
        <f>SUM(B3:B8)</f>
        <v>8</v>
      </c>
      <c r="D9" s="5"/>
      <c r="E9" s="5"/>
      <c r="G9" s="7"/>
      <c r="H9" s="7"/>
    </row>
    <row r="15" spans="1:8" x14ac:dyDescent="0.35">
      <c r="C15" s="60" t="s">
        <v>31</v>
      </c>
      <c r="D15" s="61"/>
      <c r="E15" s="62"/>
      <c r="F15" s="10">
        <f>SUM(B3:B8,E3:E8,H3:H8)</f>
        <v>22</v>
      </c>
    </row>
    <row r="16" spans="1:8" x14ac:dyDescent="0.35">
      <c r="C16" s="60" t="s">
        <v>33</v>
      </c>
      <c r="D16" s="61"/>
      <c r="E16" s="62"/>
      <c r="F16" s="10">
        <f>SUM(B9,E9,H9)</f>
        <v>8</v>
      </c>
    </row>
    <row r="17" spans="1:10" x14ac:dyDescent="0.35">
      <c r="C17" s="60" t="s">
        <v>34</v>
      </c>
      <c r="D17" s="61"/>
      <c r="E17" s="62"/>
      <c r="F17" s="10">
        <v>13</v>
      </c>
      <c r="I17" s="17" t="s">
        <v>29</v>
      </c>
      <c r="J17" s="7">
        <v>6</v>
      </c>
    </row>
    <row r="18" spans="1:10" x14ac:dyDescent="0.35">
      <c r="C18" s="60" t="s">
        <v>35</v>
      </c>
      <c r="D18" s="61"/>
      <c r="E18" s="62"/>
      <c r="F18" s="10">
        <v>0</v>
      </c>
      <c r="I18" s="19" t="s">
        <v>30</v>
      </c>
      <c r="J18" s="7">
        <v>8</v>
      </c>
    </row>
    <row r="19" spans="1:10" x14ac:dyDescent="0.35">
      <c r="A19" s="20" t="s">
        <v>21</v>
      </c>
      <c r="B19" s="20" t="s">
        <v>62</v>
      </c>
      <c r="C19" s="60" t="s">
        <v>36</v>
      </c>
      <c r="D19" s="61"/>
      <c r="E19" s="62"/>
      <c r="F19" s="10">
        <v>1</v>
      </c>
      <c r="I19" s="18" t="s">
        <v>32</v>
      </c>
      <c r="J19" s="12">
        <v>8</v>
      </c>
    </row>
    <row r="20" spans="1:10" x14ac:dyDescent="0.35">
      <c r="A20" s="4">
        <v>3.1</v>
      </c>
      <c r="B20" s="16">
        <v>1</v>
      </c>
    </row>
    <row r="21" spans="1:10" x14ac:dyDescent="0.35">
      <c r="A21" s="4">
        <v>3.2</v>
      </c>
      <c r="B21" s="16">
        <v>1</v>
      </c>
    </row>
    <row r="22" spans="1:10" x14ac:dyDescent="0.35">
      <c r="A22" s="4">
        <v>3.3</v>
      </c>
      <c r="B22" s="16">
        <v>1</v>
      </c>
    </row>
    <row r="23" spans="1:10" x14ac:dyDescent="0.35">
      <c r="A23" s="4">
        <v>3.4</v>
      </c>
      <c r="B23" s="16">
        <v>1</v>
      </c>
    </row>
    <row r="24" spans="1:10" x14ac:dyDescent="0.35">
      <c r="A24" s="4">
        <v>3.5</v>
      </c>
      <c r="B24" s="16">
        <v>1</v>
      </c>
    </row>
    <row r="25" spans="1:10" x14ac:dyDescent="0.35">
      <c r="A25" s="7">
        <v>3.6</v>
      </c>
      <c r="B25" s="16">
        <v>1</v>
      </c>
    </row>
    <row r="26" spans="1:10" x14ac:dyDescent="0.35">
      <c r="A26" s="7">
        <v>3.7</v>
      </c>
      <c r="B26" s="6">
        <v>3</v>
      </c>
    </row>
    <row r="27" spans="1:10" x14ac:dyDescent="0.35">
      <c r="A27" s="7">
        <v>3.8</v>
      </c>
      <c r="B27" s="6">
        <v>1</v>
      </c>
    </row>
    <row r="28" spans="1:10" x14ac:dyDescent="0.35">
      <c r="A28" s="7">
        <v>3.9</v>
      </c>
      <c r="B28" s="6">
        <v>1</v>
      </c>
    </row>
    <row r="29" spans="1:10" x14ac:dyDescent="0.35">
      <c r="A29" s="11">
        <v>3.1</v>
      </c>
      <c r="B29" s="6">
        <v>1</v>
      </c>
    </row>
    <row r="30" spans="1:10" x14ac:dyDescent="0.35">
      <c r="A30" s="7">
        <v>3.11</v>
      </c>
      <c r="B30" s="6">
        <v>2</v>
      </c>
    </row>
    <row r="31" spans="1:10" x14ac:dyDescent="0.35">
      <c r="A31" s="7">
        <v>3.12</v>
      </c>
      <c r="B31" s="4">
        <v>1</v>
      </c>
    </row>
    <row r="32" spans="1:10" x14ac:dyDescent="0.35">
      <c r="A32" s="7">
        <v>3.13</v>
      </c>
      <c r="B32" s="4">
        <v>1</v>
      </c>
    </row>
    <row r="33" spans="1:2" x14ac:dyDescent="0.35">
      <c r="A33" s="7">
        <v>3.14</v>
      </c>
      <c r="B33" s="4">
        <v>2</v>
      </c>
    </row>
    <row r="34" spans="1:2" x14ac:dyDescent="0.35">
      <c r="A34" s="7">
        <v>3.15</v>
      </c>
      <c r="B34" s="4">
        <v>1</v>
      </c>
    </row>
    <row r="35" spans="1:2" x14ac:dyDescent="0.35">
      <c r="A35" s="7">
        <v>3.16</v>
      </c>
      <c r="B35" s="4">
        <v>1</v>
      </c>
    </row>
    <row r="36" spans="1:2" x14ac:dyDescent="0.35">
      <c r="A36" s="7">
        <v>3.17</v>
      </c>
      <c r="B36" s="4">
        <v>1</v>
      </c>
    </row>
    <row r="37" spans="1:2" x14ac:dyDescent="0.35">
      <c r="A37" s="7">
        <v>3.18</v>
      </c>
      <c r="B37" s="4">
        <v>1</v>
      </c>
    </row>
  </sheetData>
  <mergeCells count="8">
    <mergeCell ref="G1:H1"/>
    <mergeCell ref="A1:B1"/>
    <mergeCell ref="D1:E1"/>
    <mergeCell ref="C17:E17"/>
    <mergeCell ref="C19:E19"/>
    <mergeCell ref="C18:E18"/>
    <mergeCell ref="C16:E16"/>
    <mergeCell ref="C15:E15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AC2BE-FA97-4421-A371-2844F7046D8A}">
  <dimension ref="A1:H22"/>
  <sheetViews>
    <sheetView showGridLines="0" workbookViewId="0">
      <selection activeCell="I11" sqref="I11"/>
    </sheetView>
  </sheetViews>
  <sheetFormatPr defaultRowHeight="14.5" x14ac:dyDescent="0.35"/>
  <cols>
    <col min="1" max="1" width="16.81640625" customWidth="1"/>
    <col min="4" max="4" width="16.81640625" customWidth="1"/>
    <col min="7" max="7" width="16.81640625" customWidth="1"/>
  </cols>
  <sheetData>
    <row r="1" spans="1:8" x14ac:dyDescent="0.35">
      <c r="A1" s="59" t="s">
        <v>41</v>
      </c>
      <c r="B1" s="59"/>
      <c r="D1" s="59" t="s">
        <v>66</v>
      </c>
      <c r="E1" s="59"/>
      <c r="G1" s="59" t="s">
        <v>77</v>
      </c>
      <c r="H1" s="59"/>
    </row>
    <row r="2" spans="1:8" x14ac:dyDescent="0.35">
      <c r="A2" s="2" t="s">
        <v>21</v>
      </c>
      <c r="B2" s="2" t="s">
        <v>22</v>
      </c>
      <c r="D2" s="2" t="s">
        <v>21</v>
      </c>
      <c r="E2" s="2" t="s">
        <v>22</v>
      </c>
      <c r="G2" s="2" t="s">
        <v>21</v>
      </c>
      <c r="H2" s="2" t="s">
        <v>22</v>
      </c>
    </row>
    <row r="3" spans="1:8" x14ac:dyDescent="0.35">
      <c r="A3" s="13">
        <v>3.3</v>
      </c>
      <c r="B3" s="4">
        <v>1</v>
      </c>
      <c r="D3" s="22">
        <v>3.1</v>
      </c>
      <c r="E3" s="7">
        <v>2</v>
      </c>
      <c r="G3" s="22">
        <v>3.4</v>
      </c>
      <c r="H3" s="7">
        <v>2</v>
      </c>
    </row>
    <row r="4" spans="1:8" x14ac:dyDescent="0.35">
      <c r="A4" s="22"/>
      <c r="B4" s="4">
        <v>1</v>
      </c>
      <c r="D4" s="22">
        <v>3.2</v>
      </c>
      <c r="E4" s="7">
        <v>4</v>
      </c>
      <c r="G4" s="22">
        <v>3.5</v>
      </c>
      <c r="H4" s="7">
        <v>1</v>
      </c>
    </row>
    <row r="5" spans="1:8" x14ac:dyDescent="0.35">
      <c r="D5" s="5"/>
      <c r="E5" s="5"/>
      <c r="G5" s="22">
        <v>3.6</v>
      </c>
      <c r="H5" s="7">
        <v>1</v>
      </c>
    </row>
    <row r="6" spans="1:8" x14ac:dyDescent="0.35">
      <c r="G6" s="22">
        <v>3.7</v>
      </c>
      <c r="H6" s="7">
        <v>1</v>
      </c>
    </row>
    <row r="7" spans="1:8" x14ac:dyDescent="0.35">
      <c r="G7" s="5"/>
      <c r="H7" s="5"/>
    </row>
    <row r="12" spans="1:8" x14ac:dyDescent="0.35">
      <c r="C12" s="60" t="s">
        <v>31</v>
      </c>
      <c r="D12" s="61"/>
      <c r="E12" s="62"/>
      <c r="F12" s="10">
        <f>SUM(B3,E3:E4,H3:H6)</f>
        <v>12</v>
      </c>
      <c r="G12" s="17" t="s">
        <v>29</v>
      </c>
      <c r="H12" s="7">
        <v>6</v>
      </c>
    </row>
    <row r="13" spans="1:8" x14ac:dyDescent="0.35">
      <c r="C13" s="60" t="s">
        <v>33</v>
      </c>
      <c r="D13" s="61"/>
      <c r="E13" s="62"/>
      <c r="F13" s="10">
        <f>SUM(B4,E5,H7)</f>
        <v>1</v>
      </c>
      <c r="G13" s="19" t="s">
        <v>30</v>
      </c>
      <c r="H13" s="7">
        <v>1</v>
      </c>
    </row>
    <row r="14" spans="1:8" x14ac:dyDescent="0.35">
      <c r="C14" s="60" t="s">
        <v>34</v>
      </c>
      <c r="D14" s="61"/>
      <c r="E14" s="62"/>
      <c r="F14" s="10">
        <v>11</v>
      </c>
      <c r="G14" s="18" t="s">
        <v>32</v>
      </c>
      <c r="H14" s="12">
        <v>5</v>
      </c>
    </row>
    <row r="15" spans="1:8" x14ac:dyDescent="0.35">
      <c r="A15" s="20" t="s">
        <v>21</v>
      </c>
      <c r="B15" s="20" t="s">
        <v>62</v>
      </c>
      <c r="C15" s="60" t="s">
        <v>35</v>
      </c>
      <c r="D15" s="61"/>
      <c r="E15" s="62"/>
      <c r="F15" s="10">
        <v>0</v>
      </c>
    </row>
    <row r="16" spans="1:8" x14ac:dyDescent="0.35">
      <c r="A16" s="7">
        <v>3.1</v>
      </c>
      <c r="B16" s="16">
        <v>2</v>
      </c>
      <c r="C16" s="60" t="s">
        <v>36</v>
      </c>
      <c r="D16" s="61"/>
      <c r="E16" s="62"/>
      <c r="F16" s="10">
        <v>0</v>
      </c>
    </row>
    <row r="17" spans="1:2" x14ac:dyDescent="0.35">
      <c r="A17" s="7">
        <v>3.2</v>
      </c>
      <c r="B17" s="16">
        <v>4</v>
      </c>
    </row>
    <row r="18" spans="1:2" x14ac:dyDescent="0.35">
      <c r="A18" s="7">
        <v>3.3</v>
      </c>
      <c r="B18" s="6">
        <v>1</v>
      </c>
    </row>
    <row r="19" spans="1:2" x14ac:dyDescent="0.35">
      <c r="A19" s="7">
        <v>3.4</v>
      </c>
      <c r="B19" s="4">
        <v>2</v>
      </c>
    </row>
    <row r="20" spans="1:2" x14ac:dyDescent="0.35">
      <c r="A20" s="7">
        <v>3.5</v>
      </c>
      <c r="B20" s="4">
        <v>1</v>
      </c>
    </row>
    <row r="21" spans="1:2" x14ac:dyDescent="0.35">
      <c r="A21" s="7">
        <v>3.6</v>
      </c>
      <c r="B21" s="4">
        <v>1</v>
      </c>
    </row>
    <row r="22" spans="1:2" x14ac:dyDescent="0.35">
      <c r="A22" s="7">
        <v>3.7</v>
      </c>
      <c r="B22" s="4">
        <v>1</v>
      </c>
    </row>
  </sheetData>
  <mergeCells count="8">
    <mergeCell ref="C16:E16"/>
    <mergeCell ref="A1:B1"/>
    <mergeCell ref="D1:E1"/>
    <mergeCell ref="G1:H1"/>
    <mergeCell ref="C12:E12"/>
    <mergeCell ref="C13:E13"/>
    <mergeCell ref="C14:E14"/>
    <mergeCell ref="C15:E15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E296C-88F7-432F-90D5-8DCBB7147E6F}">
  <dimension ref="A1:H22"/>
  <sheetViews>
    <sheetView showGridLines="0" workbookViewId="0">
      <selection activeCell="A21" sqref="A21:A22"/>
    </sheetView>
  </sheetViews>
  <sheetFormatPr defaultRowHeight="14.5" x14ac:dyDescent="0.35"/>
  <cols>
    <col min="1" max="1" width="16.81640625" customWidth="1"/>
    <col min="4" max="4" width="16.81640625" customWidth="1"/>
    <col min="7" max="7" width="16.81640625" customWidth="1"/>
  </cols>
  <sheetData>
    <row r="1" spans="1:8" x14ac:dyDescent="0.35">
      <c r="A1" s="59" t="s">
        <v>41</v>
      </c>
      <c r="B1" s="59"/>
      <c r="D1" s="59" t="s">
        <v>66</v>
      </c>
      <c r="E1" s="59"/>
      <c r="G1" s="59" t="s">
        <v>77</v>
      </c>
      <c r="H1" s="59"/>
    </row>
    <row r="2" spans="1:8" x14ac:dyDescent="0.35">
      <c r="A2" s="2" t="s">
        <v>21</v>
      </c>
      <c r="B2" s="2" t="s">
        <v>22</v>
      </c>
      <c r="D2" s="2" t="s">
        <v>21</v>
      </c>
      <c r="E2" s="2" t="s">
        <v>22</v>
      </c>
      <c r="G2" s="2" t="s">
        <v>21</v>
      </c>
      <c r="H2" s="2" t="s">
        <v>22</v>
      </c>
    </row>
    <row r="3" spans="1:8" x14ac:dyDescent="0.35">
      <c r="A3" s="13">
        <v>3.2</v>
      </c>
      <c r="B3" s="4">
        <v>3</v>
      </c>
      <c r="D3" s="22">
        <v>3.1</v>
      </c>
      <c r="E3" s="7">
        <v>3</v>
      </c>
      <c r="G3" s="7" t="s">
        <v>101</v>
      </c>
      <c r="H3" s="7">
        <v>2</v>
      </c>
    </row>
    <row r="4" spans="1:8" x14ac:dyDescent="0.35">
      <c r="A4" s="13">
        <v>3.3</v>
      </c>
      <c r="B4" s="4">
        <v>1</v>
      </c>
      <c r="D4" s="22">
        <v>3.4</v>
      </c>
      <c r="E4" s="7">
        <v>1</v>
      </c>
      <c r="G4" s="22"/>
      <c r="H4" s="7"/>
    </row>
    <row r="5" spans="1:8" x14ac:dyDescent="0.35">
      <c r="A5" s="4">
        <v>3.7</v>
      </c>
      <c r="B5" s="4">
        <v>1</v>
      </c>
      <c r="D5" s="22">
        <v>3.6</v>
      </c>
      <c r="E5" s="7">
        <v>2</v>
      </c>
    </row>
    <row r="6" spans="1:8" x14ac:dyDescent="0.35">
      <c r="A6" s="4">
        <v>3.8</v>
      </c>
      <c r="B6" s="4">
        <v>1</v>
      </c>
      <c r="D6" s="22"/>
      <c r="E6" s="7"/>
    </row>
    <row r="7" spans="1:8" x14ac:dyDescent="0.35">
      <c r="A7" s="7"/>
      <c r="B7" s="4">
        <f>SUM(B3:B6)</f>
        <v>6</v>
      </c>
    </row>
    <row r="12" spans="1:8" x14ac:dyDescent="0.35">
      <c r="C12" s="60" t="s">
        <v>31</v>
      </c>
      <c r="D12" s="61"/>
      <c r="E12" s="62"/>
      <c r="F12" s="10">
        <f>SUM(B3:B6,E3:E5,H3)</f>
        <v>14</v>
      </c>
      <c r="G12" s="17" t="s">
        <v>29</v>
      </c>
      <c r="H12" s="7">
        <v>7</v>
      </c>
    </row>
    <row r="13" spans="1:8" x14ac:dyDescent="0.35">
      <c r="C13" s="60" t="s">
        <v>33</v>
      </c>
      <c r="D13" s="61"/>
      <c r="E13" s="62"/>
      <c r="F13" s="10">
        <v>6</v>
      </c>
      <c r="G13" s="19" t="s">
        <v>30</v>
      </c>
      <c r="H13" s="7">
        <v>6</v>
      </c>
    </row>
    <row r="14" spans="1:8" x14ac:dyDescent="0.35">
      <c r="A14" s="20" t="s">
        <v>21</v>
      </c>
      <c r="B14" s="20" t="s">
        <v>62</v>
      </c>
      <c r="C14" s="60" t="s">
        <v>34</v>
      </c>
      <c r="D14" s="61"/>
      <c r="E14" s="62"/>
      <c r="F14" s="10">
        <v>6</v>
      </c>
      <c r="G14" s="18" t="s">
        <v>32</v>
      </c>
      <c r="H14" s="12">
        <v>1</v>
      </c>
    </row>
    <row r="15" spans="1:8" x14ac:dyDescent="0.35">
      <c r="A15" s="7">
        <v>3.1</v>
      </c>
      <c r="B15" s="16">
        <v>3</v>
      </c>
      <c r="C15" s="60" t="s">
        <v>35</v>
      </c>
      <c r="D15" s="61"/>
      <c r="E15" s="62"/>
      <c r="F15" s="10">
        <v>0</v>
      </c>
    </row>
    <row r="16" spans="1:8" x14ac:dyDescent="0.35">
      <c r="A16" s="4">
        <v>3.2</v>
      </c>
      <c r="B16" s="16">
        <v>3</v>
      </c>
      <c r="C16" s="60" t="s">
        <v>36</v>
      </c>
      <c r="D16" s="61"/>
      <c r="E16" s="62"/>
      <c r="F16" s="10">
        <v>2</v>
      </c>
    </row>
    <row r="17" spans="1:2" x14ac:dyDescent="0.35">
      <c r="A17" s="4">
        <v>3.3</v>
      </c>
      <c r="B17" s="16">
        <v>1</v>
      </c>
    </row>
    <row r="18" spans="1:2" x14ac:dyDescent="0.35">
      <c r="A18" s="7">
        <v>3.4</v>
      </c>
      <c r="B18" s="6">
        <v>1</v>
      </c>
    </row>
    <row r="19" spans="1:2" x14ac:dyDescent="0.35">
      <c r="A19" s="7">
        <v>3.5</v>
      </c>
      <c r="B19" s="6">
        <v>2</v>
      </c>
    </row>
    <row r="20" spans="1:2" x14ac:dyDescent="0.35">
      <c r="A20" s="7">
        <v>3.6</v>
      </c>
      <c r="B20" s="6">
        <v>2</v>
      </c>
    </row>
    <row r="21" spans="1:2" x14ac:dyDescent="0.35">
      <c r="A21" s="4">
        <v>3.7</v>
      </c>
      <c r="B21" s="6">
        <v>1</v>
      </c>
    </row>
    <row r="22" spans="1:2" x14ac:dyDescent="0.35">
      <c r="A22" s="4">
        <v>3.8</v>
      </c>
      <c r="B22" s="4">
        <v>1</v>
      </c>
    </row>
  </sheetData>
  <mergeCells count="8">
    <mergeCell ref="G1:H1"/>
    <mergeCell ref="C15:E15"/>
    <mergeCell ref="C16:E16"/>
    <mergeCell ref="A1:B1"/>
    <mergeCell ref="D1:E1"/>
    <mergeCell ref="C12:E12"/>
    <mergeCell ref="C13:E13"/>
    <mergeCell ref="C14:E14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A47AD-E39D-4A1A-8B46-6CD63CD097BA}">
  <dimension ref="A1:H19"/>
  <sheetViews>
    <sheetView showGridLines="0" workbookViewId="0">
      <selection activeCell="J14" sqref="J14"/>
    </sheetView>
  </sheetViews>
  <sheetFormatPr defaultRowHeight="14.5" x14ac:dyDescent="0.35"/>
  <cols>
    <col min="1" max="1" width="16.81640625" customWidth="1"/>
    <col min="4" max="4" width="16.81640625" customWidth="1"/>
    <col min="7" max="7" width="16.81640625" customWidth="1"/>
  </cols>
  <sheetData>
    <row r="1" spans="1:8" x14ac:dyDescent="0.35">
      <c r="A1" s="59" t="s">
        <v>77</v>
      </c>
      <c r="B1" s="59"/>
      <c r="D1" s="59" t="s">
        <v>83</v>
      </c>
      <c r="E1" s="59"/>
      <c r="G1" s="69"/>
      <c r="H1" s="69"/>
    </row>
    <row r="2" spans="1:8" x14ac:dyDescent="0.35">
      <c r="A2" s="2" t="s">
        <v>21</v>
      </c>
      <c r="B2" s="2" t="s">
        <v>22</v>
      </c>
      <c r="D2" s="2" t="s">
        <v>21</v>
      </c>
      <c r="E2" s="2" t="s">
        <v>22</v>
      </c>
      <c r="G2" s="15"/>
      <c r="H2" s="15"/>
    </row>
    <row r="3" spans="1:8" x14ac:dyDescent="0.35">
      <c r="A3" s="22">
        <v>3.1</v>
      </c>
      <c r="B3" s="7">
        <v>5</v>
      </c>
      <c r="D3" s="22">
        <v>3.3</v>
      </c>
      <c r="E3" s="7">
        <v>2</v>
      </c>
      <c r="G3" s="25"/>
      <c r="H3" s="14"/>
    </row>
    <row r="4" spans="1:8" x14ac:dyDescent="0.35">
      <c r="A4" s="22">
        <v>3.2</v>
      </c>
      <c r="B4" s="7">
        <v>2</v>
      </c>
      <c r="D4" s="22">
        <v>3.4</v>
      </c>
      <c r="E4" s="7">
        <v>1</v>
      </c>
      <c r="G4" s="25"/>
      <c r="H4" s="14"/>
    </row>
    <row r="5" spans="1:8" x14ac:dyDescent="0.35">
      <c r="A5" s="5"/>
      <c r="B5" s="5"/>
      <c r="D5" s="5"/>
      <c r="E5" s="5"/>
      <c r="G5" s="25"/>
      <c r="H5" s="14"/>
    </row>
    <row r="6" spans="1:8" x14ac:dyDescent="0.35">
      <c r="G6" s="25"/>
      <c r="H6" s="14"/>
    </row>
    <row r="12" spans="1:8" x14ac:dyDescent="0.35">
      <c r="C12" s="60" t="s">
        <v>31</v>
      </c>
      <c r="D12" s="61"/>
      <c r="E12" s="62"/>
      <c r="F12" s="10">
        <f>SUM(B3:B4,E3:E4)</f>
        <v>10</v>
      </c>
      <c r="G12" s="17" t="s">
        <v>29</v>
      </c>
      <c r="H12" s="7">
        <v>0</v>
      </c>
    </row>
    <row r="13" spans="1:8" x14ac:dyDescent="0.35">
      <c r="C13" s="60" t="s">
        <v>33</v>
      </c>
      <c r="D13" s="61"/>
      <c r="E13" s="62"/>
      <c r="F13" s="10">
        <v>0</v>
      </c>
      <c r="G13" s="19" t="s">
        <v>30</v>
      </c>
      <c r="H13" s="7">
        <v>7</v>
      </c>
    </row>
    <row r="14" spans="1:8" x14ac:dyDescent="0.35">
      <c r="C14" s="60" t="s">
        <v>34</v>
      </c>
      <c r="D14" s="61"/>
      <c r="E14" s="62"/>
      <c r="F14" s="10">
        <v>10</v>
      </c>
      <c r="G14" s="18" t="s">
        <v>32</v>
      </c>
      <c r="H14" s="12">
        <v>3</v>
      </c>
    </row>
    <row r="15" spans="1:8" x14ac:dyDescent="0.35">
      <c r="A15" s="20" t="s">
        <v>21</v>
      </c>
      <c r="B15" s="20" t="s">
        <v>62</v>
      </c>
      <c r="C15" s="60" t="s">
        <v>35</v>
      </c>
      <c r="D15" s="61"/>
      <c r="E15" s="62"/>
      <c r="F15" s="10">
        <v>0</v>
      </c>
    </row>
    <row r="16" spans="1:8" x14ac:dyDescent="0.35">
      <c r="A16" s="7">
        <v>3.1</v>
      </c>
      <c r="B16" s="6">
        <v>5</v>
      </c>
      <c r="C16" s="60" t="s">
        <v>36</v>
      </c>
      <c r="D16" s="61"/>
      <c r="E16" s="62"/>
      <c r="F16" s="10">
        <v>0</v>
      </c>
    </row>
    <row r="17" spans="1:2" x14ac:dyDescent="0.35">
      <c r="A17" s="7">
        <v>3.2</v>
      </c>
      <c r="B17" s="6">
        <v>2</v>
      </c>
    </row>
    <row r="18" spans="1:2" x14ac:dyDescent="0.35">
      <c r="A18" s="7">
        <v>3.3</v>
      </c>
      <c r="B18" s="4">
        <v>2</v>
      </c>
    </row>
    <row r="19" spans="1:2" x14ac:dyDescent="0.35">
      <c r="A19" s="7">
        <v>3.4</v>
      </c>
      <c r="B19" s="4">
        <v>1</v>
      </c>
    </row>
  </sheetData>
  <mergeCells count="8">
    <mergeCell ref="C15:E15"/>
    <mergeCell ref="C16:E16"/>
    <mergeCell ref="A1:B1"/>
    <mergeCell ref="D1:E1"/>
    <mergeCell ref="G1:H1"/>
    <mergeCell ref="C12:E12"/>
    <mergeCell ref="C13:E13"/>
    <mergeCell ref="C14:E14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5FE42A-4830-4DEC-86D5-4EA04222569D}">
  <dimension ref="A1:H27"/>
  <sheetViews>
    <sheetView showGridLines="0" workbookViewId="0">
      <selection activeCell="J6" sqref="J6"/>
    </sheetView>
  </sheetViews>
  <sheetFormatPr defaultRowHeight="14.5" x14ac:dyDescent="0.35"/>
  <cols>
    <col min="1" max="1" width="16.81640625" customWidth="1"/>
    <col min="4" max="4" width="16.81640625" customWidth="1"/>
    <col min="7" max="7" width="16.81640625" customWidth="1"/>
  </cols>
  <sheetData>
    <row r="1" spans="1:8" x14ac:dyDescent="0.35">
      <c r="A1" s="59" t="s">
        <v>66</v>
      </c>
      <c r="B1" s="59"/>
      <c r="D1" s="59" t="s">
        <v>77</v>
      </c>
      <c r="E1" s="59"/>
      <c r="G1" s="59" t="s">
        <v>83</v>
      </c>
      <c r="H1" s="59"/>
    </row>
    <row r="2" spans="1:8" x14ac:dyDescent="0.35">
      <c r="A2" s="2" t="s">
        <v>21</v>
      </c>
      <c r="B2" s="2" t="s">
        <v>22</v>
      </c>
      <c r="D2" s="2" t="s">
        <v>21</v>
      </c>
      <c r="E2" s="2" t="s">
        <v>22</v>
      </c>
      <c r="G2" s="2" t="s">
        <v>21</v>
      </c>
      <c r="H2" s="2" t="s">
        <v>22</v>
      </c>
    </row>
    <row r="3" spans="1:8" x14ac:dyDescent="0.35">
      <c r="A3" s="22">
        <v>3.1</v>
      </c>
      <c r="B3" s="7">
        <v>1</v>
      </c>
      <c r="D3" s="22">
        <v>3.5</v>
      </c>
      <c r="E3" s="7">
        <v>1</v>
      </c>
      <c r="G3" s="22">
        <v>3.11</v>
      </c>
      <c r="H3" s="7">
        <v>2</v>
      </c>
    </row>
    <row r="4" spans="1:8" x14ac:dyDescent="0.35">
      <c r="A4" s="22">
        <v>3.2</v>
      </c>
      <c r="B4" s="7">
        <v>1</v>
      </c>
      <c r="D4" s="22">
        <v>3.6</v>
      </c>
      <c r="E4" s="7">
        <v>1</v>
      </c>
      <c r="G4" s="22"/>
      <c r="H4" s="7"/>
    </row>
    <row r="5" spans="1:8" x14ac:dyDescent="0.35">
      <c r="A5" s="22">
        <v>3.3</v>
      </c>
      <c r="B5" s="7">
        <v>1</v>
      </c>
      <c r="D5" s="22">
        <v>3.7</v>
      </c>
      <c r="E5" s="7">
        <v>1</v>
      </c>
      <c r="G5" s="25"/>
      <c r="H5" s="14"/>
    </row>
    <row r="6" spans="1:8" x14ac:dyDescent="0.35">
      <c r="A6" s="22">
        <v>3.4</v>
      </c>
      <c r="B6" s="7">
        <v>1</v>
      </c>
      <c r="D6" s="22">
        <v>3.8</v>
      </c>
      <c r="E6" s="7">
        <v>1</v>
      </c>
    </row>
    <row r="7" spans="1:8" x14ac:dyDescent="0.35">
      <c r="A7" s="22"/>
      <c r="B7" s="7"/>
      <c r="D7" s="22">
        <v>3.9</v>
      </c>
      <c r="E7" s="7">
        <v>3</v>
      </c>
    </row>
    <row r="8" spans="1:8" x14ac:dyDescent="0.35">
      <c r="D8" s="23">
        <v>3.1</v>
      </c>
      <c r="E8" s="7">
        <v>1</v>
      </c>
    </row>
    <row r="9" spans="1:8" x14ac:dyDescent="0.35">
      <c r="D9" s="22">
        <v>3.12</v>
      </c>
      <c r="E9" s="7">
        <v>1</v>
      </c>
    </row>
    <row r="10" spans="1:8" x14ac:dyDescent="0.35">
      <c r="D10" s="22"/>
      <c r="E10" s="7"/>
    </row>
    <row r="15" spans="1:8" x14ac:dyDescent="0.35">
      <c r="A15" s="20" t="s">
        <v>21</v>
      </c>
      <c r="B15" s="20" t="s">
        <v>62</v>
      </c>
      <c r="G15" s="17" t="s">
        <v>29</v>
      </c>
      <c r="H15" s="7">
        <v>4</v>
      </c>
    </row>
    <row r="16" spans="1:8" x14ac:dyDescent="0.35">
      <c r="A16" s="7">
        <v>3.1</v>
      </c>
      <c r="B16" s="16">
        <v>1</v>
      </c>
      <c r="C16" s="60" t="s">
        <v>31</v>
      </c>
      <c r="D16" s="61"/>
      <c r="E16" s="62"/>
      <c r="F16" s="10">
        <f>SUM(B3:B6,E3:E9,H3)</f>
        <v>15</v>
      </c>
      <c r="G16" s="19" t="s">
        <v>30</v>
      </c>
      <c r="H16" s="7">
        <v>8</v>
      </c>
    </row>
    <row r="17" spans="1:8" x14ac:dyDescent="0.35">
      <c r="A17" s="7">
        <v>3.2</v>
      </c>
      <c r="B17" s="16">
        <v>1</v>
      </c>
      <c r="C17" s="60" t="s">
        <v>33</v>
      </c>
      <c r="D17" s="61"/>
      <c r="E17" s="62"/>
      <c r="F17" s="10">
        <v>0</v>
      </c>
      <c r="G17" s="18" t="s">
        <v>32</v>
      </c>
      <c r="H17" s="12">
        <v>3</v>
      </c>
    </row>
    <row r="18" spans="1:8" x14ac:dyDescent="0.35">
      <c r="A18" s="7">
        <v>3.3</v>
      </c>
      <c r="B18" s="16">
        <v>1</v>
      </c>
      <c r="C18" s="60" t="s">
        <v>34</v>
      </c>
      <c r="D18" s="61"/>
      <c r="E18" s="62"/>
      <c r="F18" s="10">
        <v>15</v>
      </c>
    </row>
    <row r="19" spans="1:8" x14ac:dyDescent="0.35">
      <c r="A19" s="7">
        <v>3.4</v>
      </c>
      <c r="B19" s="16">
        <v>1</v>
      </c>
      <c r="C19" s="60" t="s">
        <v>35</v>
      </c>
      <c r="D19" s="61"/>
      <c r="E19" s="62"/>
      <c r="F19" s="10">
        <v>0</v>
      </c>
    </row>
    <row r="20" spans="1:8" x14ac:dyDescent="0.35">
      <c r="A20" s="7">
        <v>3.5</v>
      </c>
      <c r="B20" s="6">
        <v>1</v>
      </c>
      <c r="C20" s="60" t="s">
        <v>36</v>
      </c>
      <c r="D20" s="61"/>
      <c r="E20" s="62"/>
      <c r="F20" s="10">
        <v>0</v>
      </c>
    </row>
    <row r="21" spans="1:8" x14ac:dyDescent="0.35">
      <c r="A21" s="7">
        <v>3.6</v>
      </c>
      <c r="B21" s="6">
        <v>1</v>
      </c>
    </row>
    <row r="22" spans="1:8" x14ac:dyDescent="0.35">
      <c r="A22" s="7">
        <v>3.7</v>
      </c>
      <c r="B22" s="6">
        <v>1</v>
      </c>
    </row>
    <row r="23" spans="1:8" x14ac:dyDescent="0.35">
      <c r="A23" s="7">
        <v>3.8</v>
      </c>
      <c r="B23" s="6">
        <v>1</v>
      </c>
    </row>
    <row r="24" spans="1:8" x14ac:dyDescent="0.35">
      <c r="A24" s="7">
        <v>3.9</v>
      </c>
      <c r="B24" s="6">
        <v>3</v>
      </c>
    </row>
    <row r="25" spans="1:8" x14ac:dyDescent="0.35">
      <c r="A25" s="7">
        <v>3.1</v>
      </c>
      <c r="B25" s="6">
        <v>1</v>
      </c>
    </row>
    <row r="26" spans="1:8" x14ac:dyDescent="0.35">
      <c r="A26" s="7">
        <v>3.11</v>
      </c>
      <c r="B26" s="4">
        <v>2</v>
      </c>
    </row>
    <row r="27" spans="1:8" x14ac:dyDescent="0.35">
      <c r="A27" s="7">
        <v>3.12</v>
      </c>
      <c r="B27" s="4">
        <v>1</v>
      </c>
    </row>
  </sheetData>
  <mergeCells count="8">
    <mergeCell ref="A1:B1"/>
    <mergeCell ref="D1:E1"/>
    <mergeCell ref="G1:H1"/>
    <mergeCell ref="C19:E19"/>
    <mergeCell ref="C20:E20"/>
    <mergeCell ref="C18:E18"/>
    <mergeCell ref="C17:E17"/>
    <mergeCell ref="C16:E1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F8789-BF2F-4288-9A59-37EB9ABD6CDF}">
  <dimension ref="A1:X44"/>
  <sheetViews>
    <sheetView showGridLines="0" workbookViewId="0">
      <selection activeCell="G12" sqref="G12"/>
    </sheetView>
  </sheetViews>
  <sheetFormatPr defaultRowHeight="14.5" x14ac:dyDescent="0.35"/>
  <cols>
    <col min="1" max="1" width="16.54296875" customWidth="1"/>
    <col min="3" max="3" width="5.7265625" customWidth="1"/>
    <col min="4" max="4" width="16.453125" customWidth="1"/>
    <col min="6" max="6" width="3.453125" customWidth="1"/>
    <col min="7" max="7" width="16.54296875" customWidth="1"/>
    <col min="9" max="9" width="3.453125" customWidth="1"/>
    <col min="10" max="10" width="16.7265625" customWidth="1"/>
    <col min="12" max="12" width="3.81640625" customWidth="1"/>
    <col min="13" max="13" width="16.54296875" customWidth="1"/>
    <col min="16" max="16" width="16.54296875" customWidth="1"/>
  </cols>
  <sheetData>
    <row r="1" spans="1:24" x14ac:dyDescent="0.35">
      <c r="A1" s="64" t="s">
        <v>15</v>
      </c>
      <c r="B1" s="64"/>
      <c r="D1" s="59" t="s">
        <v>16</v>
      </c>
      <c r="E1" s="59"/>
      <c r="G1" s="59" t="s">
        <v>17</v>
      </c>
      <c r="H1" s="59"/>
      <c r="J1" s="59" t="s">
        <v>18</v>
      </c>
      <c r="K1" s="59"/>
      <c r="M1" s="59" t="s">
        <v>19</v>
      </c>
      <c r="N1" s="59"/>
      <c r="P1" s="59" t="s">
        <v>41</v>
      </c>
      <c r="Q1" s="59"/>
    </row>
    <row r="2" spans="1:24" ht="14.5" customHeight="1" x14ac:dyDescent="0.35">
      <c r="A2" s="2" t="s">
        <v>21</v>
      </c>
      <c r="B2" s="3" t="s">
        <v>22</v>
      </c>
      <c r="D2" s="3" t="s">
        <v>21</v>
      </c>
      <c r="E2" s="3" t="s">
        <v>22</v>
      </c>
      <c r="G2" s="3" t="s">
        <v>21</v>
      </c>
      <c r="H2" s="3" t="s">
        <v>22</v>
      </c>
      <c r="J2" s="3" t="s">
        <v>21</v>
      </c>
      <c r="K2" s="3" t="s">
        <v>22</v>
      </c>
      <c r="M2" s="3" t="s">
        <v>21</v>
      </c>
      <c r="N2" s="3" t="s">
        <v>22</v>
      </c>
      <c r="P2" s="3" t="s">
        <v>21</v>
      </c>
      <c r="Q2" s="3" t="s">
        <v>22</v>
      </c>
    </row>
    <row r="3" spans="1:24" ht="14.5" customHeight="1" x14ac:dyDescent="0.35">
      <c r="A3" s="4" t="s">
        <v>23</v>
      </c>
      <c r="B3" s="7">
        <v>1</v>
      </c>
      <c r="D3" s="4">
        <v>3.1</v>
      </c>
      <c r="E3" s="7">
        <v>3</v>
      </c>
      <c r="G3" s="4">
        <v>3.15</v>
      </c>
      <c r="H3" s="7">
        <v>3</v>
      </c>
      <c r="J3" s="4">
        <v>3.13</v>
      </c>
      <c r="K3" s="7">
        <v>2</v>
      </c>
      <c r="M3" s="4" t="s">
        <v>24</v>
      </c>
      <c r="N3" s="7">
        <v>1</v>
      </c>
      <c r="P3" s="9" t="s">
        <v>72</v>
      </c>
      <c r="Q3" s="9">
        <v>5</v>
      </c>
    </row>
    <row r="4" spans="1:24" ht="14.5" customHeight="1" x14ac:dyDescent="0.35">
      <c r="A4" s="4">
        <v>3.4</v>
      </c>
      <c r="B4" s="7">
        <v>2</v>
      </c>
      <c r="D4" s="4">
        <v>3.2</v>
      </c>
      <c r="E4" s="7">
        <v>2</v>
      </c>
      <c r="G4" s="8">
        <v>3.2</v>
      </c>
      <c r="H4" s="7">
        <v>1</v>
      </c>
      <c r="J4" s="4" t="s">
        <v>25</v>
      </c>
      <c r="K4" s="7">
        <v>1</v>
      </c>
      <c r="M4" s="4" t="s">
        <v>26</v>
      </c>
      <c r="N4" s="7">
        <v>1</v>
      </c>
      <c r="P4" s="9" t="s">
        <v>71</v>
      </c>
      <c r="Q4" s="9">
        <v>1</v>
      </c>
    </row>
    <row r="5" spans="1:24" ht="14.5" customHeight="1" x14ac:dyDescent="0.35">
      <c r="A5" s="4">
        <v>3.5</v>
      </c>
      <c r="B5" s="7">
        <v>3</v>
      </c>
      <c r="D5" s="4">
        <v>3.6</v>
      </c>
      <c r="E5" s="7">
        <v>2</v>
      </c>
      <c r="G5" s="5"/>
      <c r="H5" s="4">
        <f>SUM(H3:H4)</f>
        <v>4</v>
      </c>
      <c r="J5" s="5"/>
      <c r="K5" s="4">
        <f>SUM(K3:K4)</f>
        <v>3</v>
      </c>
      <c r="M5" s="4" t="s">
        <v>27</v>
      </c>
      <c r="N5" s="7">
        <v>1</v>
      </c>
      <c r="P5" s="9" t="s">
        <v>70</v>
      </c>
      <c r="Q5" s="9">
        <v>2</v>
      </c>
    </row>
    <row r="6" spans="1:24" ht="14.5" customHeight="1" x14ac:dyDescent="0.35">
      <c r="A6" s="4">
        <v>3.11</v>
      </c>
      <c r="B6" s="7">
        <v>3</v>
      </c>
      <c r="D6" s="8">
        <v>3.1</v>
      </c>
      <c r="E6" s="7">
        <v>3</v>
      </c>
      <c r="M6" s="5"/>
      <c r="N6" s="18">
        <v>3</v>
      </c>
      <c r="P6" s="5"/>
      <c r="Q6" s="5"/>
    </row>
    <row r="7" spans="1:24" ht="14.5" customHeight="1" x14ac:dyDescent="0.35">
      <c r="A7" s="4" t="s">
        <v>28</v>
      </c>
      <c r="B7" s="7">
        <v>1</v>
      </c>
      <c r="D7" s="4">
        <v>3.12</v>
      </c>
      <c r="E7" s="7">
        <v>4</v>
      </c>
    </row>
    <row r="8" spans="1:24" ht="14.5" customHeight="1" x14ac:dyDescent="0.35">
      <c r="A8" s="4">
        <v>3.21</v>
      </c>
      <c r="B8" s="7">
        <v>3</v>
      </c>
      <c r="D8" s="4">
        <v>3.16</v>
      </c>
      <c r="E8" s="7">
        <v>1</v>
      </c>
    </row>
    <row r="9" spans="1:24" ht="14.5" customHeight="1" x14ac:dyDescent="0.35">
      <c r="A9" s="4">
        <v>3.22</v>
      </c>
      <c r="B9" s="7">
        <v>1</v>
      </c>
      <c r="D9" s="4">
        <v>3.19</v>
      </c>
      <c r="E9" s="7">
        <v>1</v>
      </c>
    </row>
    <row r="10" spans="1:24" ht="14.5" customHeight="1" x14ac:dyDescent="0.35">
      <c r="A10" s="4">
        <v>3.23</v>
      </c>
      <c r="B10" s="7">
        <v>5</v>
      </c>
      <c r="D10" s="5"/>
      <c r="E10" s="4">
        <f>SUM(E3:E4,E5,E6,E7,E8:E9)</f>
        <v>16</v>
      </c>
    </row>
    <row r="11" spans="1:24" ht="14.5" customHeight="1" x14ac:dyDescent="0.35">
      <c r="A11" s="5"/>
      <c r="B11" s="4">
        <f>SUM(B3:B10)</f>
        <v>19</v>
      </c>
      <c r="V11" s="28"/>
      <c r="W11" s="28"/>
      <c r="X11" s="28"/>
    </row>
    <row r="12" spans="1:24" ht="14.5" customHeight="1" x14ac:dyDescent="0.35">
      <c r="J12" s="17" t="s">
        <v>29</v>
      </c>
      <c r="K12" s="12">
        <v>14</v>
      </c>
      <c r="V12" s="28"/>
      <c r="W12" s="28"/>
      <c r="X12" s="28"/>
    </row>
    <row r="13" spans="1:24" ht="14.5" customHeight="1" x14ac:dyDescent="0.35">
      <c r="J13" s="19" t="s">
        <v>30</v>
      </c>
      <c r="K13" s="12">
        <v>29</v>
      </c>
      <c r="V13" s="28"/>
      <c r="W13" s="28"/>
      <c r="X13" s="28"/>
    </row>
    <row r="14" spans="1:24" ht="14.5" customHeight="1" x14ac:dyDescent="0.35">
      <c r="B14" s="60" t="s">
        <v>31</v>
      </c>
      <c r="C14" s="61"/>
      <c r="D14" s="62"/>
      <c r="E14" s="10">
        <f>SUM(B3:B10,H3:H4,E3:E9,K3:K4,N3:N5,Q3:Q5)</f>
        <v>53</v>
      </c>
      <c r="J14" s="18" t="s">
        <v>32</v>
      </c>
      <c r="K14" s="12">
        <v>10</v>
      </c>
      <c r="V14" s="65"/>
      <c r="W14" s="28"/>
      <c r="X14" s="65"/>
    </row>
    <row r="15" spans="1:24" ht="14.5" customHeight="1" x14ac:dyDescent="0.35">
      <c r="B15" s="60" t="s">
        <v>33</v>
      </c>
      <c r="C15" s="61"/>
      <c r="D15" s="62"/>
      <c r="E15" s="10">
        <f>SUM(B11,E10,H5,K5,N6,Q6)</f>
        <v>45</v>
      </c>
      <c r="V15" s="65"/>
      <c r="W15" s="28"/>
      <c r="X15" s="65"/>
    </row>
    <row r="16" spans="1:24" ht="14.5" customHeight="1" x14ac:dyDescent="0.35">
      <c r="B16" s="60" t="s">
        <v>34</v>
      </c>
      <c r="C16" s="61"/>
      <c r="D16" s="62"/>
      <c r="E16" s="10">
        <v>0</v>
      </c>
      <c r="V16" s="28"/>
      <c r="W16" s="28"/>
      <c r="X16" s="28"/>
    </row>
    <row r="17" spans="1:24" ht="14.5" customHeight="1" x14ac:dyDescent="0.35">
      <c r="B17" s="63" t="s">
        <v>35</v>
      </c>
      <c r="C17" s="63"/>
      <c r="D17" s="63"/>
      <c r="E17" s="10">
        <v>8</v>
      </c>
      <c r="V17" s="28"/>
      <c r="W17" s="28"/>
      <c r="X17" s="28"/>
    </row>
    <row r="18" spans="1:24" ht="14.5" customHeight="1" x14ac:dyDescent="0.35">
      <c r="B18" s="63" t="s">
        <v>36</v>
      </c>
      <c r="C18" s="63"/>
      <c r="D18" s="63"/>
      <c r="E18" s="10">
        <v>0</v>
      </c>
      <c r="V18" s="28"/>
      <c r="W18" s="28"/>
      <c r="X18" s="28"/>
    </row>
    <row r="19" spans="1:24" ht="14.5" customHeight="1" x14ac:dyDescent="0.35">
      <c r="V19" s="28"/>
      <c r="W19" s="28"/>
      <c r="X19" s="28"/>
    </row>
    <row r="20" spans="1:24" ht="14.5" customHeight="1" x14ac:dyDescent="0.35">
      <c r="V20" s="65"/>
      <c r="W20" s="28"/>
      <c r="X20" s="65"/>
    </row>
    <row r="21" spans="1:24" ht="14.5" customHeight="1" x14ac:dyDescent="0.35">
      <c r="A21" s="20" t="s">
        <v>21</v>
      </c>
      <c r="B21" s="20" t="s">
        <v>22</v>
      </c>
      <c r="V21" s="65"/>
      <c r="W21" s="28"/>
      <c r="X21" s="65"/>
    </row>
    <row r="22" spans="1:24" ht="14.5" customHeight="1" x14ac:dyDescent="0.35">
      <c r="A22" s="4">
        <v>3.1</v>
      </c>
      <c r="B22" s="16">
        <v>3</v>
      </c>
      <c r="V22" s="65"/>
      <c r="W22" s="28"/>
      <c r="X22" s="65"/>
    </row>
    <row r="23" spans="1:24" ht="14.5" customHeight="1" x14ac:dyDescent="0.35">
      <c r="A23" s="4">
        <v>3.2</v>
      </c>
      <c r="B23" s="16">
        <v>2</v>
      </c>
      <c r="V23" s="65"/>
      <c r="W23" s="28"/>
      <c r="X23" s="65"/>
    </row>
    <row r="24" spans="1:24" ht="14.5" customHeight="1" x14ac:dyDescent="0.35">
      <c r="A24" s="27">
        <v>3.3</v>
      </c>
      <c r="B24" s="16">
        <v>2</v>
      </c>
      <c r="V24" s="65"/>
      <c r="W24" s="28"/>
      <c r="X24" s="65"/>
    </row>
    <row r="25" spans="1:24" ht="14.5" customHeight="1" x14ac:dyDescent="0.35">
      <c r="A25" s="4">
        <v>3.4</v>
      </c>
      <c r="B25" s="16">
        <v>2</v>
      </c>
      <c r="V25" s="65"/>
      <c r="W25" s="28"/>
      <c r="X25" s="65"/>
    </row>
    <row r="26" spans="1:24" ht="14.5" customHeight="1" x14ac:dyDescent="0.35">
      <c r="A26" s="4">
        <v>3.5</v>
      </c>
      <c r="B26" s="16">
        <v>3</v>
      </c>
      <c r="V26" s="28"/>
      <c r="W26" s="28"/>
      <c r="X26" s="28"/>
    </row>
    <row r="27" spans="1:24" ht="14.5" customHeight="1" x14ac:dyDescent="0.35">
      <c r="A27" s="4">
        <v>3.6</v>
      </c>
      <c r="B27" s="16">
        <v>2</v>
      </c>
      <c r="V27" s="28"/>
      <c r="W27" s="28"/>
      <c r="X27" s="28"/>
    </row>
    <row r="28" spans="1:24" ht="14.5" customHeight="1" x14ac:dyDescent="0.35">
      <c r="A28" s="7">
        <v>3.7</v>
      </c>
      <c r="B28" s="6">
        <v>5</v>
      </c>
      <c r="V28" s="28"/>
      <c r="W28" s="28"/>
      <c r="X28" s="28"/>
    </row>
    <row r="29" spans="1:24" ht="14.5" customHeight="1" x14ac:dyDescent="0.35">
      <c r="A29" s="4">
        <v>3.8</v>
      </c>
      <c r="B29" s="6">
        <v>1</v>
      </c>
      <c r="V29" s="28"/>
      <c r="W29" s="28"/>
      <c r="X29" s="28"/>
    </row>
    <row r="30" spans="1:24" ht="14.5" customHeight="1" x14ac:dyDescent="0.35">
      <c r="A30" s="4">
        <v>3.9</v>
      </c>
      <c r="B30" s="6">
        <v>1</v>
      </c>
      <c r="V30" s="65"/>
      <c r="W30" s="28"/>
      <c r="X30" s="65"/>
    </row>
    <row r="31" spans="1:24" ht="14.5" customHeight="1" x14ac:dyDescent="0.35">
      <c r="A31" s="8">
        <v>3.1</v>
      </c>
      <c r="B31" s="6">
        <v>3</v>
      </c>
      <c r="V31" s="65"/>
      <c r="W31" s="28"/>
      <c r="X31" s="65"/>
    </row>
    <row r="32" spans="1:24" ht="14.5" customHeight="1" x14ac:dyDescent="0.35">
      <c r="A32" s="4">
        <v>3.11</v>
      </c>
      <c r="B32" s="6">
        <v>3</v>
      </c>
      <c r="V32" s="28"/>
      <c r="W32" s="28"/>
      <c r="X32" s="28"/>
    </row>
    <row r="33" spans="1:24" ht="14.5" customHeight="1" x14ac:dyDescent="0.35">
      <c r="A33" s="4">
        <v>3.12</v>
      </c>
      <c r="B33" s="6">
        <v>4</v>
      </c>
      <c r="V33" s="28"/>
      <c r="W33" s="28"/>
      <c r="X33" s="28"/>
    </row>
    <row r="34" spans="1:24" ht="14.5" customHeight="1" x14ac:dyDescent="0.35">
      <c r="A34" s="8">
        <v>3.13</v>
      </c>
      <c r="B34" s="6">
        <v>2</v>
      </c>
      <c r="V34" s="28"/>
      <c r="W34" s="28"/>
      <c r="X34" s="28"/>
    </row>
    <row r="35" spans="1:24" ht="14.5" customHeight="1" x14ac:dyDescent="0.35">
      <c r="A35" s="21">
        <v>3.14</v>
      </c>
      <c r="B35" s="6">
        <v>2</v>
      </c>
      <c r="V35" s="65"/>
      <c r="W35" s="28"/>
      <c r="X35" s="65"/>
    </row>
    <row r="36" spans="1:24" ht="14.5" customHeight="1" x14ac:dyDescent="0.35">
      <c r="A36" s="4">
        <v>3.15</v>
      </c>
      <c r="B36" s="6">
        <v>3</v>
      </c>
      <c r="V36" s="65"/>
      <c r="W36" s="28"/>
      <c r="X36" s="65"/>
    </row>
    <row r="37" spans="1:24" ht="14.5" customHeight="1" x14ac:dyDescent="0.35">
      <c r="A37" s="4">
        <v>3.16</v>
      </c>
      <c r="B37" s="6">
        <v>1</v>
      </c>
      <c r="V37" s="28"/>
      <c r="W37" s="28"/>
      <c r="X37" s="28"/>
    </row>
    <row r="38" spans="1:24" ht="14.5" customHeight="1" x14ac:dyDescent="0.35">
      <c r="A38" s="7">
        <v>3.17</v>
      </c>
      <c r="B38" s="6">
        <v>2</v>
      </c>
      <c r="V38" s="28"/>
      <c r="W38" s="28"/>
      <c r="X38" s="28"/>
    </row>
    <row r="39" spans="1:24" ht="14.5" customHeight="1" x14ac:dyDescent="0.35">
      <c r="A39" s="4">
        <v>3.18</v>
      </c>
      <c r="B39" s="6">
        <v>1</v>
      </c>
      <c r="V39" s="28"/>
      <c r="W39" s="28"/>
      <c r="X39" s="28"/>
    </row>
    <row r="40" spans="1:24" ht="14.5" customHeight="1" x14ac:dyDescent="0.35">
      <c r="A40" s="4">
        <v>3.19</v>
      </c>
      <c r="B40" s="6">
        <v>1</v>
      </c>
      <c r="V40" s="28"/>
      <c r="W40" s="28"/>
      <c r="X40" s="28"/>
    </row>
    <row r="41" spans="1:24" ht="14.5" customHeight="1" x14ac:dyDescent="0.35">
      <c r="A41" s="8">
        <v>3.2</v>
      </c>
      <c r="B41" s="4">
        <v>1</v>
      </c>
      <c r="V41" s="28"/>
      <c r="W41" s="28"/>
      <c r="X41" s="28"/>
    </row>
    <row r="42" spans="1:24" ht="14.5" customHeight="1" x14ac:dyDescent="0.35">
      <c r="A42" s="4">
        <v>3.21</v>
      </c>
      <c r="B42" s="4">
        <v>3</v>
      </c>
      <c r="V42" s="28"/>
      <c r="W42" s="28"/>
      <c r="X42" s="28"/>
    </row>
    <row r="43" spans="1:24" ht="14.5" customHeight="1" x14ac:dyDescent="0.35">
      <c r="A43" s="4">
        <v>3.22</v>
      </c>
      <c r="B43" s="4">
        <v>1</v>
      </c>
    </row>
    <row r="44" spans="1:24" ht="14.5" customHeight="1" x14ac:dyDescent="0.35">
      <c r="A44" s="4">
        <v>3.23</v>
      </c>
      <c r="B44" s="4">
        <v>5</v>
      </c>
    </row>
  </sheetData>
  <mergeCells count="23">
    <mergeCell ref="V24:V25"/>
    <mergeCell ref="X24:X25"/>
    <mergeCell ref="V30:V31"/>
    <mergeCell ref="X30:X31"/>
    <mergeCell ref="V35:V36"/>
    <mergeCell ref="X35:X36"/>
    <mergeCell ref="V14:V15"/>
    <mergeCell ref="X14:X15"/>
    <mergeCell ref="V20:V21"/>
    <mergeCell ref="X20:X21"/>
    <mergeCell ref="V22:V23"/>
    <mergeCell ref="X22:X23"/>
    <mergeCell ref="P1:Q1"/>
    <mergeCell ref="B14:D14"/>
    <mergeCell ref="B15:D15"/>
    <mergeCell ref="B17:D17"/>
    <mergeCell ref="B18:D18"/>
    <mergeCell ref="B16:D16"/>
    <mergeCell ref="M1:N1"/>
    <mergeCell ref="A1:B1"/>
    <mergeCell ref="D1:E1"/>
    <mergeCell ref="G1:H1"/>
    <mergeCell ref="J1:K1"/>
  </mergeCells>
  <pageMargins left="0.7" right="0.7" top="0.75" bottom="0.75" header="0.3" footer="0.3"/>
  <pageSetup orientation="portrait" horizontalDpi="1200" verticalDpi="1200" r:id="rId1"/>
  <headerFooter>
    <oddHeader>&amp;C&amp;"Calibri"&amp;10&amp;K0000FF INTERNAL USE &amp;1#_x000D_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F5508-4068-4BB7-BD04-A85AA555D8E5}">
  <dimension ref="A1:H36"/>
  <sheetViews>
    <sheetView showGridLines="0" workbookViewId="0">
      <selection activeCell="G1" sqref="G1:H1"/>
    </sheetView>
  </sheetViews>
  <sheetFormatPr defaultRowHeight="14.5" x14ac:dyDescent="0.35"/>
  <cols>
    <col min="1" max="1" width="16.7265625" customWidth="1"/>
    <col min="3" max="3" width="5.7265625" customWidth="1"/>
    <col min="4" max="4" width="16.453125" customWidth="1"/>
    <col min="6" max="6" width="5" customWidth="1"/>
    <col min="7" max="7" width="16.1796875" customWidth="1"/>
  </cols>
  <sheetData>
    <row r="1" spans="1:8" x14ac:dyDescent="0.35">
      <c r="A1" s="59" t="s">
        <v>16</v>
      </c>
      <c r="B1" s="59"/>
      <c r="D1" s="59" t="s">
        <v>18</v>
      </c>
      <c r="E1" s="59"/>
      <c r="G1" s="59" t="s">
        <v>37</v>
      </c>
      <c r="H1" s="59"/>
    </row>
    <row r="2" spans="1:8" x14ac:dyDescent="0.35">
      <c r="A2" s="2" t="s">
        <v>21</v>
      </c>
      <c r="B2" s="3" t="s">
        <v>22</v>
      </c>
      <c r="D2" s="2" t="s">
        <v>21</v>
      </c>
      <c r="E2" s="3" t="s">
        <v>22</v>
      </c>
      <c r="G2" s="2" t="s">
        <v>21</v>
      </c>
      <c r="H2" s="3" t="s">
        <v>22</v>
      </c>
    </row>
    <row r="3" spans="1:8" x14ac:dyDescent="0.35">
      <c r="A3" s="4" t="s">
        <v>38</v>
      </c>
      <c r="B3" s="7">
        <v>1</v>
      </c>
      <c r="D3" s="9">
        <v>3.2</v>
      </c>
      <c r="E3" s="7">
        <v>2</v>
      </c>
      <c r="G3" s="9">
        <v>3.1</v>
      </c>
      <c r="H3" s="7">
        <v>1</v>
      </c>
    </row>
    <row r="4" spans="1:8" x14ac:dyDescent="0.35">
      <c r="A4" s="4">
        <v>3.7</v>
      </c>
      <c r="B4" s="7">
        <v>2</v>
      </c>
      <c r="D4" s="9" t="s">
        <v>39</v>
      </c>
      <c r="E4" s="7">
        <v>1</v>
      </c>
      <c r="G4" s="21">
        <v>3.3</v>
      </c>
      <c r="H4" s="7">
        <v>2</v>
      </c>
    </row>
    <row r="5" spans="1:8" x14ac:dyDescent="0.35">
      <c r="A5" s="4">
        <v>3.9</v>
      </c>
      <c r="B5" s="7">
        <v>1</v>
      </c>
      <c r="D5" s="9">
        <v>3.5</v>
      </c>
      <c r="E5" s="7">
        <v>2</v>
      </c>
      <c r="G5" s="7"/>
      <c r="H5" s="7">
        <v>1</v>
      </c>
    </row>
    <row r="6" spans="1:8" x14ac:dyDescent="0.35">
      <c r="A6" s="8">
        <v>3.1</v>
      </c>
      <c r="B6" s="7">
        <v>3</v>
      </c>
      <c r="D6" s="9">
        <v>3.6</v>
      </c>
      <c r="E6" s="7">
        <v>1</v>
      </c>
    </row>
    <row r="7" spans="1:8" x14ac:dyDescent="0.35">
      <c r="A7" s="4">
        <v>3.11</v>
      </c>
      <c r="B7" s="7">
        <v>1</v>
      </c>
      <c r="D7" s="9">
        <v>3.8</v>
      </c>
      <c r="E7" s="7">
        <v>2</v>
      </c>
    </row>
    <row r="8" spans="1:8" x14ac:dyDescent="0.35">
      <c r="A8" s="4">
        <v>3.12</v>
      </c>
      <c r="B8" s="7">
        <v>2</v>
      </c>
      <c r="D8" s="7"/>
      <c r="E8" s="7"/>
    </row>
    <row r="9" spans="1:8" x14ac:dyDescent="0.35">
      <c r="A9" s="7"/>
      <c r="B9" s="4">
        <f>SUM(B3:B8)</f>
        <v>10</v>
      </c>
    </row>
    <row r="14" spans="1:8" x14ac:dyDescent="0.35">
      <c r="B14" s="63" t="s">
        <v>31</v>
      </c>
      <c r="C14" s="63"/>
      <c r="D14" s="63"/>
      <c r="E14" s="10">
        <f>SUM(B3:B8,E3:E7,H3:H4)</f>
        <v>21</v>
      </c>
      <c r="G14" s="17" t="s">
        <v>29</v>
      </c>
      <c r="H14" s="7">
        <v>7</v>
      </c>
    </row>
    <row r="15" spans="1:8" x14ac:dyDescent="0.35">
      <c r="B15" s="63" t="s">
        <v>33</v>
      </c>
      <c r="C15" s="63"/>
      <c r="D15" s="63"/>
      <c r="E15" s="10">
        <v>11</v>
      </c>
      <c r="G15" s="19" t="s">
        <v>30</v>
      </c>
      <c r="H15" s="7">
        <v>12</v>
      </c>
    </row>
    <row r="16" spans="1:8" x14ac:dyDescent="0.35">
      <c r="B16" s="63" t="s">
        <v>34</v>
      </c>
      <c r="C16" s="63"/>
      <c r="D16" s="63"/>
      <c r="E16" s="10">
        <v>0</v>
      </c>
      <c r="G16" s="18" t="s">
        <v>32</v>
      </c>
      <c r="H16" s="7">
        <v>2</v>
      </c>
    </row>
    <row r="17" spans="1:5" x14ac:dyDescent="0.35">
      <c r="B17" s="63" t="s">
        <v>35</v>
      </c>
      <c r="C17" s="63"/>
      <c r="D17" s="63"/>
      <c r="E17" s="10">
        <v>10</v>
      </c>
    </row>
    <row r="18" spans="1:5" x14ac:dyDescent="0.35">
      <c r="B18" s="63" t="s">
        <v>36</v>
      </c>
      <c r="C18" s="63"/>
      <c r="D18" s="63"/>
      <c r="E18" s="10">
        <v>0</v>
      </c>
    </row>
    <row r="21" spans="1:5" x14ac:dyDescent="0.35">
      <c r="A21" s="20" t="s">
        <v>21</v>
      </c>
      <c r="B21" s="20" t="s">
        <v>40</v>
      </c>
    </row>
    <row r="22" spans="1:5" x14ac:dyDescent="0.35">
      <c r="A22" s="9">
        <v>3.1</v>
      </c>
      <c r="B22" s="16">
        <v>1</v>
      </c>
    </row>
    <row r="23" spans="1:5" x14ac:dyDescent="0.35">
      <c r="A23" s="9">
        <v>3.2</v>
      </c>
      <c r="B23" s="16">
        <v>2</v>
      </c>
    </row>
    <row r="24" spans="1:5" x14ac:dyDescent="0.35">
      <c r="A24" s="9">
        <v>3.3</v>
      </c>
      <c r="B24" s="16">
        <v>2</v>
      </c>
    </row>
    <row r="25" spans="1:5" x14ac:dyDescent="0.35">
      <c r="A25" s="21">
        <v>3.4</v>
      </c>
      <c r="B25" s="16">
        <v>2</v>
      </c>
    </row>
    <row r="26" spans="1:5" x14ac:dyDescent="0.35">
      <c r="A26" s="9">
        <v>3.5</v>
      </c>
      <c r="B26" s="6">
        <v>2</v>
      </c>
    </row>
    <row r="27" spans="1:5" x14ac:dyDescent="0.35">
      <c r="A27" s="9">
        <v>3.6</v>
      </c>
      <c r="B27" s="6">
        <v>1</v>
      </c>
    </row>
    <row r="28" spans="1:5" x14ac:dyDescent="0.35">
      <c r="A28" s="4">
        <v>3.7</v>
      </c>
      <c r="B28" s="6">
        <v>2</v>
      </c>
    </row>
    <row r="29" spans="1:5" x14ac:dyDescent="0.35">
      <c r="A29" s="9">
        <v>3.8</v>
      </c>
      <c r="B29" s="6">
        <v>2</v>
      </c>
    </row>
    <row r="30" spans="1:5" x14ac:dyDescent="0.35">
      <c r="A30" s="4">
        <v>3.9</v>
      </c>
      <c r="B30" s="6">
        <v>1</v>
      </c>
    </row>
    <row r="31" spans="1:5" x14ac:dyDescent="0.35">
      <c r="A31" s="8">
        <v>3.1</v>
      </c>
      <c r="B31" s="6">
        <v>3</v>
      </c>
    </row>
    <row r="32" spans="1:5" x14ac:dyDescent="0.35">
      <c r="A32" s="4">
        <v>3.11</v>
      </c>
      <c r="B32" s="6">
        <v>1</v>
      </c>
    </row>
    <row r="33" spans="1:2" x14ac:dyDescent="0.35">
      <c r="A33" s="4">
        <v>3.12</v>
      </c>
      <c r="B33" s="4">
        <v>2</v>
      </c>
    </row>
    <row r="34" spans="1:2" x14ac:dyDescent="0.35">
      <c r="A34" s="14"/>
    </row>
    <row r="35" spans="1:2" x14ac:dyDescent="0.35">
      <c r="A35" s="14"/>
    </row>
    <row r="36" spans="1:2" x14ac:dyDescent="0.35">
      <c r="A36" s="14"/>
    </row>
  </sheetData>
  <mergeCells count="8">
    <mergeCell ref="B18:D18"/>
    <mergeCell ref="A1:B1"/>
    <mergeCell ref="D1:E1"/>
    <mergeCell ref="G1:H1"/>
    <mergeCell ref="B14:D14"/>
    <mergeCell ref="B15:D15"/>
    <mergeCell ref="B16:D16"/>
    <mergeCell ref="B17:D17"/>
  </mergeCells>
  <pageMargins left="0.7" right="0.7" top="0.75" bottom="0.75" header="0.3" footer="0.3"/>
  <pageSetup orientation="portrait" horizontalDpi="1200" verticalDpi="1200" r:id="rId1"/>
  <headerFooter>
    <oddHeader>&amp;C&amp;"Calibri"&amp;10&amp;K0000FF INTERNAL USE &amp;1#_x000D_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0F1B7-C2B7-42AA-B026-7092F6D8D2CB}">
  <dimension ref="A1:T41"/>
  <sheetViews>
    <sheetView showGridLines="0" topLeftCell="F1" workbookViewId="0">
      <selection activeCell="L7" sqref="L7"/>
    </sheetView>
  </sheetViews>
  <sheetFormatPr defaultRowHeight="14.5" x14ac:dyDescent="0.35"/>
  <cols>
    <col min="1" max="1" width="16.1796875" customWidth="1"/>
    <col min="3" max="3" width="2.453125" customWidth="1"/>
    <col min="4" max="4" width="16.453125" customWidth="1"/>
    <col min="6" max="6" width="3.54296875" customWidth="1"/>
    <col min="7" max="7" width="17.453125" customWidth="1"/>
    <col min="9" max="9" width="6.54296875" customWidth="1"/>
    <col min="10" max="10" width="19.54296875" customWidth="1"/>
    <col min="12" max="12" width="4.6328125" customWidth="1"/>
    <col min="13" max="13" width="18.81640625" customWidth="1"/>
    <col min="15" max="15" width="3.1796875" customWidth="1"/>
    <col min="16" max="16" width="23.6328125" customWidth="1"/>
    <col min="18" max="18" width="3.453125" customWidth="1"/>
    <col min="19" max="19" width="16.1796875" customWidth="1"/>
  </cols>
  <sheetData>
    <row r="1" spans="1:20" x14ac:dyDescent="0.35">
      <c r="A1" s="66" t="s">
        <v>17</v>
      </c>
      <c r="B1" s="66"/>
      <c r="D1" s="59" t="s">
        <v>18</v>
      </c>
      <c r="E1" s="59"/>
      <c r="F1" s="14"/>
      <c r="G1" s="59" t="s">
        <v>19</v>
      </c>
      <c r="H1" s="59"/>
      <c r="J1" s="59" t="s">
        <v>20</v>
      </c>
      <c r="K1" s="59"/>
      <c r="L1" s="31"/>
      <c r="M1" s="59" t="s">
        <v>57</v>
      </c>
      <c r="N1" s="59"/>
      <c r="P1" s="59" t="s">
        <v>41</v>
      </c>
      <c r="Q1" s="59"/>
      <c r="S1" s="67" t="s">
        <v>42</v>
      </c>
      <c r="T1" s="68"/>
    </row>
    <row r="2" spans="1:20" x14ac:dyDescent="0.35">
      <c r="A2" s="2" t="s">
        <v>21</v>
      </c>
      <c r="B2" s="2" t="s">
        <v>22</v>
      </c>
      <c r="D2" s="2" t="s">
        <v>21</v>
      </c>
      <c r="E2" s="2" t="s">
        <v>22</v>
      </c>
      <c r="F2" s="15"/>
      <c r="G2" s="2" t="s">
        <v>21</v>
      </c>
      <c r="H2" s="2" t="s">
        <v>22</v>
      </c>
      <c r="J2" s="2" t="s">
        <v>21</v>
      </c>
      <c r="K2" s="2" t="s">
        <v>22</v>
      </c>
      <c r="L2" s="32"/>
      <c r="M2" s="2" t="s">
        <v>21</v>
      </c>
      <c r="N2" s="2" t="s">
        <v>22</v>
      </c>
      <c r="P2" s="2" t="s">
        <v>21</v>
      </c>
      <c r="Q2" s="2" t="s">
        <v>22</v>
      </c>
      <c r="S2" s="2" t="s">
        <v>21</v>
      </c>
      <c r="T2" s="2" t="s">
        <v>22</v>
      </c>
    </row>
    <row r="3" spans="1:20" x14ac:dyDescent="0.35">
      <c r="A3" s="4" t="s">
        <v>43</v>
      </c>
      <c r="B3" s="4">
        <v>1</v>
      </c>
      <c r="D3" s="4" t="s">
        <v>44</v>
      </c>
      <c r="E3" s="4">
        <v>1</v>
      </c>
      <c r="F3" s="14"/>
      <c r="G3" s="4" t="s">
        <v>45</v>
      </c>
      <c r="H3" s="4">
        <v>1</v>
      </c>
      <c r="J3" s="4" t="s">
        <v>53</v>
      </c>
      <c r="K3" s="4">
        <v>1</v>
      </c>
      <c r="L3" s="14"/>
      <c r="M3" s="38" t="s">
        <v>73</v>
      </c>
      <c r="N3" s="38">
        <v>1</v>
      </c>
      <c r="P3" s="4" t="s">
        <v>46</v>
      </c>
      <c r="Q3" s="7">
        <v>0</v>
      </c>
      <c r="S3" s="4">
        <v>3.6</v>
      </c>
      <c r="T3" s="7">
        <v>1</v>
      </c>
    </row>
    <row r="4" spans="1:20" ht="15.5" x14ac:dyDescent="0.35">
      <c r="A4" s="4" t="s">
        <v>47</v>
      </c>
      <c r="B4" s="4">
        <v>1</v>
      </c>
      <c r="D4" s="4" t="s">
        <v>48</v>
      </c>
      <c r="E4" s="4">
        <v>1</v>
      </c>
      <c r="F4" s="14"/>
      <c r="G4" s="4" t="s">
        <v>49</v>
      </c>
      <c r="H4" s="4">
        <v>1</v>
      </c>
      <c r="J4" s="5"/>
      <c r="K4" s="4">
        <v>1</v>
      </c>
      <c r="L4" s="14"/>
      <c r="M4" s="38" t="s">
        <v>74</v>
      </c>
      <c r="N4" s="38">
        <v>2</v>
      </c>
      <c r="P4" s="51" t="s">
        <v>106</v>
      </c>
      <c r="Q4" s="7">
        <v>4</v>
      </c>
      <c r="S4" s="7"/>
      <c r="T4" s="4">
        <v>1</v>
      </c>
    </row>
    <row r="5" spans="1:20" x14ac:dyDescent="0.35">
      <c r="A5" s="38" t="s">
        <v>50</v>
      </c>
      <c r="B5" s="38">
        <v>0</v>
      </c>
      <c r="D5" s="4">
        <v>3.7</v>
      </c>
      <c r="E5" s="4">
        <v>2</v>
      </c>
      <c r="F5" s="14"/>
      <c r="G5" s="8" t="s">
        <v>51</v>
      </c>
      <c r="H5" s="4">
        <v>4</v>
      </c>
      <c r="L5" s="14"/>
      <c r="M5" s="4" t="s">
        <v>94</v>
      </c>
      <c r="N5" s="7">
        <v>2</v>
      </c>
      <c r="P5" s="4" t="s">
        <v>107</v>
      </c>
      <c r="Q5" s="4">
        <v>2</v>
      </c>
    </row>
    <row r="6" spans="1:20" x14ac:dyDescent="0.35">
      <c r="A6" s="4">
        <v>3.11</v>
      </c>
      <c r="B6" s="4">
        <v>1</v>
      </c>
      <c r="D6" s="18">
        <v>3.17</v>
      </c>
      <c r="E6" s="18">
        <v>1</v>
      </c>
      <c r="F6" s="14"/>
      <c r="G6" s="7"/>
      <c r="H6" s="4">
        <f>SUM(H3:H5)</f>
        <v>6</v>
      </c>
      <c r="L6" s="14"/>
      <c r="M6" s="38" t="s">
        <v>95</v>
      </c>
      <c r="N6" s="38">
        <v>1</v>
      </c>
      <c r="P6" s="9" t="s">
        <v>108</v>
      </c>
      <c r="Q6" s="7">
        <v>3</v>
      </c>
    </row>
    <row r="7" spans="1:20" ht="15" customHeight="1" x14ac:dyDescent="0.35">
      <c r="A7" s="18">
        <v>3.12</v>
      </c>
      <c r="B7" s="18">
        <v>2</v>
      </c>
      <c r="C7" s="1"/>
      <c r="D7" s="5"/>
      <c r="E7" s="4">
        <f>SUM(E3:E6)</f>
        <v>5</v>
      </c>
      <c r="F7" s="1"/>
      <c r="G7" s="1"/>
      <c r="H7" s="1"/>
      <c r="I7" s="1"/>
      <c r="L7" s="1"/>
      <c r="M7" s="4" t="s">
        <v>97</v>
      </c>
      <c r="N7" s="7">
        <v>2</v>
      </c>
      <c r="P7" s="9" t="s">
        <v>100</v>
      </c>
      <c r="Q7" s="33">
        <v>7</v>
      </c>
    </row>
    <row r="8" spans="1:20" x14ac:dyDescent="0.35">
      <c r="A8" s="18">
        <v>3.13</v>
      </c>
      <c r="B8" s="4">
        <v>1</v>
      </c>
      <c r="L8" s="14"/>
      <c r="M8" s="49" t="s">
        <v>98</v>
      </c>
      <c r="N8" s="49">
        <v>1</v>
      </c>
      <c r="P8" s="7"/>
      <c r="Q8" s="7">
        <v>4</v>
      </c>
    </row>
    <row r="9" spans="1:20" x14ac:dyDescent="0.35">
      <c r="A9" s="4" t="s">
        <v>52</v>
      </c>
      <c r="B9" s="4">
        <v>1</v>
      </c>
      <c r="L9" s="14"/>
      <c r="M9" s="7"/>
      <c r="N9" s="7">
        <v>4</v>
      </c>
    </row>
    <row r="10" spans="1:20" x14ac:dyDescent="0.35">
      <c r="A10" s="4" t="s">
        <v>28</v>
      </c>
      <c r="B10" s="4">
        <v>1</v>
      </c>
      <c r="L10" s="14"/>
      <c r="M10" s="14"/>
      <c r="N10" s="14"/>
    </row>
    <row r="11" spans="1:20" x14ac:dyDescent="0.35">
      <c r="A11" s="4" t="s">
        <v>54</v>
      </c>
      <c r="B11" s="4">
        <v>1</v>
      </c>
      <c r="L11" s="14"/>
      <c r="M11" s="14"/>
      <c r="N11" s="14"/>
    </row>
    <row r="12" spans="1:20" x14ac:dyDescent="0.35">
      <c r="A12" s="4" t="s">
        <v>55</v>
      </c>
      <c r="B12" s="4">
        <v>1</v>
      </c>
      <c r="M12" s="14"/>
      <c r="N12" s="14"/>
    </row>
    <row r="13" spans="1:20" x14ac:dyDescent="0.35">
      <c r="A13" s="38">
        <v>3.19</v>
      </c>
      <c r="B13" s="38">
        <v>2</v>
      </c>
    </row>
    <row r="14" spans="1:20" x14ac:dyDescent="0.35">
      <c r="A14" s="8">
        <v>3.2</v>
      </c>
      <c r="B14" s="4">
        <v>1</v>
      </c>
    </row>
    <row r="15" spans="1:20" x14ac:dyDescent="0.35">
      <c r="A15" s="5"/>
      <c r="B15" s="7">
        <f>SUM(B3:B4,B6:B9,B10:B12,B14)</f>
        <v>11</v>
      </c>
      <c r="D15" s="14"/>
      <c r="E15" s="14"/>
    </row>
    <row r="16" spans="1:20" x14ac:dyDescent="0.35">
      <c r="C16" s="14"/>
      <c r="D16" s="14"/>
      <c r="E16" s="14"/>
      <c r="F16" s="60" t="s">
        <v>31</v>
      </c>
      <c r="G16" s="61"/>
      <c r="H16" s="62"/>
      <c r="I16" s="10">
        <f>SUM(B3:B14,E3:E6,H3:H5,K3,Q3:Q7,T3,N3:N8)</f>
        <v>51</v>
      </c>
      <c r="P16" s="17" t="s">
        <v>29</v>
      </c>
      <c r="Q16" s="7">
        <v>14</v>
      </c>
    </row>
    <row r="17" spans="1:17" x14ac:dyDescent="0.35">
      <c r="C17" s="14"/>
      <c r="F17" s="60" t="s">
        <v>56</v>
      </c>
      <c r="G17" s="61"/>
      <c r="H17" s="62"/>
      <c r="I17" s="10">
        <f>SUM(B15,E7,K4,T4,H6,N9,Q8)</f>
        <v>32</v>
      </c>
      <c r="P17" s="19" t="s">
        <v>30</v>
      </c>
      <c r="Q17" s="7">
        <v>36</v>
      </c>
    </row>
    <row r="18" spans="1:17" x14ac:dyDescent="0.35">
      <c r="F18" s="60" t="s">
        <v>34</v>
      </c>
      <c r="G18" s="61"/>
      <c r="H18" s="62"/>
      <c r="I18" s="10">
        <v>0</v>
      </c>
      <c r="P18" s="18" t="s">
        <v>32</v>
      </c>
      <c r="Q18" s="7">
        <v>1</v>
      </c>
    </row>
    <row r="19" spans="1:17" x14ac:dyDescent="0.35">
      <c r="F19" s="60" t="s">
        <v>35</v>
      </c>
      <c r="G19" s="61"/>
      <c r="H19" s="62"/>
      <c r="I19" s="10">
        <v>5</v>
      </c>
    </row>
    <row r="20" spans="1:17" x14ac:dyDescent="0.35">
      <c r="F20" s="60" t="s">
        <v>36</v>
      </c>
      <c r="G20" s="61"/>
      <c r="H20" s="62"/>
      <c r="I20" s="10">
        <v>0</v>
      </c>
    </row>
    <row r="21" spans="1:17" x14ac:dyDescent="0.35">
      <c r="A21" s="20" t="s">
        <v>21</v>
      </c>
      <c r="B21" s="20" t="s">
        <v>22</v>
      </c>
      <c r="F21" s="60" t="s">
        <v>96</v>
      </c>
      <c r="G21" s="61"/>
      <c r="H21" s="62"/>
      <c r="I21" s="10">
        <v>14</v>
      </c>
    </row>
    <row r="22" spans="1:17" x14ac:dyDescent="0.35">
      <c r="A22" s="21">
        <v>3.1</v>
      </c>
      <c r="B22" s="16">
        <v>2</v>
      </c>
    </row>
    <row r="23" spans="1:17" x14ac:dyDescent="0.35">
      <c r="A23" s="27">
        <v>3.2</v>
      </c>
      <c r="B23" s="16">
        <v>2</v>
      </c>
    </row>
    <row r="24" spans="1:17" x14ac:dyDescent="0.35">
      <c r="A24" s="21">
        <v>3.3</v>
      </c>
      <c r="B24" s="16">
        <v>4</v>
      </c>
    </row>
    <row r="25" spans="1:17" x14ac:dyDescent="0.35">
      <c r="A25" s="21">
        <v>3.4</v>
      </c>
      <c r="B25" s="16">
        <v>3</v>
      </c>
    </row>
    <row r="26" spans="1:17" x14ac:dyDescent="0.35">
      <c r="A26" s="21">
        <v>3.5</v>
      </c>
      <c r="B26" s="16">
        <v>3</v>
      </c>
    </row>
    <row r="27" spans="1:17" x14ac:dyDescent="0.35">
      <c r="A27" s="4">
        <v>3.6</v>
      </c>
      <c r="B27" s="6">
        <v>1</v>
      </c>
    </row>
    <row r="28" spans="1:17" x14ac:dyDescent="0.35">
      <c r="A28" s="4">
        <v>3.7</v>
      </c>
      <c r="B28" s="6">
        <v>2</v>
      </c>
    </row>
    <row r="29" spans="1:17" x14ac:dyDescent="0.35">
      <c r="A29" s="7">
        <v>3.8</v>
      </c>
      <c r="B29" s="6">
        <v>4</v>
      </c>
    </row>
    <row r="30" spans="1:17" x14ac:dyDescent="0.35">
      <c r="A30" s="7">
        <v>3.9</v>
      </c>
      <c r="B30" s="6">
        <v>2</v>
      </c>
    </row>
    <row r="31" spans="1:17" x14ac:dyDescent="0.35">
      <c r="A31" s="11">
        <v>3.1</v>
      </c>
      <c r="B31" s="6">
        <v>4</v>
      </c>
    </row>
    <row r="32" spans="1:17" x14ac:dyDescent="0.35">
      <c r="A32" s="4">
        <v>3.11</v>
      </c>
      <c r="B32" s="6">
        <v>1</v>
      </c>
    </row>
    <row r="33" spans="1:2" x14ac:dyDescent="0.35">
      <c r="A33" s="4">
        <v>3.12</v>
      </c>
      <c r="B33" s="6">
        <v>2</v>
      </c>
    </row>
    <row r="34" spans="1:2" x14ac:dyDescent="0.35">
      <c r="A34" s="8">
        <v>3.13</v>
      </c>
      <c r="B34" s="6">
        <v>1</v>
      </c>
    </row>
    <row r="35" spans="1:2" x14ac:dyDescent="0.35">
      <c r="A35" s="27">
        <v>3.14</v>
      </c>
      <c r="B35" s="6">
        <v>2</v>
      </c>
    </row>
    <row r="36" spans="1:2" x14ac:dyDescent="0.35">
      <c r="A36" s="21">
        <v>3.15</v>
      </c>
      <c r="B36" s="6">
        <v>5</v>
      </c>
    </row>
    <row r="37" spans="1:2" x14ac:dyDescent="0.35">
      <c r="A37" s="27">
        <v>3.16</v>
      </c>
      <c r="B37" s="6">
        <v>2</v>
      </c>
    </row>
    <row r="38" spans="1:2" x14ac:dyDescent="0.35">
      <c r="A38" s="4">
        <v>3.17</v>
      </c>
      <c r="B38" s="6">
        <v>1</v>
      </c>
    </row>
    <row r="39" spans="1:2" x14ac:dyDescent="0.35">
      <c r="A39" s="7">
        <v>3.18</v>
      </c>
      <c r="B39" s="6">
        <v>7</v>
      </c>
    </row>
    <row r="40" spans="1:2" x14ac:dyDescent="0.35">
      <c r="A40" s="11">
        <v>3.19</v>
      </c>
      <c r="B40" s="6">
        <v>2</v>
      </c>
    </row>
    <row r="41" spans="1:2" x14ac:dyDescent="0.35">
      <c r="A41" s="8">
        <v>3.2</v>
      </c>
      <c r="B41" s="4">
        <v>1</v>
      </c>
    </row>
  </sheetData>
  <mergeCells count="13">
    <mergeCell ref="F21:H21"/>
    <mergeCell ref="S1:T1"/>
    <mergeCell ref="G1:H1"/>
    <mergeCell ref="F16:H16"/>
    <mergeCell ref="F17:H17"/>
    <mergeCell ref="F19:H19"/>
    <mergeCell ref="F18:H18"/>
    <mergeCell ref="A1:B1"/>
    <mergeCell ref="D1:E1"/>
    <mergeCell ref="J1:K1"/>
    <mergeCell ref="P1:Q1"/>
    <mergeCell ref="F20:H20"/>
    <mergeCell ref="M1:N1"/>
  </mergeCells>
  <pageMargins left="0.7" right="0.7" top="0.75" bottom="0.75" header="0.3" footer="0.3"/>
  <pageSetup orientation="portrait" horizontalDpi="1200" verticalDpi="1200" r:id="rId1"/>
  <headerFooter>
    <oddHeader>&amp;C&amp;"Calibri"&amp;10&amp;K0000FF INTERNAL USE &amp;1#_x000D_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CF4C9-6EB7-4B25-9F4D-C1B753D2E8C2}">
  <sheetPr>
    <tabColor rgb="FF00B050"/>
  </sheetPr>
  <dimension ref="A1:T36"/>
  <sheetViews>
    <sheetView showGridLines="0" workbookViewId="0">
      <selection activeCell="G17" sqref="G17"/>
    </sheetView>
  </sheetViews>
  <sheetFormatPr defaultRowHeight="14.5" x14ac:dyDescent="0.35"/>
  <cols>
    <col min="1" max="1" width="16.81640625" customWidth="1"/>
    <col min="3" max="3" width="6.26953125" customWidth="1"/>
    <col min="4" max="4" width="16.81640625" customWidth="1"/>
    <col min="6" max="6" width="5.1796875" customWidth="1"/>
    <col min="7" max="7" width="16.54296875" customWidth="1"/>
    <col min="9" max="9" width="3.1796875" customWidth="1"/>
    <col min="10" max="10" width="16.54296875" customWidth="1"/>
    <col min="12" max="12" width="5.1796875" customWidth="1"/>
    <col min="13" max="13" width="16.81640625" customWidth="1"/>
    <col min="15" max="15" width="4.7265625" customWidth="1"/>
    <col min="16" max="16" width="16.7265625" customWidth="1"/>
    <col min="19" max="19" width="16.7265625" customWidth="1"/>
  </cols>
  <sheetData>
    <row r="1" spans="1:20" x14ac:dyDescent="0.35">
      <c r="A1" s="59" t="s">
        <v>16</v>
      </c>
      <c r="B1" s="59"/>
      <c r="D1" s="59" t="s">
        <v>17</v>
      </c>
      <c r="E1" s="59"/>
      <c r="G1" s="59" t="s">
        <v>18</v>
      </c>
      <c r="H1" s="59"/>
      <c r="I1" s="14"/>
      <c r="J1" s="69"/>
      <c r="K1" s="69"/>
      <c r="L1" s="14"/>
      <c r="M1" s="59" t="s">
        <v>20</v>
      </c>
      <c r="N1" s="59"/>
      <c r="P1" s="59" t="s">
        <v>57</v>
      </c>
      <c r="Q1" s="59"/>
      <c r="S1" s="59" t="s">
        <v>66</v>
      </c>
      <c r="T1" s="59"/>
    </row>
    <row r="2" spans="1:20" x14ac:dyDescent="0.35">
      <c r="A2" s="2" t="s">
        <v>21</v>
      </c>
      <c r="B2" s="2" t="s">
        <v>22</v>
      </c>
      <c r="D2" s="2" t="s">
        <v>21</v>
      </c>
      <c r="E2" s="2" t="s">
        <v>22</v>
      </c>
      <c r="G2" s="2" t="s">
        <v>21</v>
      </c>
      <c r="H2" s="2" t="s">
        <v>22</v>
      </c>
      <c r="I2" s="15"/>
      <c r="J2" s="15"/>
      <c r="K2" s="15"/>
      <c r="L2" s="15"/>
      <c r="M2" s="2" t="s">
        <v>21</v>
      </c>
      <c r="N2" s="2" t="s">
        <v>22</v>
      </c>
      <c r="P2" s="2" t="s">
        <v>21</v>
      </c>
      <c r="Q2" s="2" t="s">
        <v>22</v>
      </c>
      <c r="S2" s="2" t="s">
        <v>21</v>
      </c>
      <c r="T2" s="2" t="s">
        <v>22</v>
      </c>
    </row>
    <row r="3" spans="1:20" x14ac:dyDescent="0.35">
      <c r="A3" s="13">
        <v>3.1</v>
      </c>
      <c r="B3" s="7">
        <v>3</v>
      </c>
      <c r="D3" s="13">
        <v>3.2</v>
      </c>
      <c r="E3" s="7">
        <v>5</v>
      </c>
      <c r="G3" s="4" t="s">
        <v>58</v>
      </c>
      <c r="H3" s="7">
        <v>2</v>
      </c>
      <c r="I3" s="14"/>
      <c r="J3" s="25"/>
      <c r="K3" s="14"/>
      <c r="M3" s="27" t="s">
        <v>59</v>
      </c>
      <c r="N3" s="7">
        <v>3</v>
      </c>
      <c r="P3" s="4">
        <v>3.12</v>
      </c>
      <c r="Q3" s="7">
        <v>4</v>
      </c>
      <c r="S3" s="4" t="s">
        <v>93</v>
      </c>
      <c r="T3" s="7">
        <v>1</v>
      </c>
    </row>
    <row r="4" spans="1:20" x14ac:dyDescent="0.35">
      <c r="A4" s="13">
        <v>3.5</v>
      </c>
      <c r="B4" s="7">
        <v>2</v>
      </c>
      <c r="D4" s="13">
        <v>3.9</v>
      </c>
      <c r="E4" s="7">
        <v>2</v>
      </c>
      <c r="G4" s="8">
        <v>3.1</v>
      </c>
      <c r="H4" s="7">
        <v>2</v>
      </c>
      <c r="I4" s="14"/>
      <c r="J4" s="25"/>
      <c r="K4" s="14"/>
      <c r="M4" s="4">
        <v>3.7</v>
      </c>
      <c r="N4" s="7">
        <v>4</v>
      </c>
      <c r="P4" s="5"/>
      <c r="Q4" s="4">
        <v>4</v>
      </c>
      <c r="S4" s="5"/>
      <c r="T4" s="4">
        <v>1</v>
      </c>
    </row>
    <row r="5" spans="1:20" x14ac:dyDescent="0.35">
      <c r="A5" s="13">
        <v>3.11</v>
      </c>
      <c r="B5" s="7">
        <v>2</v>
      </c>
      <c r="D5" s="5"/>
      <c r="E5" s="4">
        <f>SUM(E3:E4)</f>
        <v>7</v>
      </c>
      <c r="G5" s="7"/>
      <c r="H5" s="4">
        <v>4</v>
      </c>
      <c r="I5" s="14"/>
      <c r="J5" s="14"/>
      <c r="M5" s="13" t="s">
        <v>60</v>
      </c>
      <c r="N5" s="7">
        <v>3</v>
      </c>
    </row>
    <row r="6" spans="1:20" x14ac:dyDescent="0.35">
      <c r="A6" s="13">
        <v>3.13</v>
      </c>
      <c r="B6" s="7">
        <v>4</v>
      </c>
      <c r="M6" s="13" t="s">
        <v>61</v>
      </c>
      <c r="N6" s="7">
        <v>1</v>
      </c>
    </row>
    <row r="7" spans="1:20" x14ac:dyDescent="0.35">
      <c r="A7" s="13">
        <v>3.14</v>
      </c>
      <c r="B7" s="7">
        <v>2</v>
      </c>
      <c r="M7" s="5"/>
      <c r="N7" s="4">
        <v>11</v>
      </c>
    </row>
    <row r="8" spans="1:20" x14ac:dyDescent="0.35">
      <c r="A8" s="13">
        <v>3.15</v>
      </c>
      <c r="B8" s="7">
        <v>2</v>
      </c>
    </row>
    <row r="9" spans="1:20" x14ac:dyDescent="0.35">
      <c r="A9" s="5"/>
      <c r="B9" s="4">
        <f>SUM(B3:B8)</f>
        <v>15</v>
      </c>
    </row>
    <row r="15" spans="1:20" x14ac:dyDescent="0.35">
      <c r="B15" s="60" t="s">
        <v>31</v>
      </c>
      <c r="C15" s="61"/>
      <c r="D15" s="62"/>
      <c r="E15" s="10">
        <f>SUM(B3:B8,E3:E4,H3:H4,N3:N6,Q3:Q3,T3)</f>
        <v>42</v>
      </c>
      <c r="J15" s="17" t="s">
        <v>29</v>
      </c>
      <c r="K15" s="7">
        <v>11</v>
      </c>
    </row>
    <row r="16" spans="1:20" x14ac:dyDescent="0.35">
      <c r="B16" s="60" t="s">
        <v>33</v>
      </c>
      <c r="C16" s="61"/>
      <c r="D16" s="62"/>
      <c r="E16" s="10">
        <f>SUM(B9,E5,H5,N7,Q4,T4)</f>
        <v>42</v>
      </c>
      <c r="J16" s="19" t="s">
        <v>30</v>
      </c>
      <c r="K16" s="7">
        <v>23</v>
      </c>
    </row>
    <row r="17" spans="1:11" x14ac:dyDescent="0.35">
      <c r="B17" s="60" t="s">
        <v>34</v>
      </c>
      <c r="C17" s="61"/>
      <c r="D17" s="62"/>
      <c r="E17" s="10">
        <v>0</v>
      </c>
      <c r="J17" s="18" t="s">
        <v>32</v>
      </c>
      <c r="K17" s="7">
        <v>8</v>
      </c>
    </row>
    <row r="18" spans="1:11" x14ac:dyDescent="0.35">
      <c r="B18" s="63" t="s">
        <v>35</v>
      </c>
      <c r="C18" s="63"/>
      <c r="D18" s="63"/>
      <c r="E18" s="10">
        <v>0</v>
      </c>
    </row>
    <row r="19" spans="1:11" x14ac:dyDescent="0.35">
      <c r="B19" s="63" t="s">
        <v>36</v>
      </c>
      <c r="C19" s="63"/>
      <c r="D19" s="63"/>
      <c r="E19" s="10">
        <v>0</v>
      </c>
    </row>
    <row r="21" spans="1:11" x14ac:dyDescent="0.35">
      <c r="A21" s="20" t="s">
        <v>21</v>
      </c>
      <c r="B21" s="20" t="s">
        <v>62</v>
      </c>
    </row>
    <row r="22" spans="1:11" x14ac:dyDescent="0.35">
      <c r="A22" s="4">
        <v>3.1</v>
      </c>
      <c r="B22" s="16">
        <v>3</v>
      </c>
    </row>
    <row r="23" spans="1:11" x14ac:dyDescent="0.35">
      <c r="A23" s="4">
        <v>3.2</v>
      </c>
      <c r="B23" s="16">
        <v>5</v>
      </c>
    </row>
    <row r="24" spans="1:11" x14ac:dyDescent="0.35">
      <c r="A24" s="4">
        <v>3.3</v>
      </c>
      <c r="B24" s="16">
        <v>3</v>
      </c>
    </row>
    <row r="25" spans="1:11" x14ac:dyDescent="0.35">
      <c r="A25" s="27">
        <v>3.4</v>
      </c>
      <c r="B25" s="6">
        <v>3</v>
      </c>
    </row>
    <row r="26" spans="1:11" x14ac:dyDescent="0.35">
      <c r="A26" s="4">
        <v>3.5</v>
      </c>
      <c r="B26" s="6">
        <v>2</v>
      </c>
    </row>
    <row r="27" spans="1:11" x14ac:dyDescent="0.35">
      <c r="A27" s="4">
        <v>3.6</v>
      </c>
      <c r="B27" s="6">
        <v>3</v>
      </c>
    </row>
    <row r="28" spans="1:11" x14ac:dyDescent="0.35">
      <c r="A28" s="4">
        <v>3.7</v>
      </c>
      <c r="B28" s="6">
        <v>4</v>
      </c>
    </row>
    <row r="29" spans="1:11" x14ac:dyDescent="0.35">
      <c r="A29" s="4">
        <v>3.8</v>
      </c>
      <c r="B29" s="6">
        <v>1</v>
      </c>
    </row>
    <row r="30" spans="1:11" x14ac:dyDescent="0.35">
      <c r="A30" s="4">
        <v>3.9</v>
      </c>
      <c r="B30" s="6">
        <v>2</v>
      </c>
    </row>
    <row r="31" spans="1:11" x14ac:dyDescent="0.35">
      <c r="A31" s="8">
        <v>3.1</v>
      </c>
      <c r="B31" s="6">
        <v>2</v>
      </c>
    </row>
    <row r="32" spans="1:11" x14ac:dyDescent="0.35">
      <c r="A32" s="4">
        <v>3.11</v>
      </c>
      <c r="B32" s="6">
        <v>2</v>
      </c>
    </row>
    <row r="33" spans="1:2" x14ac:dyDescent="0.35">
      <c r="A33" s="4">
        <v>3.12</v>
      </c>
      <c r="B33" s="6">
        <v>4</v>
      </c>
    </row>
    <row r="34" spans="1:2" x14ac:dyDescent="0.35">
      <c r="A34" s="8">
        <v>3.13</v>
      </c>
      <c r="B34" s="4">
        <v>4</v>
      </c>
    </row>
    <row r="35" spans="1:2" x14ac:dyDescent="0.35">
      <c r="A35" s="4">
        <v>3.14</v>
      </c>
      <c r="B35" s="4">
        <v>2</v>
      </c>
    </row>
    <row r="36" spans="1:2" x14ac:dyDescent="0.35">
      <c r="A36" s="4">
        <v>3.15</v>
      </c>
      <c r="B36" s="4">
        <v>2</v>
      </c>
    </row>
  </sheetData>
  <mergeCells count="12">
    <mergeCell ref="S1:T1"/>
    <mergeCell ref="B17:D17"/>
    <mergeCell ref="B18:D18"/>
    <mergeCell ref="B19:D19"/>
    <mergeCell ref="P1:Q1"/>
    <mergeCell ref="B15:D15"/>
    <mergeCell ref="J1:K1"/>
    <mergeCell ref="B16:D16"/>
    <mergeCell ref="A1:B1"/>
    <mergeCell ref="D1:E1"/>
    <mergeCell ref="G1:H1"/>
    <mergeCell ref="M1:N1"/>
  </mergeCells>
  <pageMargins left="0.7" right="0.7" top="0.75" bottom="0.75" header="0.3" footer="0.3"/>
  <pageSetup orientation="portrait" horizontalDpi="1200" verticalDpi="1200" r:id="rId1"/>
  <headerFooter>
    <oddHeader>&amp;C&amp;"Calibri"&amp;10&amp;K0000FF INTERNAL USE &amp;1#_x000D_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11276-3240-4B97-9B1F-BAA0907F7DF9}">
  <dimension ref="A1:K28"/>
  <sheetViews>
    <sheetView showGridLines="0" workbookViewId="0">
      <selection activeCell="F19" sqref="F16:F19"/>
    </sheetView>
  </sheetViews>
  <sheetFormatPr defaultRowHeight="14.5" x14ac:dyDescent="0.35"/>
  <cols>
    <col min="1" max="1" width="16.81640625" customWidth="1"/>
    <col min="4" max="4" width="16.453125" customWidth="1"/>
    <col min="5" max="5" width="8.54296875" customWidth="1"/>
    <col min="7" max="7" width="16.54296875" customWidth="1"/>
    <col min="8" max="8" width="9.453125" customWidth="1"/>
    <col min="9" max="9" width="6.08984375" customWidth="1"/>
    <col min="10" max="10" width="16.453125" customWidth="1"/>
    <col min="11" max="11" width="8.54296875" customWidth="1"/>
    <col min="13" max="13" width="16.453125" customWidth="1"/>
    <col min="14" max="14" width="8.54296875" customWidth="1"/>
  </cols>
  <sheetData>
    <row r="1" spans="1:11" x14ac:dyDescent="0.35">
      <c r="A1" s="59" t="s">
        <v>20</v>
      </c>
      <c r="B1" s="59"/>
      <c r="D1" s="59" t="s">
        <v>41</v>
      </c>
      <c r="E1" s="59"/>
      <c r="G1" s="67" t="s">
        <v>42</v>
      </c>
      <c r="H1" s="68"/>
      <c r="J1" s="59" t="s">
        <v>66</v>
      </c>
      <c r="K1" s="59"/>
    </row>
    <row r="2" spans="1:11" ht="14.5" customHeight="1" x14ac:dyDescent="0.35">
      <c r="A2" s="2" t="s">
        <v>21</v>
      </c>
      <c r="B2" s="2" t="s">
        <v>22</v>
      </c>
      <c r="D2" s="2" t="s">
        <v>21</v>
      </c>
      <c r="E2" s="2" t="s">
        <v>22</v>
      </c>
      <c r="G2" s="2" t="s">
        <v>21</v>
      </c>
      <c r="H2" s="2" t="s">
        <v>22</v>
      </c>
      <c r="J2" s="2" t="s">
        <v>21</v>
      </c>
      <c r="K2" s="2" t="s">
        <v>22</v>
      </c>
    </row>
    <row r="3" spans="1:11" x14ac:dyDescent="0.35">
      <c r="A3" s="21" t="s">
        <v>91</v>
      </c>
      <c r="B3" s="9">
        <v>2</v>
      </c>
      <c r="D3" s="26" t="s">
        <v>80</v>
      </c>
      <c r="E3" s="9">
        <v>1</v>
      </c>
      <c r="G3" s="4">
        <v>3.11</v>
      </c>
      <c r="H3" s="7">
        <v>1</v>
      </c>
      <c r="J3" s="22" t="s">
        <v>89</v>
      </c>
      <c r="K3" s="7">
        <v>1</v>
      </c>
    </row>
    <row r="4" spans="1:11" x14ac:dyDescent="0.35">
      <c r="A4" s="13">
        <v>3.2</v>
      </c>
      <c r="B4" s="7">
        <v>1</v>
      </c>
      <c r="D4" s="26" t="s">
        <v>81</v>
      </c>
      <c r="E4" s="9">
        <v>1</v>
      </c>
      <c r="G4" s="7"/>
      <c r="H4" s="4">
        <v>1</v>
      </c>
      <c r="J4" s="22" t="s">
        <v>90</v>
      </c>
      <c r="K4" s="7">
        <v>1</v>
      </c>
    </row>
    <row r="5" spans="1:11" x14ac:dyDescent="0.35">
      <c r="A5" s="13">
        <v>3.3</v>
      </c>
      <c r="B5" s="7">
        <v>3</v>
      </c>
      <c r="D5" s="5"/>
      <c r="E5" s="5"/>
      <c r="J5" s="5"/>
      <c r="K5" s="5"/>
    </row>
    <row r="6" spans="1:11" x14ac:dyDescent="0.35">
      <c r="A6" s="13">
        <v>3.4</v>
      </c>
      <c r="B6" s="7">
        <v>2</v>
      </c>
    </row>
    <row r="7" spans="1:11" x14ac:dyDescent="0.35">
      <c r="A7" s="13">
        <v>3.5</v>
      </c>
      <c r="B7" s="7">
        <v>3</v>
      </c>
    </row>
    <row r="8" spans="1:11" x14ac:dyDescent="0.35">
      <c r="A8" s="26">
        <v>3.9</v>
      </c>
      <c r="B8" s="9">
        <v>1</v>
      </c>
    </row>
    <row r="9" spans="1:11" x14ac:dyDescent="0.35">
      <c r="A9" s="8">
        <v>3.1</v>
      </c>
      <c r="B9" s="7">
        <v>2</v>
      </c>
    </row>
    <row r="10" spans="1:11" x14ac:dyDescent="0.35">
      <c r="A10" s="5"/>
      <c r="B10" s="7">
        <v>12</v>
      </c>
    </row>
    <row r="15" spans="1:11" x14ac:dyDescent="0.35">
      <c r="C15" s="60" t="s">
        <v>31</v>
      </c>
      <c r="D15" s="61"/>
      <c r="E15" s="62"/>
      <c r="F15" s="10">
        <f>SUM(B3:B9,H3,E3:E4,K3:K4)</f>
        <v>19</v>
      </c>
      <c r="G15" s="17" t="s">
        <v>29</v>
      </c>
      <c r="H15" s="7">
        <v>8</v>
      </c>
      <c r="K15" s="14"/>
    </row>
    <row r="16" spans="1:11" x14ac:dyDescent="0.35">
      <c r="A16" s="20" t="s">
        <v>21</v>
      </c>
      <c r="B16" s="20" t="s">
        <v>62</v>
      </c>
      <c r="C16" s="60" t="s">
        <v>33</v>
      </c>
      <c r="D16" s="61"/>
      <c r="E16" s="62"/>
      <c r="F16" s="10">
        <v>13</v>
      </c>
      <c r="G16" s="19" t="s">
        <v>30</v>
      </c>
      <c r="H16" s="7">
        <v>10</v>
      </c>
      <c r="K16" s="14"/>
    </row>
    <row r="17" spans="1:11" x14ac:dyDescent="0.35">
      <c r="A17" s="21">
        <v>3.1</v>
      </c>
      <c r="B17" s="16">
        <v>2</v>
      </c>
      <c r="C17" s="60" t="s">
        <v>34</v>
      </c>
      <c r="D17" s="61"/>
      <c r="E17" s="62"/>
      <c r="F17" s="10">
        <v>0</v>
      </c>
      <c r="G17" s="18" t="s">
        <v>32</v>
      </c>
      <c r="H17" s="7">
        <v>1</v>
      </c>
      <c r="K17" s="14"/>
    </row>
    <row r="18" spans="1:11" x14ac:dyDescent="0.35">
      <c r="A18" s="4">
        <v>3.2</v>
      </c>
      <c r="B18" s="16">
        <v>1</v>
      </c>
      <c r="C18" s="63" t="s">
        <v>35</v>
      </c>
      <c r="D18" s="63"/>
      <c r="E18" s="63"/>
      <c r="F18" s="10">
        <v>4</v>
      </c>
    </row>
    <row r="19" spans="1:11" x14ac:dyDescent="0.35">
      <c r="A19" s="4">
        <v>3.3</v>
      </c>
      <c r="B19" s="16">
        <v>3</v>
      </c>
      <c r="C19" s="63" t="s">
        <v>36</v>
      </c>
      <c r="D19" s="63"/>
      <c r="E19" s="63"/>
      <c r="F19" s="10">
        <v>2</v>
      </c>
    </row>
    <row r="20" spans="1:11" x14ac:dyDescent="0.35">
      <c r="A20" s="4">
        <v>3.4</v>
      </c>
      <c r="B20" s="16">
        <v>2</v>
      </c>
    </row>
    <row r="21" spans="1:11" x14ac:dyDescent="0.35">
      <c r="A21" s="4">
        <v>3.5</v>
      </c>
      <c r="B21" s="6">
        <v>3</v>
      </c>
    </row>
    <row r="22" spans="1:11" x14ac:dyDescent="0.35">
      <c r="A22" s="7">
        <v>3.6</v>
      </c>
      <c r="B22" s="6">
        <v>1</v>
      </c>
    </row>
    <row r="23" spans="1:11" x14ac:dyDescent="0.35">
      <c r="A23" s="7">
        <v>3.7</v>
      </c>
      <c r="B23" s="6">
        <v>1</v>
      </c>
    </row>
    <row r="24" spans="1:11" x14ac:dyDescent="0.35">
      <c r="A24" s="7">
        <v>3.8</v>
      </c>
      <c r="B24" s="6">
        <v>1</v>
      </c>
    </row>
    <row r="25" spans="1:11" x14ac:dyDescent="0.35">
      <c r="A25" s="7">
        <v>3.9</v>
      </c>
      <c r="B25" s="6">
        <v>1</v>
      </c>
    </row>
    <row r="26" spans="1:11" x14ac:dyDescent="0.35">
      <c r="A26" s="8">
        <v>3.1</v>
      </c>
      <c r="B26" s="6">
        <v>2</v>
      </c>
    </row>
    <row r="27" spans="1:11" x14ac:dyDescent="0.35">
      <c r="A27" s="4">
        <v>3.11</v>
      </c>
      <c r="B27" s="6">
        <v>1</v>
      </c>
    </row>
    <row r="28" spans="1:11" x14ac:dyDescent="0.35">
      <c r="A28" s="7">
        <v>3.12</v>
      </c>
      <c r="B28" s="4">
        <v>1</v>
      </c>
    </row>
  </sheetData>
  <mergeCells count="9">
    <mergeCell ref="C19:E19"/>
    <mergeCell ref="A1:B1"/>
    <mergeCell ref="C15:E15"/>
    <mergeCell ref="C16:E16"/>
    <mergeCell ref="J1:K1"/>
    <mergeCell ref="D1:E1"/>
    <mergeCell ref="G1:H1"/>
    <mergeCell ref="C17:E17"/>
    <mergeCell ref="C18:E18"/>
  </mergeCells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D4890-ABB0-42AF-AF19-30267885C262}">
  <dimension ref="A1:N29"/>
  <sheetViews>
    <sheetView showGridLines="0" workbookViewId="0">
      <selection activeCell="M3" sqref="M3"/>
    </sheetView>
  </sheetViews>
  <sheetFormatPr defaultRowHeight="14.5" x14ac:dyDescent="0.35"/>
  <cols>
    <col min="1" max="1" width="16.453125" customWidth="1"/>
    <col min="2" max="2" width="8.54296875" customWidth="1"/>
    <col min="4" max="4" width="16.453125" customWidth="1"/>
    <col min="5" max="5" width="8.54296875" customWidth="1"/>
    <col min="7" max="7" width="16.453125" customWidth="1"/>
    <col min="8" max="8" width="8.54296875" customWidth="1"/>
    <col min="9" max="9" width="7.26953125" customWidth="1"/>
    <col min="10" max="10" width="16.453125" customWidth="1"/>
    <col min="11" max="11" width="8.54296875" customWidth="1"/>
    <col min="13" max="13" width="16.453125" customWidth="1"/>
    <col min="14" max="14" width="8.54296875" customWidth="1"/>
  </cols>
  <sheetData>
    <row r="1" spans="1:14" x14ac:dyDescent="0.35">
      <c r="A1" s="59" t="s">
        <v>19</v>
      </c>
      <c r="B1" s="59"/>
      <c r="D1" s="59" t="s">
        <v>20</v>
      </c>
      <c r="E1" s="59"/>
      <c r="G1" s="59" t="s">
        <v>57</v>
      </c>
      <c r="H1" s="59"/>
      <c r="J1" s="59" t="s">
        <v>41</v>
      </c>
      <c r="K1" s="59"/>
      <c r="M1" s="59" t="s">
        <v>66</v>
      </c>
      <c r="N1" s="59"/>
    </row>
    <row r="2" spans="1:14" x14ac:dyDescent="0.35">
      <c r="A2" s="2" t="s">
        <v>21</v>
      </c>
      <c r="B2" s="2" t="s">
        <v>22</v>
      </c>
      <c r="D2" s="2" t="s">
        <v>21</v>
      </c>
      <c r="E2" s="2" t="s">
        <v>22</v>
      </c>
      <c r="G2" s="2" t="s">
        <v>21</v>
      </c>
      <c r="H2" s="2" t="s">
        <v>22</v>
      </c>
      <c r="J2" s="2" t="s">
        <v>21</v>
      </c>
      <c r="K2" s="2" t="s">
        <v>22</v>
      </c>
      <c r="M2" s="2" t="s">
        <v>21</v>
      </c>
      <c r="N2" s="2" t="s">
        <v>22</v>
      </c>
    </row>
    <row r="3" spans="1:14" x14ac:dyDescent="0.35">
      <c r="A3" s="13" t="s">
        <v>63</v>
      </c>
      <c r="B3" s="7">
        <v>1</v>
      </c>
      <c r="D3" s="13" t="s">
        <v>64</v>
      </c>
      <c r="E3" s="7">
        <v>1</v>
      </c>
      <c r="G3" s="13">
        <v>3.17</v>
      </c>
      <c r="H3" s="7">
        <v>4</v>
      </c>
      <c r="J3" s="52" t="s">
        <v>75</v>
      </c>
      <c r="K3" s="4">
        <v>1</v>
      </c>
      <c r="M3" s="23" t="s">
        <v>79</v>
      </c>
      <c r="N3" s="7">
        <v>1</v>
      </c>
    </row>
    <row r="4" spans="1:14" x14ac:dyDescent="0.35">
      <c r="A4" s="13">
        <v>3.18</v>
      </c>
      <c r="B4" s="7">
        <v>1</v>
      </c>
      <c r="D4" s="13">
        <v>3.14</v>
      </c>
      <c r="E4" s="7">
        <v>1</v>
      </c>
      <c r="G4" s="13">
        <v>3.21</v>
      </c>
      <c r="H4" s="7">
        <v>3</v>
      </c>
      <c r="J4" s="13" t="s">
        <v>76</v>
      </c>
      <c r="K4" s="4">
        <v>2</v>
      </c>
      <c r="M4" s="5"/>
      <c r="N4" s="5"/>
    </row>
    <row r="5" spans="1:14" x14ac:dyDescent="0.35">
      <c r="A5" s="4">
        <v>3.19</v>
      </c>
      <c r="B5" s="7">
        <v>1</v>
      </c>
      <c r="D5" s="13">
        <v>3.15</v>
      </c>
      <c r="E5" s="7">
        <v>2</v>
      </c>
      <c r="G5" s="7"/>
      <c r="H5" s="4">
        <f>SUM(H3:H4)</f>
        <v>7</v>
      </c>
      <c r="J5" s="5"/>
      <c r="K5" s="18">
        <v>3</v>
      </c>
    </row>
    <row r="6" spans="1:14" x14ac:dyDescent="0.35">
      <c r="A6" s="7"/>
      <c r="B6" s="4">
        <f>SUM(B3:B5)</f>
        <v>3</v>
      </c>
      <c r="D6" s="13">
        <v>3.16</v>
      </c>
      <c r="E6" s="7">
        <v>1</v>
      </c>
    </row>
    <row r="7" spans="1:14" x14ac:dyDescent="0.35">
      <c r="D7" s="4">
        <v>3.24</v>
      </c>
      <c r="E7" s="7">
        <v>1</v>
      </c>
    </row>
    <row r="8" spans="1:14" x14ac:dyDescent="0.35">
      <c r="D8" s="22"/>
      <c r="E8" s="4">
        <f>SUM(E3:E7)</f>
        <v>6</v>
      </c>
    </row>
    <row r="9" spans="1:14" x14ac:dyDescent="0.35">
      <c r="D9" s="24"/>
      <c r="E9" s="14"/>
    </row>
    <row r="10" spans="1:14" x14ac:dyDescent="0.35">
      <c r="D10" s="25"/>
      <c r="E10" s="14"/>
    </row>
    <row r="13" spans="1:14" x14ac:dyDescent="0.35">
      <c r="C13" s="60" t="s">
        <v>31</v>
      </c>
      <c r="D13" s="61"/>
      <c r="E13" s="62"/>
      <c r="F13" s="10">
        <f>SUM(B3:B5,E3:E7,H3:H4,K3:K4,N3)</f>
        <v>20</v>
      </c>
      <c r="J13" s="17" t="s">
        <v>29</v>
      </c>
      <c r="K13" s="7">
        <v>5</v>
      </c>
    </row>
    <row r="14" spans="1:14" x14ac:dyDescent="0.35">
      <c r="C14" s="60" t="s">
        <v>33</v>
      </c>
      <c r="D14" s="61"/>
      <c r="E14" s="62"/>
      <c r="F14" s="10">
        <f>SUM(B6,E8,H5,K5)</f>
        <v>19</v>
      </c>
      <c r="J14" s="19" t="s">
        <v>30</v>
      </c>
      <c r="K14" s="7">
        <v>15</v>
      </c>
    </row>
    <row r="15" spans="1:14" x14ac:dyDescent="0.35">
      <c r="C15" s="60" t="s">
        <v>34</v>
      </c>
      <c r="D15" s="61"/>
      <c r="E15" s="62"/>
      <c r="F15" s="10">
        <v>0</v>
      </c>
      <c r="J15" s="18" t="s">
        <v>32</v>
      </c>
      <c r="K15" s="12">
        <v>0</v>
      </c>
    </row>
    <row r="16" spans="1:14" x14ac:dyDescent="0.35">
      <c r="C16" s="63" t="s">
        <v>35</v>
      </c>
      <c r="D16" s="63"/>
      <c r="E16" s="63"/>
      <c r="F16" s="10">
        <v>0</v>
      </c>
    </row>
    <row r="17" spans="1:6" x14ac:dyDescent="0.35">
      <c r="A17" s="20" t="s">
        <v>21</v>
      </c>
      <c r="B17" s="20" t="s">
        <v>62</v>
      </c>
      <c r="C17" s="63" t="s">
        <v>36</v>
      </c>
      <c r="D17" s="63"/>
      <c r="E17" s="63"/>
      <c r="F17" s="10">
        <v>1</v>
      </c>
    </row>
    <row r="18" spans="1:6" x14ac:dyDescent="0.35">
      <c r="A18" s="27">
        <v>3.13</v>
      </c>
      <c r="B18" s="16">
        <v>2</v>
      </c>
    </row>
    <row r="19" spans="1:6" x14ac:dyDescent="0.35">
      <c r="A19" s="4">
        <v>3.14</v>
      </c>
      <c r="B19" s="16">
        <v>1</v>
      </c>
    </row>
    <row r="20" spans="1:6" x14ac:dyDescent="0.35">
      <c r="A20" s="4">
        <v>3.15</v>
      </c>
      <c r="B20" s="16">
        <v>2</v>
      </c>
    </row>
    <row r="21" spans="1:6" x14ac:dyDescent="0.35">
      <c r="A21" s="4">
        <v>3.16</v>
      </c>
      <c r="B21" s="6">
        <v>1</v>
      </c>
    </row>
    <row r="22" spans="1:6" x14ac:dyDescent="0.35">
      <c r="A22" s="4">
        <v>3.17</v>
      </c>
      <c r="B22" s="6">
        <v>4</v>
      </c>
    </row>
    <row r="23" spans="1:6" x14ac:dyDescent="0.35">
      <c r="A23" s="4">
        <v>3.18</v>
      </c>
      <c r="B23" s="6">
        <v>1</v>
      </c>
    </row>
    <row r="24" spans="1:6" x14ac:dyDescent="0.35">
      <c r="A24" s="4">
        <v>3.19</v>
      </c>
      <c r="B24" s="6">
        <v>1</v>
      </c>
    </row>
    <row r="25" spans="1:6" x14ac:dyDescent="0.35">
      <c r="A25" s="8">
        <v>3.2</v>
      </c>
      <c r="B25" s="6">
        <v>1</v>
      </c>
    </row>
    <row r="26" spans="1:6" x14ac:dyDescent="0.35">
      <c r="A26" s="4">
        <v>3.21</v>
      </c>
      <c r="B26" s="6">
        <v>3</v>
      </c>
    </row>
    <row r="27" spans="1:6" x14ac:dyDescent="0.35">
      <c r="A27" s="7">
        <v>3.22</v>
      </c>
      <c r="B27" s="6">
        <v>1</v>
      </c>
    </row>
    <row r="28" spans="1:6" x14ac:dyDescent="0.35">
      <c r="A28" s="4">
        <v>3.23</v>
      </c>
      <c r="B28" s="6">
        <v>2</v>
      </c>
    </row>
    <row r="29" spans="1:6" x14ac:dyDescent="0.35">
      <c r="A29" s="4">
        <v>3.24</v>
      </c>
      <c r="B29" s="6">
        <v>1</v>
      </c>
    </row>
  </sheetData>
  <mergeCells count="10">
    <mergeCell ref="M1:N1"/>
    <mergeCell ref="J1:K1"/>
    <mergeCell ref="C17:E17"/>
    <mergeCell ref="A1:B1"/>
    <mergeCell ref="D1:E1"/>
    <mergeCell ref="G1:H1"/>
    <mergeCell ref="C13:E13"/>
    <mergeCell ref="C14:E14"/>
    <mergeCell ref="C15:E15"/>
    <mergeCell ref="C16:E16"/>
  </mergeCells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C076D-A863-46A0-9B75-DB44C70E106D}">
  <dimension ref="A1:K24"/>
  <sheetViews>
    <sheetView showGridLines="0" workbookViewId="0">
      <selection activeCell="G11" sqref="G11"/>
    </sheetView>
  </sheetViews>
  <sheetFormatPr defaultRowHeight="14.5" x14ac:dyDescent="0.35"/>
  <cols>
    <col min="1" max="1" width="16.81640625" customWidth="1"/>
    <col min="4" max="4" width="16.453125" customWidth="1"/>
    <col min="5" max="5" width="8.54296875" customWidth="1"/>
    <col min="7" max="7" width="16.453125" customWidth="1"/>
    <col min="8" max="9" width="8.54296875" customWidth="1"/>
    <col min="10" max="10" width="16.54296875" customWidth="1"/>
  </cols>
  <sheetData>
    <row r="1" spans="1:11" x14ac:dyDescent="0.35">
      <c r="A1" s="59" t="s">
        <v>20</v>
      </c>
      <c r="B1" s="59"/>
      <c r="D1" s="59" t="s">
        <v>57</v>
      </c>
      <c r="E1" s="59"/>
      <c r="G1" s="59" t="s">
        <v>41</v>
      </c>
      <c r="H1" s="59"/>
      <c r="I1" s="14"/>
      <c r="J1" s="69"/>
      <c r="K1" s="69"/>
    </row>
    <row r="2" spans="1:11" x14ac:dyDescent="0.35">
      <c r="A2" s="2" t="s">
        <v>21</v>
      </c>
      <c r="B2" s="2" t="s">
        <v>22</v>
      </c>
      <c r="D2" s="2" t="s">
        <v>21</v>
      </c>
      <c r="E2" s="2" t="s">
        <v>22</v>
      </c>
      <c r="G2" s="2" t="s">
        <v>21</v>
      </c>
      <c r="H2" s="2" t="s">
        <v>22</v>
      </c>
      <c r="I2" s="15"/>
      <c r="J2" s="15"/>
      <c r="K2" s="15"/>
    </row>
    <row r="3" spans="1:11" x14ac:dyDescent="0.35">
      <c r="A3" s="27" t="s">
        <v>88</v>
      </c>
      <c r="B3" s="7">
        <v>5</v>
      </c>
      <c r="D3" s="13">
        <v>3.27</v>
      </c>
      <c r="E3" s="7">
        <v>1</v>
      </c>
      <c r="G3" s="13" t="s">
        <v>87</v>
      </c>
      <c r="H3" s="7">
        <v>1</v>
      </c>
      <c r="I3" s="14"/>
    </row>
    <row r="4" spans="1:11" x14ac:dyDescent="0.35">
      <c r="A4" s="13">
        <v>3.28</v>
      </c>
      <c r="B4" s="7">
        <v>1</v>
      </c>
      <c r="D4" s="22"/>
      <c r="E4" s="4">
        <v>1</v>
      </c>
      <c r="G4" s="50" t="s">
        <v>86</v>
      </c>
      <c r="H4" s="9">
        <v>1</v>
      </c>
      <c r="I4" s="14"/>
    </row>
    <row r="5" spans="1:11" x14ac:dyDescent="0.35">
      <c r="A5" s="13">
        <v>3.31</v>
      </c>
      <c r="B5" s="7">
        <v>1</v>
      </c>
      <c r="G5" s="26" t="s">
        <v>102</v>
      </c>
      <c r="H5" s="7">
        <v>4</v>
      </c>
    </row>
    <row r="6" spans="1:11" x14ac:dyDescent="0.35">
      <c r="A6" s="22"/>
      <c r="B6" s="4">
        <v>7</v>
      </c>
      <c r="G6" s="5"/>
      <c r="H6" s="12">
        <v>3</v>
      </c>
    </row>
    <row r="15" spans="1:11" x14ac:dyDescent="0.35">
      <c r="C15" s="60" t="s">
        <v>31</v>
      </c>
      <c r="D15" s="61"/>
      <c r="E15" s="62"/>
      <c r="F15" s="10">
        <f>SUM(B3:B5,E3,H4:H5,H3)</f>
        <v>14</v>
      </c>
      <c r="J15" s="34" t="s">
        <v>29</v>
      </c>
      <c r="K15" s="7">
        <v>12</v>
      </c>
    </row>
    <row r="16" spans="1:11" x14ac:dyDescent="0.35">
      <c r="C16" s="60" t="s">
        <v>33</v>
      </c>
      <c r="D16" s="61"/>
      <c r="E16" s="62"/>
      <c r="F16" s="10">
        <v>11</v>
      </c>
      <c r="J16" s="35" t="s">
        <v>30</v>
      </c>
      <c r="K16" s="7">
        <v>1</v>
      </c>
    </row>
    <row r="17" spans="1:11" x14ac:dyDescent="0.35">
      <c r="A17" s="20" t="s">
        <v>21</v>
      </c>
      <c r="B17" s="20" t="s">
        <v>62</v>
      </c>
      <c r="C17" s="60" t="s">
        <v>34</v>
      </c>
      <c r="D17" s="61"/>
      <c r="E17" s="62"/>
      <c r="F17" s="10">
        <v>0</v>
      </c>
      <c r="J17" s="36" t="s">
        <v>32</v>
      </c>
      <c r="K17" s="12">
        <v>1</v>
      </c>
    </row>
    <row r="18" spans="1:11" x14ac:dyDescent="0.35">
      <c r="A18" s="4">
        <v>3.25</v>
      </c>
      <c r="B18" s="16">
        <v>1</v>
      </c>
      <c r="C18" s="60" t="s">
        <v>35</v>
      </c>
      <c r="D18" s="61"/>
      <c r="E18" s="62"/>
      <c r="F18" s="10">
        <v>3</v>
      </c>
    </row>
    <row r="19" spans="1:11" x14ac:dyDescent="0.35">
      <c r="A19" s="7">
        <v>3.26</v>
      </c>
      <c r="B19" s="16">
        <v>5</v>
      </c>
      <c r="C19" s="60" t="s">
        <v>36</v>
      </c>
      <c r="D19" s="61"/>
      <c r="E19" s="62"/>
      <c r="F19" s="10">
        <v>0</v>
      </c>
    </row>
    <row r="20" spans="1:11" x14ac:dyDescent="0.35">
      <c r="A20" s="4">
        <v>3.27</v>
      </c>
      <c r="B20" s="16">
        <v>1</v>
      </c>
    </row>
    <row r="21" spans="1:11" x14ac:dyDescent="0.35">
      <c r="A21" s="4">
        <v>3.28</v>
      </c>
      <c r="B21" s="16">
        <v>1</v>
      </c>
    </row>
    <row r="22" spans="1:11" x14ac:dyDescent="0.35">
      <c r="A22" s="7">
        <v>3.29</v>
      </c>
      <c r="B22" s="16">
        <v>4</v>
      </c>
    </row>
    <row r="23" spans="1:11" x14ac:dyDescent="0.35">
      <c r="A23" s="11">
        <v>3.3</v>
      </c>
      <c r="B23" s="6">
        <v>1</v>
      </c>
    </row>
    <row r="24" spans="1:11" x14ac:dyDescent="0.35">
      <c r="A24" s="4">
        <v>3.31</v>
      </c>
      <c r="B24" s="4">
        <v>1</v>
      </c>
    </row>
  </sheetData>
  <mergeCells count="9">
    <mergeCell ref="J1:K1"/>
    <mergeCell ref="G1:H1"/>
    <mergeCell ref="C18:E18"/>
    <mergeCell ref="C19:E19"/>
    <mergeCell ref="A1:B1"/>
    <mergeCell ref="D1:E1"/>
    <mergeCell ref="C15:E15"/>
    <mergeCell ref="C16:E16"/>
    <mergeCell ref="C17:E1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A718B-ED8D-4482-9240-5CEC3C1F71A2}">
  <dimension ref="A1:K39"/>
  <sheetViews>
    <sheetView showGridLines="0" workbookViewId="0">
      <selection activeCell="L11" sqref="L11"/>
    </sheetView>
  </sheetViews>
  <sheetFormatPr defaultRowHeight="14.5" x14ac:dyDescent="0.35"/>
  <cols>
    <col min="1" max="1" width="16.81640625" customWidth="1"/>
    <col min="4" max="4" width="16.81640625" customWidth="1"/>
    <col min="7" max="7" width="16.81640625" customWidth="1"/>
    <col min="9" max="9" width="9.1796875" customWidth="1"/>
    <col min="10" max="10" width="16.81640625" customWidth="1"/>
  </cols>
  <sheetData>
    <row r="1" spans="1:11" x14ac:dyDescent="0.35">
      <c r="A1" s="59" t="s">
        <v>15</v>
      </c>
      <c r="B1" s="59"/>
      <c r="D1" s="59" t="s">
        <v>16</v>
      </c>
      <c r="E1" s="59"/>
      <c r="G1" s="59" t="s">
        <v>57</v>
      </c>
      <c r="H1" s="59"/>
      <c r="J1" s="59" t="s">
        <v>65</v>
      </c>
      <c r="K1" s="59"/>
    </row>
    <row r="2" spans="1:11" x14ac:dyDescent="0.35">
      <c r="A2" s="2" t="s">
        <v>21</v>
      </c>
      <c r="B2" s="2" t="s">
        <v>22</v>
      </c>
      <c r="D2" s="2" t="s">
        <v>21</v>
      </c>
      <c r="E2" s="2" t="s">
        <v>22</v>
      </c>
      <c r="G2" s="2" t="s">
        <v>21</v>
      </c>
      <c r="H2" s="2" t="s">
        <v>22</v>
      </c>
      <c r="J2" s="2" t="s">
        <v>21</v>
      </c>
      <c r="K2" s="2" t="s">
        <v>22</v>
      </c>
    </row>
    <row r="3" spans="1:11" x14ac:dyDescent="0.35">
      <c r="A3" s="26">
        <v>3.36</v>
      </c>
      <c r="B3" s="9">
        <v>1</v>
      </c>
      <c r="D3" s="26">
        <v>3.35</v>
      </c>
      <c r="E3" s="9">
        <v>1</v>
      </c>
      <c r="G3" s="26">
        <v>3.42</v>
      </c>
      <c r="H3" s="9">
        <v>8</v>
      </c>
      <c r="J3" s="22">
        <v>3.32</v>
      </c>
      <c r="K3" s="7">
        <v>1</v>
      </c>
    </row>
    <row r="4" spans="1:11" x14ac:dyDescent="0.35">
      <c r="A4" s="26">
        <v>3.47</v>
      </c>
      <c r="B4" s="9">
        <v>1</v>
      </c>
      <c r="D4" s="26">
        <v>3.37</v>
      </c>
      <c r="E4" s="9">
        <v>1</v>
      </c>
      <c r="G4" s="22"/>
      <c r="H4" s="7"/>
      <c r="J4" s="22">
        <v>3.33</v>
      </c>
      <c r="K4" s="7">
        <v>1</v>
      </c>
    </row>
    <row r="5" spans="1:11" x14ac:dyDescent="0.35">
      <c r="A5" s="26">
        <v>3.48</v>
      </c>
      <c r="B5" s="9">
        <v>1</v>
      </c>
      <c r="D5" s="26">
        <v>3.38</v>
      </c>
      <c r="E5" s="9">
        <v>1</v>
      </c>
      <c r="G5" s="25"/>
      <c r="H5" s="14"/>
      <c r="J5" s="22">
        <v>3.34</v>
      </c>
      <c r="K5" s="7">
        <v>1</v>
      </c>
    </row>
    <row r="6" spans="1:11" x14ac:dyDescent="0.35">
      <c r="A6" s="23"/>
      <c r="B6" s="7"/>
      <c r="D6" s="26">
        <v>3.39</v>
      </c>
      <c r="E6" s="9">
        <v>1</v>
      </c>
      <c r="G6" s="24"/>
      <c r="H6" s="14"/>
      <c r="J6" s="23">
        <v>3.4</v>
      </c>
      <c r="K6" s="7">
        <v>2</v>
      </c>
    </row>
    <row r="7" spans="1:11" x14ac:dyDescent="0.35">
      <c r="A7" s="25"/>
      <c r="B7" s="14"/>
      <c r="D7" s="26">
        <v>3.46</v>
      </c>
      <c r="E7" s="9">
        <v>1</v>
      </c>
      <c r="J7" s="22">
        <v>3.41</v>
      </c>
      <c r="K7" s="7">
        <v>4</v>
      </c>
    </row>
    <row r="8" spans="1:11" x14ac:dyDescent="0.35">
      <c r="A8" s="25"/>
      <c r="B8" s="14"/>
      <c r="D8" s="26">
        <v>3.49</v>
      </c>
      <c r="E8" s="9">
        <v>1</v>
      </c>
      <c r="J8" s="22">
        <v>3.43</v>
      </c>
      <c r="K8" s="7">
        <v>1</v>
      </c>
    </row>
    <row r="9" spans="1:11" x14ac:dyDescent="0.35">
      <c r="D9" s="26">
        <v>3.51</v>
      </c>
      <c r="E9" s="9">
        <v>1</v>
      </c>
      <c r="J9" s="22">
        <v>3.44</v>
      </c>
      <c r="K9" s="7">
        <v>1</v>
      </c>
    </row>
    <row r="10" spans="1:11" x14ac:dyDescent="0.35">
      <c r="D10" s="5"/>
      <c r="E10" s="5"/>
      <c r="J10" s="7">
        <v>3.45</v>
      </c>
      <c r="K10" s="7">
        <v>1</v>
      </c>
    </row>
    <row r="11" spans="1:11" x14ac:dyDescent="0.35">
      <c r="J11" s="23">
        <v>3.5</v>
      </c>
      <c r="K11" s="7">
        <v>1</v>
      </c>
    </row>
    <row r="12" spans="1:11" x14ac:dyDescent="0.35">
      <c r="J12" s="5"/>
      <c r="K12" s="5"/>
    </row>
    <row r="15" spans="1:11" x14ac:dyDescent="0.35">
      <c r="C15" s="60" t="s">
        <v>31</v>
      </c>
      <c r="D15" s="61"/>
      <c r="E15" s="62"/>
      <c r="F15" s="10">
        <f>SUM(B3:B5,E3:E9,H3,K3:K11)</f>
        <v>31</v>
      </c>
      <c r="J15" s="17" t="s">
        <v>29</v>
      </c>
      <c r="K15" s="7">
        <v>8</v>
      </c>
    </row>
    <row r="16" spans="1:11" x14ac:dyDescent="0.35">
      <c r="C16" s="60" t="s">
        <v>33</v>
      </c>
      <c r="D16" s="61"/>
      <c r="E16" s="62"/>
      <c r="F16" s="10">
        <v>0</v>
      </c>
      <c r="J16" s="19" t="s">
        <v>30</v>
      </c>
      <c r="K16" s="7">
        <v>21</v>
      </c>
    </row>
    <row r="17" spans="1:11" x14ac:dyDescent="0.35">
      <c r="C17" s="60" t="s">
        <v>34</v>
      </c>
      <c r="D17" s="61"/>
      <c r="E17" s="62"/>
      <c r="F17" s="10">
        <v>13</v>
      </c>
      <c r="J17" s="18" t="s">
        <v>32</v>
      </c>
      <c r="K17" s="12">
        <v>2</v>
      </c>
    </row>
    <row r="18" spans="1:11" x14ac:dyDescent="0.35">
      <c r="C18" s="63" t="s">
        <v>35</v>
      </c>
      <c r="D18" s="63"/>
      <c r="E18" s="63"/>
      <c r="F18" s="10">
        <v>18</v>
      </c>
    </row>
    <row r="19" spans="1:11" x14ac:dyDescent="0.35">
      <c r="A19" s="20" t="s">
        <v>21</v>
      </c>
      <c r="B19" s="20" t="s">
        <v>62</v>
      </c>
      <c r="C19" s="63" t="s">
        <v>36</v>
      </c>
      <c r="D19" s="63"/>
      <c r="E19" s="63"/>
      <c r="F19" s="10">
        <v>0</v>
      </c>
    </row>
    <row r="20" spans="1:11" x14ac:dyDescent="0.35">
      <c r="A20" s="7">
        <v>3.32</v>
      </c>
      <c r="B20" s="16">
        <v>1</v>
      </c>
    </row>
    <row r="21" spans="1:11" x14ac:dyDescent="0.35">
      <c r="A21" s="7">
        <v>3.33</v>
      </c>
      <c r="B21" s="16">
        <v>1</v>
      </c>
    </row>
    <row r="22" spans="1:11" x14ac:dyDescent="0.35">
      <c r="A22" s="7">
        <v>3.34</v>
      </c>
      <c r="B22" s="16">
        <v>1</v>
      </c>
    </row>
    <row r="23" spans="1:11" x14ac:dyDescent="0.35">
      <c r="A23" s="9">
        <v>3.35</v>
      </c>
      <c r="B23" s="16">
        <v>1</v>
      </c>
    </row>
    <row r="24" spans="1:11" x14ac:dyDescent="0.35">
      <c r="A24" s="9">
        <v>3.36</v>
      </c>
      <c r="B24" s="16">
        <v>1</v>
      </c>
    </row>
    <row r="25" spans="1:11" x14ac:dyDescent="0.35">
      <c r="A25" s="9">
        <v>3.37</v>
      </c>
      <c r="B25" s="16">
        <v>1</v>
      </c>
    </row>
    <row r="26" spans="1:11" x14ac:dyDescent="0.35">
      <c r="A26" s="9">
        <v>3.38</v>
      </c>
      <c r="B26" s="16">
        <v>1</v>
      </c>
    </row>
    <row r="27" spans="1:11" x14ac:dyDescent="0.35">
      <c r="A27" s="9">
        <v>3.39</v>
      </c>
      <c r="B27" s="16">
        <v>1</v>
      </c>
    </row>
    <row r="28" spans="1:11" x14ac:dyDescent="0.35">
      <c r="A28" s="11">
        <v>3.4</v>
      </c>
      <c r="B28" s="6">
        <v>2</v>
      </c>
    </row>
    <row r="29" spans="1:11" x14ac:dyDescent="0.35">
      <c r="A29" s="7">
        <v>3.41</v>
      </c>
      <c r="B29" s="6">
        <v>4</v>
      </c>
    </row>
    <row r="30" spans="1:11" x14ac:dyDescent="0.35">
      <c r="A30" s="7">
        <v>3.42</v>
      </c>
      <c r="B30" s="6">
        <v>8</v>
      </c>
    </row>
    <row r="31" spans="1:11" x14ac:dyDescent="0.35">
      <c r="A31" s="7">
        <v>3.43</v>
      </c>
      <c r="B31" s="6">
        <v>1</v>
      </c>
    </row>
    <row r="32" spans="1:11" x14ac:dyDescent="0.35">
      <c r="A32" s="7">
        <v>3.44</v>
      </c>
      <c r="B32" s="6">
        <v>1</v>
      </c>
    </row>
    <row r="33" spans="1:2" x14ac:dyDescent="0.35">
      <c r="A33" s="7">
        <v>3.45</v>
      </c>
      <c r="B33" s="6">
        <v>1</v>
      </c>
    </row>
    <row r="34" spans="1:2" x14ac:dyDescent="0.35">
      <c r="A34" s="9">
        <v>3.46</v>
      </c>
      <c r="B34" s="6">
        <v>1</v>
      </c>
    </row>
    <row r="35" spans="1:2" x14ac:dyDescent="0.35">
      <c r="A35" s="9">
        <v>3.47</v>
      </c>
      <c r="B35" s="6">
        <v>1</v>
      </c>
    </row>
    <row r="36" spans="1:2" x14ac:dyDescent="0.35">
      <c r="A36" s="9">
        <v>3.48</v>
      </c>
      <c r="B36" s="6">
        <v>1</v>
      </c>
    </row>
    <row r="37" spans="1:2" x14ac:dyDescent="0.35">
      <c r="A37" s="9">
        <v>3.49</v>
      </c>
      <c r="B37" s="6">
        <v>1</v>
      </c>
    </row>
    <row r="38" spans="1:2" x14ac:dyDescent="0.35">
      <c r="A38" s="11">
        <v>3.5</v>
      </c>
      <c r="B38" s="4">
        <v>1</v>
      </c>
    </row>
    <row r="39" spans="1:2" x14ac:dyDescent="0.35">
      <c r="A39" s="9">
        <v>3.51</v>
      </c>
      <c r="B39" s="4">
        <v>1</v>
      </c>
    </row>
  </sheetData>
  <mergeCells count="9">
    <mergeCell ref="C19:E19"/>
    <mergeCell ref="A1:B1"/>
    <mergeCell ref="D1:E1"/>
    <mergeCell ref="G1:H1"/>
    <mergeCell ref="J1:K1"/>
    <mergeCell ref="C15:E15"/>
    <mergeCell ref="C16:E16"/>
    <mergeCell ref="C17:E17"/>
    <mergeCell ref="C18:E18"/>
  </mergeCells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c831e97c-7d2f-4292-9273-fca5f05d2aa1">
      <Terms xmlns="http://schemas.microsoft.com/office/infopath/2007/PartnerControls"/>
    </lcf76f155ced4ddcb4097134ff3c332f>
    <TaxCatchAll xmlns="79c9a3aa-e1ec-4390-9f8d-72cf0f7cdd02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BCE26B61CA1D940AF06E3F87452635D" ma:contentTypeVersion="16" ma:contentTypeDescription="Create a new document." ma:contentTypeScope="" ma:versionID="9903b8b99d7d55f8e105820565de2263">
  <xsd:schema xmlns:xsd="http://www.w3.org/2001/XMLSchema" xmlns:xs="http://www.w3.org/2001/XMLSchema" xmlns:p="http://schemas.microsoft.com/office/2006/metadata/properties" xmlns:ns2="c831e97c-7d2f-4292-9273-fca5f05d2aa1" xmlns:ns3="79c9a3aa-e1ec-4390-9f8d-72cf0f7cdd02" targetNamespace="http://schemas.microsoft.com/office/2006/metadata/properties" ma:root="true" ma:fieldsID="b695b5a4e66b925129b3047f2d5dcf03" ns2:_="" ns3:_="">
    <xsd:import namespace="c831e97c-7d2f-4292-9273-fca5f05d2aa1"/>
    <xsd:import namespace="79c9a3aa-e1ec-4390-9f8d-72cf0f7cdd0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SearchPropertie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831e97c-7d2f-4292-9273-fca5f05d2aa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8ef60f4d-c500-43b4-941f-8138436e3cb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9c9a3aa-e1ec-4390-9f8d-72cf0f7cdd02" elementFormDefault="qualified">
    <xsd:import namespace="http://schemas.microsoft.com/office/2006/documentManagement/types"/>
    <xsd:import namespace="http://schemas.microsoft.com/office/infopath/2007/PartnerControls"/>
    <xsd:element name="TaxCatchAll" ma:index="15" nillable="true" ma:displayName="Taxonomy Catch All Column" ma:hidden="true" ma:list="{4f270e84-f5e5-46cd-9e13-a8fc1424de36}" ma:internalName="TaxCatchAll" ma:showField="CatchAllData" ma:web="79c9a3aa-e1ec-4390-9f8d-72cf0f7cdd0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56B0F9E-D683-4060-B297-2371E19FAE5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C993FF0-8E93-40C2-9AD7-DB9FFD09DD5E}">
  <ds:schemaRefs>
    <ds:schemaRef ds:uri="http://schemas.microsoft.com/office/2006/metadata/properties"/>
    <ds:schemaRef ds:uri="http://schemas.microsoft.com/office/infopath/2007/PartnerControls"/>
    <ds:schemaRef ds:uri="c831e97c-7d2f-4292-9273-fca5f05d2aa1"/>
    <ds:schemaRef ds:uri="79c9a3aa-e1ec-4390-9f8d-72cf0f7cdd02"/>
  </ds:schemaRefs>
</ds:datastoreItem>
</file>

<file path=customXml/itemProps3.xml><?xml version="1.0" encoding="utf-8"?>
<ds:datastoreItem xmlns:ds="http://schemas.openxmlformats.org/officeDocument/2006/customXml" ds:itemID="{CF8677C3-9D58-4978-AAB9-22F0C36A4F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831e97c-7d2f-4292-9273-fca5f05d2aa1"/>
    <ds:schemaRef ds:uri="79c9a3aa-e1ec-4390-9f8d-72cf0f7cdd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Overview</vt:lpstr>
      <vt:lpstr>HR</vt:lpstr>
      <vt:lpstr>Finance</vt:lpstr>
      <vt:lpstr>procurement</vt:lpstr>
      <vt:lpstr>IT</vt:lpstr>
      <vt:lpstr> Corporate Performance and Exce</vt:lpstr>
      <vt:lpstr> PMO and Planning</vt:lpstr>
      <vt:lpstr> BOOT Governance</vt:lpstr>
      <vt:lpstr> Corporate Governance</vt:lpstr>
      <vt:lpstr>Legal</vt:lpstr>
      <vt:lpstr>BCM</vt:lpstr>
      <vt:lpstr>Cyber Security</vt:lpstr>
      <vt:lpstr>Business operation</vt:lpstr>
      <vt:lpstr>Business Intelligence</vt:lpstr>
      <vt:lpstr>Business excellence</vt:lpstr>
      <vt:lpstr>Data and Privacy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Muath A. Almohaisen</dc:creator>
  <cp:keywords/>
  <dc:description/>
  <cp:lastModifiedBy>Muath A. Almohaisen</cp:lastModifiedBy>
  <cp:revision/>
  <dcterms:created xsi:type="dcterms:W3CDTF">2023-08-23T06:36:13Z</dcterms:created>
  <dcterms:modified xsi:type="dcterms:W3CDTF">2024-11-14T08:20:14Z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9965f9d-3673-4501-9b5f-5c743d3c1f85_Enabled">
    <vt:lpwstr>true</vt:lpwstr>
  </property>
  <property fmtid="{D5CDD505-2E9C-101B-9397-08002B2CF9AE}" pid="3" name="MSIP_Label_f9965f9d-3673-4501-9b5f-5c743d3c1f85_SetDate">
    <vt:lpwstr>2023-08-23T09:25:26Z</vt:lpwstr>
  </property>
  <property fmtid="{D5CDD505-2E9C-101B-9397-08002B2CF9AE}" pid="4" name="MSIP_Label_f9965f9d-3673-4501-9b5f-5c743d3c1f85_Method">
    <vt:lpwstr>Standard</vt:lpwstr>
  </property>
  <property fmtid="{D5CDD505-2E9C-101B-9397-08002B2CF9AE}" pid="5" name="MSIP_Label_f9965f9d-3673-4501-9b5f-5c743d3c1f85_Name">
    <vt:lpwstr>INTERNAL USE</vt:lpwstr>
  </property>
  <property fmtid="{D5CDD505-2E9C-101B-9397-08002B2CF9AE}" pid="6" name="MSIP_Label_f9965f9d-3673-4501-9b5f-5c743d3c1f85_SiteId">
    <vt:lpwstr>653f7efa-3db9-4290-86ef-bae0c2cf651d</vt:lpwstr>
  </property>
  <property fmtid="{D5CDD505-2E9C-101B-9397-08002B2CF9AE}" pid="7" name="MSIP_Label_f9965f9d-3673-4501-9b5f-5c743d3c1f85_ActionId">
    <vt:lpwstr>7bc9e493-ea21-4b04-8525-beba89228217</vt:lpwstr>
  </property>
  <property fmtid="{D5CDD505-2E9C-101B-9397-08002B2CF9AE}" pid="8" name="MSIP_Label_f9965f9d-3673-4501-9b5f-5c743d3c1f85_ContentBits">
    <vt:lpwstr>1</vt:lpwstr>
  </property>
  <property fmtid="{D5CDD505-2E9C-101B-9397-08002B2CF9AE}" pid="9" name="ContentTypeId">
    <vt:lpwstr>0x0101006BCE26B61CA1D940AF06E3F87452635D</vt:lpwstr>
  </property>
  <property fmtid="{D5CDD505-2E9C-101B-9397-08002B2CF9AE}" pid="10" name="MediaServiceImageTags">
    <vt:lpwstr/>
  </property>
</Properties>
</file>