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issen\Desktop\2019\July\position_bidding\"/>
    </mc:Choice>
  </mc:AlternateContent>
  <xr:revisionPtr revIDLastSave="0" documentId="13_ncr:1_{D0CA6F17-007E-433F-969B-6D87EF3FFFB5}" xr6:coauthVersionLast="44" xr6:coauthVersionMax="44" xr10:uidLastSave="{00000000-0000-0000-0000-000000000000}"/>
  <bookViews>
    <workbookView xWindow="0" yWindow="15120" windowWidth="10815" windowHeight="8610" xr2:uid="{00000000-000D-0000-FFFF-FFFF00000000}"/>
  </bookViews>
  <sheets>
    <sheet name="Impression-Calculator" sheetId="2" r:id="rId1"/>
    <sheet name="Tabelle1" sheetId="4" r:id="rId2"/>
    <sheet name="Tabelle3" sheetId="6" r:id="rId3"/>
    <sheet name="rounding_error_computation" sheetId="3" r:id="rId4"/>
  </sheets>
  <definedNames>
    <definedName name="solver_adj" localSheetId="1" hidden="1">Tabelle1!$D$1:$E$3</definedName>
    <definedName name="solver_cvg" localSheetId="1" hidden="1">"""""""""""""""""""""""""""""""""""""""""""""""""""""""""""""""0,0001"""""""""""""""""""""""""""""""""""""""""""""""""""""""""""""""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Tabelle1!$D$1:$E$3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"""""""""""""""""""""""""""""""""""""""""""""""""""""""""""""""0,075"""""""""""""""""""""""""""""""""""""""""""""""""""""""""""""""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Tabelle1!$F$1</definedName>
    <definedName name="solver_pre" localSheetId="1" hidden="1">"""""""""""""""""""""""""""""""""""""""""""""""""""""""""""""""0,000001"""""""""""""""""""""""""""""""""""""""""""""""""""""""""""""""</definedName>
    <definedName name="solver_rbv" localSheetId="1" hidden="1">1</definedName>
    <definedName name="solver_rel1" localSheetId="1" hidden="1">4</definedName>
    <definedName name="solver_rhs1" localSheetId="1" hidden="1">Ganzzahlig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E2" i="2"/>
  <c r="C5" i="2"/>
  <c r="C4" i="2" s="1"/>
  <c r="D5" i="2"/>
  <c r="F6" i="6"/>
  <c r="E6" i="6"/>
  <c r="D6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0" i="6"/>
  <c r="E10" i="6"/>
  <c r="F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0" i="6"/>
  <c r="D4" i="2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F9" i="4"/>
  <c r="F13" i="4"/>
  <c r="F17" i="4"/>
  <c r="F21" i="4"/>
  <c r="F25" i="4"/>
  <c r="F29" i="4"/>
  <c r="F33" i="4"/>
  <c r="F37" i="4"/>
  <c r="F41" i="4"/>
  <c r="F45" i="4"/>
  <c r="F49" i="4"/>
  <c r="F53" i="4"/>
  <c r="F57" i="4"/>
  <c r="F61" i="4"/>
  <c r="F65" i="4"/>
  <c r="F69" i="4"/>
  <c r="F73" i="4"/>
  <c r="F77" i="4"/>
  <c r="F81" i="4"/>
  <c r="F85" i="4"/>
  <c r="F89" i="4"/>
  <c r="F93" i="4"/>
  <c r="F97" i="4"/>
  <c r="F101" i="4"/>
  <c r="F105" i="4"/>
  <c r="D6" i="4"/>
  <c r="C6" i="4" s="1"/>
  <c r="D7" i="4"/>
  <c r="C7" i="4" s="1"/>
  <c r="D8" i="4"/>
  <c r="C8" i="4" s="1"/>
  <c r="D9" i="4"/>
  <c r="C9" i="4" s="1"/>
  <c r="D10" i="4"/>
  <c r="C10" i="4" s="1"/>
  <c r="D11" i="4"/>
  <c r="C11" i="4" s="1"/>
  <c r="D12" i="4"/>
  <c r="C12" i="4" s="1"/>
  <c r="D13" i="4"/>
  <c r="C13" i="4" s="1"/>
  <c r="D14" i="4"/>
  <c r="C14" i="4" s="1"/>
  <c r="D15" i="4"/>
  <c r="C15" i="4" s="1"/>
  <c r="D16" i="4"/>
  <c r="C16" i="4" s="1"/>
  <c r="D17" i="4"/>
  <c r="C17" i="4" s="1"/>
  <c r="D18" i="4"/>
  <c r="C18" i="4" s="1"/>
  <c r="D19" i="4"/>
  <c r="C19" i="4" s="1"/>
  <c r="D20" i="4"/>
  <c r="C20" i="4" s="1"/>
  <c r="D21" i="4"/>
  <c r="C21" i="4" s="1"/>
  <c r="D22" i="4"/>
  <c r="C22" i="4" s="1"/>
  <c r="D23" i="4"/>
  <c r="C23" i="4" s="1"/>
  <c r="D24" i="4"/>
  <c r="C24" i="4" s="1"/>
  <c r="D25" i="4"/>
  <c r="C25" i="4" s="1"/>
  <c r="D26" i="4"/>
  <c r="C26" i="4" s="1"/>
  <c r="D27" i="4"/>
  <c r="C27" i="4" s="1"/>
  <c r="D28" i="4"/>
  <c r="C28" i="4" s="1"/>
  <c r="D29" i="4"/>
  <c r="C29" i="4" s="1"/>
  <c r="D30" i="4"/>
  <c r="C30" i="4" s="1"/>
  <c r="D31" i="4"/>
  <c r="C31" i="4" s="1"/>
  <c r="D32" i="4"/>
  <c r="C32" i="4" s="1"/>
  <c r="D33" i="4"/>
  <c r="C33" i="4" s="1"/>
  <c r="D34" i="4"/>
  <c r="C34" i="4" s="1"/>
  <c r="D35" i="4"/>
  <c r="C35" i="4" s="1"/>
  <c r="D36" i="4"/>
  <c r="C36" i="4" s="1"/>
  <c r="D37" i="4"/>
  <c r="C37" i="4" s="1"/>
  <c r="D38" i="4"/>
  <c r="C38" i="4" s="1"/>
  <c r="D39" i="4"/>
  <c r="C39" i="4" s="1"/>
  <c r="D40" i="4"/>
  <c r="C40" i="4" s="1"/>
  <c r="D41" i="4"/>
  <c r="C41" i="4" s="1"/>
  <c r="D42" i="4"/>
  <c r="C42" i="4" s="1"/>
  <c r="D43" i="4"/>
  <c r="C43" i="4" s="1"/>
  <c r="D44" i="4"/>
  <c r="C44" i="4" s="1"/>
  <c r="D45" i="4"/>
  <c r="C45" i="4" s="1"/>
  <c r="D46" i="4"/>
  <c r="C46" i="4" s="1"/>
  <c r="D47" i="4"/>
  <c r="C47" i="4" s="1"/>
  <c r="D48" i="4"/>
  <c r="C48" i="4" s="1"/>
  <c r="D49" i="4"/>
  <c r="C49" i="4" s="1"/>
  <c r="D50" i="4"/>
  <c r="C50" i="4" s="1"/>
  <c r="D51" i="4"/>
  <c r="C51" i="4" s="1"/>
  <c r="D52" i="4"/>
  <c r="C52" i="4" s="1"/>
  <c r="D53" i="4"/>
  <c r="C53" i="4" s="1"/>
  <c r="D54" i="4"/>
  <c r="C54" i="4" s="1"/>
  <c r="D55" i="4"/>
  <c r="C55" i="4" s="1"/>
  <c r="D56" i="4"/>
  <c r="C56" i="4" s="1"/>
  <c r="D57" i="4"/>
  <c r="C57" i="4" s="1"/>
  <c r="D58" i="4"/>
  <c r="C58" i="4" s="1"/>
  <c r="D59" i="4"/>
  <c r="C59" i="4" s="1"/>
  <c r="D60" i="4"/>
  <c r="C60" i="4" s="1"/>
  <c r="D61" i="4"/>
  <c r="C61" i="4" s="1"/>
  <c r="D62" i="4"/>
  <c r="C62" i="4" s="1"/>
  <c r="D63" i="4"/>
  <c r="C63" i="4" s="1"/>
  <c r="D64" i="4"/>
  <c r="C64" i="4" s="1"/>
  <c r="D65" i="4"/>
  <c r="C65" i="4" s="1"/>
  <c r="D66" i="4"/>
  <c r="C66" i="4" s="1"/>
  <c r="D67" i="4"/>
  <c r="C67" i="4" s="1"/>
  <c r="D68" i="4"/>
  <c r="C68" i="4" s="1"/>
  <c r="D69" i="4"/>
  <c r="C69" i="4" s="1"/>
  <c r="D70" i="4"/>
  <c r="C70" i="4" s="1"/>
  <c r="D71" i="4"/>
  <c r="C71" i="4" s="1"/>
  <c r="D72" i="4"/>
  <c r="C72" i="4" s="1"/>
  <c r="D73" i="4"/>
  <c r="C73" i="4" s="1"/>
  <c r="D74" i="4"/>
  <c r="C74" i="4" s="1"/>
  <c r="D75" i="4"/>
  <c r="C75" i="4" s="1"/>
  <c r="D76" i="4"/>
  <c r="C76" i="4" s="1"/>
  <c r="D77" i="4"/>
  <c r="C77" i="4" s="1"/>
  <c r="D78" i="4"/>
  <c r="C78" i="4" s="1"/>
  <c r="D79" i="4"/>
  <c r="C79" i="4" s="1"/>
  <c r="D80" i="4"/>
  <c r="C80" i="4" s="1"/>
  <c r="D81" i="4"/>
  <c r="C81" i="4" s="1"/>
  <c r="D82" i="4"/>
  <c r="C82" i="4" s="1"/>
  <c r="D83" i="4"/>
  <c r="C83" i="4" s="1"/>
  <c r="D84" i="4"/>
  <c r="C84" i="4" s="1"/>
  <c r="D85" i="4"/>
  <c r="C85" i="4" s="1"/>
  <c r="D86" i="4"/>
  <c r="C86" i="4" s="1"/>
  <c r="D87" i="4"/>
  <c r="C87" i="4" s="1"/>
  <c r="D88" i="4"/>
  <c r="C88" i="4" s="1"/>
  <c r="D89" i="4"/>
  <c r="C89" i="4" s="1"/>
  <c r="D90" i="4"/>
  <c r="C90" i="4" s="1"/>
  <c r="D91" i="4"/>
  <c r="C91" i="4" s="1"/>
  <c r="D92" i="4"/>
  <c r="C92" i="4" s="1"/>
  <c r="D93" i="4"/>
  <c r="C93" i="4" s="1"/>
  <c r="D94" i="4"/>
  <c r="C94" i="4" s="1"/>
  <c r="D95" i="4"/>
  <c r="C95" i="4" s="1"/>
  <c r="D96" i="4"/>
  <c r="C96" i="4" s="1"/>
  <c r="D97" i="4"/>
  <c r="C97" i="4" s="1"/>
  <c r="D98" i="4"/>
  <c r="C98" i="4" s="1"/>
  <c r="D99" i="4"/>
  <c r="C99" i="4" s="1"/>
  <c r="D100" i="4"/>
  <c r="C100" i="4" s="1"/>
  <c r="D101" i="4"/>
  <c r="C101" i="4" s="1"/>
  <c r="D102" i="4"/>
  <c r="C102" i="4" s="1"/>
  <c r="D103" i="4"/>
  <c r="C103" i="4" s="1"/>
  <c r="D104" i="4"/>
  <c r="C104" i="4" s="1"/>
  <c r="D105" i="4"/>
  <c r="C10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F104" i="4" l="1"/>
  <c r="F100" i="4"/>
  <c r="F96" i="4"/>
  <c r="F92" i="4"/>
  <c r="A92" i="4" s="1"/>
  <c r="F88" i="4"/>
  <c r="F84" i="4"/>
  <c r="F80" i="4"/>
  <c r="A80" i="4" s="1"/>
  <c r="F76" i="4"/>
  <c r="A76" i="4" s="1"/>
  <c r="F72" i="4"/>
  <c r="F68" i="4"/>
  <c r="F64" i="4"/>
  <c r="A64" i="4" s="1"/>
  <c r="F60" i="4"/>
  <c r="A60" i="4" s="1"/>
  <c r="F56" i="4"/>
  <c r="F52" i="4"/>
  <c r="F48" i="4"/>
  <c r="F44" i="4"/>
  <c r="A44" i="4" s="1"/>
  <c r="F40" i="4"/>
  <c r="F36" i="4"/>
  <c r="F32" i="4"/>
  <c r="A32" i="4" s="1"/>
  <c r="F28" i="4"/>
  <c r="A28" i="4" s="1"/>
  <c r="F24" i="4"/>
  <c r="F20" i="4"/>
  <c r="F16" i="4"/>
  <c r="A16" i="4" s="1"/>
  <c r="F12" i="4"/>
  <c r="A12" i="4" s="1"/>
  <c r="F8" i="4"/>
  <c r="F103" i="4"/>
  <c r="F99" i="4"/>
  <c r="A99" i="4" s="1"/>
  <c r="F95" i="4"/>
  <c r="A95" i="4" s="1"/>
  <c r="F91" i="4"/>
  <c r="F87" i="4"/>
  <c r="F83" i="4"/>
  <c r="A83" i="4" s="1"/>
  <c r="F79" i="4"/>
  <c r="A79" i="4" s="1"/>
  <c r="F75" i="4"/>
  <c r="F71" i="4"/>
  <c r="A71" i="4" s="1"/>
  <c r="F67" i="4"/>
  <c r="A67" i="4" s="1"/>
  <c r="F63" i="4"/>
  <c r="A63" i="4" s="1"/>
  <c r="F59" i="4"/>
  <c r="F55" i="4"/>
  <c r="A55" i="4" s="1"/>
  <c r="F51" i="4"/>
  <c r="A51" i="4" s="1"/>
  <c r="F47" i="4"/>
  <c r="A47" i="4" s="1"/>
  <c r="F43" i="4"/>
  <c r="F39" i="4"/>
  <c r="A39" i="4" s="1"/>
  <c r="F35" i="4"/>
  <c r="F31" i="4"/>
  <c r="A31" i="4" s="1"/>
  <c r="F27" i="4"/>
  <c r="F23" i="4"/>
  <c r="A23" i="4" s="1"/>
  <c r="F19" i="4"/>
  <c r="F15" i="4"/>
  <c r="A15" i="4" s="1"/>
  <c r="F11" i="4"/>
  <c r="F7" i="4"/>
  <c r="F102" i="4"/>
  <c r="A102" i="4" s="1"/>
  <c r="F98" i="4"/>
  <c r="A98" i="4" s="1"/>
  <c r="F94" i="4"/>
  <c r="F90" i="4"/>
  <c r="F86" i="4"/>
  <c r="A86" i="4" s="1"/>
  <c r="F82" i="4"/>
  <c r="A82" i="4" s="1"/>
  <c r="F78" i="4"/>
  <c r="F74" i="4"/>
  <c r="F70" i="4"/>
  <c r="A70" i="4" s="1"/>
  <c r="F66" i="4"/>
  <c r="A66" i="4" s="1"/>
  <c r="F62" i="4"/>
  <c r="F58" i="4"/>
  <c r="F54" i="4"/>
  <c r="A54" i="4" s="1"/>
  <c r="F50" i="4"/>
  <c r="A50" i="4" s="1"/>
  <c r="F46" i="4"/>
  <c r="F42" i="4"/>
  <c r="A42" i="4" s="1"/>
  <c r="F38" i="4"/>
  <c r="A38" i="4" s="1"/>
  <c r="F34" i="4"/>
  <c r="A34" i="4" s="1"/>
  <c r="F30" i="4"/>
  <c r="F26" i="4"/>
  <c r="F22" i="4"/>
  <c r="A22" i="4" s="1"/>
  <c r="F18" i="4"/>
  <c r="A18" i="4" s="1"/>
  <c r="F14" i="4"/>
  <c r="F10" i="4"/>
  <c r="A10" i="4" s="1"/>
  <c r="F6" i="4"/>
  <c r="A73" i="4"/>
  <c r="A61" i="4"/>
  <c r="A33" i="4"/>
  <c r="A25" i="4"/>
  <c r="A96" i="4"/>
  <c r="A84" i="4"/>
  <c r="A52" i="4"/>
  <c r="A48" i="4"/>
  <c r="A24" i="4"/>
  <c r="A20" i="4"/>
  <c r="A89" i="4"/>
  <c r="A77" i="4"/>
  <c r="A57" i="4"/>
  <c r="A41" i="4"/>
  <c r="A29" i="4"/>
  <c r="A103" i="4"/>
  <c r="A91" i="4"/>
  <c r="A87" i="4"/>
  <c r="A75" i="4"/>
  <c r="A59" i="4"/>
  <c r="A43" i="4"/>
  <c r="A27" i="4"/>
  <c r="A19" i="4"/>
  <c r="A11" i="4"/>
  <c r="A7" i="4"/>
  <c r="A81" i="4"/>
  <c r="A69" i="4"/>
  <c r="A49" i="4"/>
  <c r="A13" i="4"/>
  <c r="A78" i="4"/>
  <c r="A74" i="4"/>
  <c r="A58" i="4"/>
  <c r="A14" i="4"/>
  <c r="A105" i="4"/>
  <c r="A101" i="4"/>
  <c r="A97" i="4"/>
  <c r="A93" i="4"/>
  <c r="A85" i="4"/>
  <c r="A65" i="4"/>
  <c r="A53" i="4"/>
  <c r="A45" i="4"/>
  <c r="A37" i="4"/>
  <c r="A21" i="4"/>
  <c r="A17" i="4"/>
  <c r="A9" i="4"/>
  <c r="A104" i="4"/>
  <c r="A100" i="4"/>
  <c r="A88" i="4"/>
  <c r="A72" i="4"/>
  <c r="A68" i="4"/>
  <c r="A56" i="4"/>
  <c r="A40" i="4"/>
  <c r="A36" i="4"/>
  <c r="A8" i="4"/>
  <c r="A35" i="4"/>
  <c r="A94" i="4"/>
  <c r="A90" i="4"/>
  <c r="A62" i="4"/>
  <c r="A46" i="4"/>
  <c r="A30" i="4"/>
  <c r="A26" i="4"/>
  <c r="F5" i="2"/>
  <c r="B4" i="2"/>
  <c r="F4" i="2" l="1"/>
  <c r="F2" i="2" s="1"/>
  <c r="F1" i="4"/>
  <c r="A6" i="4"/>
  <c r="E5" i="2"/>
  <c r="G5" i="2" s="1"/>
  <c r="F5" i="3"/>
  <c r="F4" i="3" s="1"/>
  <c r="D5" i="3"/>
  <c r="D4" i="3" s="1"/>
  <c r="C4" i="3"/>
  <c r="B4" i="3"/>
  <c r="H3" i="3"/>
  <c r="I2" i="3"/>
  <c r="I5" i="3" s="1"/>
  <c r="H2" i="3"/>
  <c r="H5" i="3" s="1"/>
  <c r="E5" i="3" l="1"/>
  <c r="E4" i="3" s="1"/>
  <c r="G5" i="3"/>
  <c r="G4" i="3"/>
  <c r="M4" i="3"/>
  <c r="L4" i="3"/>
  <c r="I4" i="3"/>
  <c r="J5" i="3"/>
  <c r="H4" i="3"/>
  <c r="F7" i="3" l="1"/>
  <c r="D7" i="3"/>
  <c r="E7" i="3" s="1"/>
  <c r="C11" i="2" l="1"/>
  <c r="C9" i="2"/>
  <c r="J4" i="2"/>
  <c r="G7" i="3"/>
  <c r="I4" i="2"/>
  <c r="C8" i="2" l="1"/>
  <c r="F3" i="2"/>
  <c r="C10" i="2"/>
  <c r="D12" i="2" s="1"/>
</calcChain>
</file>

<file path=xl/sharedStrings.xml><?xml version="1.0" encoding="utf-8"?>
<sst xmlns="http://schemas.openxmlformats.org/spreadsheetml/2006/main" count="170" uniqueCount="141">
  <si>
    <t>Top</t>
  </si>
  <si>
    <t>Abs. Top</t>
  </si>
  <si>
    <t>realized Impressions</t>
  </si>
  <si>
    <t>Eligible Impr.</t>
  </si>
  <si>
    <t>Percentages</t>
  </si>
  <si>
    <t>Impression Shares</t>
  </si>
  <si>
    <t>All</t>
  </si>
  <si>
    <t>Top, but not Abs. Top</t>
  </si>
  <si>
    <t>Below Top</t>
  </si>
  <si>
    <t>computed Page Position</t>
  </si>
  <si>
    <t>avg. Pos.</t>
  </si>
  <si>
    <t>Eligible Top Percentage</t>
  </si>
  <si>
    <t>Error</t>
  </si>
  <si>
    <t>err</t>
  </si>
  <si>
    <t>Eligable Top Impr.</t>
  </si>
  <si>
    <t>RankLost:</t>
  </si>
  <si>
    <t>AbsTop</t>
  </si>
  <si>
    <t>abs_error</t>
  </si>
  <si>
    <t>error</t>
  </si>
  <si>
    <t>computedAvgPos</t>
  </si>
  <si>
    <t>CampaignId</t>
  </si>
  <si>
    <t>Impressions</t>
  </si>
  <si>
    <t>AveragePosition</t>
  </si>
  <si>
    <t>CampaignName</t>
  </si>
  <si>
    <t>TopPercentage</t>
  </si>
  <si>
    <t>AbsoluteTopPercentage</t>
  </si>
  <si>
    <t>Date</t>
  </si>
  <si>
    <t>AbsoluteTop</t>
  </si>
  <si>
    <t>ImpressionShare</t>
  </si>
  <si>
    <t>02 - Generic - Chemie - BMM</t>
  </si>
  <si>
    <t>04 - Generic - Gymnasium - Exact</t>
  </si>
  <si>
    <t>02 - Generic - Chemie Nachhilfe [Städte][Übersichten] - Exact</t>
  </si>
  <si>
    <t>21 - Generic - Berufsschule - Exact</t>
  </si>
  <si>
    <t>20 - Generic - Grundschule Deutsch - Exact</t>
  </si>
  <si>
    <t>02 - Generic - Englisch Nachhilfe [Städte] - BMM</t>
  </si>
  <si>
    <t>03 - Generic - Nachprüfung - BMM</t>
  </si>
  <si>
    <t>02 - Generic - Chemie - Exact</t>
  </si>
  <si>
    <t>00 - Brand - Schülerhilfe + Kombinationen - BMM</t>
  </si>
  <si>
    <t>00 - Brand - Schülerhilfe [Städte][Übersichten] - BMM</t>
  </si>
  <si>
    <t>00 - Brand - Schülerhilfe [Städte] - BMM</t>
  </si>
  <si>
    <t>06 - Wettbewerber - Studienkreis [Städte] - BMM</t>
  </si>
  <si>
    <t>01 - Generic - Nachhilfe [Städte] - Exact</t>
  </si>
  <si>
    <t>02 - Generic - Spanisch Nachhilfe [Städte][Übersichten] - Exact</t>
  </si>
  <si>
    <t>06 - Wettbewerber - Studienkreis [Städte][Übersichten] - Exact</t>
  </si>
  <si>
    <t>00 - Brand - Schülerhilfe [Städte][Übersichten] - Exact</t>
  </si>
  <si>
    <t>03 - Generic - Nachprüfung - Exact</t>
  </si>
  <si>
    <t>02 - Generic - Englisch Nachhilfe [Städte] - Exact</t>
  </si>
  <si>
    <t>02 - Generic - Physik Nachhilfe [Städte][Übersichten] - Exact</t>
  </si>
  <si>
    <t>01 - Generic - Schülernachhilfe - Exact</t>
  </si>
  <si>
    <t>00 - Brand - Schülerhilfe - BMM</t>
  </si>
  <si>
    <t>02 - Generic - Deutsch Nachhilfe [Städte][Übersichten] - Exact</t>
  </si>
  <si>
    <t>02 - Generic - Englisch Nachhilfe [Städte][Übersichten] - BMM</t>
  </si>
  <si>
    <t>02 - Generic - Französisch - BMM</t>
  </si>
  <si>
    <t>02 - Generic - Mathe Nachhilfe [Städte] - BMM</t>
  </si>
  <si>
    <t>00 - Brand - Schülerhilfe [Städte] - Exact</t>
  </si>
  <si>
    <t>00 - Brand - Schülerhilfe - Exact</t>
  </si>
  <si>
    <t>06 - Wettbewerber - Andere - Exact</t>
  </si>
  <si>
    <t>02 - Generic - Chemie Nachhilfe [Städte] - BMM</t>
  </si>
  <si>
    <t>02 - Brand - Mathe - BMM</t>
  </si>
  <si>
    <t>02 - Brand - Chemie - BMM</t>
  </si>
  <si>
    <t>20 - Brand - Grundschule - Exact</t>
  </si>
  <si>
    <t>02 - Brand - Physik - BMM</t>
  </si>
  <si>
    <t>02 - Generic - Physik - Exact</t>
  </si>
  <si>
    <t>02 - Generic - Deutsch Nachhilfe [Städte] - BMM</t>
  </si>
  <si>
    <t>20 - Generic - Grundschule Mathe - Exact</t>
  </si>
  <si>
    <t>20 - Generic - Grundschule Mathe - BMM</t>
  </si>
  <si>
    <t>02 - Generic - Französisch Nachhilfe [Städte] - BMM</t>
  </si>
  <si>
    <t>01 - Generic - Schülernachhilfe [Städte][Übersichten] - Exact</t>
  </si>
  <si>
    <t>02 - Brand - Spanisch - Exact</t>
  </si>
  <si>
    <t>07 - Generic - Lernhilfe [Städte][Übersichten] - Exact</t>
  </si>
  <si>
    <t>01 - Generic - Schülernachhilfe [Städte] - Exact</t>
  </si>
  <si>
    <t>07 - Generic - Lernhilfe [Städte] - BMM</t>
  </si>
  <si>
    <t>01 - Generic - Schülernachhilfe [Städte][Übersichten] - BMM</t>
  </si>
  <si>
    <t>02 - Brand - Deutsch - BMM</t>
  </si>
  <si>
    <t>20 - Generic - Grundschule [Städte][Übersichten] - Exact</t>
  </si>
  <si>
    <t>00 - Brand - Schülerhilfe + Kombinationen - Exact</t>
  </si>
  <si>
    <t>02 - Generic - Mathe Nachhilfe [Städte][Übersichten] - BMM</t>
  </si>
  <si>
    <t>02 - Generic - Französisch Nachhilfe [Städte][Übersichten] - BMM</t>
  </si>
  <si>
    <t>06 - Wettbewerber - Studienkreis [Städte][Übersichten] - BMM</t>
  </si>
  <si>
    <t>02 - Generic - Rechnungswesen - BMM</t>
  </si>
  <si>
    <t>02 - Generic - Biologie - BMM</t>
  </si>
  <si>
    <t>07 - Generic - Lernhilfe [Städte][Übersichten] - BMM</t>
  </si>
  <si>
    <t>03 - Generic - Prüfungsvorbereitung - Exact</t>
  </si>
  <si>
    <t>01 - Generic - Nachhilfe [Städte] - BMM</t>
  </si>
  <si>
    <t>02 - Generic - Chemie Nachhilfe [Städte][Übersichten] - BMM</t>
  </si>
  <si>
    <t>02 - Generic - Biologie - Exact</t>
  </si>
  <si>
    <t>02 - Generic - Spanisch Nachhilfe [Städte][Übersichten] - BMM</t>
  </si>
  <si>
    <t>02 - Generic - Französisch Nachhilfe [Städte][Übersichten] - Exact</t>
  </si>
  <si>
    <t>03 - Generic - Prüfungsvorbereitung - BMM</t>
  </si>
  <si>
    <t>21 - Generic - Berufsschule - BMM</t>
  </si>
  <si>
    <t>04 - Generic - Gymnasium - BMM</t>
  </si>
  <si>
    <t>02 - Generic - Mathekurs [Städte][Übersichten] - BMM</t>
  </si>
  <si>
    <t>02 - Generic - Latein Nachhilfe [Städte][Übersichten] - BMM</t>
  </si>
  <si>
    <t>00 - Brand - Schülerhilfe Domain - Exact</t>
  </si>
  <si>
    <t>01 - Generic - Nachhilfe - Exact</t>
  </si>
  <si>
    <t>20 - Generic - Grundschule - Exact</t>
  </si>
  <si>
    <t>02 - Generic - Spanisch - Exact</t>
  </si>
  <si>
    <t>02 - Generic - Deutsch - Exact</t>
  </si>
  <si>
    <t>02 - Generic - Deutsch - BMM</t>
  </si>
  <si>
    <t>07 - Generic - Lernhilfe - BMM</t>
  </si>
  <si>
    <t>02 - Generic - Latein - Exact</t>
  </si>
  <si>
    <t>02 - Generic - Französisch - Exact</t>
  </si>
  <si>
    <t>02 - Brand - Latein - BMM</t>
  </si>
  <si>
    <t>02 - Generic - Latein - BMM</t>
  </si>
  <si>
    <t>20 - Generic - Grundschule - BMM</t>
  </si>
  <si>
    <t>06 - Wettbewerber - Studienkreis [Städte] - Exact</t>
  </si>
  <si>
    <t>01 - Generic - Nachhilfe [Städte][Umgebung] - Exact</t>
  </si>
  <si>
    <t>02 - Generic - Physik - BMM</t>
  </si>
  <si>
    <t>06 - Wettbewerber - Andere - BMM</t>
  </si>
  <si>
    <t>02 - Generic - Englisch Nachhilfe [Städte][Übersichten] - Exact</t>
  </si>
  <si>
    <t>07 - Generic - Lernhilfe - Exact</t>
  </si>
  <si>
    <t>01 - Generic - Nachhilfe [Städte][Übersichten] - Exact</t>
  </si>
  <si>
    <t>02 - Generic - Spanisch - BMM</t>
  </si>
  <si>
    <t>02 - Generic - Mathe Nachhilfe [Städte][Übersichten] - Exact</t>
  </si>
  <si>
    <t>02 - Generic - Englisch - BMM</t>
  </si>
  <si>
    <t>01 - Generic - Nachhilfe - BMM</t>
  </si>
  <si>
    <t>01 - Generic - Nachhilfe + Kombinationen - Exact</t>
  </si>
  <si>
    <t>02 - Generic - Englisch - Exact</t>
  </si>
  <si>
    <t>02 - Generic - Mathe Nachhilfe [Städte] - Exact</t>
  </si>
  <si>
    <t>01 - Generic - Nachhilfe + Kombinationen - BMM</t>
  </si>
  <si>
    <t>02 - Generic - Mathe - BMM</t>
  </si>
  <si>
    <t>02 - Generic - Latein Nachhilfe [Städte][Übersichten] - Exact</t>
  </si>
  <si>
    <t>20 - Generic - Grundschule Englisch - BMM</t>
  </si>
  <si>
    <t>02 - Generic - Latein Nachhilfe [Städte] - BMM</t>
  </si>
  <si>
    <t>02 - Generic - Mathe - Exact</t>
  </si>
  <si>
    <t>02 - Generic - Biologie Nachhilfe [Städte][Übersichten] - BMM</t>
  </si>
  <si>
    <t>02 - Generic - Deutsch Nachhilfe [Städte][Übersichten] - BMM</t>
  </si>
  <si>
    <t>01 - Generic - Schülernachhilfe - BMM</t>
  </si>
  <si>
    <t>01 - Generic - Nachhilfe [Städte][Übersichten] - BMM</t>
  </si>
  <si>
    <t>Spalte1</t>
  </si>
  <si>
    <t>EligibleImpressions</t>
  </si>
  <si>
    <t>RealisedAbsTop</t>
  </si>
  <si>
    <t>RealisedTop</t>
  </si>
  <si>
    <t>computed</t>
  </si>
  <si>
    <t>RealizedBelow</t>
  </si>
  <si>
    <t>Row</t>
  </si>
  <si>
    <t>top-impr-%</t>
  </si>
  <si>
    <t>abs.top-impr-%</t>
  </si>
  <si>
    <t>abs-top-IS</t>
  </si>
  <si>
    <t>top-IS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</si>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</sst>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9" fillId="5" borderId="4" xfId="9"/>
    <xf numFmtId="9" fontId="9" fillId="5" borderId="4" xfId="9" applyNumberFormat="1"/>
    <xf numFmtId="9" fontId="0" fillId="0" borderId="0" xfId="0" applyNumberFormat="1"/>
    <xf numFmtId="1" fontId="10" fillId="6" borderId="5" xfId="10" applyNumberFormat="1"/>
    <xf numFmtId="9" fontId="10" fillId="6" borderId="5" xfId="10" applyNumberFormat="1"/>
    <xf numFmtId="0" fontId="9" fillId="5" borderId="12" xfId="9" applyBorder="1"/>
    <xf numFmtId="164" fontId="10" fillId="6" borderId="10" xfId="10" applyNumberFormat="1" applyBorder="1"/>
    <xf numFmtId="1" fontId="6" fillId="2" borderId="5" xfId="6" applyNumberFormat="1" applyBorder="1"/>
    <xf numFmtId="1" fontId="6" fillId="2" borderId="11" xfId="6" applyNumberFormat="1" applyBorder="1"/>
    <xf numFmtId="164" fontId="10" fillId="6" borderId="5" xfId="10" applyNumberFormat="1"/>
    <xf numFmtId="1" fontId="0" fillId="0" borderId="0" xfId="0" applyNumberFormat="1"/>
    <xf numFmtId="164" fontId="8" fillId="4" borderId="10" xfId="8" applyNumberFormat="1" applyBorder="1"/>
    <xf numFmtId="164" fontId="0" fillId="0" borderId="0" xfId="0" applyNumberFormat="1"/>
    <xf numFmtId="9" fontId="9" fillId="5" borderId="0" xfId="9" applyNumberFormat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34" borderId="14" xfId="0" applyFont="1" applyFill="1" applyBorder="1"/>
    <xf numFmtId="16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4" borderId="13" xfId="0" applyFont="1" applyFill="1" applyBorder="1"/>
    <xf numFmtId="0" fontId="13" fillId="33" borderId="15" xfId="0" applyFont="1" applyFill="1" applyBorder="1"/>
    <xf numFmtId="0" fontId="0" fillId="34" borderId="15" xfId="0" applyFont="1" applyFill="1" applyBorder="1"/>
    <xf numFmtId="0" fontId="0" fillId="34" borderId="16" xfId="0" applyFont="1" applyFill="1" applyBorder="1"/>
    <xf numFmtId="0" fontId="13" fillId="33" borderId="16" xfId="0" applyFont="1" applyFill="1" applyBorder="1"/>
    <xf numFmtId="0" fontId="6" fillId="2" borderId="15" xfId="6" applyBorder="1"/>
    <xf numFmtId="0" fontId="6" fillId="2" borderId="16" xfId="6" applyBorder="1"/>
    <xf numFmtId="0" fontId="0" fillId="0" borderId="0" xfId="42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"/>
      <alignment horizontal="general" vertical="center" textRotation="0" wrapText="1" indent="0" justifyLastLine="0" shrinkToFit="0" readingOrder="0"/>
    </dxf>
    <dxf>
      <numFmt numFmtId="164" formatCode="0.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64" formatCode="0.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C6AA00-20F9-4262-861B-99CBE85E2838}" name="Tabelle2" displayName="Tabelle2" ref="A5:P105" totalsRowShown="0" headerRowDxfId="13" dataDxfId="14">
  <autoFilter ref="A5:P105" xr:uid="{E0154A77-BEA8-4EDA-8657-DFD304047F2A}"/>
  <tableColumns count="16">
    <tableColumn id="1" xr3:uid="{39D13B9D-6240-408B-9D96-C855C7BDB019}" name="error" dataDxfId="8">
      <calculatedColumnFormula>ABS(Tabelle2[[#This Row],[computed]]-Tabelle2[[#This Row],[AveragePosition]])</calculatedColumnFormula>
    </tableColumn>
    <tableColumn id="13" xr3:uid="{DDBEDAA4-89B8-4D73-BBA4-B49A4C8B717C}" name="EligibleImpressions" dataDxfId="6">
      <calculatedColumnFormula>Tabelle2[[#This Row],[Impressions]]/Tabelle2[[#This Row],[ImpressionShare]]</calculatedColumnFormula>
    </tableColumn>
    <tableColumn id="14" xr3:uid="{30238A34-94DE-4021-90C9-D9134FD37D6A}" name="RealisedTop" dataDxfId="7">
      <calculatedColumnFormula>Tabelle2[[#This Row],[Impressions]]*Tabelle2[[#This Row],[Top]]*Tabelle2[[#This Row],[TopPercentage]]-Tabelle2[[#This Row],[RealisedAbsTop]]</calculatedColumnFormula>
    </tableColumn>
    <tableColumn id="15" xr3:uid="{CA640019-0E27-4870-82E3-EF24BF0A72A4}" name="RealisedAbsTop" dataDxfId="9">
      <calculatedColumnFormula>Tabelle2[[#This Row],[Impressions]]*Tabelle2[[#This Row],[AbsoluteTop]]*Tabelle2[[#This Row],[AbsoluteTopPercentage]]</calculatedColumnFormula>
    </tableColumn>
    <tableColumn id="17" xr3:uid="{1AC71734-DDCF-4898-AFD8-A32EDF5C3192}" name="RealizedBelow" dataDxfId="2">
      <calculatedColumnFormula>(Tabelle2[[#This Row],[Impressions]]-Tabelle2[[#This Row],[RealisedTop]])/1</calculatedColumnFormula>
    </tableColumn>
    <tableColumn id="16" xr3:uid="{C1897DD0-4BB7-4A8D-A261-7E65370029CC}" name="computed" dataDxfId="4">
      <calculatedColumnFormula>(Tabelle2[[#This Row],[RealisedAbsTop]]*$D$1+Tabelle2[[#This Row],[RealisedTop]]*$D$2+Tabelle2[[#This Row],[RealizedBelow]]*$D$3)/(Tabelle2[[#This Row],[RealisedAbsTop]]*$E$1+Tabelle2[[#This Row],[RealisedTop]]*$E$2+Tabelle2[[#This Row],[RealizedBelow]]*$E$3+0.0001)</calculatedColumnFormula>
    </tableColumn>
    <tableColumn id="4" xr3:uid="{1B567A1C-C63C-4171-B5C7-31F4B785A2B1}" name="Impressions" dataDxfId="5"/>
    <tableColumn id="3" xr3:uid="{A7FEF302-677C-41C4-A7C3-57ED24FA8F87}" name="AveragePosition" dataDxfId="3"/>
    <tableColumn id="5" xr3:uid="{4E640F82-12D1-4F6B-B935-F938D8B7C72E}" name="CampaignId" dataDxfId="11"/>
    <tableColumn id="6" xr3:uid="{01BD908C-39E1-41F3-B02E-4A40F721ECCF}" name="CampaignName" dataDxfId="10"/>
    <tableColumn id="7" xr3:uid="{EA936BA3-188E-4A28-9D76-D7004A4DB2CB}" name="TopPercentage" dataDxfId="19"/>
    <tableColumn id="8" xr3:uid="{53FE5F50-27B5-4626-8382-67AD1E274E5D}" name="AbsoluteTopPercentage" dataDxfId="18"/>
    <tableColumn id="10" xr3:uid="{5552ACED-8E32-42CD-9844-4B5FFCF90E89}" name="AbsoluteTop" dataDxfId="17"/>
    <tableColumn id="11" xr3:uid="{0EDB876D-9294-4AC9-9E83-0E70A9FEC1A2}" name="Top" dataDxfId="16"/>
    <tableColumn id="12" xr3:uid="{C1E19F59-6ABD-40A6-8505-412D7DC79866}" name="ImpressionShare" dataDxfId="15"/>
    <tableColumn id="9" xr3:uid="{AE2E6156-D437-49C8-8AE8-EF4339BC6CDC}" name="Dat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15" zoomScaleNormal="115" workbookViewId="0">
      <selection activeCell="G3" sqref="G3"/>
    </sheetView>
  </sheetViews>
  <sheetFormatPr baseColWidth="10" defaultRowHeight="15" x14ac:dyDescent="0.25"/>
  <cols>
    <col min="1" max="1" width="20" bestFit="1" customWidth="1"/>
    <col min="2" max="4" width="14" bestFit="1" customWidth="1"/>
    <col min="5" max="5" width="19.85546875" bestFit="1" customWidth="1"/>
    <col min="7" max="7" width="22.7109375" bestFit="1" customWidth="1"/>
    <col min="9" max="9" width="22" bestFit="1" customWidth="1"/>
  </cols>
  <sheetData>
    <row r="1" spans="1:10" x14ac:dyDescent="0.25">
      <c r="B1" t="s">
        <v>6</v>
      </c>
      <c r="C1" t="s">
        <v>0</v>
      </c>
      <c r="D1" t="s">
        <v>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4</v>
      </c>
      <c r="B2" s="3">
        <v>1</v>
      </c>
      <c r="C2" s="2">
        <v>1</v>
      </c>
      <c r="D2" s="2">
        <v>0</v>
      </c>
      <c r="E2" s="5">
        <f>C2-D2</f>
        <v>1</v>
      </c>
      <c r="F2" s="5">
        <f>F5/F4</f>
        <v>0</v>
      </c>
      <c r="G2" s="28">
        <f>D2+2*E2+4*F2</f>
        <v>2</v>
      </c>
    </row>
    <row r="3" spans="1:10" x14ac:dyDescent="0.25">
      <c r="A3" t="s">
        <v>5</v>
      </c>
      <c r="B3" s="2">
        <v>0.42859999999999998</v>
      </c>
      <c r="C3" s="2">
        <v>0.43</v>
      </c>
      <c r="D3" s="2">
        <v>0.28570000000000001</v>
      </c>
      <c r="E3" s="5"/>
      <c r="F3" s="14">
        <f>F4/B5</f>
        <v>7.5963927986194904E-3</v>
      </c>
    </row>
    <row r="4" spans="1:10" x14ac:dyDescent="0.25">
      <c r="A4" t="s">
        <v>3</v>
      </c>
      <c r="B4" s="4">
        <f>$B$5/B3</f>
        <v>1166.5888940737284</v>
      </c>
      <c r="C4" s="4">
        <f>C5/C3</f>
        <v>1162.7906976744187</v>
      </c>
      <c r="D4" s="4">
        <f>D5/D3</f>
        <v>0</v>
      </c>
      <c r="E4" s="4"/>
      <c r="F4" s="4">
        <f>B4-C4</f>
        <v>3.7981963993097452</v>
      </c>
      <c r="I4" s="5">
        <f>C4/B4</f>
        <v>0.99674418604651172</v>
      </c>
      <c r="J4" s="5">
        <f>ABS(C4-D4)/B5</f>
        <v>2.3255813953488373</v>
      </c>
    </row>
    <row r="5" spans="1:10" x14ac:dyDescent="0.25">
      <c r="A5" t="s">
        <v>2</v>
      </c>
      <c r="B5" s="1">
        <v>500</v>
      </c>
      <c r="C5" s="10">
        <f>C2*$B$5</f>
        <v>500</v>
      </c>
      <c r="D5" s="10">
        <f>D2*$B$5*D3</f>
        <v>0</v>
      </c>
      <c r="E5" s="10">
        <f>C5-D5</f>
        <v>500</v>
      </c>
      <c r="F5" s="10">
        <f>B5-C5</f>
        <v>0</v>
      </c>
      <c r="G5" s="12">
        <f>(D5*1+E5*2+F5*4)/SUM(D5:F5)</f>
        <v>2</v>
      </c>
    </row>
    <row r="6" spans="1:10" x14ac:dyDescent="0.25">
      <c r="G6" s="13"/>
    </row>
    <row r="7" spans="1:10" x14ac:dyDescent="0.25">
      <c r="G7" s="13"/>
    </row>
    <row r="8" spans="1:10" x14ac:dyDescent="0.25">
      <c r="B8" t="s">
        <v>16</v>
      </c>
      <c r="C8" s="11">
        <f>D5</f>
        <v>0</v>
      </c>
      <c r="D8">
        <v>1</v>
      </c>
    </row>
    <row r="9" spans="1:10" x14ac:dyDescent="0.25">
      <c r="B9" t="s">
        <v>7</v>
      </c>
      <c r="C9" s="11">
        <f>E5</f>
        <v>500</v>
      </c>
      <c r="D9">
        <v>3</v>
      </c>
    </row>
    <row r="10" spans="1:10" x14ac:dyDescent="0.25">
      <c r="B10" t="s">
        <v>8</v>
      </c>
      <c r="C10" s="11">
        <f>F5</f>
        <v>0</v>
      </c>
      <c r="D10">
        <v>5</v>
      </c>
    </row>
    <row r="11" spans="1:10" x14ac:dyDescent="0.25">
      <c r="B11" t="s">
        <v>15</v>
      </c>
      <c r="C11" s="11">
        <f>B4-B5</f>
        <v>666.5888940737284</v>
      </c>
      <c r="D11">
        <v>0</v>
      </c>
    </row>
    <row r="12" spans="1:10" x14ac:dyDescent="0.25">
      <c r="D12" s="13">
        <f>SUMPRODUCT(C8:C11,D8:D11)/SUM(C8:C11)</f>
        <v>1.2858000000000001</v>
      </c>
      <c r="E12" s="3"/>
      <c r="F1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988B-7141-4F78-97DE-31CD9951A996}">
  <dimension ref="A1:P105"/>
  <sheetViews>
    <sheetView workbookViewId="0">
      <selection activeCell="G3" sqref="G3"/>
    </sheetView>
  </sheetViews>
  <sheetFormatPr baseColWidth="10" defaultRowHeight="15" customHeight="1" x14ac:dyDescent="0.25"/>
  <cols>
    <col min="1" max="1" width="14" bestFit="1" customWidth="1"/>
    <col min="2" max="2" width="23" bestFit="1" customWidth="1"/>
    <col min="3" max="3" width="16.42578125" bestFit="1" customWidth="1"/>
    <col min="4" max="4" width="19.7109375" bestFit="1" customWidth="1"/>
    <col min="5" max="5" width="19.7109375" customWidth="1"/>
    <col min="6" max="6" width="14.5703125" bestFit="1" customWidth="1"/>
    <col min="7" max="7" width="17.7109375" customWidth="1"/>
    <col min="8" max="8" width="20.140625" bestFit="1" customWidth="1"/>
    <col min="9" max="10" width="16" bestFit="1" customWidth="1"/>
    <col min="13" max="13" width="16.28515625" bestFit="1" customWidth="1"/>
    <col min="16" max="16" width="18.85546875" bestFit="1" customWidth="1"/>
    <col min="17" max="17" width="27.140625" bestFit="1" customWidth="1"/>
    <col min="18" max="19" width="16.85546875" bestFit="1" customWidth="1"/>
    <col min="20" max="20" width="20.42578125" bestFit="1" customWidth="1"/>
    <col min="21" max="21" width="10.140625" bestFit="1" customWidth="1"/>
  </cols>
  <sheetData>
    <row r="1" spans="1:16" ht="15" customHeight="1" x14ac:dyDescent="0.25">
      <c r="D1">
        <v>1</v>
      </c>
      <c r="E1">
        <v>1</v>
      </c>
      <c r="F1" s="13">
        <f>SUMPRODUCT(F6:F105-H6:H105,F6:F105-H6:H105)</f>
        <v>19.471418889022114</v>
      </c>
    </row>
    <row r="2" spans="1:16" ht="15" customHeight="1" x14ac:dyDescent="0.25">
      <c r="D2">
        <v>2</v>
      </c>
      <c r="E2">
        <v>1</v>
      </c>
      <c r="F2" s="13"/>
    </row>
    <row r="3" spans="1:16" ht="15" customHeight="1" x14ac:dyDescent="0.25">
      <c r="F3" s="13"/>
    </row>
    <row r="5" spans="1:16" ht="15" customHeight="1" x14ac:dyDescent="0.25">
      <c r="A5" s="17" t="s">
        <v>18</v>
      </c>
      <c r="B5" s="17" t="s">
        <v>130</v>
      </c>
      <c r="C5" s="17" t="s">
        <v>132</v>
      </c>
      <c r="D5" s="17" t="s">
        <v>131</v>
      </c>
      <c r="E5" s="17" t="s">
        <v>134</v>
      </c>
      <c r="F5" s="17" t="s">
        <v>133</v>
      </c>
      <c r="G5" s="17" t="s">
        <v>21</v>
      </c>
      <c r="H5" s="17" t="s">
        <v>22</v>
      </c>
      <c r="I5" s="17" t="s">
        <v>20</v>
      </c>
      <c r="J5" s="17" t="s">
        <v>23</v>
      </c>
      <c r="K5" s="17" t="s">
        <v>24</v>
      </c>
      <c r="L5" s="17" t="s">
        <v>25</v>
      </c>
      <c r="M5" s="17" t="s">
        <v>27</v>
      </c>
      <c r="N5" s="17" t="s">
        <v>0</v>
      </c>
      <c r="O5" s="17" t="s">
        <v>28</v>
      </c>
      <c r="P5" s="17" t="s">
        <v>26</v>
      </c>
    </row>
    <row r="6" spans="1:16" ht="15" customHeight="1" x14ac:dyDescent="0.25">
      <c r="A6" s="19">
        <f>ABS(Tabelle2[[#This Row],[computed]]-Tabelle2[[#This Row],[AveragePosition]])</f>
        <v>1.3585820330329996</v>
      </c>
      <c r="B6" s="20">
        <f>Tabelle2[[#This Row],[Impressions]]/Tabelle2[[#This Row],[ImpressionShare]]</f>
        <v>267.76649746192925</v>
      </c>
      <c r="C6" s="20">
        <f>Tabelle2[[#This Row],[Impressions]]*Tabelle2[[#This Row],[Top]]*Tabelle2[[#This Row],[TopPercentage]]-Tabelle2[[#This Row],[RealisedAbsTop]]</f>
        <v>97.524200000000008</v>
      </c>
      <c r="D6" s="20">
        <f>Tabelle2[[#This Row],[Impressions]]*Tabelle2[[#This Row],[AbsoluteTop]]*Tabelle2[[#This Row],[AbsoluteTopPercentage]]</f>
        <v>0.84400000000000008</v>
      </c>
      <c r="E6" s="20">
        <f>(Tabelle2[[#This Row],[Impressions]]-Tabelle2[[#This Row],[RealisedTop]])/1</f>
        <v>113.47579999999999</v>
      </c>
      <c r="F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1.9914179669670005</v>
      </c>
      <c r="G6" s="15">
        <v>211</v>
      </c>
      <c r="H6" s="15">
        <v>3.35</v>
      </c>
      <c r="I6" s="15">
        <v>1727077853</v>
      </c>
      <c r="J6" s="15" t="s">
        <v>128</v>
      </c>
      <c r="K6" s="15">
        <v>0.74</v>
      </c>
      <c r="L6" s="15">
        <v>0.08</v>
      </c>
      <c r="M6" s="15">
        <v>0.05</v>
      </c>
      <c r="N6" s="15">
        <v>0.63</v>
      </c>
      <c r="O6" s="15">
        <v>0.78799999999999903</v>
      </c>
      <c r="P6" s="16">
        <v>43701</v>
      </c>
    </row>
    <row r="7" spans="1:16" ht="15" customHeight="1" x14ac:dyDescent="0.25">
      <c r="A7" s="19">
        <f>ABS(Tabelle2[[#This Row],[computed]]-Tabelle2[[#This Row],[AveragePosition]])</f>
        <v>1.157528422511259</v>
      </c>
      <c r="B7" s="20">
        <f>Tabelle2[[#This Row],[Impressions]]/Tabelle2[[#This Row],[ImpressionShare]]</f>
        <v>8</v>
      </c>
      <c r="C7" s="20">
        <f>Tabelle2[[#This Row],[Impressions]]*Tabelle2[[#This Row],[Top]]*Tabelle2[[#This Row],[TopPercentage]]-Tabelle2[[#This Row],[RealisedAbsTop]]</f>
        <v>2.6752000000000002</v>
      </c>
      <c r="D7" s="20">
        <f>Tabelle2[[#This Row],[Impressions]]*Tabelle2[[#This Row],[AbsoluteTop]]*Tabelle2[[#This Row],[AbsoluteTopPercentage]]</f>
        <v>0.5</v>
      </c>
      <c r="E7" s="20">
        <f>(Tabelle2[[#This Row],[Impressions]]-Tabelle2[[#This Row],[RealisedTop]])/1</f>
        <v>5.3247999999999998</v>
      </c>
      <c r="F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1.842471577488741</v>
      </c>
      <c r="G7" s="15">
        <v>8</v>
      </c>
      <c r="H7" s="15">
        <v>3</v>
      </c>
      <c r="I7" s="15">
        <v>2023011821</v>
      </c>
      <c r="J7" s="15" t="s">
        <v>127</v>
      </c>
      <c r="K7" s="15">
        <v>0.63</v>
      </c>
      <c r="L7" s="15">
        <v>0.25</v>
      </c>
      <c r="M7" s="15">
        <v>0.25</v>
      </c>
      <c r="N7" s="15">
        <v>0.63</v>
      </c>
      <c r="O7" s="15">
        <v>1</v>
      </c>
      <c r="P7" s="16">
        <v>43701</v>
      </c>
    </row>
    <row r="8" spans="1:16" ht="15" customHeight="1" x14ac:dyDescent="0.25">
      <c r="A8" s="19">
        <f>ABS(Tabelle2[[#This Row],[computed]]-Tabelle2[[#This Row],[AveragePosition]])</f>
        <v>1.0900546857910689</v>
      </c>
      <c r="B8" s="20">
        <f>Tabelle2[[#This Row],[Impressions]]/Tabelle2[[#This Row],[ImpressionShare]]</f>
        <v>5</v>
      </c>
      <c r="C8" s="20">
        <f>Tabelle2[[#This Row],[Impressions]]*Tabelle2[[#This Row],[Top]]*Tabelle2[[#This Row],[TopPercentage]]-Tabelle2[[#This Row],[RealisedAbsTop]]</f>
        <v>2.4000000000000004</v>
      </c>
      <c r="D8" s="20">
        <f>Tabelle2[[#This Row],[Impressions]]*Tabelle2[[#This Row],[AbsoluteTop]]*Tabelle2[[#This Row],[AbsoluteTopPercentage]]</f>
        <v>0.8</v>
      </c>
      <c r="E8" s="20">
        <f>(Tabelle2[[#This Row],[Impressions]]-Tabelle2[[#This Row],[RealisedTop]])/1</f>
        <v>2.5999999999999996</v>
      </c>
      <c r="F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1.749945314208931</v>
      </c>
      <c r="G8" s="15">
        <v>5</v>
      </c>
      <c r="H8" s="15">
        <v>2.84</v>
      </c>
      <c r="I8" s="15">
        <v>2063387986</v>
      </c>
      <c r="J8" s="15" t="s">
        <v>125</v>
      </c>
      <c r="K8" s="15">
        <v>0.8</v>
      </c>
      <c r="L8" s="15">
        <v>0.4</v>
      </c>
      <c r="M8" s="15">
        <v>0.4</v>
      </c>
      <c r="N8" s="15">
        <v>0.8</v>
      </c>
      <c r="O8" s="15">
        <v>1</v>
      </c>
      <c r="P8" s="16">
        <v>43701</v>
      </c>
    </row>
    <row r="9" spans="1:16" ht="15" customHeight="1" x14ac:dyDescent="0.25">
      <c r="A9" s="19">
        <f>ABS(Tabelle2[[#This Row],[computed]]-Tabelle2[[#This Row],[AveragePosition]])</f>
        <v>1.1200246363065249</v>
      </c>
      <c r="B9" s="20">
        <f>Tabelle2[[#This Row],[Impressions]]/Tabelle2[[#This Row],[ImpressionShare]]</f>
        <v>13.20052802112086</v>
      </c>
      <c r="C9" s="20">
        <f>Tabelle2[[#This Row],[Impressions]]*Tabelle2[[#This Row],[Top]]*Tabelle2[[#This Row],[TopPercentage]]-Tabelle2[[#This Row],[RealisedAbsTop]]</f>
        <v>8.1180000000000003</v>
      </c>
      <c r="D9" s="20">
        <f>Tabelle2[[#This Row],[Impressions]]*Tabelle2[[#This Row],[AbsoluteTop]]*Tabelle2[[#This Row],[AbsoluteTopPercentage]]</f>
        <v>0</v>
      </c>
      <c r="E9" s="20">
        <f>(Tabelle2[[#This Row],[Impressions]]-Tabelle2[[#This Row],[RealisedTop]])/1</f>
        <v>2.8819999999999997</v>
      </c>
      <c r="F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1.9999753636934752</v>
      </c>
      <c r="G9" s="15">
        <v>11</v>
      </c>
      <c r="H9" s="15">
        <v>3.12</v>
      </c>
      <c r="I9" s="15">
        <v>1727062013</v>
      </c>
      <c r="J9" s="15" t="s">
        <v>126</v>
      </c>
      <c r="K9" s="15">
        <v>0.9</v>
      </c>
      <c r="L9" s="15">
        <v>0</v>
      </c>
      <c r="M9" s="15">
        <v>0.05</v>
      </c>
      <c r="N9" s="15">
        <v>0.82</v>
      </c>
      <c r="O9" s="15">
        <v>0.83329999999999904</v>
      </c>
      <c r="P9" s="16">
        <v>43701</v>
      </c>
    </row>
    <row r="10" spans="1:16" ht="15" customHeight="1" x14ac:dyDescent="0.25">
      <c r="A10" s="19">
        <f>ABS(Tabelle2[[#This Row],[computed]]-Tabelle2[[#This Row],[AveragePosition]])</f>
        <v>1.0003999200159968</v>
      </c>
      <c r="B10" s="20">
        <f>Tabelle2[[#This Row],[Impressions]]/Tabelle2[[#This Row],[ImpressionShare]]</f>
        <v>2</v>
      </c>
      <c r="C10" s="20">
        <f>Tabelle2[[#This Row],[Impressions]]*Tabelle2[[#This Row],[Top]]*Tabelle2[[#This Row],[TopPercentage]]-Tabelle2[[#This Row],[RealisedAbsTop]]</f>
        <v>0.5</v>
      </c>
      <c r="D10" s="20">
        <f>Tabelle2[[#This Row],[Impressions]]*Tabelle2[[#This Row],[AbsoluteTop]]*Tabelle2[[#This Row],[AbsoluteTopPercentage]]</f>
        <v>0</v>
      </c>
      <c r="E10" s="20">
        <f>(Tabelle2[[#This Row],[Impressions]]-Tabelle2[[#This Row],[RealisedTop]])/1</f>
        <v>0.5</v>
      </c>
      <c r="F1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1.9996000799840032</v>
      </c>
      <c r="G10" s="15">
        <v>1</v>
      </c>
      <c r="H10" s="15">
        <v>3</v>
      </c>
      <c r="I10" s="15">
        <v>2063387995</v>
      </c>
      <c r="J10" s="15" t="s">
        <v>121</v>
      </c>
      <c r="K10" s="15">
        <v>1</v>
      </c>
      <c r="L10" s="15">
        <v>0</v>
      </c>
      <c r="M10" s="15">
        <v>0.05</v>
      </c>
      <c r="N10" s="15">
        <v>0.5</v>
      </c>
      <c r="O10" s="15">
        <v>0.5</v>
      </c>
      <c r="P10" s="16">
        <v>43701</v>
      </c>
    </row>
    <row r="11" spans="1:16" ht="15" customHeight="1" x14ac:dyDescent="0.25">
      <c r="A11" s="19">
        <f>ABS(Tabelle2[[#This Row],[computed]]-Tabelle2[[#This Row],[AveragePosition]])</f>
        <v>1.0108432614993728</v>
      </c>
      <c r="B11" s="20">
        <f>Tabelle2[[#This Row],[Impressions]]/Tabelle2[[#This Row],[ImpressionShare]]</f>
        <v>92.997811816192552</v>
      </c>
      <c r="C11" s="20">
        <f>Tabelle2[[#This Row],[Impressions]]*Tabelle2[[#This Row],[Top]]*Tabelle2[[#This Row],[TopPercentage]]-Tabelle2[[#This Row],[RealisedAbsTop]]</f>
        <v>48.495900000000006</v>
      </c>
      <c r="D11" s="20">
        <f>Tabelle2[[#This Row],[Impressions]]*Tabelle2[[#This Row],[AbsoluteTop]]*Tabelle2[[#This Row],[AbsoluteTopPercentage]]</f>
        <v>3.1416000000000004</v>
      </c>
      <c r="E11" s="20">
        <f>(Tabelle2[[#This Row],[Impressions]]-Tabelle2[[#This Row],[RealisedTop]])/1</f>
        <v>36.504099999999994</v>
      </c>
      <c r="F1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1.9391567385006274</v>
      </c>
      <c r="G11" s="15">
        <v>85</v>
      </c>
      <c r="H11" s="15">
        <v>2.95</v>
      </c>
      <c r="I11" s="15">
        <v>105224791</v>
      </c>
      <c r="J11" s="15" t="s">
        <v>124</v>
      </c>
      <c r="K11" s="15">
        <v>0.81</v>
      </c>
      <c r="L11" s="15">
        <v>0.2</v>
      </c>
      <c r="M11" s="15">
        <v>0.18479999999999999</v>
      </c>
      <c r="N11" s="15">
        <v>0.75</v>
      </c>
      <c r="O11" s="15">
        <v>0.91400000000000003</v>
      </c>
      <c r="P11" s="16">
        <v>43701</v>
      </c>
    </row>
    <row r="12" spans="1:16" ht="15" customHeight="1" x14ac:dyDescent="0.25">
      <c r="A12" s="19">
        <f>ABS(Tabelle2[[#This Row],[computed]]-Tabelle2[[#This Row],[AveragePosition]])</f>
        <v>1.0001999800019998</v>
      </c>
      <c r="B12" s="20">
        <f>Tabelle2[[#This Row],[Impressions]]/Tabelle2[[#This Row],[ImpressionShare]]</f>
        <v>1</v>
      </c>
      <c r="C12" s="20">
        <f>Tabelle2[[#This Row],[Impressions]]*Tabelle2[[#This Row],[Top]]*Tabelle2[[#This Row],[TopPercentage]]-Tabelle2[[#This Row],[RealisedAbsTop]]</f>
        <v>1</v>
      </c>
      <c r="D12" s="20">
        <f>Tabelle2[[#This Row],[Impressions]]*Tabelle2[[#This Row],[AbsoluteTop]]*Tabelle2[[#This Row],[AbsoluteTopPercentage]]</f>
        <v>0</v>
      </c>
      <c r="E12" s="20">
        <f>(Tabelle2[[#This Row],[Impressions]]-Tabelle2[[#This Row],[RealisedTop]])/1</f>
        <v>0</v>
      </c>
      <c r="F1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1.9998000199980002</v>
      </c>
      <c r="G12" s="15">
        <v>1</v>
      </c>
      <c r="H12" s="15">
        <v>3</v>
      </c>
      <c r="I12" s="15">
        <v>2063388154</v>
      </c>
      <c r="J12" s="15" t="s">
        <v>122</v>
      </c>
      <c r="K12" s="15">
        <v>1</v>
      </c>
      <c r="L12" s="15">
        <v>0</v>
      </c>
      <c r="M12" s="15">
        <v>0.05</v>
      </c>
      <c r="N12" s="15">
        <v>1</v>
      </c>
      <c r="O12" s="15">
        <v>1</v>
      </c>
      <c r="P12" s="16">
        <v>43701</v>
      </c>
    </row>
    <row r="13" spans="1:16" ht="15" customHeight="1" x14ac:dyDescent="0.25">
      <c r="A13" s="19">
        <f>ABS(Tabelle2[[#This Row],[computed]]-Tabelle2[[#This Row],[AveragePosition]])</f>
        <v>1.0001999800019998</v>
      </c>
      <c r="B13" s="20">
        <f>Tabelle2[[#This Row],[Impressions]]/Tabelle2[[#This Row],[ImpressionShare]]</f>
        <v>1</v>
      </c>
      <c r="C13" s="20">
        <f>Tabelle2[[#This Row],[Impressions]]*Tabelle2[[#This Row],[Top]]*Tabelle2[[#This Row],[TopPercentage]]-Tabelle2[[#This Row],[RealisedAbsTop]]</f>
        <v>1</v>
      </c>
      <c r="D13" s="20">
        <f>Tabelle2[[#This Row],[Impressions]]*Tabelle2[[#This Row],[AbsoluteTop]]*Tabelle2[[#This Row],[AbsoluteTopPercentage]]</f>
        <v>0</v>
      </c>
      <c r="E13" s="20">
        <f>(Tabelle2[[#This Row],[Impressions]]-Tabelle2[[#This Row],[RealisedTop]])/1</f>
        <v>0</v>
      </c>
      <c r="F1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1.9998000199980002</v>
      </c>
      <c r="G13" s="15">
        <v>1</v>
      </c>
      <c r="H13" s="15">
        <v>3</v>
      </c>
      <c r="I13" s="15">
        <v>1712651438</v>
      </c>
      <c r="J13" s="15" t="s">
        <v>123</v>
      </c>
      <c r="K13" s="15">
        <v>1</v>
      </c>
      <c r="L13" s="15">
        <v>0</v>
      </c>
      <c r="M13" s="15">
        <v>0.05</v>
      </c>
      <c r="N13" s="15">
        <v>1</v>
      </c>
      <c r="O13" s="15">
        <v>1</v>
      </c>
      <c r="P13" s="16">
        <v>43701</v>
      </c>
    </row>
    <row r="14" spans="1:16" ht="15" customHeight="1" x14ac:dyDescent="0.25">
      <c r="A14" s="19">
        <f>ABS(Tabelle2[[#This Row],[computed]]-Tabelle2[[#This Row],[AveragePosition]])</f>
        <v>0.92131150257693495</v>
      </c>
      <c r="B14" s="20">
        <f>Tabelle2[[#This Row],[Impressions]]/Tabelle2[[#This Row],[ImpressionShare]]</f>
        <v>222.98201278430207</v>
      </c>
      <c r="C14" s="20">
        <f>Tabelle2[[#This Row],[Impressions]]*Tabelle2[[#This Row],[Top]]*Tabelle2[[#This Row],[TopPercentage]]-Tabelle2[[#This Row],[RealisedAbsTop]]</f>
        <v>41.34</v>
      </c>
      <c r="D14" s="20">
        <f>Tabelle2[[#This Row],[Impressions]]*Tabelle2[[#This Row],[AbsoluteTop]]*Tabelle2[[#This Row],[AbsoluteTopPercentage]]</f>
        <v>0.89999999999999991</v>
      </c>
      <c r="E14" s="20">
        <f>(Tabelle2[[#This Row],[Impressions]]-Tabelle2[[#This Row],[RealisedTop]])/1</f>
        <v>108.66</v>
      </c>
      <c r="F1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1.978688497423065</v>
      </c>
      <c r="G14" s="15">
        <v>150</v>
      </c>
      <c r="H14" s="15">
        <v>2.9</v>
      </c>
      <c r="I14" s="15">
        <v>671665438</v>
      </c>
      <c r="J14" s="15" t="s">
        <v>119</v>
      </c>
      <c r="K14" s="15">
        <v>0.64</v>
      </c>
      <c r="L14" s="15">
        <v>0.12</v>
      </c>
      <c r="M14" s="15">
        <v>0.05</v>
      </c>
      <c r="N14" s="15">
        <v>0.44</v>
      </c>
      <c r="O14" s="15">
        <v>0.67269999999999996</v>
      </c>
      <c r="P14" s="16">
        <v>43701</v>
      </c>
    </row>
    <row r="15" spans="1:16" ht="15" customHeight="1" x14ac:dyDescent="0.25">
      <c r="A15" s="19">
        <f>ABS(Tabelle2[[#This Row],[computed]]-Tabelle2[[#This Row],[AveragePosition]])</f>
        <v>0.939232974232169</v>
      </c>
      <c r="B15" s="20">
        <f>Tabelle2[[#This Row],[Impressions]]/Tabelle2[[#This Row],[ImpressionShare]]</f>
        <v>78.996282527881036</v>
      </c>
      <c r="C15" s="20">
        <f>Tabelle2[[#This Row],[Impressions]]*Tabelle2[[#This Row],[Top]]*Tabelle2[[#This Row],[TopPercentage]]-Tabelle2[[#This Row],[RealisedAbsTop]]</f>
        <v>37.572720000000004</v>
      </c>
      <c r="D15" s="20">
        <f>Tabelle2[[#This Row],[Impressions]]*Tabelle2[[#This Row],[AbsoluteTop]]*Tabelle2[[#This Row],[AbsoluteTopPercentage]]</f>
        <v>1.5340799999999999</v>
      </c>
      <c r="E15" s="20">
        <f>(Tabelle2[[#This Row],[Impressions]]-Tabelle2[[#This Row],[RealisedTop]])/1</f>
        <v>30.427279999999996</v>
      </c>
      <c r="F1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1.9607670257678309</v>
      </c>
      <c r="G15" s="15">
        <v>68</v>
      </c>
      <c r="H15" s="15">
        <v>2.9</v>
      </c>
      <c r="I15" s="15">
        <v>671665579</v>
      </c>
      <c r="J15" s="15" t="s">
        <v>120</v>
      </c>
      <c r="K15" s="15">
        <v>0.81</v>
      </c>
      <c r="L15" s="15">
        <v>0.16</v>
      </c>
      <c r="M15" s="15">
        <v>0.14099999999999999</v>
      </c>
      <c r="N15" s="15">
        <v>0.71</v>
      </c>
      <c r="O15" s="15">
        <v>0.86080000000000001</v>
      </c>
      <c r="P15" s="16">
        <v>43701</v>
      </c>
    </row>
    <row r="16" spans="1:16" ht="15" customHeight="1" x14ac:dyDescent="0.25">
      <c r="A16" s="19">
        <f>ABS(Tabelle2[[#This Row],[computed]]-Tabelle2[[#This Row],[AveragePosition]])</f>
        <v>0.78328354346870821</v>
      </c>
      <c r="B16" s="20">
        <f>Tabelle2[[#This Row],[Impressions]]/Tabelle2[[#This Row],[ImpressionShare]]</f>
        <v>783.61774744027298</v>
      </c>
      <c r="C16" s="20">
        <f>Tabelle2[[#This Row],[Impressions]]*Tabelle2[[#This Row],[Top]]*Tabelle2[[#This Row],[TopPercentage]]-Tabelle2[[#This Row],[RealisedAbsTop]]</f>
        <v>246.24140799999998</v>
      </c>
      <c r="D16" s="20">
        <f>Tabelle2[[#This Row],[Impressions]]*Tabelle2[[#This Row],[AbsoluteTop]]*Tabelle2[[#This Row],[AbsoluteTopPercentage]]</f>
        <v>11.140191999999999</v>
      </c>
      <c r="E16" s="20">
        <f>(Tabelle2[[#This Row],[Impressions]]-Tabelle2[[#This Row],[RealisedTop]])/1</f>
        <v>327.75859200000002</v>
      </c>
      <c r="F1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1.956716456531292</v>
      </c>
      <c r="G16" s="15">
        <v>574</v>
      </c>
      <c r="H16" s="15">
        <v>2.74</v>
      </c>
      <c r="I16" s="15">
        <v>671665432</v>
      </c>
      <c r="J16" s="15" t="s">
        <v>115</v>
      </c>
      <c r="K16" s="15">
        <v>0.76</v>
      </c>
      <c r="L16" s="15">
        <v>0.16</v>
      </c>
      <c r="M16" s="15">
        <v>0.12130000000000001</v>
      </c>
      <c r="N16" s="15">
        <v>0.59</v>
      </c>
      <c r="O16" s="15">
        <v>0.73250000000000004</v>
      </c>
      <c r="P16" s="16">
        <v>43701</v>
      </c>
    </row>
    <row r="17" spans="1:16" ht="15" customHeight="1" x14ac:dyDescent="0.25">
      <c r="A17" s="19">
        <f>ABS(Tabelle2[[#This Row],[computed]]-Tabelle2[[#This Row],[AveragePosition]])</f>
        <v>0.80378000859007992</v>
      </c>
      <c r="B17" s="20">
        <f>Tabelle2[[#This Row],[Impressions]]/Tabelle2[[#This Row],[ImpressionShare]]</f>
        <v>78.241430700447182</v>
      </c>
      <c r="C17" s="20">
        <f>Tabelle2[[#This Row],[Impressions]]*Tabelle2[[#This Row],[Top]]*Tabelle2[[#This Row],[TopPercentage]]-Tabelle2[[#This Row],[RealisedAbsTop]]</f>
        <v>35.844101999999992</v>
      </c>
      <c r="D17" s="20">
        <f>Tabelle2[[#This Row],[Impressions]]*Tabelle2[[#This Row],[AbsoluteTop]]*Tabelle2[[#This Row],[AbsoluteTopPercentage]]</f>
        <v>1.6408979999999997</v>
      </c>
      <c r="E17" s="20">
        <f>(Tabelle2[[#This Row],[Impressions]]-Tabelle2[[#This Row],[RealisedTop]])/1</f>
        <v>27.155898000000008</v>
      </c>
      <c r="F1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1.9562199914099199</v>
      </c>
      <c r="G17" s="15">
        <v>63</v>
      </c>
      <c r="H17" s="15">
        <v>2.76</v>
      </c>
      <c r="I17" s="15">
        <v>105222871</v>
      </c>
      <c r="J17" s="15" t="s">
        <v>117</v>
      </c>
      <c r="K17" s="15">
        <v>0.85</v>
      </c>
      <c r="L17" s="15">
        <v>0.18</v>
      </c>
      <c r="M17" s="15">
        <v>0.1447</v>
      </c>
      <c r="N17" s="15">
        <v>0.7</v>
      </c>
      <c r="O17" s="15">
        <v>0.80519999999999903</v>
      </c>
      <c r="P17" s="16">
        <v>43701</v>
      </c>
    </row>
    <row r="18" spans="1:16" ht="15" customHeight="1" x14ac:dyDescent="0.25">
      <c r="A18" s="19">
        <f>ABS(Tabelle2[[#This Row],[computed]]-Tabelle2[[#This Row],[AveragePosition]])</f>
        <v>0.74978715281091945</v>
      </c>
      <c r="B18" s="20">
        <f>Tabelle2[[#This Row],[Impressions]]/Tabelle2[[#This Row],[ImpressionShare]]</f>
        <v>50.29013539651838</v>
      </c>
      <c r="C18" s="20">
        <f>Tabelle2[[#This Row],[Impressions]]*Tabelle2[[#This Row],[Top]]*Tabelle2[[#This Row],[TopPercentage]]-Tabelle2[[#This Row],[RealisedAbsTop]]</f>
        <v>25.412399999999998</v>
      </c>
      <c r="D18" s="20">
        <f>Tabelle2[[#This Row],[Impressions]]*Tabelle2[[#This Row],[AbsoluteTop]]*Tabelle2[[#This Row],[AbsoluteTopPercentage]]</f>
        <v>0.78</v>
      </c>
      <c r="E18" s="20">
        <f>(Tabelle2[[#This Row],[Impressions]]-Tabelle2[[#This Row],[RealisedTop]])/1</f>
        <v>13.587600000000002</v>
      </c>
      <c r="F1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1.9702128471890807</v>
      </c>
      <c r="G18" s="15">
        <v>39</v>
      </c>
      <c r="H18" s="15">
        <v>2.72</v>
      </c>
      <c r="I18" s="15">
        <v>671665570</v>
      </c>
      <c r="J18" s="15" t="s">
        <v>114</v>
      </c>
      <c r="K18" s="15">
        <v>0.92</v>
      </c>
      <c r="L18" s="15">
        <v>0.16</v>
      </c>
      <c r="M18" s="15">
        <v>0.125</v>
      </c>
      <c r="N18" s="15">
        <v>0.73</v>
      </c>
      <c r="O18" s="15">
        <v>0.77549999999999997</v>
      </c>
      <c r="P18" s="16">
        <v>43701</v>
      </c>
    </row>
    <row r="19" spans="1:16" ht="15" customHeight="1" x14ac:dyDescent="0.25">
      <c r="A19" s="19">
        <f>ABS(Tabelle2[[#This Row],[computed]]-Tabelle2[[#This Row],[AveragePosition]])</f>
        <v>0.79061450877969763</v>
      </c>
      <c r="B19" s="20">
        <f>Tabelle2[[#This Row],[Impressions]]/Tabelle2[[#This Row],[ImpressionShare]]</f>
        <v>115.6677181913775</v>
      </c>
      <c r="C19" s="20">
        <f>Tabelle2[[#This Row],[Impressions]]*Tabelle2[[#This Row],[Top]]*Tabelle2[[#This Row],[TopPercentage]]-Tabelle2[[#This Row],[RealisedAbsTop]]</f>
        <v>69.898059000000018</v>
      </c>
      <c r="D19" s="20">
        <f>Tabelle2[[#This Row],[Impressions]]*Tabelle2[[#This Row],[AbsoluteTop]]*Tabelle2[[#This Row],[AbsoluteTopPercentage]]</f>
        <v>1.471041</v>
      </c>
      <c r="E19" s="20">
        <f>(Tabelle2[[#This Row],[Impressions]]-Tabelle2[[#This Row],[RealisedTop]])/1</f>
        <v>29.101940999999982</v>
      </c>
      <c r="F1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1.9793854912203024</v>
      </c>
      <c r="G19" s="15">
        <v>99</v>
      </c>
      <c r="H19" s="15">
        <v>2.77</v>
      </c>
      <c r="I19" s="15">
        <v>111530791</v>
      </c>
      <c r="J19" s="15" t="s">
        <v>116</v>
      </c>
      <c r="K19" s="15">
        <v>0.89</v>
      </c>
      <c r="L19" s="15">
        <v>0.13</v>
      </c>
      <c r="M19" s="15">
        <v>0.1143</v>
      </c>
      <c r="N19" s="15">
        <v>0.81</v>
      </c>
      <c r="O19" s="15">
        <v>0.85589999999999999</v>
      </c>
      <c r="P19" s="16">
        <v>43701</v>
      </c>
    </row>
    <row r="20" spans="1:16" ht="15" customHeight="1" x14ac:dyDescent="0.25">
      <c r="A20" s="19">
        <f>ABS(Tabelle2[[#This Row],[computed]]-Tabelle2[[#This Row],[AveragePosition]])</f>
        <v>0.81307283983224998</v>
      </c>
      <c r="B20" s="20">
        <f>Tabelle2[[#This Row],[Impressions]]/Tabelle2[[#This Row],[ImpressionShare]]</f>
        <v>20.999115826702031</v>
      </c>
      <c r="C20" s="20">
        <f>Tabelle2[[#This Row],[Impressions]]*Tabelle2[[#This Row],[Top]]*Tabelle2[[#This Row],[TopPercentage]]-Tabelle2[[#This Row],[RealisedAbsTop]]</f>
        <v>15.4755</v>
      </c>
      <c r="D20" s="20">
        <f>Tabelle2[[#This Row],[Impressions]]*Tabelle2[[#This Row],[AbsoluteTop]]*Tabelle2[[#This Row],[AbsoluteTopPercentage]]</f>
        <v>4.7500000000000007E-2</v>
      </c>
      <c r="E20" s="20">
        <f>(Tabelle2[[#This Row],[Impressions]]-Tabelle2[[#This Row],[RealisedTop]])/1</f>
        <v>3.5244999999999997</v>
      </c>
      <c r="F2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1.9969271601677501</v>
      </c>
      <c r="G20" s="15">
        <v>19</v>
      </c>
      <c r="H20" s="15">
        <v>2.81</v>
      </c>
      <c r="I20" s="15">
        <v>284838511</v>
      </c>
      <c r="J20" s="15" t="s">
        <v>118</v>
      </c>
      <c r="K20" s="15">
        <v>0.95</v>
      </c>
      <c r="L20" s="15">
        <v>0.05</v>
      </c>
      <c r="M20" s="15">
        <v>0.05</v>
      </c>
      <c r="N20" s="15">
        <v>0.86</v>
      </c>
      <c r="O20" s="15">
        <v>0.90480000000000005</v>
      </c>
      <c r="P20" s="16">
        <v>43701</v>
      </c>
    </row>
    <row r="21" spans="1:16" ht="15" customHeight="1" x14ac:dyDescent="0.25">
      <c r="A21" s="19">
        <f>ABS(Tabelle2[[#This Row],[computed]]-Tabelle2[[#This Row],[AveragePosition]])</f>
        <v>0.65755465492858578</v>
      </c>
      <c r="B21" s="20">
        <f>Tabelle2[[#This Row],[Impressions]]/Tabelle2[[#This Row],[ImpressionShare]]</f>
        <v>87.181903864278979</v>
      </c>
      <c r="C21" s="20">
        <f>Tabelle2[[#This Row],[Impressions]]*Tabelle2[[#This Row],[Top]]*Tabelle2[[#This Row],[TopPercentage]]-Tabelle2[[#This Row],[RealisedAbsTop]]</f>
        <v>48.632800000000003</v>
      </c>
      <c r="D21" s="20">
        <f>Tabelle2[[#This Row],[Impressions]]*Tabelle2[[#This Row],[AbsoluteTop]]*Tabelle2[[#This Row],[AbsoluteTopPercentage]]</f>
        <v>0.37000000000000005</v>
      </c>
      <c r="E21" s="20">
        <f>(Tabelle2[[#This Row],[Impressions]]-Tabelle2[[#This Row],[RealisedTop]])/1</f>
        <v>25.367199999999997</v>
      </c>
      <c r="F2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1.9924453450714141</v>
      </c>
      <c r="G21" s="15">
        <v>74</v>
      </c>
      <c r="H21" s="15">
        <v>2.65</v>
      </c>
      <c r="I21" s="15">
        <v>1727423449</v>
      </c>
      <c r="J21" s="15" t="s">
        <v>113</v>
      </c>
      <c r="K21" s="15">
        <v>0.86</v>
      </c>
      <c r="L21" s="15">
        <v>0.1</v>
      </c>
      <c r="M21" s="15">
        <v>0.05</v>
      </c>
      <c r="N21" s="15">
        <v>0.77</v>
      </c>
      <c r="O21" s="15">
        <v>0.8488</v>
      </c>
      <c r="P21" s="16">
        <v>43701</v>
      </c>
    </row>
    <row r="22" spans="1:16" ht="15" customHeight="1" x14ac:dyDescent="0.25">
      <c r="A22" s="19">
        <f>ABS(Tabelle2[[#This Row],[computed]]-Tabelle2[[#This Row],[AveragePosition]])</f>
        <v>0.58002962919067858</v>
      </c>
      <c r="B22" s="20">
        <f>Tabelle2[[#This Row],[Impressions]]/Tabelle2[[#This Row],[ImpressionShare]]</f>
        <v>12</v>
      </c>
      <c r="C22" s="20">
        <f>Tabelle2[[#This Row],[Impressions]]*Tabelle2[[#This Row],[Top]]*Tabelle2[[#This Row],[TopPercentage]]-Tabelle2[[#This Row],[RealisedAbsTop]]</f>
        <v>6.75</v>
      </c>
      <c r="D22" s="20">
        <f>Tabelle2[[#This Row],[Impressions]]*Tabelle2[[#This Row],[AbsoluteTop]]*Tabelle2[[#This Row],[AbsoluteTopPercentage]]</f>
        <v>0</v>
      </c>
      <c r="E22" s="20">
        <f>(Tabelle2[[#This Row],[Impressions]]-Tabelle2[[#This Row],[RealisedTop]])/1</f>
        <v>2.25</v>
      </c>
      <c r="F2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1.9999703708093215</v>
      </c>
      <c r="G22" s="15">
        <v>9</v>
      </c>
      <c r="H22" s="15">
        <v>2.58</v>
      </c>
      <c r="I22" s="15">
        <v>124508311</v>
      </c>
      <c r="J22" s="15" t="s">
        <v>110</v>
      </c>
      <c r="K22" s="15">
        <v>1</v>
      </c>
      <c r="L22" s="15">
        <v>0</v>
      </c>
      <c r="M22" s="15">
        <v>0.05</v>
      </c>
      <c r="N22" s="15">
        <v>0.75</v>
      </c>
      <c r="O22" s="15">
        <v>0.75</v>
      </c>
      <c r="P22" s="16">
        <v>43701</v>
      </c>
    </row>
    <row r="23" spans="1:16" ht="15" customHeight="1" x14ac:dyDescent="0.25">
      <c r="A23" s="19">
        <f>ABS(Tabelle2[[#This Row],[computed]]-Tabelle2[[#This Row],[AveragePosition]])</f>
        <v>0.64315258871459902</v>
      </c>
      <c r="B23" s="20">
        <f>Tabelle2[[#This Row],[Impressions]]/Tabelle2[[#This Row],[ImpressionShare]]</f>
        <v>311.5638106650689</v>
      </c>
      <c r="C23" s="20">
        <f>Tabelle2[[#This Row],[Impressions]]*Tabelle2[[#This Row],[Top]]*Tabelle2[[#This Row],[TopPercentage]]-Tabelle2[[#This Row],[RealisedAbsTop]]</f>
        <v>172.70681999999999</v>
      </c>
      <c r="D23" s="20">
        <f>Tabelle2[[#This Row],[Impressions]]*Tabelle2[[#This Row],[AbsoluteTop]]*Tabelle2[[#This Row],[AbsoluteTopPercentage]]</f>
        <v>4.0931800000000003</v>
      </c>
      <c r="E23" s="20">
        <f>(Tabelle2[[#This Row],[Impressions]]-Tabelle2[[#This Row],[RealisedTop]])/1</f>
        <v>87.293180000000007</v>
      </c>
      <c r="F2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1.9768474112854011</v>
      </c>
      <c r="G23" s="15">
        <v>260</v>
      </c>
      <c r="H23" s="15">
        <v>2.62</v>
      </c>
      <c r="I23" s="15">
        <v>1727077862</v>
      </c>
      <c r="J23" s="15" t="s">
        <v>111</v>
      </c>
      <c r="K23" s="15">
        <v>0.85</v>
      </c>
      <c r="L23" s="15">
        <v>0.13</v>
      </c>
      <c r="M23" s="15">
        <v>0.1211</v>
      </c>
      <c r="N23" s="15">
        <v>0.8</v>
      </c>
      <c r="O23" s="15">
        <v>0.83450000000000002</v>
      </c>
      <c r="P23" s="16">
        <v>43701</v>
      </c>
    </row>
    <row r="24" spans="1:16" ht="15" customHeight="1" x14ac:dyDescent="0.25">
      <c r="A24" s="19">
        <f>ABS(Tabelle2[[#This Row],[computed]]-Tabelle2[[#This Row],[AveragePosition]])</f>
        <v>0.65101593143189151</v>
      </c>
      <c r="B24" s="20">
        <f>Tabelle2[[#This Row],[Impressions]]/Tabelle2[[#This Row],[ImpressionShare]]</f>
        <v>8</v>
      </c>
      <c r="C24" s="20">
        <f>Tabelle2[[#This Row],[Impressions]]*Tabelle2[[#This Row],[Top]]*Tabelle2[[#This Row],[TopPercentage]]-Tabelle2[[#This Row],[RealisedAbsTop]]</f>
        <v>6.0651999999999999</v>
      </c>
      <c r="D24" s="20">
        <f>Tabelle2[[#This Row],[Impressions]]*Tabelle2[[#This Row],[AbsoluteTop]]*Tabelle2[[#This Row],[AbsoluteTopPercentage]]</f>
        <v>0.13</v>
      </c>
      <c r="E24" s="20">
        <f>(Tabelle2[[#This Row],[Impressions]]-Tabelle2[[#This Row],[RealisedTop]])/1</f>
        <v>1.9348000000000001</v>
      </c>
      <c r="F2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1.9789840685681084</v>
      </c>
      <c r="G24" s="15">
        <v>8</v>
      </c>
      <c r="H24" s="15">
        <v>2.63</v>
      </c>
      <c r="I24" s="15">
        <v>2063388172</v>
      </c>
      <c r="J24" s="15" t="s">
        <v>112</v>
      </c>
      <c r="K24" s="15">
        <v>0.88</v>
      </c>
      <c r="L24" s="15">
        <v>0.13</v>
      </c>
      <c r="M24" s="15">
        <v>0.125</v>
      </c>
      <c r="N24" s="15">
        <v>0.88</v>
      </c>
      <c r="O24" s="15">
        <v>1</v>
      </c>
      <c r="P24" s="16">
        <v>43701</v>
      </c>
    </row>
    <row r="25" spans="1:16" ht="15" customHeight="1" x14ac:dyDescent="0.25">
      <c r="A25" s="19">
        <f>ABS(Tabelle2[[#This Row],[computed]]-Tabelle2[[#This Row],[AveragePosition]])</f>
        <v>0.58439011162132437</v>
      </c>
      <c r="B25" s="20">
        <f>Tabelle2[[#This Row],[Impressions]]/Tabelle2[[#This Row],[ImpressionShare]]</f>
        <v>25</v>
      </c>
      <c r="C25" s="20">
        <f>Tabelle2[[#This Row],[Impressions]]*Tabelle2[[#This Row],[Top]]*Tabelle2[[#This Row],[TopPercentage]]-Tabelle2[[#This Row],[RealisedAbsTop]]</f>
        <v>17.919999999999998</v>
      </c>
      <c r="D25" s="20">
        <f>Tabelle2[[#This Row],[Impressions]]*Tabelle2[[#This Row],[AbsoluteTop]]*Tabelle2[[#This Row],[AbsoluteTopPercentage]]</f>
        <v>1.44</v>
      </c>
      <c r="E25" s="20">
        <f>(Tabelle2[[#This Row],[Impressions]]-Tabelle2[[#This Row],[RealisedTop]])/1</f>
        <v>7.0800000000000018</v>
      </c>
      <c r="F2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1.9256098883786754</v>
      </c>
      <c r="G25" s="15">
        <v>25</v>
      </c>
      <c r="H25" s="15">
        <v>2.5099999999999998</v>
      </c>
      <c r="I25" s="15">
        <v>1727077181</v>
      </c>
      <c r="J25" s="15" t="s">
        <v>109</v>
      </c>
      <c r="K25" s="15">
        <v>0.88</v>
      </c>
      <c r="L25" s="15">
        <v>0.24</v>
      </c>
      <c r="M25" s="15">
        <v>0.24</v>
      </c>
      <c r="N25" s="15">
        <v>0.88</v>
      </c>
      <c r="O25" s="15">
        <v>1</v>
      </c>
      <c r="P25" s="16">
        <v>43701</v>
      </c>
    </row>
    <row r="26" spans="1:16" ht="15" customHeight="1" x14ac:dyDescent="0.25">
      <c r="A26" s="19">
        <f>ABS(Tabelle2[[#This Row],[computed]]-Tabelle2[[#This Row],[AveragePosition]])</f>
        <v>0.52565081874444197</v>
      </c>
      <c r="B26" s="20">
        <f>Tabelle2[[#This Row],[Impressions]]/Tabelle2[[#This Row],[ImpressionShare]]</f>
        <v>565.08577194752775</v>
      </c>
      <c r="C26" s="20">
        <f>Tabelle2[[#This Row],[Impressions]]*Tabelle2[[#This Row],[Top]]*Tabelle2[[#This Row],[TopPercentage]]-Tabelle2[[#This Row],[RealisedAbsTop]]</f>
        <v>9.9568000000000012</v>
      </c>
      <c r="D26" s="20">
        <f>Tabelle2[[#This Row],[Impressions]]*Tabelle2[[#This Row],[AbsoluteTop]]*Tabelle2[[#This Row],[AbsoluteTopPercentage]]</f>
        <v>1.1760000000000002</v>
      </c>
      <c r="E26" s="20">
        <f>(Tabelle2[[#This Row],[Impressions]]-Tabelle2[[#This Row],[RealisedTop]])/1</f>
        <v>102.0432</v>
      </c>
      <c r="F2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1.894349181255558</v>
      </c>
      <c r="G26" s="15">
        <v>112</v>
      </c>
      <c r="H26" s="15">
        <v>2.42</v>
      </c>
      <c r="I26" s="15">
        <v>671665618</v>
      </c>
      <c r="J26" s="15" t="s">
        <v>108</v>
      </c>
      <c r="K26" s="15">
        <v>0.71</v>
      </c>
      <c r="L26" s="15">
        <v>0.21</v>
      </c>
      <c r="M26" s="15">
        <v>0.05</v>
      </c>
      <c r="N26" s="15">
        <v>0.14000000000000001</v>
      </c>
      <c r="O26" s="15">
        <v>0.19819999999999999</v>
      </c>
      <c r="P26" s="16">
        <v>43701</v>
      </c>
    </row>
    <row r="27" spans="1:16" ht="15" customHeight="1" x14ac:dyDescent="0.25">
      <c r="A27" s="19">
        <f>ABS(Tabelle2[[#This Row],[computed]]-Tabelle2[[#This Row],[AveragePosition]])</f>
        <v>0.4500615688114995</v>
      </c>
      <c r="B27" s="20">
        <f>Tabelle2[[#This Row],[Impressions]]/Tabelle2[[#This Row],[ImpressionShare]]</f>
        <v>97.008892481810832</v>
      </c>
      <c r="C27" s="20">
        <f>Tabelle2[[#This Row],[Impressions]]*Tabelle2[[#This Row],[Top]]*Tabelle2[[#This Row],[TopPercentage]]-Tabelle2[[#This Row],[RealisedAbsTop]]</f>
        <v>12.319199999999999</v>
      </c>
      <c r="D27" s="20">
        <f>Tabelle2[[#This Row],[Impressions]]*Tabelle2[[#This Row],[AbsoluteTop]]*Tabelle2[[#This Row],[AbsoluteTopPercentage]]</f>
        <v>0.25200000000000006</v>
      </c>
      <c r="E27" s="20">
        <f>(Tabelle2[[#This Row],[Impressions]]-Tabelle2[[#This Row],[RealisedTop]])/1</f>
        <v>23.680800000000001</v>
      </c>
      <c r="F2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1.9799384311885007</v>
      </c>
      <c r="G27" s="15">
        <v>36</v>
      </c>
      <c r="H27" s="15">
        <v>2.4300000000000002</v>
      </c>
      <c r="I27" s="15">
        <v>1712651432</v>
      </c>
      <c r="J27" s="15" t="s">
        <v>105</v>
      </c>
      <c r="K27" s="15">
        <v>0.97</v>
      </c>
      <c r="L27" s="15">
        <v>0.14000000000000001</v>
      </c>
      <c r="M27" s="15">
        <v>0.05</v>
      </c>
      <c r="N27" s="15">
        <v>0.36</v>
      </c>
      <c r="O27" s="15">
        <v>0.37109999999999999</v>
      </c>
      <c r="P27" s="16">
        <v>43701</v>
      </c>
    </row>
    <row r="28" spans="1:16" ht="15" customHeight="1" x14ac:dyDescent="0.25">
      <c r="A28" s="19">
        <f>ABS(Tabelle2[[#This Row],[computed]]-Tabelle2[[#This Row],[AveragePosition]])</f>
        <v>0.51848773709891094</v>
      </c>
      <c r="B28" s="20">
        <f>Tabelle2[[#This Row],[Impressions]]/Tabelle2[[#This Row],[ImpressionShare]]</f>
        <v>13</v>
      </c>
      <c r="C28" s="20">
        <f>Tabelle2[[#This Row],[Impressions]]*Tabelle2[[#This Row],[Top]]*Tabelle2[[#This Row],[TopPercentage]]-Tabelle2[[#This Row],[RealisedAbsTop]]</f>
        <v>5.8893899999999988</v>
      </c>
      <c r="D28" s="20">
        <f>Tabelle2[[#This Row],[Impressions]]*Tabelle2[[#This Row],[AbsoluteTop]]*Tabelle2[[#This Row],[AbsoluteTopPercentage]]</f>
        <v>0.29990999999999995</v>
      </c>
      <c r="E28" s="20">
        <f>(Tabelle2[[#This Row],[Impressions]]-Tabelle2[[#This Row],[RealisedTop]])/1</f>
        <v>7.1106100000000012</v>
      </c>
      <c r="F2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1.9515122629010893</v>
      </c>
      <c r="G28" s="15">
        <v>13</v>
      </c>
      <c r="H28" s="15">
        <v>2.4700000000000002</v>
      </c>
      <c r="I28" s="15">
        <v>2063388160</v>
      </c>
      <c r="J28" s="15" t="s">
        <v>107</v>
      </c>
      <c r="K28" s="15">
        <v>0.69</v>
      </c>
      <c r="L28" s="15">
        <v>0.15</v>
      </c>
      <c r="M28" s="15">
        <v>0.15379999999999999</v>
      </c>
      <c r="N28" s="15">
        <v>0.69</v>
      </c>
      <c r="O28" s="15">
        <v>1</v>
      </c>
      <c r="P28" s="16">
        <v>43701</v>
      </c>
    </row>
    <row r="29" spans="1:16" ht="15" customHeight="1" x14ac:dyDescent="0.25">
      <c r="A29" s="19">
        <f>ABS(Tabelle2[[#This Row],[computed]]-Tabelle2[[#This Row],[AveragePosition]])</f>
        <v>0.48219921073065897</v>
      </c>
      <c r="B29" s="20">
        <f>Tabelle2[[#This Row],[Impressions]]/Tabelle2[[#This Row],[ImpressionShare]]</f>
        <v>14</v>
      </c>
      <c r="C29" s="20">
        <f>Tabelle2[[#This Row],[Impressions]]*Tabelle2[[#This Row],[Top]]*Tabelle2[[#This Row],[TopPercentage]]-Tabelle2[[#This Row],[RealisedAbsTop]]</f>
        <v>8.7224480000000053</v>
      </c>
      <c r="D29" s="20">
        <f>Tabelle2[[#This Row],[Impressions]]*Tabelle2[[#This Row],[AbsoluteTop]]*Tabelle2[[#This Row],[AbsoluteTopPercentage]]</f>
        <v>0.67855199999999705</v>
      </c>
      <c r="E29" s="20">
        <f>(Tabelle2[[#This Row],[Impressions]]-Tabelle2[[#This Row],[RealisedTop]])/1</f>
        <v>5.2775519999999947</v>
      </c>
      <c r="F2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1.9278007892693412</v>
      </c>
      <c r="G29" s="15">
        <v>14</v>
      </c>
      <c r="H29" s="15">
        <v>2.41</v>
      </c>
      <c r="I29" s="15">
        <v>1052978301</v>
      </c>
      <c r="J29" s="15" t="s">
        <v>106</v>
      </c>
      <c r="K29" s="15">
        <v>0.79</v>
      </c>
      <c r="L29" s="15">
        <v>0.21</v>
      </c>
      <c r="M29" s="15">
        <v>0.23079999999999901</v>
      </c>
      <c r="N29" s="15">
        <v>0.85</v>
      </c>
      <c r="O29" s="15">
        <v>1</v>
      </c>
      <c r="P29" s="16">
        <v>43701</v>
      </c>
    </row>
    <row r="30" spans="1:16" ht="15" customHeight="1" x14ac:dyDescent="0.25">
      <c r="A30" s="19">
        <f>ABS(Tabelle2[[#This Row],[computed]]-Tabelle2[[#This Row],[AveragePosition]])</f>
        <v>0.35210334340151106</v>
      </c>
      <c r="B30" s="20">
        <f>Tabelle2[[#This Row],[Impressions]]/Tabelle2[[#This Row],[ImpressionShare]]</f>
        <v>14.999423099111572</v>
      </c>
      <c r="C30" s="20">
        <f>Tabelle2[[#This Row],[Impressions]]*Tabelle2[[#This Row],[Top]]*Tabelle2[[#This Row],[TopPercentage]]-Tabelle2[[#This Row],[RealisedAbsTop]]</f>
        <v>7.9214980000000015</v>
      </c>
      <c r="D30" s="20">
        <f>Tabelle2[[#This Row],[Impressions]]*Tabelle2[[#This Row],[AbsoluteTop]]*Tabelle2[[#This Row],[AbsoluteTopPercentage]]</f>
        <v>1.6465019999999999</v>
      </c>
      <c r="E30" s="20">
        <f>(Tabelle2[[#This Row],[Impressions]]-Tabelle2[[#This Row],[RealisedTop]])/1</f>
        <v>5.0785019999999985</v>
      </c>
      <c r="F3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1.8278966565984891</v>
      </c>
      <c r="G30" s="15">
        <v>13</v>
      </c>
      <c r="H30" s="15">
        <v>2.1800000000000002</v>
      </c>
      <c r="I30" s="15">
        <v>2063388148</v>
      </c>
      <c r="J30" s="15" t="s">
        <v>103</v>
      </c>
      <c r="K30" s="15">
        <v>0.92</v>
      </c>
      <c r="L30" s="15">
        <v>0.38</v>
      </c>
      <c r="M30" s="15">
        <v>0.33329999999999999</v>
      </c>
      <c r="N30" s="15">
        <v>0.8</v>
      </c>
      <c r="O30" s="15">
        <v>0.86670000000000003</v>
      </c>
      <c r="P30" s="16">
        <v>43701</v>
      </c>
    </row>
    <row r="31" spans="1:16" ht="15" customHeight="1" x14ac:dyDescent="0.25">
      <c r="A31" s="19">
        <f>ABS(Tabelle2[[#This Row],[computed]]-Tabelle2[[#This Row],[AveragePosition]])</f>
        <v>0.43449006281083191</v>
      </c>
      <c r="B31" s="20">
        <f>Tabelle2[[#This Row],[Impressions]]/Tabelle2[[#This Row],[ImpressionShare]]</f>
        <v>18</v>
      </c>
      <c r="C31" s="20">
        <f>Tabelle2[[#This Row],[Impressions]]*Tabelle2[[#This Row],[Top]]*Tabelle2[[#This Row],[TopPercentage]]-Tabelle2[[#This Row],[RealisedAbsTop]]</f>
        <v>13.924997999999999</v>
      </c>
      <c r="D31" s="20">
        <f>Tabelle2[[#This Row],[Impressions]]*Tabelle2[[#This Row],[AbsoluteTop]]*Tabelle2[[#This Row],[AbsoluteTopPercentage]]</f>
        <v>1.9798020000000001</v>
      </c>
      <c r="E31" s="20">
        <f>(Tabelle2[[#This Row],[Impressions]]-Tabelle2[[#This Row],[RealisedTop]])/1</f>
        <v>4.0750020000000013</v>
      </c>
      <c r="F3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1.8755099371891681</v>
      </c>
      <c r="G31" s="15">
        <v>18</v>
      </c>
      <c r="H31" s="15">
        <v>2.31</v>
      </c>
      <c r="I31" s="15">
        <v>1528441863</v>
      </c>
      <c r="J31" s="15" t="s">
        <v>104</v>
      </c>
      <c r="K31" s="15">
        <v>0.94</v>
      </c>
      <c r="L31" s="15">
        <v>0.33</v>
      </c>
      <c r="M31" s="15">
        <v>0.33329999999999999</v>
      </c>
      <c r="N31" s="15">
        <v>0.94</v>
      </c>
      <c r="O31" s="15">
        <v>1</v>
      </c>
      <c r="P31" s="16">
        <v>43701</v>
      </c>
    </row>
    <row r="32" spans="1:16" ht="15" customHeight="1" x14ac:dyDescent="0.25">
      <c r="A32" s="19">
        <f>ABS(Tabelle2[[#This Row],[computed]]-Tabelle2[[#This Row],[AveragePosition]])</f>
        <v>0.29408026909565144</v>
      </c>
      <c r="B32" s="20">
        <f>Tabelle2[[#This Row],[Impressions]]/Tabelle2[[#This Row],[ImpressionShare]]</f>
        <v>197.59450171821305</v>
      </c>
      <c r="C32" s="20">
        <f>Tabelle2[[#This Row],[Impressions]]*Tabelle2[[#This Row],[Top]]*Tabelle2[[#This Row],[TopPercentage]]-Tabelle2[[#This Row],[RealisedAbsTop]]</f>
        <v>28.404632000000003</v>
      </c>
      <c r="D32" s="20">
        <f>Tabelle2[[#This Row],[Impressions]]*Tabelle2[[#This Row],[AbsoluteTop]]*Tabelle2[[#This Row],[AbsoluteTopPercentage]]</f>
        <v>6.408167999999999</v>
      </c>
      <c r="E32" s="20">
        <f>(Tabelle2[[#This Row],[Impressions]]-Tabelle2[[#This Row],[RealisedTop]])/1</f>
        <v>63.595367999999993</v>
      </c>
      <c r="F3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1.8159197309043484</v>
      </c>
      <c r="G32" s="15">
        <v>92</v>
      </c>
      <c r="H32" s="15">
        <v>2.11</v>
      </c>
      <c r="I32" s="15">
        <v>671665621</v>
      </c>
      <c r="J32" s="15" t="s">
        <v>99</v>
      </c>
      <c r="K32" s="15">
        <v>0.88</v>
      </c>
      <c r="L32" s="15">
        <v>0.38</v>
      </c>
      <c r="M32" s="15">
        <v>0.18329999999999999</v>
      </c>
      <c r="N32" s="15">
        <v>0.43</v>
      </c>
      <c r="O32" s="15">
        <v>0.46560000000000001</v>
      </c>
      <c r="P32" s="16">
        <v>43701</v>
      </c>
    </row>
    <row r="33" spans="1:16" ht="15" customHeight="1" x14ac:dyDescent="0.25">
      <c r="A33" s="19">
        <f>ABS(Tabelle2[[#This Row],[computed]]-Tabelle2[[#This Row],[AveragePosition]])</f>
        <v>0.25120331330920487</v>
      </c>
      <c r="B33" s="20">
        <f>Tabelle2[[#This Row],[Impressions]]/Tabelle2[[#This Row],[ImpressionShare]]</f>
        <v>10</v>
      </c>
      <c r="C33" s="20">
        <f>Tabelle2[[#This Row],[Impressions]]*Tabelle2[[#This Row],[Top]]*Tabelle2[[#This Row],[TopPercentage]]-Tabelle2[[#This Row],[RealisedAbsTop]]</f>
        <v>2.0134000000000003</v>
      </c>
      <c r="D33" s="20">
        <f>Tabelle2[[#This Row],[Impressions]]*Tabelle2[[#This Row],[AbsoluteTop]]*Tabelle2[[#This Row],[AbsoluteTopPercentage]]</f>
        <v>0.66659999999999997</v>
      </c>
      <c r="E33" s="20">
        <f>(Tabelle2[[#This Row],[Impressions]]-Tabelle2[[#This Row],[RealisedTop]])/1</f>
        <v>1.9865999999999997</v>
      </c>
      <c r="F3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1.7512033133092049</v>
      </c>
      <c r="G33" s="15">
        <v>4</v>
      </c>
      <c r="H33" s="15">
        <v>1.5</v>
      </c>
      <c r="I33" s="15">
        <v>105222991</v>
      </c>
      <c r="J33" s="15" t="s">
        <v>30</v>
      </c>
      <c r="K33" s="15">
        <v>1</v>
      </c>
      <c r="L33" s="15">
        <v>0.5</v>
      </c>
      <c r="M33" s="15">
        <v>0.33329999999999999</v>
      </c>
      <c r="N33" s="15">
        <v>0.67</v>
      </c>
      <c r="O33" s="15">
        <v>0.4</v>
      </c>
      <c r="P33" s="16">
        <v>43701</v>
      </c>
    </row>
    <row r="34" spans="1:16" ht="15" customHeight="1" x14ac:dyDescent="0.25">
      <c r="A34" s="19">
        <f>ABS(Tabelle2[[#This Row],[computed]]-Tabelle2[[#This Row],[AveragePosition]])</f>
        <v>0.32514924264924239</v>
      </c>
      <c r="B34" s="20">
        <f>Tabelle2[[#This Row],[Impressions]]/Tabelle2[[#This Row],[ImpressionShare]]</f>
        <v>4</v>
      </c>
      <c r="C34" s="20">
        <f>Tabelle2[[#This Row],[Impressions]]*Tabelle2[[#This Row],[Top]]*Tabelle2[[#This Row],[TopPercentage]]-Tabelle2[[#This Row],[RealisedAbsTop]]</f>
        <v>6.6330000000003331E-3</v>
      </c>
      <c r="D34" s="20">
        <f>Tabelle2[[#This Row],[Impressions]]*Tabelle2[[#This Row],[AbsoluteTop]]*Tabelle2[[#This Row],[AbsoluteTopPercentage]]</f>
        <v>1.3400669999999999</v>
      </c>
      <c r="E34" s="20">
        <f>(Tabelle2[[#This Row],[Impressions]]-Tabelle2[[#This Row],[RealisedTop]])/1</f>
        <v>2.9933669999999997</v>
      </c>
      <c r="F3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1.0048507573507577</v>
      </c>
      <c r="G34" s="15">
        <v>3</v>
      </c>
      <c r="H34" s="15">
        <v>1.33</v>
      </c>
      <c r="I34" s="15">
        <v>2063388211</v>
      </c>
      <c r="J34" s="15" t="s">
        <v>102</v>
      </c>
      <c r="K34" s="15">
        <v>0.67</v>
      </c>
      <c r="L34" s="15">
        <v>0.67</v>
      </c>
      <c r="M34" s="15">
        <v>0.66669999999999996</v>
      </c>
      <c r="N34" s="15">
        <v>0.67</v>
      </c>
      <c r="O34" s="15">
        <v>0.75</v>
      </c>
      <c r="P34" s="16">
        <v>43701</v>
      </c>
    </row>
    <row r="35" spans="1:16" ht="15" customHeight="1" x14ac:dyDescent="0.25">
      <c r="A35" s="19">
        <f>ABS(Tabelle2[[#This Row],[computed]]-Tabelle2[[#This Row],[AveragePosition]])</f>
        <v>0.26300023872468015</v>
      </c>
      <c r="B35" s="20">
        <f>Tabelle2[[#This Row],[Impressions]]/Tabelle2[[#This Row],[ImpressionShare]]</f>
        <v>14.999423099111572</v>
      </c>
      <c r="C35" s="20">
        <f>Tabelle2[[#This Row],[Impressions]]*Tabelle2[[#This Row],[Top]]*Tabelle2[[#This Row],[TopPercentage]]-Tabelle2[[#This Row],[RealisedAbsTop]]</f>
        <v>11.050065</v>
      </c>
      <c r="D35" s="20">
        <f>Tabelle2[[#This Row],[Impressions]]*Tabelle2[[#This Row],[AbsoluteTop]]*Tabelle2[[#This Row],[AbsoluteTopPercentage]]</f>
        <v>0.25993500000000003</v>
      </c>
      <c r="E35" s="20">
        <f>(Tabelle2[[#This Row],[Impressions]]-Tabelle2[[#This Row],[RealisedTop]])/1</f>
        <v>1.949935</v>
      </c>
      <c r="F3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1.9769997612753201</v>
      </c>
      <c r="G35" s="15">
        <v>13</v>
      </c>
      <c r="H35" s="15">
        <v>2.2400000000000002</v>
      </c>
      <c r="I35" s="15">
        <v>2063388175</v>
      </c>
      <c r="J35" s="15" t="s">
        <v>96</v>
      </c>
      <c r="K35" s="15">
        <v>1</v>
      </c>
      <c r="L35" s="15">
        <v>0.15</v>
      </c>
      <c r="M35" s="15">
        <v>0.1333</v>
      </c>
      <c r="N35" s="15">
        <v>0.87</v>
      </c>
      <c r="O35" s="15">
        <v>0.86670000000000003</v>
      </c>
      <c r="P35" s="16">
        <v>43701</v>
      </c>
    </row>
    <row r="36" spans="1:16" ht="15" customHeight="1" x14ac:dyDescent="0.25">
      <c r="A36" s="19">
        <f>ABS(Tabelle2[[#This Row],[computed]]-Tabelle2[[#This Row],[AveragePosition]])</f>
        <v>0.26896053175109857</v>
      </c>
      <c r="B36" s="20">
        <f>Tabelle2[[#This Row],[Impressions]]/Tabelle2[[#This Row],[ImpressionShare]]</f>
        <v>17.653167185877468</v>
      </c>
      <c r="C36" s="20">
        <f>Tabelle2[[#This Row],[Impressions]]*Tabelle2[[#This Row],[Top]]*Tabelle2[[#This Row],[TopPercentage]]-Tabelle2[[#This Row],[RealisedAbsTop]]</f>
        <v>11.331265000000002</v>
      </c>
      <c r="D36" s="20">
        <f>Tabelle2[[#This Row],[Impressions]]*Tabelle2[[#This Row],[AbsoluteTop]]*Tabelle2[[#This Row],[AbsoluteTopPercentage]]</f>
        <v>1.9831349999999999</v>
      </c>
      <c r="E36" s="20">
        <f>(Tabelle2[[#This Row],[Impressions]]-Tabelle2[[#This Row],[RealisedTop]])/1</f>
        <v>5.6687349999999981</v>
      </c>
      <c r="F3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1.8510394682489015</v>
      </c>
      <c r="G36" s="15">
        <v>17</v>
      </c>
      <c r="H36" s="15">
        <v>2.12</v>
      </c>
      <c r="I36" s="15">
        <v>105222751</v>
      </c>
      <c r="J36" s="15" t="s">
        <v>97</v>
      </c>
      <c r="K36" s="15">
        <v>0.88</v>
      </c>
      <c r="L36" s="15">
        <v>0.35</v>
      </c>
      <c r="M36" s="15">
        <v>0.33329999999999999</v>
      </c>
      <c r="N36" s="15">
        <v>0.89</v>
      </c>
      <c r="O36" s="15">
        <v>0.96299999999999997</v>
      </c>
      <c r="P36" s="16">
        <v>43701</v>
      </c>
    </row>
    <row r="37" spans="1:16" ht="15" customHeight="1" x14ac:dyDescent="0.25">
      <c r="A37" s="19">
        <f>ABS(Tabelle2[[#This Row],[computed]]-Tabelle2[[#This Row],[AveragePosition]])</f>
        <v>0.27319366958897895</v>
      </c>
      <c r="B37" s="20">
        <f>Tabelle2[[#This Row],[Impressions]]/Tabelle2[[#This Row],[ImpressionShare]]</f>
        <v>34</v>
      </c>
      <c r="C37" s="20">
        <f>Tabelle2[[#This Row],[Impressions]]*Tabelle2[[#This Row],[Top]]*Tabelle2[[#This Row],[TopPercentage]]-Tabelle2[[#This Row],[RealisedAbsTop]]</f>
        <v>23.600895999999999</v>
      </c>
      <c r="D37" s="20">
        <f>Tabelle2[[#This Row],[Impressions]]*Tabelle2[[#This Row],[AbsoluteTop]]*Tabelle2[[#This Row],[AbsoluteTopPercentage]]</f>
        <v>3.6263040000000002</v>
      </c>
      <c r="E37" s="20">
        <f>(Tabelle2[[#This Row],[Impressions]]-Tabelle2[[#This Row],[RealisedTop]])/1</f>
        <v>10.399104000000001</v>
      </c>
      <c r="F3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1.8668063304110212</v>
      </c>
      <c r="G37" s="15">
        <v>34</v>
      </c>
      <c r="H37" s="15">
        <v>2.14</v>
      </c>
      <c r="I37" s="15">
        <v>671665564</v>
      </c>
      <c r="J37" s="15" t="s">
        <v>98</v>
      </c>
      <c r="K37" s="15">
        <v>0.88</v>
      </c>
      <c r="L37" s="15">
        <v>0.32</v>
      </c>
      <c r="M37" s="15">
        <v>0.33329999999999999</v>
      </c>
      <c r="N37" s="15">
        <v>0.91</v>
      </c>
      <c r="O37" s="15">
        <v>1</v>
      </c>
      <c r="P37" s="16">
        <v>43701</v>
      </c>
    </row>
    <row r="38" spans="1:16" ht="15" customHeight="1" x14ac:dyDescent="0.25">
      <c r="A38" s="19">
        <f>ABS(Tabelle2[[#This Row],[computed]]-Tabelle2[[#This Row],[AveragePosition]])</f>
        <v>0.24865212615722565</v>
      </c>
      <c r="B38" s="20">
        <f>Tabelle2[[#This Row],[Impressions]]/Tabelle2[[#This Row],[ImpressionShare]]</f>
        <v>14</v>
      </c>
      <c r="C38" s="20">
        <f>Tabelle2[[#This Row],[Impressions]]*Tabelle2[[#This Row],[Top]]*Tabelle2[[#This Row],[TopPercentage]]-Tabelle2[[#This Row],[RealisedAbsTop]]</f>
        <v>10.308816000000004</v>
      </c>
      <c r="D38" s="20">
        <f>Tabelle2[[#This Row],[Impressions]]*Tabelle2[[#This Row],[AbsoluteTop]]*Tabelle2[[#This Row],[AbsoluteTopPercentage]]</f>
        <v>1.7997839999999998</v>
      </c>
      <c r="E38" s="20">
        <f>(Tabelle2[[#This Row],[Impressions]]-Tabelle2[[#This Row],[RealisedTop]])/1</f>
        <v>3.6911839999999962</v>
      </c>
      <c r="F3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1.8513478738427744</v>
      </c>
      <c r="G38" s="15">
        <v>14</v>
      </c>
      <c r="H38" s="15">
        <v>2.1</v>
      </c>
      <c r="I38" s="15">
        <v>1528441866</v>
      </c>
      <c r="J38" s="15" t="s">
        <v>95</v>
      </c>
      <c r="K38" s="15">
        <v>0.93</v>
      </c>
      <c r="L38" s="15">
        <v>0.36</v>
      </c>
      <c r="M38" s="15">
        <v>0.35709999999999997</v>
      </c>
      <c r="N38" s="15">
        <v>0.93</v>
      </c>
      <c r="O38" s="15">
        <v>1</v>
      </c>
      <c r="P38" s="16">
        <v>43701</v>
      </c>
    </row>
    <row r="39" spans="1:16" ht="15" customHeight="1" x14ac:dyDescent="0.25">
      <c r="A39" s="19">
        <f>ABS(Tabelle2[[#This Row],[computed]]-Tabelle2[[#This Row],[AveragePosition]])</f>
        <v>0.31749154416738712</v>
      </c>
      <c r="B39" s="20">
        <f>Tabelle2[[#This Row],[Impressions]]/Tabelle2[[#This Row],[ImpressionShare]]</f>
        <v>36.124096897577559</v>
      </c>
      <c r="C39" s="20">
        <f>Tabelle2[[#This Row],[Impressions]]*Tabelle2[[#This Row],[Top]]*Tabelle2[[#This Row],[TopPercentage]]-Tabelle2[[#This Row],[RealisedAbsTop]]</f>
        <v>7.4375</v>
      </c>
      <c r="D39" s="20">
        <f>Tabelle2[[#This Row],[Impressions]]*Tabelle2[[#This Row],[AbsoluteTop]]*Tabelle2[[#This Row],[AbsoluteTopPercentage]]</f>
        <v>9.5625</v>
      </c>
      <c r="E39" s="20">
        <f>(Tabelle2[[#This Row],[Impressions]]-Tabelle2[[#This Row],[RealisedTop]])/1</f>
        <v>9.5625</v>
      </c>
      <c r="F3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1.4374915441673872</v>
      </c>
      <c r="G39" s="15">
        <v>17</v>
      </c>
      <c r="H39" s="15">
        <v>1.1200000000000001</v>
      </c>
      <c r="I39" s="15">
        <v>2063388136</v>
      </c>
      <c r="J39" s="15" t="s">
        <v>29</v>
      </c>
      <c r="K39" s="15">
        <v>1</v>
      </c>
      <c r="L39" s="15">
        <v>0.75</v>
      </c>
      <c r="M39" s="15">
        <v>0.75</v>
      </c>
      <c r="N39" s="15">
        <v>1</v>
      </c>
      <c r="O39" s="15">
        <v>0.47060000000000002</v>
      </c>
      <c r="P39" s="16">
        <v>43701</v>
      </c>
    </row>
    <row r="40" spans="1:16" ht="15" customHeight="1" x14ac:dyDescent="0.25">
      <c r="A40" s="19">
        <f>ABS(Tabelle2[[#This Row],[computed]]-Tabelle2[[#This Row],[AveragePosition]])</f>
        <v>0.30006666444451846</v>
      </c>
      <c r="B40" s="20">
        <f>Tabelle2[[#This Row],[Impressions]]/Tabelle2[[#This Row],[ImpressionShare]]</f>
        <v>3</v>
      </c>
      <c r="C40" s="20">
        <f>Tabelle2[[#This Row],[Impressions]]*Tabelle2[[#This Row],[Top]]*Tabelle2[[#This Row],[TopPercentage]]-Tabelle2[[#This Row],[RealisedAbsTop]]</f>
        <v>3</v>
      </c>
      <c r="D40" s="20">
        <f>Tabelle2[[#This Row],[Impressions]]*Tabelle2[[#This Row],[AbsoluteTop]]*Tabelle2[[#This Row],[AbsoluteTopPercentage]]</f>
        <v>0</v>
      </c>
      <c r="E40" s="20">
        <f>(Tabelle2[[#This Row],[Impressions]]-Tabelle2[[#This Row],[RealisedTop]])/1</f>
        <v>0</v>
      </c>
      <c r="F4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1.9999333355554814</v>
      </c>
      <c r="G40" s="15">
        <v>3</v>
      </c>
      <c r="H40" s="15">
        <v>2.2999999999999998</v>
      </c>
      <c r="I40" s="15">
        <v>2063388151</v>
      </c>
      <c r="J40" s="15" t="s">
        <v>100</v>
      </c>
      <c r="K40" s="15">
        <v>1</v>
      </c>
      <c r="L40" s="15">
        <v>0</v>
      </c>
      <c r="M40" s="15">
        <v>0.05</v>
      </c>
      <c r="N40" s="15">
        <v>1</v>
      </c>
      <c r="O40" s="15">
        <v>1</v>
      </c>
      <c r="P40" s="16">
        <v>43701</v>
      </c>
    </row>
    <row r="41" spans="1:16" ht="15" customHeight="1" x14ac:dyDescent="0.25">
      <c r="A41" s="19">
        <f>ABS(Tabelle2[[#This Row],[computed]]-Tabelle2[[#This Row],[AveragePosition]])</f>
        <v>0.32274188416468919</v>
      </c>
      <c r="B41" s="20">
        <f>Tabelle2[[#This Row],[Impressions]]/Tabelle2[[#This Row],[ImpressionShare]]</f>
        <v>11</v>
      </c>
      <c r="C41" s="20">
        <f>Tabelle2[[#This Row],[Impressions]]*Tabelle2[[#This Row],[Top]]*Tabelle2[[#This Row],[TopPercentage]]-Tabelle2[[#This Row],[RealisedAbsTop]]</f>
        <v>10.640036</v>
      </c>
      <c r="D41" s="20">
        <f>Tabelle2[[#This Row],[Impressions]]*Tabelle2[[#This Row],[AbsoluteTop]]*Tabelle2[[#This Row],[AbsoluteTopPercentage]]</f>
        <v>0.35996399999999995</v>
      </c>
      <c r="E41" s="20">
        <f>(Tabelle2[[#This Row],[Impressions]]-Tabelle2[[#This Row],[RealisedTop]])/1</f>
        <v>0.35996399999999973</v>
      </c>
      <c r="F4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1.9672581158353108</v>
      </c>
      <c r="G41" s="15">
        <v>11</v>
      </c>
      <c r="H41" s="15">
        <v>2.29</v>
      </c>
      <c r="I41" s="15">
        <v>2063388145</v>
      </c>
      <c r="J41" s="15" t="s">
        <v>101</v>
      </c>
      <c r="K41" s="15">
        <v>1</v>
      </c>
      <c r="L41" s="15">
        <v>0.18</v>
      </c>
      <c r="M41" s="15">
        <v>0.18179999999999999</v>
      </c>
      <c r="N41" s="15">
        <v>1</v>
      </c>
      <c r="O41" s="15">
        <v>1</v>
      </c>
      <c r="P41" s="16">
        <v>43701</v>
      </c>
    </row>
    <row r="42" spans="1:16" ht="15" customHeight="1" x14ac:dyDescent="0.25">
      <c r="A42" s="19">
        <f>ABS(Tabelle2[[#This Row],[computed]]-Tabelle2[[#This Row],[AveragePosition]])</f>
        <v>0.2269043013886558</v>
      </c>
      <c r="B42" s="20">
        <f>Tabelle2[[#This Row],[Impressions]]/Tabelle2[[#This Row],[ImpressionShare]]</f>
        <v>878.07097361237493</v>
      </c>
      <c r="C42" s="20">
        <f>Tabelle2[[#This Row],[Impressions]]*Tabelle2[[#This Row],[Top]]*Tabelle2[[#This Row],[TopPercentage]]-Tabelle2[[#This Row],[RealisedAbsTop]]</f>
        <v>21.294848000000002</v>
      </c>
      <c r="D42" s="20">
        <f>Tabelle2[[#This Row],[Impressions]]*Tabelle2[[#This Row],[AbsoluteTop]]*Tabelle2[[#This Row],[AbsoluteTopPercentage]]</f>
        <v>12.673152000000002</v>
      </c>
      <c r="E42" s="20">
        <f>(Tabelle2[[#This Row],[Impressions]]-Tabelle2[[#This Row],[RealisedTop]])/1</f>
        <v>364.705152</v>
      </c>
      <c r="F4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1.6269043013886557</v>
      </c>
      <c r="G42" s="15">
        <v>386</v>
      </c>
      <c r="H42" s="15">
        <v>1.4</v>
      </c>
      <c r="I42" s="15">
        <v>827587431</v>
      </c>
      <c r="J42" s="15" t="s">
        <v>35</v>
      </c>
      <c r="K42" s="15">
        <v>0.44</v>
      </c>
      <c r="L42" s="15">
        <v>0.27</v>
      </c>
      <c r="M42" s="15">
        <v>0.1216</v>
      </c>
      <c r="N42" s="15">
        <v>0.2</v>
      </c>
      <c r="O42" s="15">
        <v>0.43959999999999999</v>
      </c>
      <c r="P42" s="16">
        <v>43701</v>
      </c>
    </row>
    <row r="43" spans="1:16" ht="15" customHeight="1" x14ac:dyDescent="0.25">
      <c r="A43" s="19">
        <f>ABS(Tabelle2[[#This Row],[computed]]-Tabelle2[[#This Row],[AveragePosition]])</f>
        <v>0.15683044084418984</v>
      </c>
      <c r="B43" s="20">
        <f>Tabelle2[[#This Row],[Impressions]]/Tabelle2[[#This Row],[ImpressionShare]]</f>
        <v>30.995738086013173</v>
      </c>
      <c r="C43" s="20">
        <f>Tabelle2[[#This Row],[Impressions]]*Tabelle2[[#This Row],[Top]]*Tabelle2[[#This Row],[TopPercentage]]-Tabelle2[[#This Row],[RealisedAbsTop]]</f>
        <v>1.9279999999999999</v>
      </c>
      <c r="D43" s="20">
        <f>Tabelle2[[#This Row],[Impressions]]*Tabelle2[[#This Row],[AbsoluteTop]]*Tabelle2[[#This Row],[AbsoluteTopPercentage]]</f>
        <v>0.15200000000000002</v>
      </c>
      <c r="E43" s="20">
        <f>(Tabelle2[[#This Row],[Impressions]]-Tabelle2[[#This Row],[RealisedTop]])/1</f>
        <v>6.0720000000000001</v>
      </c>
      <c r="F4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1.9268304408441899</v>
      </c>
      <c r="G43" s="15">
        <v>8</v>
      </c>
      <c r="H43" s="15">
        <v>1.77</v>
      </c>
      <c r="I43" s="15">
        <v>1713763392</v>
      </c>
      <c r="J43" s="15" t="s">
        <v>40</v>
      </c>
      <c r="K43" s="15">
        <v>1</v>
      </c>
      <c r="L43" s="15">
        <v>0.38</v>
      </c>
      <c r="M43" s="15">
        <v>0.05</v>
      </c>
      <c r="N43" s="15">
        <v>0.26</v>
      </c>
      <c r="O43" s="15">
        <v>0.2581</v>
      </c>
      <c r="P43" s="16">
        <v>43701</v>
      </c>
    </row>
    <row r="44" spans="1:16" ht="15" customHeight="1" x14ac:dyDescent="0.25">
      <c r="A44" s="19">
        <f>ABS(Tabelle2[[#This Row],[computed]]-Tabelle2[[#This Row],[AveragePosition]])</f>
        <v>0.24121139011459936</v>
      </c>
      <c r="B44" s="20">
        <f>Tabelle2[[#This Row],[Impressions]]/Tabelle2[[#This Row],[ImpressionShare]]</f>
        <v>8</v>
      </c>
      <c r="C44" s="20">
        <f>Tabelle2[[#This Row],[Impressions]]*Tabelle2[[#This Row],[Top]]*Tabelle2[[#This Row],[TopPercentage]]-Tabelle2[[#This Row],[RealisedAbsTop]]</f>
        <v>2.65</v>
      </c>
      <c r="D44" s="20">
        <f>Tabelle2[[#This Row],[Impressions]]*Tabelle2[[#This Row],[AbsoluteTop]]*Tabelle2[[#This Row],[AbsoluteTopPercentage]]</f>
        <v>0.5</v>
      </c>
      <c r="E44" s="20">
        <f>(Tabelle2[[#This Row],[Impressions]]-Tabelle2[[#This Row],[RealisedTop]])/1</f>
        <v>2.35</v>
      </c>
      <c r="F4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1.8412113901145994</v>
      </c>
      <c r="G44" s="15">
        <v>5</v>
      </c>
      <c r="H44" s="15">
        <v>1.6</v>
      </c>
      <c r="I44" s="15">
        <v>1727077184</v>
      </c>
      <c r="J44" s="15" t="s">
        <v>31</v>
      </c>
      <c r="K44" s="15">
        <v>1</v>
      </c>
      <c r="L44" s="15">
        <v>0.4</v>
      </c>
      <c r="M44" s="15">
        <v>0.25</v>
      </c>
      <c r="N44" s="15">
        <v>0.63</v>
      </c>
      <c r="O44" s="15">
        <v>0.625</v>
      </c>
      <c r="P44" s="16">
        <v>43701</v>
      </c>
    </row>
    <row r="45" spans="1:16" ht="15" customHeight="1" x14ac:dyDescent="0.25">
      <c r="A45" s="19">
        <f>ABS(Tabelle2[[#This Row],[computed]]-Tabelle2[[#This Row],[AveragePosition]])</f>
        <v>0.24238041223265339</v>
      </c>
      <c r="B45" s="20">
        <f>Tabelle2[[#This Row],[Impressions]]/Tabelle2[[#This Row],[ImpressionShare]]</f>
        <v>14.999250037498125</v>
      </c>
      <c r="C45" s="20">
        <f>Tabelle2[[#This Row],[Impressions]]*Tabelle2[[#This Row],[Top]]*Tabelle2[[#This Row],[TopPercentage]]-Tabelle2[[#This Row],[RealisedAbsTop]]</f>
        <v>3.4331000000000005</v>
      </c>
      <c r="D45" s="20">
        <f>Tabelle2[[#This Row],[Impressions]]*Tabelle2[[#This Row],[AbsoluteTop]]*Tabelle2[[#This Row],[AbsoluteTopPercentage]]</f>
        <v>3.2668999999999997</v>
      </c>
      <c r="E45" s="20">
        <f>(Tabelle2[[#This Row],[Impressions]]-Tabelle2[[#This Row],[RealisedTop]])/1</f>
        <v>6.5668999999999995</v>
      </c>
      <c r="F4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1.5123804122326534</v>
      </c>
      <c r="G45" s="15">
        <v>10</v>
      </c>
      <c r="H45" s="15">
        <v>1.27</v>
      </c>
      <c r="I45" s="15">
        <v>1528441905</v>
      </c>
      <c r="J45" s="15" t="s">
        <v>32</v>
      </c>
      <c r="K45" s="15">
        <v>1</v>
      </c>
      <c r="L45" s="15">
        <v>0.7</v>
      </c>
      <c r="M45" s="15">
        <v>0.4667</v>
      </c>
      <c r="N45" s="15">
        <v>0.67</v>
      </c>
      <c r="O45" s="15">
        <v>0.66669999999999996</v>
      </c>
      <c r="P45" s="16">
        <v>43701</v>
      </c>
    </row>
    <row r="46" spans="1:16" ht="15" customHeight="1" x14ac:dyDescent="0.25">
      <c r="A46" s="19">
        <f>ABS(Tabelle2[[#This Row],[computed]]-Tabelle2[[#This Row],[AveragePosition]])</f>
        <v>0.2157535320759818</v>
      </c>
      <c r="B46" s="20">
        <f>Tabelle2[[#This Row],[Impressions]]/Tabelle2[[#This Row],[ImpressionShare]]</f>
        <v>11</v>
      </c>
      <c r="C46" s="20">
        <f>Tabelle2[[#This Row],[Impressions]]*Tabelle2[[#This Row],[Top]]*Tabelle2[[#This Row],[TopPercentage]]-Tabelle2[[#This Row],[RealisedAbsTop]]</f>
        <v>2.9161439999999992</v>
      </c>
      <c r="D46" s="20">
        <f>Tabelle2[[#This Row],[Impressions]]*Tabelle2[[#This Row],[AbsoluteTop]]*Tabelle2[[#This Row],[AbsoluteTopPercentage]]</f>
        <v>4.4802559999999998</v>
      </c>
      <c r="E46" s="20">
        <f>(Tabelle2[[#This Row],[Impressions]]-Tabelle2[[#This Row],[RealisedTop]])/1</f>
        <v>8.0838560000000008</v>
      </c>
      <c r="F4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1.3942464679240183</v>
      </c>
      <c r="G46" s="15">
        <v>11</v>
      </c>
      <c r="H46" s="15">
        <v>1.61</v>
      </c>
      <c r="I46" s="15">
        <v>2063387992</v>
      </c>
      <c r="J46" s="15" t="s">
        <v>92</v>
      </c>
      <c r="K46" s="15">
        <v>0.82</v>
      </c>
      <c r="L46" s="15">
        <v>0.64</v>
      </c>
      <c r="M46" s="15">
        <v>0.63639999999999997</v>
      </c>
      <c r="N46" s="15">
        <v>0.82</v>
      </c>
      <c r="O46" s="15">
        <v>1</v>
      </c>
      <c r="P46" s="16">
        <v>43701</v>
      </c>
    </row>
    <row r="47" spans="1:16" ht="15" customHeight="1" x14ac:dyDescent="0.25">
      <c r="A47" s="19">
        <f>ABS(Tabelle2[[#This Row],[computed]]-Tabelle2[[#This Row],[AveragePosition]])</f>
        <v>0.1907801363645143</v>
      </c>
      <c r="B47" s="20">
        <f>Tabelle2[[#This Row],[Impressions]]/Tabelle2[[#This Row],[ImpressionShare]]</f>
        <v>8</v>
      </c>
      <c r="C47" s="20">
        <f>Tabelle2[[#This Row],[Impressions]]*Tabelle2[[#This Row],[Top]]*Tabelle2[[#This Row],[TopPercentage]]-Tabelle2[[#This Row],[RealisedAbsTop]]</f>
        <v>3.8871139999999991</v>
      </c>
      <c r="D47" s="20">
        <f>Tabelle2[[#This Row],[Impressions]]*Tabelle2[[#This Row],[AbsoluteTop]]*Tabelle2[[#This Row],[AbsoluteTopPercentage]]</f>
        <v>1.2900860000000001</v>
      </c>
      <c r="E47" s="20">
        <f>(Tabelle2[[#This Row],[Impressions]]-Tabelle2[[#This Row],[RealisedTop]])/1</f>
        <v>3.1128860000000009</v>
      </c>
      <c r="F4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1.7507801363645143</v>
      </c>
      <c r="G47" s="15">
        <v>7</v>
      </c>
      <c r="H47" s="15">
        <v>1.56</v>
      </c>
      <c r="I47" s="15">
        <v>2063388139</v>
      </c>
      <c r="J47" s="15" t="s">
        <v>36</v>
      </c>
      <c r="K47" s="15">
        <v>0.86</v>
      </c>
      <c r="L47" s="15">
        <v>0.43</v>
      </c>
      <c r="M47" s="15">
        <v>0.42859999999999998</v>
      </c>
      <c r="N47" s="15">
        <v>0.86</v>
      </c>
      <c r="O47" s="15">
        <v>0.875</v>
      </c>
      <c r="P47" s="16">
        <v>43701</v>
      </c>
    </row>
    <row r="48" spans="1:16" ht="15" customHeight="1" x14ac:dyDescent="0.25">
      <c r="A48" s="19">
        <f>ABS(Tabelle2[[#This Row],[computed]]-Tabelle2[[#This Row],[AveragePosition]])</f>
        <v>0.15863049085400771</v>
      </c>
      <c r="B48" s="20">
        <f>Tabelle2[[#This Row],[Impressions]]/Tabelle2[[#This Row],[ImpressionShare]]</f>
        <v>30.99946552645644</v>
      </c>
      <c r="C48" s="20">
        <f>Tabelle2[[#This Row],[Impressions]]*Tabelle2[[#This Row],[Top]]*Tabelle2[[#This Row],[TopPercentage]]-Tabelle2[[#This Row],[RealisedAbsTop]]</f>
        <v>8.3200709999999987</v>
      </c>
      <c r="D48" s="20">
        <f>Tabelle2[[#This Row],[Impressions]]*Tabelle2[[#This Row],[AbsoluteTop]]*Tabelle2[[#This Row],[AbsoluteTopPercentage]]</f>
        <v>16.996929000000002</v>
      </c>
      <c r="E48" s="20">
        <f>(Tabelle2[[#This Row],[Impressions]]-Tabelle2[[#This Row],[RealisedTop]])/1</f>
        <v>20.679929000000001</v>
      </c>
      <c r="F4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1.3286304908540076</v>
      </c>
      <c r="G48" s="15">
        <v>29</v>
      </c>
      <c r="H48" s="15">
        <v>1.17</v>
      </c>
      <c r="I48" s="15">
        <v>671665423</v>
      </c>
      <c r="J48" s="15" t="s">
        <v>39</v>
      </c>
      <c r="K48" s="15">
        <v>0.97</v>
      </c>
      <c r="L48" s="15">
        <v>0.79</v>
      </c>
      <c r="M48" s="15">
        <v>0.7419</v>
      </c>
      <c r="N48" s="15">
        <v>0.9</v>
      </c>
      <c r="O48" s="15">
        <v>0.9355</v>
      </c>
      <c r="P48" s="16">
        <v>43701</v>
      </c>
    </row>
    <row r="49" spans="1:16" ht="15" customHeight="1" x14ac:dyDescent="0.25">
      <c r="A49" s="19">
        <f>ABS(Tabelle2[[#This Row],[computed]]-Tabelle2[[#This Row],[AveragePosition]])</f>
        <v>0.24244491842876692</v>
      </c>
      <c r="B49" s="20">
        <f>Tabelle2[[#This Row],[Impressions]]/Tabelle2[[#This Row],[ImpressionShare]]</f>
        <v>191.38755980861242</v>
      </c>
      <c r="C49" s="20">
        <f>Tabelle2[[#This Row],[Impressions]]*Tabelle2[[#This Row],[Top]]*Tabelle2[[#This Row],[TopPercentage]]-Tabelle2[[#This Row],[RealisedAbsTop]]</f>
        <v>133.10186400000001</v>
      </c>
      <c r="D49" s="20">
        <f>Tabelle2[[#This Row],[Impressions]]*Tabelle2[[#This Row],[AbsoluteTop]]*Tabelle2[[#This Row],[AbsoluteTopPercentage]]</f>
        <v>15.191736000000001</v>
      </c>
      <c r="E49" s="20">
        <f>(Tabelle2[[#This Row],[Impressions]]-Tabelle2[[#This Row],[RealisedTop]])/1</f>
        <v>34.898135999999994</v>
      </c>
      <c r="F4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1.8975550815712332</v>
      </c>
      <c r="G49" s="15">
        <v>168</v>
      </c>
      <c r="H49" s="15">
        <v>2.14</v>
      </c>
      <c r="I49" s="15">
        <v>48407431</v>
      </c>
      <c r="J49" s="15" t="s">
        <v>94</v>
      </c>
      <c r="K49" s="15">
        <v>0.97</v>
      </c>
      <c r="L49" s="15">
        <v>0.31</v>
      </c>
      <c r="M49" s="15">
        <v>0.29170000000000001</v>
      </c>
      <c r="N49" s="15">
        <v>0.91</v>
      </c>
      <c r="O49" s="15">
        <v>0.87780000000000002</v>
      </c>
      <c r="P49" s="16">
        <v>43701</v>
      </c>
    </row>
    <row r="50" spans="1:16" ht="15" customHeight="1" x14ac:dyDescent="0.25">
      <c r="A50" s="19">
        <f>ABS(Tabelle2[[#This Row],[computed]]-Tabelle2[[#This Row],[AveragePosition]])</f>
        <v>0.15029872138089728</v>
      </c>
      <c r="B50" s="20">
        <f>Tabelle2[[#This Row],[Impressions]]/Tabelle2[[#This Row],[ImpressionShare]]</f>
        <v>227.64998814322976</v>
      </c>
      <c r="C50" s="20">
        <f>Tabelle2[[#This Row],[Impressions]]*Tabelle2[[#This Row],[Top]]*Tabelle2[[#This Row],[TopPercentage]]-Tabelle2[[#This Row],[RealisedAbsTop]]</f>
        <v>100.86911999999998</v>
      </c>
      <c r="D50" s="20">
        <f>Tabelle2[[#This Row],[Impressions]]*Tabelle2[[#This Row],[AbsoluteTop]]*Tabelle2[[#This Row],[AbsoluteTopPercentage]]</f>
        <v>76.001280000000008</v>
      </c>
      <c r="E50" s="20">
        <f>(Tabelle2[[#This Row],[Impressions]]-Tabelle2[[#This Row],[RealisedTop]])/1</f>
        <v>91.130880000000019</v>
      </c>
      <c r="F5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1.5702987213808972</v>
      </c>
      <c r="G50" s="15">
        <v>192</v>
      </c>
      <c r="H50" s="15">
        <v>1.42</v>
      </c>
      <c r="I50" s="15">
        <v>101911831</v>
      </c>
      <c r="J50" s="15" t="s">
        <v>41</v>
      </c>
      <c r="K50" s="15">
        <v>0.98</v>
      </c>
      <c r="L50" s="15">
        <v>0.64</v>
      </c>
      <c r="M50" s="15">
        <v>0.61850000000000005</v>
      </c>
      <c r="N50" s="15">
        <v>0.94</v>
      </c>
      <c r="O50" s="15">
        <v>0.84340000000000004</v>
      </c>
      <c r="P50" s="16">
        <v>43701</v>
      </c>
    </row>
    <row r="51" spans="1:16" ht="15" customHeight="1" x14ac:dyDescent="0.25">
      <c r="A51" s="19">
        <f>ABS(Tabelle2[[#This Row],[computed]]-Tabelle2[[#This Row],[AveragePosition]])</f>
        <v>0.17457736728573203</v>
      </c>
      <c r="B51" s="20">
        <f>Tabelle2[[#This Row],[Impressions]]/Tabelle2[[#This Row],[ImpressionShare]]</f>
        <v>25</v>
      </c>
      <c r="C51" s="20">
        <f>Tabelle2[[#This Row],[Impressions]]*Tabelle2[[#This Row],[Top]]*Tabelle2[[#This Row],[TopPercentage]]-Tabelle2[[#This Row],[RealisedAbsTop]]</f>
        <v>8.6303999999999963</v>
      </c>
      <c r="D51" s="20">
        <f>Tabelle2[[#This Row],[Impressions]]*Tabelle2[[#This Row],[AbsoluteTop]]*Tabelle2[[#This Row],[AbsoluteTopPercentage]]</f>
        <v>14.409600000000003</v>
      </c>
      <c r="E51" s="20">
        <f>(Tabelle2[[#This Row],[Impressions]]-Tabelle2[[#This Row],[RealisedTop]])/1</f>
        <v>15.369600000000004</v>
      </c>
      <c r="F5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1.374577367285732</v>
      </c>
      <c r="G51" s="15">
        <v>24</v>
      </c>
      <c r="H51" s="15">
        <v>1.2</v>
      </c>
      <c r="I51" s="15">
        <v>1728173658</v>
      </c>
      <c r="J51" s="15" t="s">
        <v>38</v>
      </c>
      <c r="K51" s="15">
        <v>1</v>
      </c>
      <c r="L51" s="15">
        <v>0.79</v>
      </c>
      <c r="M51" s="15">
        <v>0.76</v>
      </c>
      <c r="N51" s="15">
        <v>0.96</v>
      </c>
      <c r="O51" s="15">
        <v>0.96</v>
      </c>
      <c r="P51" s="16">
        <v>43701</v>
      </c>
    </row>
    <row r="52" spans="1:16" ht="15" customHeight="1" x14ac:dyDescent="0.25">
      <c r="A52" s="19">
        <f>ABS(Tabelle2[[#This Row],[computed]]-Tabelle2[[#This Row],[AveragePosition]])</f>
        <v>0.23004374890627721</v>
      </c>
      <c r="B52" s="20">
        <f>Tabelle2[[#This Row],[Impressions]]/Tabelle2[[#This Row],[ImpressionShare]]</f>
        <v>4</v>
      </c>
      <c r="C52" s="20">
        <f>Tabelle2[[#This Row],[Impressions]]*Tabelle2[[#This Row],[Top]]*Tabelle2[[#This Row],[TopPercentage]]-Tabelle2[[#This Row],[RealisedAbsTop]]</f>
        <v>3</v>
      </c>
      <c r="D52" s="20">
        <f>Tabelle2[[#This Row],[Impressions]]*Tabelle2[[#This Row],[AbsoluteTop]]*Tabelle2[[#This Row],[AbsoluteTopPercentage]]</f>
        <v>1</v>
      </c>
      <c r="E52" s="20">
        <f>(Tabelle2[[#This Row],[Impressions]]-Tabelle2[[#This Row],[RealisedTop]])/1</f>
        <v>1</v>
      </c>
      <c r="F5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1.7499562510937228</v>
      </c>
      <c r="G52" s="15">
        <v>4</v>
      </c>
      <c r="H52" s="15">
        <v>1.98</v>
      </c>
      <c r="I52" s="15">
        <v>108802711</v>
      </c>
      <c r="J52" s="15" t="s">
        <v>93</v>
      </c>
      <c r="K52" s="15">
        <v>1</v>
      </c>
      <c r="L52" s="15">
        <v>0.5</v>
      </c>
      <c r="M52" s="15">
        <v>0.5</v>
      </c>
      <c r="N52" s="15">
        <v>1</v>
      </c>
      <c r="O52" s="15">
        <v>1</v>
      </c>
      <c r="P52" s="16">
        <v>43701</v>
      </c>
    </row>
    <row r="53" spans="1:16" ht="15" customHeight="1" x14ac:dyDescent="0.25">
      <c r="A53" s="19">
        <f>ABS(Tabelle2[[#This Row],[computed]]-Tabelle2[[#This Row],[AveragePosition]])</f>
        <v>0.22622992212597359</v>
      </c>
      <c r="B53" s="20">
        <f>Tabelle2[[#This Row],[Impressions]]/Tabelle2[[#This Row],[ImpressionShare]]</f>
        <v>8</v>
      </c>
      <c r="C53" s="20">
        <f>Tabelle2[[#This Row],[Impressions]]*Tabelle2[[#This Row],[Top]]*Tabelle2[[#This Row],[TopPercentage]]-Tabelle2[[#This Row],[RealisedAbsTop]]</f>
        <v>4.8499999999999996</v>
      </c>
      <c r="D53" s="20">
        <f>Tabelle2[[#This Row],[Impressions]]*Tabelle2[[#This Row],[AbsoluteTop]]*Tabelle2[[#This Row],[AbsoluteTopPercentage]]</f>
        <v>3.15</v>
      </c>
      <c r="E53" s="20">
        <f>(Tabelle2[[#This Row],[Impressions]]-Tabelle2[[#This Row],[RealisedTop]])/1</f>
        <v>3.1500000000000004</v>
      </c>
      <c r="F5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1.6062299221259735</v>
      </c>
      <c r="G53" s="15">
        <v>8</v>
      </c>
      <c r="H53" s="15">
        <v>1.38</v>
      </c>
      <c r="I53" s="15">
        <v>671665573</v>
      </c>
      <c r="J53" s="15" t="s">
        <v>34</v>
      </c>
      <c r="K53" s="15">
        <v>1</v>
      </c>
      <c r="L53" s="15">
        <v>0.63</v>
      </c>
      <c r="M53" s="15">
        <v>0.625</v>
      </c>
      <c r="N53" s="15">
        <v>1</v>
      </c>
      <c r="O53" s="15">
        <v>1</v>
      </c>
      <c r="P53" s="16">
        <v>43701</v>
      </c>
    </row>
    <row r="54" spans="1:16" ht="15" customHeight="1" x14ac:dyDescent="0.25">
      <c r="A54" s="19">
        <f>ABS(Tabelle2[[#This Row],[computed]]-Tabelle2[[#This Row],[AveragePosition]])</f>
        <v>0.19282567391894401</v>
      </c>
      <c r="B54" s="20">
        <f>Tabelle2[[#This Row],[Impressions]]/Tabelle2[[#This Row],[ImpressionShare]]</f>
        <v>7</v>
      </c>
      <c r="C54" s="20">
        <f>Tabelle2[[#This Row],[Impressions]]*Tabelle2[[#This Row],[Top]]*Tabelle2[[#This Row],[TopPercentage]]-Tabelle2[[#This Row],[RealisedAbsTop]]</f>
        <v>3.4499289999999996</v>
      </c>
      <c r="D54" s="20">
        <f>Tabelle2[[#This Row],[Impressions]]*Tabelle2[[#This Row],[AbsoluteTop]]*Tabelle2[[#This Row],[AbsoluteTopPercentage]]</f>
        <v>3.5500710000000004</v>
      </c>
      <c r="E54" s="20">
        <f>(Tabelle2[[#This Row],[Impressions]]-Tabelle2[[#This Row],[RealisedTop]])/1</f>
        <v>3.5500710000000004</v>
      </c>
      <c r="F5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1.4928256739189441</v>
      </c>
      <c r="G54" s="15">
        <v>7</v>
      </c>
      <c r="H54" s="15">
        <v>1.3</v>
      </c>
      <c r="I54" s="15">
        <v>671665426</v>
      </c>
      <c r="J54" s="15" t="s">
        <v>37</v>
      </c>
      <c r="K54" s="15">
        <v>1</v>
      </c>
      <c r="L54" s="15">
        <v>0.71</v>
      </c>
      <c r="M54" s="15">
        <v>0.71430000000000005</v>
      </c>
      <c r="N54" s="15">
        <v>1</v>
      </c>
      <c r="O54" s="15">
        <v>1</v>
      </c>
      <c r="P54" s="16">
        <v>43701</v>
      </c>
    </row>
    <row r="55" spans="1:16" ht="15" customHeight="1" x14ac:dyDescent="0.25">
      <c r="A55" s="19">
        <f>ABS(Tabelle2[[#This Row],[computed]]-Tabelle2[[#This Row],[AveragePosition]])</f>
        <v>0.23996320073598554</v>
      </c>
      <c r="B55" s="20">
        <f>Tabelle2[[#This Row],[Impressions]]/Tabelle2[[#This Row],[ImpressionShare]]</f>
        <v>5</v>
      </c>
      <c r="C55" s="20">
        <f>Tabelle2[[#This Row],[Impressions]]*Tabelle2[[#This Row],[Top]]*Tabelle2[[#This Row],[TopPercentage]]-Tabelle2[[#This Row],[RealisedAbsTop]]</f>
        <v>4.2</v>
      </c>
      <c r="D55" s="20">
        <f>Tabelle2[[#This Row],[Impressions]]*Tabelle2[[#This Row],[AbsoluteTop]]*Tabelle2[[#This Row],[AbsoluteTopPercentage]]</f>
        <v>0.8</v>
      </c>
      <c r="E55" s="20">
        <f>(Tabelle2[[#This Row],[Impressions]]-Tabelle2[[#This Row],[RealisedTop]])/1</f>
        <v>0.79999999999999982</v>
      </c>
      <c r="F5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1.8399632007359856</v>
      </c>
      <c r="G55" s="15">
        <v>5</v>
      </c>
      <c r="H55" s="15">
        <v>1.6</v>
      </c>
      <c r="I55" s="15">
        <v>1528441875</v>
      </c>
      <c r="J55" s="15" t="s">
        <v>33</v>
      </c>
      <c r="K55" s="15">
        <v>1</v>
      </c>
      <c r="L55" s="15">
        <v>0.4</v>
      </c>
      <c r="M55" s="15">
        <v>0.4</v>
      </c>
      <c r="N55" s="15">
        <v>1</v>
      </c>
      <c r="O55" s="15">
        <v>1</v>
      </c>
      <c r="P55" s="16">
        <v>43701</v>
      </c>
    </row>
    <row r="56" spans="1:16" ht="15" customHeight="1" x14ac:dyDescent="0.25">
      <c r="A56" s="19">
        <f>ABS(Tabelle2[[#This Row],[computed]]-Tabelle2[[#This Row],[AveragePosition]])</f>
        <v>0.20236652926078547</v>
      </c>
      <c r="B56" s="20">
        <f>Tabelle2[[#This Row],[Impressions]]/Tabelle2[[#This Row],[ImpressionShare]]</f>
        <v>10</v>
      </c>
      <c r="C56" s="20">
        <f>Tabelle2[[#This Row],[Impressions]]*Tabelle2[[#This Row],[Top]]*Tabelle2[[#This Row],[TopPercentage]]-Tabelle2[[#This Row],[RealisedAbsTop]]</f>
        <v>8.8889000000000014</v>
      </c>
      <c r="D56" s="20">
        <f>Tabelle2[[#This Row],[Impressions]]*Tabelle2[[#This Row],[AbsoluteTop]]*Tabelle2[[#This Row],[AbsoluteTopPercentage]]</f>
        <v>0.11109999999999901</v>
      </c>
      <c r="E56" s="20">
        <f>(Tabelle2[[#This Row],[Impressions]]-Tabelle2[[#This Row],[RealisedTop]])/1</f>
        <v>1.1110999999999986</v>
      </c>
      <c r="F5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1.9876334707392145</v>
      </c>
      <c r="G56" s="15">
        <v>10</v>
      </c>
      <c r="H56" s="15">
        <v>2.19</v>
      </c>
      <c r="I56" s="15">
        <v>1727423419</v>
      </c>
      <c r="J56" s="15" t="s">
        <v>91</v>
      </c>
      <c r="K56" s="15">
        <v>0.9</v>
      </c>
      <c r="L56" s="15">
        <v>0.1</v>
      </c>
      <c r="M56" s="15">
        <v>0.11109999999999901</v>
      </c>
      <c r="N56" s="15">
        <v>1</v>
      </c>
      <c r="O56" s="15">
        <v>1</v>
      </c>
      <c r="P56" s="16">
        <v>43701</v>
      </c>
    </row>
    <row r="57" spans="1:16" ht="15" customHeight="1" x14ac:dyDescent="0.25">
      <c r="A57" s="19">
        <f>ABS(Tabelle2[[#This Row],[computed]]-Tabelle2[[#This Row],[AveragePosition]])</f>
        <v>0.12338204314551593</v>
      </c>
      <c r="B57" s="20">
        <f>Tabelle2[[#This Row],[Impressions]]/Tabelle2[[#This Row],[ImpressionShare]]</f>
        <v>171.99862401100791</v>
      </c>
      <c r="C57" s="20">
        <f>Tabelle2[[#This Row],[Impressions]]*Tabelle2[[#This Row],[Top]]*Tabelle2[[#This Row],[TopPercentage]]-Tabelle2[[#This Row],[RealisedAbsTop]]</f>
        <v>3.1</v>
      </c>
      <c r="D57" s="20">
        <f>Tabelle2[[#This Row],[Impressions]]*Tabelle2[[#This Row],[AbsoluteTop]]*Tabelle2[[#This Row],[AbsoluteTopPercentage]]</f>
        <v>0.65</v>
      </c>
      <c r="E57" s="20">
        <f>(Tabelle2[[#This Row],[Impressions]]-Tabelle2[[#This Row],[RealisedTop]])/1</f>
        <v>46.9</v>
      </c>
      <c r="F5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1.826617956854484</v>
      </c>
      <c r="G57" s="15">
        <v>50</v>
      </c>
      <c r="H57" s="15">
        <v>1.95</v>
      </c>
      <c r="I57" s="15">
        <v>693058541</v>
      </c>
      <c r="J57" s="15" t="s">
        <v>88</v>
      </c>
      <c r="K57" s="15">
        <v>0.5</v>
      </c>
      <c r="L57" s="15">
        <v>0.26</v>
      </c>
      <c r="M57" s="15">
        <v>0.05</v>
      </c>
      <c r="N57" s="15">
        <v>0.15</v>
      </c>
      <c r="O57" s="15">
        <v>0.29070000000000001</v>
      </c>
      <c r="P57" s="16">
        <v>43701</v>
      </c>
    </row>
    <row r="58" spans="1:16" ht="15" customHeight="1" x14ac:dyDescent="0.25">
      <c r="A58" s="19">
        <f>ABS(Tabelle2[[#This Row],[computed]]-Tabelle2[[#This Row],[AveragePosition]])</f>
        <v>0.118762307844126</v>
      </c>
      <c r="B58" s="20">
        <f>Tabelle2[[#This Row],[Impressions]]/Tabelle2[[#This Row],[ImpressionShare]]</f>
        <v>33.003300330032999</v>
      </c>
      <c r="C58" s="20">
        <f>Tabelle2[[#This Row],[Impressions]]*Tabelle2[[#This Row],[Top]]*Tabelle2[[#This Row],[TopPercentage]]-Tabelle2[[#This Row],[RealisedAbsTop]]</f>
        <v>1.4193750000000005</v>
      </c>
      <c r="D58" s="20">
        <f>Tabelle2[[#This Row],[Impressions]]*Tabelle2[[#This Row],[AbsoluteTop]]*Tabelle2[[#This Row],[AbsoluteTopPercentage]]</f>
        <v>3.140625</v>
      </c>
      <c r="E58" s="20">
        <f>(Tabelle2[[#This Row],[Impressions]]-Tabelle2[[#This Row],[RealisedTop]])/1</f>
        <v>13.580625</v>
      </c>
      <c r="F5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1.3112376921558739</v>
      </c>
      <c r="G58" s="15">
        <v>15</v>
      </c>
      <c r="H58" s="15">
        <v>1.43</v>
      </c>
      <c r="I58" s="15">
        <v>1528441902</v>
      </c>
      <c r="J58" s="15" t="s">
        <v>89</v>
      </c>
      <c r="K58" s="15">
        <v>0.8</v>
      </c>
      <c r="L58" s="15">
        <v>0.67</v>
      </c>
      <c r="M58" s="15">
        <v>0.3125</v>
      </c>
      <c r="N58" s="15">
        <v>0.38</v>
      </c>
      <c r="O58" s="15">
        <v>0.45450000000000002</v>
      </c>
      <c r="P58" s="16">
        <v>43701</v>
      </c>
    </row>
    <row r="59" spans="1:16" ht="15" customHeight="1" x14ac:dyDescent="0.25">
      <c r="A59" s="19">
        <f>ABS(Tabelle2[[#This Row],[computed]]-Tabelle2[[#This Row],[AveragePosition]])</f>
        <v>8.95488812983809E-2</v>
      </c>
      <c r="B59" s="20">
        <f>Tabelle2[[#This Row],[Impressions]]/Tabelle2[[#This Row],[ImpressionShare]]</f>
        <v>33.997085964060226</v>
      </c>
      <c r="C59" s="20">
        <f>Tabelle2[[#This Row],[Impressions]]*Tabelle2[[#This Row],[Top]]*Tabelle2[[#This Row],[TopPercentage]]-Tabelle2[[#This Row],[RealisedAbsTop]]</f>
        <v>3.0699060000000005</v>
      </c>
      <c r="D59" s="20">
        <f>Tabelle2[[#This Row],[Impressions]]*Tabelle2[[#This Row],[AbsoluteTop]]*Tabelle2[[#This Row],[AbsoluteTopPercentage]]</f>
        <v>1.8776939999999998</v>
      </c>
      <c r="E59" s="20">
        <f>(Tabelle2[[#This Row],[Impressions]]-Tabelle2[[#This Row],[RealisedTop]])/1</f>
        <v>10.930094</v>
      </c>
      <c r="F5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1.6204511187016191</v>
      </c>
      <c r="G59" s="15">
        <v>14</v>
      </c>
      <c r="H59" s="15">
        <v>1.71</v>
      </c>
      <c r="I59" s="15">
        <v>105223711</v>
      </c>
      <c r="J59" s="15" t="s">
        <v>82</v>
      </c>
      <c r="K59" s="15">
        <v>0.93</v>
      </c>
      <c r="L59" s="15">
        <v>0.56999999999999995</v>
      </c>
      <c r="M59" s="15">
        <v>0.23530000000000001</v>
      </c>
      <c r="N59" s="15">
        <v>0.38</v>
      </c>
      <c r="O59" s="15">
        <v>0.4118</v>
      </c>
      <c r="P59" s="16">
        <v>43701</v>
      </c>
    </row>
    <row r="60" spans="1:16" ht="15" customHeight="1" x14ac:dyDescent="0.25">
      <c r="A60" s="19">
        <f>ABS(Tabelle2[[#This Row],[computed]]-Tabelle2[[#This Row],[AveragePosition]])</f>
        <v>5.0848416728033863E-2</v>
      </c>
      <c r="B60" s="20">
        <f>Tabelle2[[#This Row],[Impressions]]/Tabelle2[[#This Row],[ImpressionShare]]</f>
        <v>13.999720005599887</v>
      </c>
      <c r="C60" s="20">
        <f>Tabelle2[[#This Row],[Impressions]]*Tabelle2[[#This Row],[Top]]*Tabelle2[[#This Row],[TopPercentage]]-Tabelle2[[#This Row],[RealisedAbsTop]]</f>
        <v>2.2941999999999996</v>
      </c>
      <c r="D60" s="20">
        <f>Tabelle2[[#This Row],[Impressions]]*Tabelle2[[#This Row],[AbsoluteTop]]*Tabelle2[[#This Row],[AbsoluteTopPercentage]]</f>
        <v>0.2858</v>
      </c>
      <c r="E60" s="20">
        <f>(Tabelle2[[#This Row],[Impressions]]-Tabelle2[[#This Row],[RealisedTop]])/1</f>
        <v>7.7058</v>
      </c>
      <c r="F6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1.8891515832719661</v>
      </c>
      <c r="G60" s="15">
        <v>10</v>
      </c>
      <c r="H60" s="15">
        <v>1.94</v>
      </c>
      <c r="I60" s="15">
        <v>2063388124</v>
      </c>
      <c r="J60" s="15" t="s">
        <v>78</v>
      </c>
      <c r="K60" s="15">
        <v>0.6</v>
      </c>
      <c r="L60" s="15">
        <v>0.2</v>
      </c>
      <c r="M60" s="15">
        <v>0.1429</v>
      </c>
      <c r="N60" s="15">
        <v>0.43</v>
      </c>
      <c r="O60" s="15">
        <v>0.71430000000000005</v>
      </c>
      <c r="P60" s="16">
        <v>43701</v>
      </c>
    </row>
    <row r="61" spans="1:16" ht="15" customHeight="1" x14ac:dyDescent="0.25">
      <c r="A61" s="19">
        <f>ABS(Tabelle2[[#This Row],[computed]]-Tabelle2[[#This Row],[AveragePosition]])</f>
        <v>0.1133425473739984</v>
      </c>
      <c r="B61" s="20">
        <f>Tabelle2[[#This Row],[Impressions]]/Tabelle2[[#This Row],[ImpressionShare]]</f>
        <v>76.004343105320302</v>
      </c>
      <c r="C61" s="20">
        <f>Tabelle2[[#This Row],[Impressions]]*Tabelle2[[#This Row],[Top]]*Tabelle2[[#This Row],[TopPercentage]]-Tabelle2[[#This Row],[RealisedAbsTop]]</f>
        <v>14.137830000000001</v>
      </c>
      <c r="D61" s="20">
        <f>Tabelle2[[#This Row],[Impressions]]*Tabelle2[[#This Row],[AbsoluteTop]]*Tabelle2[[#This Row],[AbsoluteTopPercentage]]</f>
        <v>25.873469999999998</v>
      </c>
      <c r="E61" s="20">
        <f>(Tabelle2[[#This Row],[Impressions]]-Tabelle2[[#This Row],[RealisedTop]])/1</f>
        <v>48.862169999999999</v>
      </c>
      <c r="F6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1.3533425473739984</v>
      </c>
      <c r="G61" s="15">
        <v>63</v>
      </c>
      <c r="H61" s="15">
        <v>1.24</v>
      </c>
      <c r="I61" s="15">
        <v>105223831</v>
      </c>
      <c r="J61" s="15" t="s">
        <v>45</v>
      </c>
      <c r="K61" s="15">
        <v>0.87</v>
      </c>
      <c r="L61" s="15">
        <v>0.7</v>
      </c>
      <c r="M61" s="15">
        <v>0.5867</v>
      </c>
      <c r="N61" s="15">
        <v>0.73</v>
      </c>
      <c r="O61" s="15">
        <v>0.82889999999999997</v>
      </c>
      <c r="P61" s="16">
        <v>43701</v>
      </c>
    </row>
    <row r="62" spans="1:16" ht="15" customHeight="1" x14ac:dyDescent="0.25">
      <c r="A62" s="19">
        <f>ABS(Tabelle2[[#This Row],[computed]]-Tabelle2[[#This Row],[AveragePosition]])</f>
        <v>5.0054685791069087E-2</v>
      </c>
      <c r="B62" s="20">
        <f>Tabelle2[[#This Row],[Impressions]]/Tabelle2[[#This Row],[ImpressionShare]]</f>
        <v>5</v>
      </c>
      <c r="C62" s="20">
        <f>Tabelle2[[#This Row],[Impressions]]*Tabelle2[[#This Row],[Top]]*Tabelle2[[#This Row],[TopPercentage]]-Tabelle2[[#This Row],[RealisedAbsTop]]</f>
        <v>2.4000000000000004</v>
      </c>
      <c r="D62" s="20">
        <f>Tabelle2[[#This Row],[Impressions]]*Tabelle2[[#This Row],[AbsoluteTop]]*Tabelle2[[#This Row],[AbsoluteTopPercentage]]</f>
        <v>0.8</v>
      </c>
      <c r="E62" s="20">
        <f>(Tabelle2[[#This Row],[Impressions]]-Tabelle2[[#This Row],[RealisedTop]])/1</f>
        <v>1.5999999999999996</v>
      </c>
      <c r="F6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1.749945314208931</v>
      </c>
      <c r="G62" s="15">
        <v>4</v>
      </c>
      <c r="H62" s="15">
        <v>1.8</v>
      </c>
      <c r="I62" s="15">
        <v>2063388166</v>
      </c>
      <c r="J62" s="15" t="s">
        <v>79</v>
      </c>
      <c r="K62" s="15">
        <v>1</v>
      </c>
      <c r="L62" s="15">
        <v>0.5</v>
      </c>
      <c r="M62" s="15">
        <v>0.4</v>
      </c>
      <c r="N62" s="15">
        <v>0.8</v>
      </c>
      <c r="O62" s="15">
        <v>0.8</v>
      </c>
      <c r="P62" s="16">
        <v>43701</v>
      </c>
    </row>
    <row r="63" spans="1:16" ht="15" customHeight="1" x14ac:dyDescent="0.25">
      <c r="A63" s="19">
        <f>ABS(Tabelle2[[#This Row],[computed]]-Tabelle2[[#This Row],[AveragePosition]])</f>
        <v>5.4697100855012337E-2</v>
      </c>
      <c r="B63" s="20">
        <f>Tabelle2[[#This Row],[Impressions]]/Tabelle2[[#This Row],[ImpressionShare]]</f>
        <v>11</v>
      </c>
      <c r="C63" s="20">
        <f>Tabelle2[[#This Row],[Impressions]]*Tabelle2[[#This Row],[Top]]*Tabelle2[[#This Row],[TopPercentage]]-Tabelle2[[#This Row],[RealisedAbsTop]]</f>
        <v>6.2246359999999994</v>
      </c>
      <c r="D63" s="20">
        <f>Tabelle2[[#This Row],[Impressions]]*Tabelle2[[#This Row],[AbsoluteTop]]*Tabelle2[[#This Row],[AbsoluteTopPercentage]]</f>
        <v>0.35996399999999995</v>
      </c>
      <c r="E63" s="20">
        <f>(Tabelle2[[#This Row],[Impressions]]-Tabelle2[[#This Row],[RealisedTop]])/1</f>
        <v>4.7753640000000006</v>
      </c>
      <c r="F6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1.9453028991449877</v>
      </c>
      <c r="G63" s="15">
        <v>11</v>
      </c>
      <c r="H63" s="15">
        <v>2</v>
      </c>
      <c r="I63" s="15">
        <v>2063388130</v>
      </c>
      <c r="J63" s="15" t="s">
        <v>80</v>
      </c>
      <c r="K63" s="15">
        <v>0.73</v>
      </c>
      <c r="L63" s="15">
        <v>0.18</v>
      </c>
      <c r="M63" s="15">
        <v>0.18179999999999999</v>
      </c>
      <c r="N63" s="15">
        <v>0.82</v>
      </c>
      <c r="O63" s="15">
        <v>1</v>
      </c>
      <c r="P63" s="16">
        <v>43701</v>
      </c>
    </row>
    <row r="64" spans="1:16" ht="15" customHeight="1" x14ac:dyDescent="0.25">
      <c r="A64" s="19">
        <f>ABS(Tabelle2[[#This Row],[computed]]-Tabelle2[[#This Row],[AveragePosition]])</f>
        <v>5.9844397314315012E-2</v>
      </c>
      <c r="B64" s="20">
        <f>Tabelle2[[#This Row],[Impressions]]/Tabelle2[[#This Row],[ImpressionShare]]</f>
        <v>10.999890001099988</v>
      </c>
      <c r="C64" s="20">
        <f>Tabelle2[[#This Row],[Impressions]]*Tabelle2[[#This Row],[Top]]*Tabelle2[[#This Row],[TopPercentage]]-Tabelle2[[#This Row],[RealisedAbsTop]]</f>
        <v>7.6456</v>
      </c>
      <c r="D64" s="20">
        <f>Tabelle2[[#This Row],[Impressions]]*Tabelle2[[#This Row],[AbsoluteTop]]*Tabelle2[[#This Row],[AbsoluteTopPercentage]]</f>
        <v>1.4543999999999999</v>
      </c>
      <c r="E64" s="20">
        <f>(Tabelle2[[#This Row],[Impressions]]-Tabelle2[[#This Row],[RealisedTop]])/1</f>
        <v>2.3544</v>
      </c>
      <c r="F6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1.8401556026856849</v>
      </c>
      <c r="G64" s="15">
        <v>10</v>
      </c>
      <c r="H64" s="15">
        <v>1.9</v>
      </c>
      <c r="I64" s="15">
        <v>1728173889</v>
      </c>
      <c r="J64" s="15" t="s">
        <v>81</v>
      </c>
      <c r="K64" s="15">
        <v>1</v>
      </c>
      <c r="L64" s="15">
        <v>0.4</v>
      </c>
      <c r="M64" s="15">
        <v>0.36359999999999998</v>
      </c>
      <c r="N64" s="15">
        <v>0.91</v>
      </c>
      <c r="O64" s="15">
        <v>0.90910000000000002</v>
      </c>
      <c r="P64" s="16">
        <v>43701</v>
      </c>
    </row>
    <row r="65" spans="1:16" ht="15" customHeight="1" x14ac:dyDescent="0.25">
      <c r="A65" s="19">
        <f>ABS(Tabelle2[[#This Row],[computed]]-Tabelle2[[#This Row],[AveragePosition]])</f>
        <v>9.8878704487894264E-2</v>
      </c>
      <c r="B65" s="20">
        <f>Tabelle2[[#This Row],[Impressions]]/Tabelle2[[#This Row],[ImpressionShare]]</f>
        <v>154.60452610351783</v>
      </c>
      <c r="C65" s="20">
        <f>Tabelle2[[#This Row],[Impressions]]*Tabelle2[[#This Row],[Top]]*Tabelle2[[#This Row],[TopPercentage]]-Tabelle2[[#This Row],[RealisedAbsTop]]</f>
        <v>107.27982</v>
      </c>
      <c r="D65" s="20">
        <f>Tabelle2[[#This Row],[Impressions]]*Tabelle2[[#This Row],[AbsoluteTop]]*Tabelle2[[#This Row],[AbsoluteTopPercentage]]</f>
        <v>15.87138</v>
      </c>
      <c r="E65" s="20">
        <f>(Tabelle2[[#This Row],[Impressions]]-Tabelle2[[#This Row],[RealisedTop]])/1</f>
        <v>30.720179999999999</v>
      </c>
      <c r="F6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1.8711212955121057</v>
      </c>
      <c r="G65" s="15">
        <v>138</v>
      </c>
      <c r="H65" s="15">
        <v>1.97</v>
      </c>
      <c r="I65" s="15">
        <v>671665435</v>
      </c>
      <c r="J65" s="15" t="s">
        <v>83</v>
      </c>
      <c r="K65" s="15">
        <v>0.97</v>
      </c>
      <c r="L65" s="15">
        <v>0.35</v>
      </c>
      <c r="M65" s="15">
        <v>0.3286</v>
      </c>
      <c r="N65" s="15">
        <v>0.92</v>
      </c>
      <c r="O65" s="15">
        <v>0.89259999999999995</v>
      </c>
      <c r="P65" s="16">
        <v>43701</v>
      </c>
    </row>
    <row r="66" spans="1:16" ht="15" customHeight="1" x14ac:dyDescent="0.25">
      <c r="A66" s="19">
        <f>ABS(Tabelle2[[#This Row],[computed]]-Tabelle2[[#This Row],[AveragePosition]])</f>
        <v>0.12787136521499232</v>
      </c>
      <c r="B66" s="20">
        <f>Tabelle2[[#This Row],[Impressions]]/Tabelle2[[#This Row],[ImpressionShare]]</f>
        <v>16</v>
      </c>
      <c r="C66" s="20">
        <f>Tabelle2[[#This Row],[Impressions]]*Tabelle2[[#This Row],[Top]]*Tabelle2[[#This Row],[TopPercentage]]-Tabelle2[[#This Row],[RealisedAbsTop]]</f>
        <v>11.057599999999999</v>
      </c>
      <c r="D66" s="20">
        <f>Tabelle2[[#This Row],[Impressions]]*Tabelle2[[#This Row],[AbsoluteTop]]*Tabelle2[[#This Row],[AbsoluteTopPercentage]]</f>
        <v>3.08</v>
      </c>
      <c r="E66" s="20">
        <f>(Tabelle2[[#This Row],[Impressions]]-Tabelle2[[#This Row],[RealisedTop]])/1</f>
        <v>4.942400000000001</v>
      </c>
      <c r="F6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1.7821286347850076</v>
      </c>
      <c r="G66" s="15">
        <v>16</v>
      </c>
      <c r="H66" s="15">
        <v>1.91</v>
      </c>
      <c r="I66" s="15">
        <v>671665597</v>
      </c>
      <c r="J66" s="15" t="s">
        <v>90</v>
      </c>
      <c r="K66" s="15">
        <v>0.94</v>
      </c>
      <c r="L66" s="15">
        <v>0.44</v>
      </c>
      <c r="M66" s="15">
        <v>0.4375</v>
      </c>
      <c r="N66" s="15">
        <v>0.94</v>
      </c>
      <c r="O66" s="15">
        <v>1</v>
      </c>
      <c r="P66" s="16">
        <v>43701</v>
      </c>
    </row>
    <row r="67" spans="1:16" ht="15" customHeight="1" x14ac:dyDescent="0.25">
      <c r="A67" s="19">
        <f>ABS(Tabelle2[[#This Row],[computed]]-Tabelle2[[#This Row],[AveragePosition]])</f>
        <v>9.1107587690465675E-2</v>
      </c>
      <c r="B67" s="20">
        <f>Tabelle2[[#This Row],[Impressions]]/Tabelle2[[#This Row],[ImpressionShare]]</f>
        <v>194.0053377129953</v>
      </c>
      <c r="C67" s="20">
        <f>Tabelle2[[#This Row],[Impressions]]*Tabelle2[[#This Row],[Top]]*Tabelle2[[#This Row],[TopPercentage]]-Tabelle2[[#This Row],[RealisedAbsTop]]</f>
        <v>28.354536000000138</v>
      </c>
      <c r="D67" s="20">
        <f>Tabelle2[[#This Row],[Impressions]]*Tabelle2[[#This Row],[AbsoluteTop]]*Tabelle2[[#This Row],[AbsoluteTopPercentage]]</f>
        <v>147.64226399999984</v>
      </c>
      <c r="E67" s="20">
        <f>(Tabelle2[[#This Row],[Impressions]]-Tabelle2[[#This Row],[RealisedTop]])/1</f>
        <v>160.64546399999986</v>
      </c>
      <c r="F6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1.1611075876904657</v>
      </c>
      <c r="G67" s="15">
        <v>189</v>
      </c>
      <c r="H67" s="15">
        <v>1.07</v>
      </c>
      <c r="I67" s="15">
        <v>671801717</v>
      </c>
      <c r="J67" s="15" t="s">
        <v>49</v>
      </c>
      <c r="K67" s="15">
        <v>0.96</v>
      </c>
      <c r="L67" s="15">
        <v>0.88</v>
      </c>
      <c r="M67" s="15">
        <v>0.88769999999999905</v>
      </c>
      <c r="N67" s="15">
        <v>0.97</v>
      </c>
      <c r="O67" s="15">
        <v>0.97419999999999995</v>
      </c>
      <c r="P67" s="16">
        <v>43701</v>
      </c>
    </row>
    <row r="68" spans="1:16" ht="15" customHeight="1" x14ac:dyDescent="0.25">
      <c r="A68" s="19">
        <f>ABS(Tabelle2[[#This Row],[computed]]-Tabelle2[[#This Row],[AveragePosition]])</f>
        <v>0.12808556792611325</v>
      </c>
      <c r="B68" s="20">
        <f>Tabelle2[[#This Row],[Impressions]]/Tabelle2[[#This Row],[ImpressionShare]]</f>
        <v>92</v>
      </c>
      <c r="C68" s="20">
        <f>Tabelle2[[#This Row],[Impressions]]*Tabelle2[[#This Row],[Top]]*Tabelle2[[#This Row],[TopPercentage]]-Tabelle2[[#This Row],[RealisedAbsTop]]</f>
        <v>20.566416000000089</v>
      </c>
      <c r="D68" s="20">
        <f>Tabelle2[[#This Row],[Impressions]]*Tabelle2[[#This Row],[AbsoluteTop]]*Tabelle2[[#This Row],[AbsoluteTopPercentage]]</f>
        <v>69.602783999999914</v>
      </c>
      <c r="E68" s="20">
        <f>(Tabelle2[[#This Row],[Impressions]]-Tabelle2[[#This Row],[RealisedTop]])/1</f>
        <v>71.433583999999911</v>
      </c>
      <c r="F6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1.2280855679261133</v>
      </c>
      <c r="G68" s="15">
        <v>92</v>
      </c>
      <c r="H68" s="15">
        <v>1.1000000000000001</v>
      </c>
      <c r="I68" s="15">
        <v>1728173667</v>
      </c>
      <c r="J68" s="15" t="s">
        <v>44</v>
      </c>
      <c r="K68" s="15">
        <v>0.99</v>
      </c>
      <c r="L68" s="15">
        <v>0.87</v>
      </c>
      <c r="M68" s="15">
        <v>0.86959999999999904</v>
      </c>
      <c r="N68" s="15">
        <v>0.99</v>
      </c>
      <c r="O68" s="15">
        <v>1</v>
      </c>
      <c r="P68" s="16">
        <v>43701</v>
      </c>
    </row>
    <row r="69" spans="1:16" ht="15" customHeight="1" x14ac:dyDescent="0.25">
      <c r="A69" s="19">
        <f>ABS(Tabelle2[[#This Row],[computed]]-Tabelle2[[#This Row],[AveragePosition]])</f>
        <v>5.5693353841172133E-2</v>
      </c>
      <c r="B69" s="20">
        <f>Tabelle2[[#This Row],[Impressions]]/Tabelle2[[#This Row],[ImpressionShare]]</f>
        <v>21</v>
      </c>
      <c r="C69" s="20">
        <f>Tabelle2[[#This Row],[Impressions]]*Tabelle2[[#This Row],[Top]]*Tabelle2[[#This Row],[TopPercentage]]-Tabelle2[[#This Row],[RealisedAbsTop]]</f>
        <v>17.129742</v>
      </c>
      <c r="D69" s="20">
        <f>Tabelle2[[#This Row],[Impressions]]*Tabelle2[[#This Row],[AbsoluteTop]]*Tabelle2[[#This Row],[AbsoluteTopPercentage]]</f>
        <v>3.8702580000000002</v>
      </c>
      <c r="E69" s="20">
        <f>(Tabelle2[[#This Row],[Impressions]]-Tabelle2[[#This Row],[RealisedTop]])/1</f>
        <v>3.8702579999999998</v>
      </c>
      <c r="F6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1.8156933538411721</v>
      </c>
      <c r="G69" s="15">
        <v>21</v>
      </c>
      <c r="H69" s="15">
        <v>1.76</v>
      </c>
      <c r="I69" s="15">
        <v>2063388142</v>
      </c>
      <c r="J69" s="15" t="s">
        <v>52</v>
      </c>
      <c r="K69" s="15">
        <v>1</v>
      </c>
      <c r="L69" s="15">
        <v>0.43</v>
      </c>
      <c r="M69" s="15">
        <v>0.42859999999999998</v>
      </c>
      <c r="N69" s="15">
        <v>1</v>
      </c>
      <c r="O69" s="15">
        <v>1</v>
      </c>
      <c r="P69" s="16">
        <v>43701</v>
      </c>
    </row>
    <row r="70" spans="1:16" ht="15" customHeight="1" x14ac:dyDescent="0.25">
      <c r="A70" s="19">
        <f>ABS(Tabelle2[[#This Row],[computed]]-Tabelle2[[#This Row],[AveragePosition]])</f>
        <v>0.13833919434676178</v>
      </c>
      <c r="B70" s="20">
        <f>Tabelle2[[#This Row],[Impressions]]/Tabelle2[[#This Row],[ImpressionShare]]</f>
        <v>6</v>
      </c>
      <c r="C70" s="20">
        <f>Tabelle2[[#This Row],[Impressions]]*Tabelle2[[#This Row],[Top]]*Tabelle2[[#This Row],[TopPercentage]]-Tabelle2[[#This Row],[RealisedAbsTop]]</f>
        <v>1.8501660000000051</v>
      </c>
      <c r="D70" s="20">
        <f>Tabelle2[[#This Row],[Impressions]]*Tabelle2[[#This Row],[AbsoluteTop]]*Tabelle2[[#This Row],[AbsoluteTopPercentage]]</f>
        <v>4.1498339999999949</v>
      </c>
      <c r="E70" s="20">
        <f>(Tabelle2[[#This Row],[Impressions]]-Tabelle2[[#This Row],[RealisedTop]])/1</f>
        <v>4.1498339999999949</v>
      </c>
      <c r="F7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1.3083391943467617</v>
      </c>
      <c r="G70" s="15">
        <v>6</v>
      </c>
      <c r="H70" s="15">
        <v>1.17</v>
      </c>
      <c r="I70" s="15">
        <v>1727077877</v>
      </c>
      <c r="J70" s="15" t="s">
        <v>42</v>
      </c>
      <c r="K70" s="15">
        <v>1</v>
      </c>
      <c r="L70" s="15">
        <v>0.83</v>
      </c>
      <c r="M70" s="15">
        <v>0.83329999999999904</v>
      </c>
      <c r="N70" s="15">
        <v>1</v>
      </c>
      <c r="O70" s="15">
        <v>1</v>
      </c>
      <c r="P70" s="16">
        <v>43701</v>
      </c>
    </row>
    <row r="71" spans="1:16" ht="15" customHeight="1" x14ac:dyDescent="0.25">
      <c r="A71" s="19">
        <f>ABS(Tabelle2[[#This Row],[computed]]-Tabelle2[[#This Row],[AveragePosition]])</f>
        <v>0.13745156371090728</v>
      </c>
      <c r="B71" s="20">
        <f>Tabelle2[[#This Row],[Impressions]]/Tabelle2[[#This Row],[ImpressionShare]]</f>
        <v>4</v>
      </c>
      <c r="C71" s="20">
        <f>Tabelle2[[#This Row],[Impressions]]*Tabelle2[[#This Row],[Top]]*Tabelle2[[#This Row],[TopPercentage]]-Tabelle2[[#This Row],[RealisedAbsTop]]</f>
        <v>3.75</v>
      </c>
      <c r="D71" s="20">
        <f>Tabelle2[[#This Row],[Impressions]]*Tabelle2[[#This Row],[AbsoluteTop]]*Tabelle2[[#This Row],[AbsoluteTopPercentage]]</f>
        <v>0.25</v>
      </c>
      <c r="E71" s="20">
        <f>(Tabelle2[[#This Row],[Impressions]]-Tabelle2[[#This Row],[RealisedTop]])/1</f>
        <v>0.25</v>
      </c>
      <c r="F7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1.9374515637109073</v>
      </c>
      <c r="G71" s="15">
        <v>4</v>
      </c>
      <c r="H71" s="15">
        <v>1.8</v>
      </c>
      <c r="I71" s="15">
        <v>2063388127</v>
      </c>
      <c r="J71" s="15" t="s">
        <v>43</v>
      </c>
      <c r="K71" s="15">
        <v>1</v>
      </c>
      <c r="L71" s="15">
        <v>0.25</v>
      </c>
      <c r="M71" s="15">
        <v>0.25</v>
      </c>
      <c r="N71" s="15">
        <v>1</v>
      </c>
      <c r="O71" s="15">
        <v>1</v>
      </c>
      <c r="P71" s="16">
        <v>43701</v>
      </c>
    </row>
    <row r="72" spans="1:16" ht="15" customHeight="1" x14ac:dyDescent="0.25">
      <c r="A72" s="19">
        <f>ABS(Tabelle2[[#This Row],[computed]]-Tabelle2[[#This Row],[AveragePosition]])</f>
        <v>0.10444395062277123</v>
      </c>
      <c r="B72" s="20">
        <f>Tabelle2[[#This Row],[Impressions]]/Tabelle2[[#This Row],[ImpressionShare]]</f>
        <v>9</v>
      </c>
      <c r="C72" s="20">
        <f>Tabelle2[[#This Row],[Impressions]]*Tabelle2[[#This Row],[Top]]*Tabelle2[[#This Row],[TopPercentage]]-Tabelle2[[#This Row],[RealisedAbsTop]]</f>
        <v>7.2401760000000035</v>
      </c>
      <c r="D72" s="20">
        <f>Tabelle2[[#This Row],[Impressions]]*Tabelle2[[#This Row],[AbsoluteTop]]*Tabelle2[[#This Row],[AbsoluteTopPercentage]]</f>
        <v>1.7598239999999961</v>
      </c>
      <c r="E72" s="20">
        <f>(Tabelle2[[#This Row],[Impressions]]-Tabelle2[[#This Row],[RealisedTop]])/1</f>
        <v>1.7598239999999965</v>
      </c>
      <c r="F7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1.8044439506227712</v>
      </c>
      <c r="G72" s="15">
        <v>9</v>
      </c>
      <c r="H72" s="15">
        <v>1.7</v>
      </c>
      <c r="I72" s="15">
        <v>2023011818</v>
      </c>
      <c r="J72" s="15" t="s">
        <v>48</v>
      </c>
      <c r="K72" s="15">
        <v>1</v>
      </c>
      <c r="L72" s="15">
        <v>0.44</v>
      </c>
      <c r="M72" s="15">
        <v>0.44439999999999902</v>
      </c>
      <c r="N72" s="15">
        <v>1</v>
      </c>
      <c r="O72" s="15">
        <v>1</v>
      </c>
      <c r="P72" s="16">
        <v>43701</v>
      </c>
    </row>
    <row r="73" spans="1:16" ht="15" customHeight="1" x14ac:dyDescent="0.25">
      <c r="A73" s="19">
        <f>ABS(Tabelle2[[#This Row],[computed]]-Tabelle2[[#This Row],[AveragePosition]])</f>
        <v>0.11005199826672452</v>
      </c>
      <c r="B73" s="20">
        <f>Tabelle2[[#This Row],[Impressions]]/Tabelle2[[#This Row],[ImpressionShare]]</f>
        <v>3</v>
      </c>
      <c r="C73" s="20">
        <f>Tabelle2[[#This Row],[Impressions]]*Tabelle2[[#This Row],[Top]]*Tabelle2[[#This Row],[TopPercentage]]-Tabelle2[[#This Row],[RealisedAbsTop]]</f>
        <v>2.6700330000000001</v>
      </c>
      <c r="D73" s="20">
        <f>Tabelle2[[#This Row],[Impressions]]*Tabelle2[[#This Row],[AbsoluteTop]]*Tabelle2[[#This Row],[AbsoluteTopPercentage]]</f>
        <v>0.32996700000000001</v>
      </c>
      <c r="E73" s="20">
        <f>(Tabelle2[[#This Row],[Impressions]]-Tabelle2[[#This Row],[RealisedTop]])/1</f>
        <v>0.3299669999999999</v>
      </c>
      <c r="F7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1.8899480017332755</v>
      </c>
      <c r="G73" s="15">
        <v>3</v>
      </c>
      <c r="H73" s="15">
        <v>2</v>
      </c>
      <c r="I73" s="15">
        <v>2063388133</v>
      </c>
      <c r="J73" s="15" t="s">
        <v>85</v>
      </c>
      <c r="K73" s="15">
        <v>1</v>
      </c>
      <c r="L73" s="15">
        <v>0.33</v>
      </c>
      <c r="M73" s="15">
        <v>0.33329999999999999</v>
      </c>
      <c r="N73" s="15">
        <v>1</v>
      </c>
      <c r="O73" s="15">
        <v>1</v>
      </c>
      <c r="P73" s="16">
        <v>43701</v>
      </c>
    </row>
    <row r="74" spans="1:16" ht="15" customHeight="1" x14ac:dyDescent="0.25">
      <c r="A74" s="19">
        <f>ABS(Tabelle2[[#This Row],[computed]]-Tabelle2[[#This Row],[AveragePosition]])</f>
        <v>0.10833919434676176</v>
      </c>
      <c r="B74" s="20">
        <f>Tabelle2[[#This Row],[Impressions]]/Tabelle2[[#This Row],[ImpressionShare]]</f>
        <v>6</v>
      </c>
      <c r="C74" s="20">
        <f>Tabelle2[[#This Row],[Impressions]]*Tabelle2[[#This Row],[Top]]*Tabelle2[[#This Row],[TopPercentage]]-Tabelle2[[#This Row],[RealisedAbsTop]]</f>
        <v>1.8501660000000051</v>
      </c>
      <c r="D74" s="20">
        <f>Tabelle2[[#This Row],[Impressions]]*Tabelle2[[#This Row],[AbsoluteTop]]*Tabelle2[[#This Row],[AbsoluteTopPercentage]]</f>
        <v>4.1498339999999949</v>
      </c>
      <c r="E74" s="20">
        <f>(Tabelle2[[#This Row],[Impressions]]-Tabelle2[[#This Row],[RealisedTop]])/1</f>
        <v>4.1498339999999949</v>
      </c>
      <c r="F7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1.3083391943467617</v>
      </c>
      <c r="G74" s="15">
        <v>6</v>
      </c>
      <c r="H74" s="15">
        <v>1.2</v>
      </c>
      <c r="I74" s="15">
        <v>133366351</v>
      </c>
      <c r="J74" s="15" t="s">
        <v>46</v>
      </c>
      <c r="K74" s="15">
        <v>1</v>
      </c>
      <c r="L74" s="15">
        <v>0.83</v>
      </c>
      <c r="M74" s="15">
        <v>0.83329999999999904</v>
      </c>
      <c r="N74" s="15">
        <v>1</v>
      </c>
      <c r="O74" s="15">
        <v>1</v>
      </c>
      <c r="P74" s="16">
        <v>43701</v>
      </c>
    </row>
    <row r="75" spans="1:16" ht="15" customHeight="1" x14ac:dyDescent="0.25">
      <c r="A75" s="19">
        <f>ABS(Tabelle2[[#This Row],[computed]]-Tabelle2[[#This Row],[AveragePosition]])</f>
        <v>5.1415564687787851E-2</v>
      </c>
      <c r="B75" s="20">
        <f>Tabelle2[[#This Row],[Impressions]]/Tabelle2[[#This Row],[ImpressionShare]]</f>
        <v>21</v>
      </c>
      <c r="C75" s="20">
        <f>Tabelle2[[#This Row],[Impressions]]*Tabelle2[[#This Row],[Top]]*Tabelle2[[#This Row],[TopPercentage]]-Tabelle2[[#This Row],[RealisedAbsTop]]</f>
        <v>16.199904000000011</v>
      </c>
      <c r="D75" s="20">
        <f>Tabelle2[[#This Row],[Impressions]]*Tabelle2[[#This Row],[AbsoluteTop]]*Tabelle2[[#This Row],[AbsoluteTopPercentage]]</f>
        <v>4.8000959999999901</v>
      </c>
      <c r="E75" s="20">
        <f>(Tabelle2[[#This Row],[Impressions]]-Tabelle2[[#This Row],[RealisedTop]])/1</f>
        <v>4.8000959999999893</v>
      </c>
      <c r="F7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1.7714155646877878</v>
      </c>
      <c r="G75" s="15">
        <v>21</v>
      </c>
      <c r="H75" s="15">
        <v>1.72</v>
      </c>
      <c r="I75" s="15">
        <v>671665582</v>
      </c>
      <c r="J75" s="15" t="s">
        <v>53</v>
      </c>
      <c r="K75" s="15">
        <v>1</v>
      </c>
      <c r="L75" s="15">
        <v>0.48</v>
      </c>
      <c r="M75" s="15">
        <v>0.47619999999999901</v>
      </c>
      <c r="N75" s="15">
        <v>1</v>
      </c>
      <c r="O75" s="15">
        <v>1</v>
      </c>
      <c r="P75" s="16">
        <v>43701</v>
      </c>
    </row>
    <row r="76" spans="1:16" ht="15" customHeight="1" x14ac:dyDescent="0.25">
      <c r="A76" s="19">
        <f>ABS(Tabelle2[[#This Row],[computed]]-Tabelle2[[#This Row],[AveragePosition]])</f>
        <v>0.11005199826672452</v>
      </c>
      <c r="B76" s="20">
        <f>Tabelle2[[#This Row],[Impressions]]/Tabelle2[[#This Row],[ImpressionShare]]</f>
        <v>3</v>
      </c>
      <c r="C76" s="20">
        <f>Tabelle2[[#This Row],[Impressions]]*Tabelle2[[#This Row],[Top]]*Tabelle2[[#This Row],[TopPercentage]]-Tabelle2[[#This Row],[RealisedAbsTop]]</f>
        <v>2.6700330000000001</v>
      </c>
      <c r="D76" s="20">
        <f>Tabelle2[[#This Row],[Impressions]]*Tabelle2[[#This Row],[AbsoluteTop]]*Tabelle2[[#This Row],[AbsoluteTopPercentage]]</f>
        <v>0.32996700000000001</v>
      </c>
      <c r="E76" s="20">
        <f>(Tabelle2[[#This Row],[Impressions]]-Tabelle2[[#This Row],[RealisedTop]])/1</f>
        <v>0.3299669999999999</v>
      </c>
      <c r="F7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1.8899480017332755</v>
      </c>
      <c r="G76" s="15">
        <v>3</v>
      </c>
      <c r="H76" s="15">
        <v>2</v>
      </c>
      <c r="I76" s="15">
        <v>1727077916</v>
      </c>
      <c r="J76" s="15" t="s">
        <v>86</v>
      </c>
      <c r="K76" s="15">
        <v>1</v>
      </c>
      <c r="L76" s="15">
        <v>0.33</v>
      </c>
      <c r="M76" s="15">
        <v>0.33329999999999999</v>
      </c>
      <c r="N76" s="15">
        <v>1</v>
      </c>
      <c r="O76" s="15">
        <v>1</v>
      </c>
      <c r="P76" s="16">
        <v>43701</v>
      </c>
    </row>
    <row r="77" spans="1:16" ht="15" customHeight="1" x14ac:dyDescent="0.25">
      <c r="A77" s="19">
        <f>ABS(Tabelle2[[#This Row],[computed]]-Tabelle2[[#This Row],[AveragePosition]])</f>
        <v>0.11116296123462543</v>
      </c>
      <c r="B77" s="20">
        <f>Tabelle2[[#This Row],[Impressions]]/Tabelle2[[#This Row],[ImpressionShare]]</f>
        <v>4</v>
      </c>
      <c r="C77" s="20">
        <f>Tabelle2[[#This Row],[Impressions]]*Tabelle2[[#This Row],[Top]]*Tabelle2[[#This Row],[TopPercentage]]-Tabelle2[[#This Row],[RealisedAbsTop]]</f>
        <v>2.6667000000000001</v>
      </c>
      <c r="D77" s="20">
        <f>Tabelle2[[#This Row],[Impressions]]*Tabelle2[[#This Row],[AbsoluteTop]]*Tabelle2[[#This Row],[AbsoluteTopPercentage]]</f>
        <v>0.33329999999999999</v>
      </c>
      <c r="E77" s="20">
        <f>(Tabelle2[[#This Row],[Impressions]]-Tabelle2[[#This Row],[RealisedTop]])/1</f>
        <v>1.3332999999999999</v>
      </c>
      <c r="F7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1.8888370387653746</v>
      </c>
      <c r="G77" s="15">
        <v>4</v>
      </c>
      <c r="H77" s="15">
        <v>2</v>
      </c>
      <c r="I77" s="15">
        <v>1728173688</v>
      </c>
      <c r="J77" s="15" t="s">
        <v>87</v>
      </c>
      <c r="K77" s="15">
        <v>0.75</v>
      </c>
      <c r="L77" s="15">
        <v>0.25</v>
      </c>
      <c r="M77" s="15">
        <v>0.33329999999999999</v>
      </c>
      <c r="N77" s="15">
        <v>1</v>
      </c>
      <c r="O77" s="15">
        <v>1</v>
      </c>
      <c r="P77" s="16">
        <v>43701</v>
      </c>
    </row>
    <row r="78" spans="1:16" ht="15" customHeight="1" x14ac:dyDescent="0.25">
      <c r="A78" s="19">
        <f>ABS(Tabelle2[[#This Row],[computed]]-Tabelle2[[#This Row],[AveragePosition]])</f>
        <v>8.3725203434957374E-2</v>
      </c>
      <c r="B78" s="20">
        <f>Tabelle2[[#This Row],[Impressions]]/Tabelle2[[#This Row],[ImpressionShare]]</f>
        <v>8</v>
      </c>
      <c r="C78" s="20">
        <f>Tabelle2[[#This Row],[Impressions]]*Tabelle2[[#This Row],[Top]]*Tabelle2[[#This Row],[TopPercentage]]-Tabelle2[[#This Row],[RealisedAbsTop]]</f>
        <v>7.87</v>
      </c>
      <c r="D78" s="20">
        <f>Tabelle2[[#This Row],[Impressions]]*Tabelle2[[#This Row],[AbsoluteTop]]*Tabelle2[[#This Row],[AbsoluteTopPercentage]]</f>
        <v>0.13</v>
      </c>
      <c r="E78" s="20">
        <f>(Tabelle2[[#This Row],[Impressions]]-Tabelle2[[#This Row],[RealisedTop]])/1</f>
        <v>0.12999999999999989</v>
      </c>
      <c r="F7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1.9837252034349573</v>
      </c>
      <c r="G78" s="15">
        <v>8</v>
      </c>
      <c r="H78" s="15">
        <v>1.9</v>
      </c>
      <c r="I78" s="15">
        <v>1727077352</v>
      </c>
      <c r="J78" s="15" t="s">
        <v>50</v>
      </c>
      <c r="K78" s="15">
        <v>1</v>
      </c>
      <c r="L78" s="15">
        <v>0.13</v>
      </c>
      <c r="M78" s="15">
        <v>0.125</v>
      </c>
      <c r="N78" s="15">
        <v>1</v>
      </c>
      <c r="O78" s="15">
        <v>1</v>
      </c>
      <c r="P78" s="16">
        <v>43701</v>
      </c>
    </row>
    <row r="79" spans="1:16" ht="15" customHeight="1" x14ac:dyDescent="0.25">
      <c r="A79" s="19">
        <f>ABS(Tabelle2[[#This Row],[computed]]-Tabelle2[[#This Row],[AveragePosition]])</f>
        <v>0.10906817642726052</v>
      </c>
      <c r="B79" s="20">
        <f>Tabelle2[[#This Row],[Impressions]]/Tabelle2[[#This Row],[ImpressionShare]]</f>
        <v>9</v>
      </c>
      <c r="C79" s="20">
        <f>Tabelle2[[#This Row],[Impressions]]*Tabelle2[[#This Row],[Top]]*Tabelle2[[#This Row],[TopPercentage]]-Tabelle2[[#This Row],[RealisedAbsTop]]</f>
        <v>6.8962500000000002</v>
      </c>
      <c r="D79" s="20">
        <f>Tabelle2[[#This Row],[Impressions]]*Tabelle2[[#This Row],[AbsoluteTop]]*Tabelle2[[#This Row],[AbsoluteTopPercentage]]</f>
        <v>1.11375</v>
      </c>
      <c r="E79" s="20">
        <f>(Tabelle2[[#This Row],[Impressions]]-Tabelle2[[#This Row],[RealisedTop]])/1</f>
        <v>2.1037499999999998</v>
      </c>
      <c r="F7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1.8609318235727395</v>
      </c>
      <c r="G79" s="15">
        <v>9</v>
      </c>
      <c r="H79" s="15">
        <v>1.97</v>
      </c>
      <c r="I79" s="15">
        <v>1727077190</v>
      </c>
      <c r="J79" s="15" t="s">
        <v>84</v>
      </c>
      <c r="K79" s="15">
        <v>0.89</v>
      </c>
      <c r="L79" s="15">
        <v>0.33</v>
      </c>
      <c r="M79" s="15">
        <v>0.375</v>
      </c>
      <c r="N79" s="15">
        <v>1</v>
      </c>
      <c r="O79" s="15">
        <v>1</v>
      </c>
      <c r="P79" s="16">
        <v>43701</v>
      </c>
    </row>
    <row r="80" spans="1:16" ht="15" customHeight="1" x14ac:dyDescent="0.25">
      <c r="A80" s="19">
        <f>ABS(Tabelle2[[#This Row],[computed]]-Tabelle2[[#This Row],[AveragePosition]])</f>
        <v>7.9987733415110673E-2</v>
      </c>
      <c r="B80" s="20">
        <f>Tabelle2[[#This Row],[Impressions]]/Tabelle2[[#This Row],[ImpressionShare]]</f>
        <v>15</v>
      </c>
      <c r="C80" s="20">
        <f>Tabelle2[[#This Row],[Impressions]]*Tabelle2[[#This Row],[Top]]*Tabelle2[[#This Row],[TopPercentage]]-Tabelle2[[#This Row],[RealisedAbsTop]]</f>
        <v>12.6</v>
      </c>
      <c r="D80" s="20">
        <f>Tabelle2[[#This Row],[Impressions]]*Tabelle2[[#This Row],[AbsoluteTop]]*Tabelle2[[#This Row],[AbsoluteTopPercentage]]</f>
        <v>2.4000000000000004</v>
      </c>
      <c r="E80" s="20">
        <f>(Tabelle2[[#This Row],[Impressions]]-Tabelle2[[#This Row],[RealisedTop]])/1</f>
        <v>2.4000000000000004</v>
      </c>
      <c r="F8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1.8399877334151107</v>
      </c>
      <c r="G80" s="15">
        <v>15</v>
      </c>
      <c r="H80" s="15">
        <v>1.76</v>
      </c>
      <c r="I80" s="15">
        <v>1727423275</v>
      </c>
      <c r="J80" s="15" t="s">
        <v>51</v>
      </c>
      <c r="K80" s="15">
        <v>1</v>
      </c>
      <c r="L80" s="15">
        <v>0.4</v>
      </c>
      <c r="M80" s="15">
        <v>0.4</v>
      </c>
      <c r="N80" s="15">
        <v>1</v>
      </c>
      <c r="O80" s="15">
        <v>1</v>
      </c>
      <c r="P80" s="16">
        <v>43701</v>
      </c>
    </row>
    <row r="81" spans="1:16" ht="15" customHeight="1" x14ac:dyDescent="0.25">
      <c r="A81" s="19">
        <f>ABS(Tabelle2[[#This Row],[computed]]-Tabelle2[[#This Row],[AveragePosition]])</f>
        <v>0.10998810011899884</v>
      </c>
      <c r="B81" s="20">
        <f>Tabelle2[[#This Row],[Impressions]]/Tabelle2[[#This Row],[ImpressionShare]]</f>
        <v>10</v>
      </c>
      <c r="C81" s="20">
        <f>Tabelle2[[#This Row],[Impressions]]*Tabelle2[[#This Row],[Top]]*Tabelle2[[#This Row],[TopPercentage]]-Tabelle2[[#This Row],[RealisedAbsTop]]</f>
        <v>1.9000000000000004</v>
      </c>
      <c r="D81" s="20">
        <f>Tabelle2[[#This Row],[Impressions]]*Tabelle2[[#This Row],[AbsoluteTop]]*Tabelle2[[#This Row],[AbsoluteTopPercentage]]</f>
        <v>8.1</v>
      </c>
      <c r="E81" s="20">
        <f>(Tabelle2[[#This Row],[Impressions]]-Tabelle2[[#This Row],[RealisedTop]])/1</f>
        <v>8.1</v>
      </c>
      <c r="F8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1.1899881001189989</v>
      </c>
      <c r="G81" s="15">
        <v>10</v>
      </c>
      <c r="H81" s="15">
        <v>1.08</v>
      </c>
      <c r="I81" s="15">
        <v>1727423440</v>
      </c>
      <c r="J81" s="15" t="s">
        <v>47</v>
      </c>
      <c r="K81" s="15">
        <v>1</v>
      </c>
      <c r="L81" s="15">
        <v>0.9</v>
      </c>
      <c r="M81" s="15">
        <v>0.9</v>
      </c>
      <c r="N81" s="15">
        <v>1</v>
      </c>
      <c r="O81" s="15">
        <v>1</v>
      </c>
      <c r="P81" s="16">
        <v>43701</v>
      </c>
    </row>
    <row r="82" spans="1:16" ht="15" customHeight="1" x14ac:dyDescent="0.25">
      <c r="A82" s="19">
        <f>ABS(Tabelle2[[#This Row],[computed]]-Tabelle2[[#This Row],[AveragePosition]])</f>
        <v>1.0023597413528984E-2</v>
      </c>
      <c r="B82" s="20">
        <f>Tabelle2[[#This Row],[Impressions]]/Tabelle2[[#This Row],[ImpressionShare]]</f>
        <v>728.69955156950675</v>
      </c>
      <c r="C82" s="20">
        <f>Tabelle2[[#This Row],[Impressions]]*Tabelle2[[#This Row],[Top]]*Tabelle2[[#This Row],[TopPercentage]]-Tabelle2[[#This Row],[RealisedAbsTop]]</f>
        <v>13.360100000000001</v>
      </c>
      <c r="D82" s="20">
        <f>Tabelle2[[#This Row],[Impressions]]*Tabelle2[[#This Row],[AbsoluteTop]]*Tabelle2[[#This Row],[AbsoluteTopPercentage]]</f>
        <v>7.1928999999999998</v>
      </c>
      <c r="E82" s="20">
        <f>(Tabelle2[[#This Row],[Impressions]]-Tabelle2[[#This Row],[RealisedTop]])/1</f>
        <v>116.6399</v>
      </c>
      <c r="F8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1.6500235974135289</v>
      </c>
      <c r="G82" s="15">
        <v>130</v>
      </c>
      <c r="H82" s="15">
        <v>1.64</v>
      </c>
      <c r="I82" s="15">
        <v>69328591</v>
      </c>
      <c r="J82" s="15" t="s">
        <v>56</v>
      </c>
      <c r="K82" s="15">
        <v>0.93</v>
      </c>
      <c r="L82" s="15">
        <v>0.55000000000000004</v>
      </c>
      <c r="M82" s="15">
        <v>0.10059999999999999</v>
      </c>
      <c r="N82" s="15">
        <v>0.17</v>
      </c>
      <c r="O82" s="15">
        <v>0.1784</v>
      </c>
      <c r="P82" s="16">
        <v>43701</v>
      </c>
    </row>
    <row r="83" spans="1:16" ht="15" customHeight="1" x14ac:dyDescent="0.25">
      <c r="A83" s="19">
        <f>ABS(Tabelle2[[#This Row],[computed]]-Tabelle2[[#This Row],[AveragePosition]])</f>
        <v>3.9984006397442151E-4</v>
      </c>
      <c r="B83" s="20">
        <f>Tabelle2[[#This Row],[Impressions]]/Tabelle2[[#This Row],[ImpressionShare]]</f>
        <v>4</v>
      </c>
      <c r="C83" s="20">
        <f>Tabelle2[[#This Row],[Impressions]]*Tabelle2[[#This Row],[Top]]*Tabelle2[[#This Row],[TopPercentage]]-Tabelle2[[#This Row],[RealisedAbsTop]]</f>
        <v>0</v>
      </c>
      <c r="D83" s="20">
        <f>Tabelle2[[#This Row],[Impressions]]*Tabelle2[[#This Row],[AbsoluteTop]]*Tabelle2[[#This Row],[AbsoluteTopPercentage]]</f>
        <v>0.25</v>
      </c>
      <c r="E83" s="20">
        <f>(Tabelle2[[#This Row],[Impressions]]-Tabelle2[[#This Row],[RealisedTop]])/1</f>
        <v>2</v>
      </c>
      <c r="F8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0.99960015993602558</v>
      </c>
      <c r="G83" s="15">
        <v>2</v>
      </c>
      <c r="H83" s="15">
        <v>1</v>
      </c>
      <c r="I83" s="15">
        <v>671665561</v>
      </c>
      <c r="J83" s="15" t="s">
        <v>57</v>
      </c>
      <c r="K83" s="15">
        <v>0.5</v>
      </c>
      <c r="L83" s="15">
        <v>0.5</v>
      </c>
      <c r="M83" s="15">
        <v>0.25</v>
      </c>
      <c r="N83" s="15">
        <v>0.25</v>
      </c>
      <c r="O83" s="15">
        <v>0.5</v>
      </c>
      <c r="P83" s="16">
        <v>43701</v>
      </c>
    </row>
    <row r="84" spans="1:16" ht="15" customHeight="1" x14ac:dyDescent="0.25">
      <c r="A84" s="19">
        <f>ABS(Tabelle2[[#This Row],[computed]]-Tabelle2[[#This Row],[AveragePosition]])</f>
        <v>3.9992001599675753E-4</v>
      </c>
      <c r="B84" s="20">
        <f>Tabelle2[[#This Row],[Impressions]]/Tabelle2[[#This Row],[ImpressionShare]]</f>
        <v>2</v>
      </c>
      <c r="C84" s="20">
        <f>Tabelle2[[#This Row],[Impressions]]*Tabelle2[[#This Row],[Top]]*Tabelle2[[#This Row],[TopPercentage]]-Tabelle2[[#This Row],[RealisedAbsTop]]</f>
        <v>0.5</v>
      </c>
      <c r="D84" s="20">
        <f>Tabelle2[[#This Row],[Impressions]]*Tabelle2[[#This Row],[AbsoluteTop]]*Tabelle2[[#This Row],[AbsoluteTopPercentage]]</f>
        <v>0</v>
      </c>
      <c r="E84" s="20">
        <f>(Tabelle2[[#This Row],[Impressions]]-Tabelle2[[#This Row],[RealisedTop]])/1</f>
        <v>0.5</v>
      </c>
      <c r="F8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1.9996000799840032</v>
      </c>
      <c r="G84" s="15">
        <v>1</v>
      </c>
      <c r="H84" s="15">
        <v>2</v>
      </c>
      <c r="I84" s="15">
        <v>963683674</v>
      </c>
      <c r="J84" s="15" t="s">
        <v>58</v>
      </c>
      <c r="K84" s="15">
        <v>1</v>
      </c>
      <c r="L84" s="15">
        <v>0</v>
      </c>
      <c r="M84" s="15">
        <v>0.05</v>
      </c>
      <c r="N84" s="15">
        <v>0.5</v>
      </c>
      <c r="O84" s="15">
        <v>0.5</v>
      </c>
      <c r="P84" s="16">
        <v>43701</v>
      </c>
    </row>
    <row r="85" spans="1:16" ht="15" customHeight="1" x14ac:dyDescent="0.25">
      <c r="A85" s="19">
        <f>ABS(Tabelle2[[#This Row],[computed]]-Tabelle2[[#This Row],[AveragePosition]])</f>
        <v>2.7343972772846614E-2</v>
      </c>
      <c r="B85" s="20">
        <f>Tabelle2[[#This Row],[Impressions]]/Tabelle2[[#This Row],[ImpressionShare]]</f>
        <v>32.999787098147756</v>
      </c>
      <c r="C85" s="20">
        <f>Tabelle2[[#This Row],[Impressions]]*Tabelle2[[#This Row],[Top]]*Tabelle2[[#This Row],[TopPercentage]]-Tabelle2[[#This Row],[RealisedAbsTop]]</f>
        <v>7.5174999999994441E-2</v>
      </c>
      <c r="D85" s="20">
        <f>Tabelle2[[#This Row],[Impressions]]*Tabelle2[[#This Row],[AbsoluteTop]]*Tabelle2[[#This Row],[AbsoluteTopPercentage]]</f>
        <v>28.190625000000001</v>
      </c>
      <c r="E85" s="20">
        <f>(Tabelle2[[#This Row],[Impressions]]-Tabelle2[[#This Row],[RealisedTop]])/1</f>
        <v>30.924825000000006</v>
      </c>
      <c r="F8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1.0026560272271534</v>
      </c>
      <c r="G85" s="15">
        <v>31</v>
      </c>
      <c r="H85" s="15">
        <v>1.03</v>
      </c>
      <c r="I85" s="15">
        <v>111530671</v>
      </c>
      <c r="J85" s="15" t="s">
        <v>75</v>
      </c>
      <c r="K85" s="15">
        <v>0.97</v>
      </c>
      <c r="L85" s="15">
        <v>0.97</v>
      </c>
      <c r="M85" s="15">
        <v>0.9375</v>
      </c>
      <c r="N85" s="15">
        <v>0.94</v>
      </c>
      <c r="O85" s="15">
        <v>0.93940000000000001</v>
      </c>
      <c r="P85" s="16">
        <v>43701</v>
      </c>
    </row>
    <row r="86" spans="1:16" ht="15" customHeight="1" x14ac:dyDescent="0.25">
      <c r="A86" s="19">
        <f>ABS(Tabelle2[[#This Row],[computed]]-Tabelle2[[#This Row],[AveragePosition]])</f>
        <v>3.0737483157488033E-2</v>
      </c>
      <c r="B86" s="20">
        <f>Tabelle2[[#This Row],[Impressions]]/Tabelle2[[#This Row],[ImpressionShare]]</f>
        <v>79.496025198740071</v>
      </c>
      <c r="C86" s="20">
        <f>Tabelle2[[#This Row],[Impressions]]*Tabelle2[[#This Row],[Top]]*Tabelle2[[#This Row],[TopPercentage]]-Tabelle2[[#This Row],[RealisedAbsTop]]</f>
        <v>43.518299999999996</v>
      </c>
      <c r="D86" s="20">
        <f>Tabelle2[[#This Row],[Impressions]]*Tabelle2[[#This Row],[AbsoluteTop]]*Tabelle2[[#This Row],[AbsoluteTopPercentage]]</f>
        <v>3.3125</v>
      </c>
      <c r="E86" s="20">
        <f>(Tabelle2[[#This Row],[Impressions]]-Tabelle2[[#This Row],[RealisedTop]])/1</f>
        <v>9.4817000000000036</v>
      </c>
      <c r="F8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1.9292625168425119</v>
      </c>
      <c r="G86" s="15">
        <v>53</v>
      </c>
      <c r="H86" s="15">
        <v>1.96</v>
      </c>
      <c r="I86" s="15">
        <v>1728174135</v>
      </c>
      <c r="J86" s="15" t="s">
        <v>76</v>
      </c>
      <c r="K86" s="15">
        <v>0.94</v>
      </c>
      <c r="L86" s="15">
        <v>0.25</v>
      </c>
      <c r="M86" s="15">
        <v>0.25</v>
      </c>
      <c r="N86" s="15">
        <v>0.94</v>
      </c>
      <c r="O86" s="15">
        <v>0.66669999999999996</v>
      </c>
      <c r="P86" s="16">
        <v>43701</v>
      </c>
    </row>
    <row r="87" spans="1:16" ht="15" customHeight="1" x14ac:dyDescent="0.25">
      <c r="A87" s="19">
        <f>ABS(Tabelle2[[#This Row],[computed]]-Tabelle2[[#This Row],[AveragePosition]])</f>
        <v>4.226034739311868E-2</v>
      </c>
      <c r="B87" s="20">
        <f>Tabelle2[[#This Row],[Impressions]]/Tabelle2[[#This Row],[ImpressionShare]]</f>
        <v>180.13216798124085</v>
      </c>
      <c r="C87" s="20">
        <f>Tabelle2[[#This Row],[Impressions]]*Tabelle2[[#This Row],[Top]]*Tabelle2[[#This Row],[TopPercentage]]-Tabelle2[[#This Row],[RealisedAbsTop]]</f>
        <v>21.234511999999967</v>
      </c>
      <c r="D87" s="20">
        <f>Tabelle2[[#This Row],[Impressions]]*Tabelle2[[#This Row],[AbsoluteTop]]*Tabelle2[[#This Row],[AbsoluteTopPercentage]]</f>
        <v>139.31548800000002</v>
      </c>
      <c r="E87" s="20">
        <f>(Tabelle2[[#This Row],[Impressions]]-Tabelle2[[#This Row],[RealisedTop]])/1</f>
        <v>147.76548800000003</v>
      </c>
      <c r="F8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1.1322603473931188</v>
      </c>
      <c r="G87" s="15">
        <v>169</v>
      </c>
      <c r="H87" s="15">
        <v>1.0900000000000001</v>
      </c>
      <c r="I87" s="15">
        <v>105223111</v>
      </c>
      <c r="J87" s="15" t="s">
        <v>54</v>
      </c>
      <c r="K87" s="15">
        <v>1</v>
      </c>
      <c r="L87" s="15">
        <v>0.93</v>
      </c>
      <c r="M87" s="15">
        <v>0.88639999999999997</v>
      </c>
      <c r="N87" s="15">
        <v>0.95</v>
      </c>
      <c r="O87" s="15">
        <v>0.93819999999999903</v>
      </c>
      <c r="P87" s="16">
        <v>43701</v>
      </c>
    </row>
    <row r="88" spans="1:16" ht="15" customHeight="1" x14ac:dyDescent="0.25">
      <c r="A88" s="19">
        <f>ABS(Tabelle2[[#This Row],[computed]]-Tabelle2[[#This Row],[AveragePosition]])</f>
        <v>9.9990000999916617E-5</v>
      </c>
      <c r="B88" s="20">
        <f>Tabelle2[[#This Row],[Impressions]]/Tabelle2[[#This Row],[ImpressionShare]]</f>
        <v>1</v>
      </c>
      <c r="C88" s="20">
        <f>Tabelle2[[#This Row],[Impressions]]*Tabelle2[[#This Row],[Top]]*Tabelle2[[#This Row],[TopPercentage]]-Tabelle2[[#This Row],[RealisedAbsTop]]</f>
        <v>0</v>
      </c>
      <c r="D88" s="20">
        <f>Tabelle2[[#This Row],[Impressions]]*Tabelle2[[#This Row],[AbsoluteTop]]*Tabelle2[[#This Row],[AbsoluteTopPercentage]]</f>
        <v>1</v>
      </c>
      <c r="E88" s="20">
        <f>(Tabelle2[[#This Row],[Impressions]]-Tabelle2[[#This Row],[RealisedTop]])/1</f>
        <v>1</v>
      </c>
      <c r="F8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88" s="15">
        <v>1</v>
      </c>
      <c r="H88" s="15">
        <v>1</v>
      </c>
      <c r="I88" s="15">
        <v>2063388193</v>
      </c>
      <c r="J88" s="15" t="s">
        <v>59</v>
      </c>
      <c r="K88" s="15">
        <v>1</v>
      </c>
      <c r="L88" s="15">
        <v>1</v>
      </c>
      <c r="M88" s="15">
        <v>1</v>
      </c>
      <c r="N88" s="15">
        <v>1</v>
      </c>
      <c r="O88" s="15">
        <v>1</v>
      </c>
      <c r="P88" s="16">
        <v>43701</v>
      </c>
    </row>
    <row r="89" spans="1:16" ht="15" customHeight="1" x14ac:dyDescent="0.25">
      <c r="A89" s="19">
        <f>ABS(Tabelle2[[#This Row],[computed]]-Tabelle2[[#This Row],[AveragePosition]])</f>
        <v>4.9997500125131822E-5</v>
      </c>
      <c r="B89" s="20">
        <f>Tabelle2[[#This Row],[Impressions]]/Tabelle2[[#This Row],[ImpressionShare]]</f>
        <v>2</v>
      </c>
      <c r="C89" s="20">
        <f>Tabelle2[[#This Row],[Impressions]]*Tabelle2[[#This Row],[Top]]*Tabelle2[[#This Row],[TopPercentage]]-Tabelle2[[#This Row],[RealisedAbsTop]]</f>
        <v>0</v>
      </c>
      <c r="D89" s="20">
        <f>Tabelle2[[#This Row],[Impressions]]*Tabelle2[[#This Row],[AbsoluteTop]]*Tabelle2[[#This Row],[AbsoluteTopPercentage]]</f>
        <v>2</v>
      </c>
      <c r="E89" s="20">
        <f>(Tabelle2[[#This Row],[Impressions]]-Tabelle2[[#This Row],[RealisedTop]])/1</f>
        <v>2</v>
      </c>
      <c r="F8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0.99995000249987487</v>
      </c>
      <c r="G89" s="15">
        <v>2</v>
      </c>
      <c r="H89" s="15">
        <v>1</v>
      </c>
      <c r="I89" s="15">
        <v>1528441860</v>
      </c>
      <c r="J89" s="15" t="s">
        <v>60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6">
        <v>43701</v>
      </c>
    </row>
    <row r="90" spans="1:16" ht="15" customHeight="1" x14ac:dyDescent="0.25">
      <c r="A90" s="19">
        <f>ABS(Tabelle2[[#This Row],[computed]]-Tabelle2[[#This Row],[AveragePosition]])</f>
        <v>9.9990000999916617E-5</v>
      </c>
      <c r="B90" s="20">
        <f>Tabelle2[[#This Row],[Impressions]]/Tabelle2[[#This Row],[ImpressionShare]]</f>
        <v>1</v>
      </c>
      <c r="C90" s="20">
        <f>Tabelle2[[#This Row],[Impressions]]*Tabelle2[[#This Row],[Top]]*Tabelle2[[#This Row],[TopPercentage]]-Tabelle2[[#This Row],[RealisedAbsTop]]</f>
        <v>0</v>
      </c>
      <c r="D90" s="20">
        <f>Tabelle2[[#This Row],[Impressions]]*Tabelle2[[#This Row],[AbsoluteTop]]*Tabelle2[[#This Row],[AbsoluteTopPercentage]]</f>
        <v>1</v>
      </c>
      <c r="E90" s="20">
        <f>(Tabelle2[[#This Row],[Impressions]]-Tabelle2[[#This Row],[RealisedTop]])/1</f>
        <v>1</v>
      </c>
      <c r="F9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90" s="15">
        <v>1</v>
      </c>
      <c r="H90" s="15">
        <v>1</v>
      </c>
      <c r="I90" s="15">
        <v>2063388217</v>
      </c>
      <c r="J90" s="15" t="s">
        <v>61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6">
        <v>43701</v>
      </c>
    </row>
    <row r="91" spans="1:16" ht="15" customHeight="1" x14ac:dyDescent="0.25">
      <c r="A91" s="19">
        <f>ABS(Tabelle2[[#This Row],[computed]]-Tabelle2[[#This Row],[AveragePosition]])</f>
        <v>9.9990000999916617E-5</v>
      </c>
      <c r="B91" s="20">
        <f>Tabelle2[[#This Row],[Impressions]]/Tabelle2[[#This Row],[ImpressionShare]]</f>
        <v>1</v>
      </c>
      <c r="C91" s="20">
        <f>Tabelle2[[#This Row],[Impressions]]*Tabelle2[[#This Row],[Top]]*Tabelle2[[#This Row],[TopPercentage]]-Tabelle2[[#This Row],[RealisedAbsTop]]</f>
        <v>0</v>
      </c>
      <c r="D91" s="20">
        <f>Tabelle2[[#This Row],[Impressions]]*Tabelle2[[#This Row],[AbsoluteTop]]*Tabelle2[[#This Row],[AbsoluteTopPercentage]]</f>
        <v>1</v>
      </c>
      <c r="E91" s="20">
        <f>(Tabelle2[[#This Row],[Impressions]]-Tabelle2[[#This Row],[RealisedTop]])/1</f>
        <v>1</v>
      </c>
      <c r="F9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91" s="15">
        <v>1</v>
      </c>
      <c r="H91" s="15">
        <v>1</v>
      </c>
      <c r="I91" s="15">
        <v>2063388163</v>
      </c>
      <c r="J91" s="15" t="s">
        <v>62</v>
      </c>
      <c r="K91" s="15">
        <v>1</v>
      </c>
      <c r="L91" s="15">
        <v>1</v>
      </c>
      <c r="M91" s="15">
        <v>1</v>
      </c>
      <c r="N91" s="15">
        <v>1</v>
      </c>
      <c r="O91" s="15">
        <v>1</v>
      </c>
      <c r="P91" s="16">
        <v>43701</v>
      </c>
    </row>
    <row r="92" spans="1:16" ht="15" customHeight="1" x14ac:dyDescent="0.25">
      <c r="A92" s="19">
        <f>ABS(Tabelle2[[#This Row],[computed]]-Tabelle2[[#This Row],[AveragePosition]])</f>
        <v>6.6664444518638177E-5</v>
      </c>
      <c r="B92" s="20">
        <f>Tabelle2[[#This Row],[Impressions]]/Tabelle2[[#This Row],[ImpressionShare]]</f>
        <v>3</v>
      </c>
      <c r="C92" s="20">
        <f>Tabelle2[[#This Row],[Impressions]]*Tabelle2[[#This Row],[Top]]*Tabelle2[[#This Row],[TopPercentage]]-Tabelle2[[#This Row],[RealisedAbsTop]]</f>
        <v>3</v>
      </c>
      <c r="D92" s="20">
        <f>Tabelle2[[#This Row],[Impressions]]*Tabelle2[[#This Row],[AbsoluteTop]]*Tabelle2[[#This Row],[AbsoluteTopPercentage]]</f>
        <v>0</v>
      </c>
      <c r="E92" s="20">
        <f>(Tabelle2[[#This Row],[Impressions]]-Tabelle2[[#This Row],[RealisedTop]])/1</f>
        <v>0</v>
      </c>
      <c r="F9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1.9999333355554814</v>
      </c>
      <c r="G92" s="15">
        <v>3</v>
      </c>
      <c r="H92" s="15">
        <v>2</v>
      </c>
      <c r="I92" s="15">
        <v>671665567</v>
      </c>
      <c r="J92" s="15" t="s">
        <v>63</v>
      </c>
      <c r="K92" s="15">
        <v>1</v>
      </c>
      <c r="L92" s="15">
        <v>0</v>
      </c>
      <c r="M92" s="15">
        <v>0.05</v>
      </c>
      <c r="N92" s="15">
        <v>1</v>
      </c>
      <c r="O92" s="15">
        <v>1</v>
      </c>
      <c r="P92" s="16">
        <v>43701</v>
      </c>
    </row>
    <row r="93" spans="1:16" ht="15" customHeight="1" x14ac:dyDescent="0.25">
      <c r="A93" s="19">
        <f>ABS(Tabelle2[[#This Row],[computed]]-Tabelle2[[#This Row],[AveragePosition]])</f>
        <v>3.3332222259319089E-5</v>
      </c>
      <c r="B93" s="20">
        <f>Tabelle2[[#This Row],[Impressions]]/Tabelle2[[#This Row],[ImpressionShare]]</f>
        <v>3</v>
      </c>
      <c r="C93" s="20">
        <f>Tabelle2[[#This Row],[Impressions]]*Tabelle2[[#This Row],[Top]]*Tabelle2[[#This Row],[TopPercentage]]-Tabelle2[[#This Row],[RealisedAbsTop]]</f>
        <v>0</v>
      </c>
      <c r="D93" s="20">
        <f>Tabelle2[[#This Row],[Impressions]]*Tabelle2[[#This Row],[AbsoluteTop]]*Tabelle2[[#This Row],[AbsoluteTopPercentage]]</f>
        <v>3</v>
      </c>
      <c r="E93" s="20">
        <f>(Tabelle2[[#This Row],[Impressions]]-Tabelle2[[#This Row],[RealisedTop]])/1</f>
        <v>3</v>
      </c>
      <c r="F9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0.99996666777774068</v>
      </c>
      <c r="G93" s="15">
        <v>3</v>
      </c>
      <c r="H93" s="15">
        <v>1</v>
      </c>
      <c r="I93" s="15">
        <v>1528441893</v>
      </c>
      <c r="J93" s="15" t="s">
        <v>64</v>
      </c>
      <c r="K93" s="15">
        <v>1</v>
      </c>
      <c r="L93" s="15">
        <v>1</v>
      </c>
      <c r="M93" s="15">
        <v>1</v>
      </c>
      <c r="N93" s="15">
        <v>1</v>
      </c>
      <c r="O93" s="15">
        <v>1</v>
      </c>
      <c r="P93" s="16">
        <v>43701</v>
      </c>
    </row>
    <row r="94" spans="1:16" ht="15" customHeight="1" x14ac:dyDescent="0.25">
      <c r="A94" s="19">
        <f>ABS(Tabelle2[[#This Row],[computed]]-Tabelle2[[#This Row],[AveragePosition]])</f>
        <v>9.9990000999916617E-5</v>
      </c>
      <c r="B94" s="20">
        <f>Tabelle2[[#This Row],[Impressions]]/Tabelle2[[#This Row],[ImpressionShare]]</f>
        <v>1</v>
      </c>
      <c r="C94" s="20">
        <f>Tabelle2[[#This Row],[Impressions]]*Tabelle2[[#This Row],[Top]]*Tabelle2[[#This Row],[TopPercentage]]-Tabelle2[[#This Row],[RealisedAbsTop]]</f>
        <v>0</v>
      </c>
      <c r="D94" s="20">
        <f>Tabelle2[[#This Row],[Impressions]]*Tabelle2[[#This Row],[AbsoluteTop]]*Tabelle2[[#This Row],[AbsoluteTopPercentage]]</f>
        <v>1</v>
      </c>
      <c r="E94" s="20">
        <f>(Tabelle2[[#This Row],[Impressions]]-Tabelle2[[#This Row],[RealisedTop]])/1</f>
        <v>1</v>
      </c>
      <c r="F9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94" s="15">
        <v>1</v>
      </c>
      <c r="H94" s="15">
        <v>1</v>
      </c>
      <c r="I94" s="15">
        <v>1528441890</v>
      </c>
      <c r="J94" s="15" t="s">
        <v>65</v>
      </c>
      <c r="K94" s="15">
        <v>1</v>
      </c>
      <c r="L94" s="15">
        <v>1</v>
      </c>
      <c r="M94" s="15">
        <v>1</v>
      </c>
      <c r="N94" s="15">
        <v>1</v>
      </c>
      <c r="O94" s="15">
        <v>1</v>
      </c>
      <c r="P94" s="16">
        <v>43701</v>
      </c>
    </row>
    <row r="95" spans="1:16" ht="15" customHeight="1" x14ac:dyDescent="0.25">
      <c r="A95" s="19">
        <f>ABS(Tabelle2[[#This Row],[computed]]-Tabelle2[[#This Row],[AveragePosition]])</f>
        <v>9.9990000999916617E-5</v>
      </c>
      <c r="B95" s="20">
        <f>Tabelle2[[#This Row],[Impressions]]/Tabelle2[[#This Row],[ImpressionShare]]</f>
        <v>1</v>
      </c>
      <c r="C95" s="20">
        <f>Tabelle2[[#This Row],[Impressions]]*Tabelle2[[#This Row],[Top]]*Tabelle2[[#This Row],[TopPercentage]]-Tabelle2[[#This Row],[RealisedAbsTop]]</f>
        <v>0</v>
      </c>
      <c r="D95" s="20">
        <f>Tabelle2[[#This Row],[Impressions]]*Tabelle2[[#This Row],[AbsoluteTop]]*Tabelle2[[#This Row],[AbsoluteTopPercentage]]</f>
        <v>1</v>
      </c>
      <c r="E95" s="20">
        <f>(Tabelle2[[#This Row],[Impressions]]-Tabelle2[[#This Row],[RealisedTop]])/1</f>
        <v>1</v>
      </c>
      <c r="F9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95" s="15">
        <v>1</v>
      </c>
      <c r="H95" s="15">
        <v>1</v>
      </c>
      <c r="I95" s="15">
        <v>671665576</v>
      </c>
      <c r="J95" s="15" t="s">
        <v>66</v>
      </c>
      <c r="K95" s="15">
        <v>1</v>
      </c>
      <c r="L95" s="15">
        <v>1</v>
      </c>
      <c r="M95" s="15">
        <v>1</v>
      </c>
      <c r="N95" s="15">
        <v>1</v>
      </c>
      <c r="O95" s="15">
        <v>1</v>
      </c>
      <c r="P95" s="16">
        <v>43701</v>
      </c>
    </row>
    <row r="96" spans="1:16" ht="15" customHeight="1" x14ac:dyDescent="0.25">
      <c r="A96" s="19">
        <f>ABS(Tabelle2[[#This Row],[computed]]-Tabelle2[[#This Row],[AveragePosition]])</f>
        <v>4.9998750031088335E-5</v>
      </c>
      <c r="B96" s="20">
        <f>Tabelle2[[#This Row],[Impressions]]/Tabelle2[[#This Row],[ImpressionShare]]</f>
        <v>5.333333333333333</v>
      </c>
      <c r="C96" s="20">
        <f>Tabelle2[[#This Row],[Impressions]]*Tabelle2[[#This Row],[Top]]*Tabelle2[[#This Row],[TopPercentage]]-Tabelle2[[#This Row],[RealisedAbsTop]]</f>
        <v>4</v>
      </c>
      <c r="D96" s="20">
        <f>Tabelle2[[#This Row],[Impressions]]*Tabelle2[[#This Row],[AbsoluteTop]]*Tabelle2[[#This Row],[AbsoluteTopPercentage]]</f>
        <v>0</v>
      </c>
      <c r="E96" s="20">
        <f>(Tabelle2[[#This Row],[Impressions]]-Tabelle2[[#This Row],[RealisedTop]])/1</f>
        <v>0</v>
      </c>
      <c r="F96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1.9999500012499689</v>
      </c>
      <c r="G96" s="15">
        <v>4</v>
      </c>
      <c r="H96" s="15">
        <v>2</v>
      </c>
      <c r="I96" s="15">
        <v>2023010795</v>
      </c>
      <c r="J96" s="15" t="s">
        <v>67</v>
      </c>
      <c r="K96" s="15">
        <v>1</v>
      </c>
      <c r="L96" s="15">
        <v>0</v>
      </c>
      <c r="M96" s="15">
        <v>0.05</v>
      </c>
      <c r="N96" s="15">
        <v>1</v>
      </c>
      <c r="O96" s="15">
        <v>0.75</v>
      </c>
      <c r="P96" s="16">
        <v>43701</v>
      </c>
    </row>
    <row r="97" spans="1:16" ht="15" customHeight="1" x14ac:dyDescent="0.25">
      <c r="A97" s="19">
        <f>ABS(Tabelle2[[#This Row],[computed]]-Tabelle2[[#This Row],[AveragePosition]])</f>
        <v>2.6644327212069108E-2</v>
      </c>
      <c r="B97" s="20">
        <f>Tabelle2[[#This Row],[Impressions]]/Tabelle2[[#This Row],[ImpressionShare]]</f>
        <v>163</v>
      </c>
      <c r="C97" s="20">
        <f>Tabelle2[[#This Row],[Impressions]]*Tabelle2[[#This Row],[Top]]*Tabelle2[[#This Row],[TopPercentage]]-Tabelle2[[#This Row],[RealisedAbsTop]]</f>
        <v>15.753135000000015</v>
      </c>
      <c r="D97" s="20">
        <f>Tabelle2[[#This Row],[Impressions]]*Tabelle2[[#This Row],[AbsoluteTop]]*Tabelle2[[#This Row],[AbsoluteTopPercentage]]</f>
        <v>147.24686499999999</v>
      </c>
      <c r="E97" s="20">
        <f>(Tabelle2[[#This Row],[Impressions]]-Tabelle2[[#This Row],[RealisedTop]])/1</f>
        <v>147.24686499999999</v>
      </c>
      <c r="F97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1.0966443272120692</v>
      </c>
      <c r="G97" s="15">
        <v>163</v>
      </c>
      <c r="H97" s="15">
        <v>1.07</v>
      </c>
      <c r="I97" s="15">
        <v>48406351</v>
      </c>
      <c r="J97" s="15" t="s">
        <v>55</v>
      </c>
      <c r="K97" s="15">
        <v>1</v>
      </c>
      <c r="L97" s="15">
        <v>0.95</v>
      </c>
      <c r="M97" s="15">
        <v>0.95089999999999997</v>
      </c>
      <c r="N97" s="15">
        <v>1</v>
      </c>
      <c r="O97" s="15">
        <v>1</v>
      </c>
      <c r="P97" s="16">
        <v>43701</v>
      </c>
    </row>
    <row r="98" spans="1:16" ht="15" customHeight="1" x14ac:dyDescent="0.25">
      <c r="A98" s="19">
        <f>ABS(Tabelle2[[#This Row],[computed]]-Tabelle2[[#This Row],[AveragePosition]])</f>
        <v>9.9990000999916617E-5</v>
      </c>
      <c r="B98" s="20">
        <f>Tabelle2[[#This Row],[Impressions]]/Tabelle2[[#This Row],[ImpressionShare]]</f>
        <v>1</v>
      </c>
      <c r="C98" s="20">
        <f>Tabelle2[[#This Row],[Impressions]]*Tabelle2[[#This Row],[Top]]*Tabelle2[[#This Row],[TopPercentage]]-Tabelle2[[#This Row],[RealisedAbsTop]]</f>
        <v>0</v>
      </c>
      <c r="D98" s="20">
        <f>Tabelle2[[#This Row],[Impressions]]*Tabelle2[[#This Row],[AbsoluteTop]]*Tabelle2[[#This Row],[AbsoluteTopPercentage]]</f>
        <v>1</v>
      </c>
      <c r="E98" s="20">
        <f>(Tabelle2[[#This Row],[Impressions]]-Tabelle2[[#This Row],[RealisedTop]])/1</f>
        <v>1</v>
      </c>
      <c r="F98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98" s="15">
        <v>1</v>
      </c>
      <c r="H98" s="15">
        <v>1</v>
      </c>
      <c r="I98" s="15">
        <v>2063388232</v>
      </c>
      <c r="J98" s="15" t="s">
        <v>68</v>
      </c>
      <c r="K98" s="15">
        <v>1</v>
      </c>
      <c r="L98" s="15">
        <v>1</v>
      </c>
      <c r="M98" s="15">
        <v>1</v>
      </c>
      <c r="N98" s="15">
        <v>1</v>
      </c>
      <c r="O98" s="15">
        <v>1</v>
      </c>
      <c r="P98" s="16">
        <v>43701</v>
      </c>
    </row>
    <row r="99" spans="1:16" ht="15" customHeight="1" x14ac:dyDescent="0.25">
      <c r="A99" s="19">
        <f>ABS(Tabelle2[[#This Row],[computed]]-Tabelle2[[#This Row],[AveragePosition]])</f>
        <v>9.9995000250263644E-5</v>
      </c>
      <c r="B99" s="20">
        <f>Tabelle2[[#This Row],[Impressions]]/Tabelle2[[#This Row],[ImpressionShare]]</f>
        <v>2</v>
      </c>
      <c r="C99" s="20">
        <f>Tabelle2[[#This Row],[Impressions]]*Tabelle2[[#This Row],[Top]]*Tabelle2[[#This Row],[TopPercentage]]-Tabelle2[[#This Row],[RealisedAbsTop]]</f>
        <v>2</v>
      </c>
      <c r="D99" s="20">
        <f>Tabelle2[[#This Row],[Impressions]]*Tabelle2[[#This Row],[AbsoluteTop]]*Tabelle2[[#This Row],[AbsoluteTopPercentage]]</f>
        <v>0</v>
      </c>
      <c r="E99" s="20">
        <f>(Tabelle2[[#This Row],[Impressions]]-Tabelle2[[#This Row],[RealisedTop]])/1</f>
        <v>0</v>
      </c>
      <c r="F99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1.9999000049997497</v>
      </c>
      <c r="G99" s="15">
        <v>2</v>
      </c>
      <c r="H99" s="15">
        <v>2</v>
      </c>
      <c r="I99" s="15">
        <v>1727077178</v>
      </c>
      <c r="J99" s="15" t="s">
        <v>69</v>
      </c>
      <c r="K99" s="15">
        <v>1</v>
      </c>
      <c r="L99" s="15">
        <v>0</v>
      </c>
      <c r="M99" s="15">
        <v>0.05</v>
      </c>
      <c r="N99" s="15">
        <v>1</v>
      </c>
      <c r="O99" s="15">
        <v>1</v>
      </c>
      <c r="P99" s="16">
        <v>43701</v>
      </c>
    </row>
    <row r="100" spans="1:16" ht="15" customHeight="1" x14ac:dyDescent="0.25">
      <c r="A100" s="19">
        <f>ABS(Tabelle2[[#This Row],[computed]]-Tabelle2[[#This Row],[AveragePosition]])</f>
        <v>2.4999375015544167E-5</v>
      </c>
      <c r="B100" s="20">
        <f>Tabelle2[[#This Row],[Impressions]]/Tabelle2[[#This Row],[ImpressionShare]]</f>
        <v>4</v>
      </c>
      <c r="C100" s="20">
        <f>Tabelle2[[#This Row],[Impressions]]*Tabelle2[[#This Row],[Top]]*Tabelle2[[#This Row],[TopPercentage]]-Tabelle2[[#This Row],[RealisedAbsTop]]</f>
        <v>0</v>
      </c>
      <c r="D100" s="20">
        <f>Tabelle2[[#This Row],[Impressions]]*Tabelle2[[#This Row],[AbsoluteTop]]*Tabelle2[[#This Row],[AbsoluteTopPercentage]]</f>
        <v>4</v>
      </c>
      <c r="E100" s="20">
        <f>(Tabelle2[[#This Row],[Impressions]]-Tabelle2[[#This Row],[RealisedTop]])/1</f>
        <v>4</v>
      </c>
      <c r="F100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0.99997500062498446</v>
      </c>
      <c r="G100" s="15">
        <v>4</v>
      </c>
      <c r="H100" s="15">
        <v>1</v>
      </c>
      <c r="I100" s="15">
        <v>2023011815</v>
      </c>
      <c r="J100" s="15" t="s">
        <v>70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6">
        <v>43701</v>
      </c>
    </row>
    <row r="101" spans="1:16" ht="15" customHeight="1" x14ac:dyDescent="0.25">
      <c r="A101" s="19">
        <f>ABS(Tabelle2[[#This Row],[computed]]-Tabelle2[[#This Row],[AveragePosition]])</f>
        <v>9.9990000999916617E-5</v>
      </c>
      <c r="B101" s="20">
        <f>Tabelle2[[#This Row],[Impressions]]/Tabelle2[[#This Row],[ImpressionShare]]</f>
        <v>1</v>
      </c>
      <c r="C101" s="20">
        <f>Tabelle2[[#This Row],[Impressions]]*Tabelle2[[#This Row],[Top]]*Tabelle2[[#This Row],[TopPercentage]]-Tabelle2[[#This Row],[RealisedAbsTop]]</f>
        <v>0</v>
      </c>
      <c r="D101" s="20">
        <f>Tabelle2[[#This Row],[Impressions]]*Tabelle2[[#This Row],[AbsoluteTop]]*Tabelle2[[#This Row],[AbsoluteTopPercentage]]</f>
        <v>1</v>
      </c>
      <c r="E101" s="20">
        <f>(Tabelle2[[#This Row],[Impressions]]-Tabelle2[[#This Row],[RealisedTop]])/1</f>
        <v>1</v>
      </c>
      <c r="F101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101" s="15">
        <v>1</v>
      </c>
      <c r="H101" s="15">
        <v>1</v>
      </c>
      <c r="I101" s="15">
        <v>671665624</v>
      </c>
      <c r="J101" s="15" t="s">
        <v>71</v>
      </c>
      <c r="K101" s="15">
        <v>1</v>
      </c>
      <c r="L101" s="15">
        <v>1</v>
      </c>
      <c r="M101" s="15">
        <v>1</v>
      </c>
      <c r="N101" s="15">
        <v>1</v>
      </c>
      <c r="O101" s="15">
        <v>1</v>
      </c>
      <c r="P101" s="16">
        <v>43701</v>
      </c>
    </row>
    <row r="102" spans="1:16" ht="15" customHeight="1" x14ac:dyDescent="0.25">
      <c r="A102" s="19">
        <f>ABS(Tabelle2[[#This Row],[computed]]-Tabelle2[[#This Row],[AveragePosition]])</f>
        <v>3.3332222259319089E-5</v>
      </c>
      <c r="B102" s="20">
        <f>Tabelle2[[#This Row],[Impressions]]/Tabelle2[[#This Row],[ImpressionShare]]</f>
        <v>3</v>
      </c>
      <c r="C102" s="20">
        <f>Tabelle2[[#This Row],[Impressions]]*Tabelle2[[#This Row],[Top]]*Tabelle2[[#This Row],[TopPercentage]]-Tabelle2[[#This Row],[RealisedAbsTop]]</f>
        <v>0</v>
      </c>
      <c r="D102" s="20">
        <f>Tabelle2[[#This Row],[Impressions]]*Tabelle2[[#This Row],[AbsoluteTop]]*Tabelle2[[#This Row],[AbsoluteTopPercentage]]</f>
        <v>3</v>
      </c>
      <c r="E102" s="20">
        <f>(Tabelle2[[#This Row],[Impressions]]-Tabelle2[[#This Row],[RealisedTop]])/1</f>
        <v>3</v>
      </c>
      <c r="F102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0.99996666777774068</v>
      </c>
      <c r="G102" s="15">
        <v>3</v>
      </c>
      <c r="H102" s="15">
        <v>1</v>
      </c>
      <c r="I102" s="15">
        <v>2023010792</v>
      </c>
      <c r="J102" s="15" t="s">
        <v>72</v>
      </c>
      <c r="K102" s="15">
        <v>1</v>
      </c>
      <c r="L102" s="15">
        <v>1</v>
      </c>
      <c r="M102" s="15">
        <v>1</v>
      </c>
      <c r="N102" s="15">
        <v>1</v>
      </c>
      <c r="O102" s="15">
        <v>1</v>
      </c>
      <c r="P102" s="16">
        <v>43701</v>
      </c>
    </row>
    <row r="103" spans="1:16" ht="15" customHeight="1" x14ac:dyDescent="0.25">
      <c r="A103" s="19">
        <f>ABS(Tabelle2[[#This Row],[computed]]-Tabelle2[[#This Row],[AveragePosition]])</f>
        <v>4.9997500125131822E-5</v>
      </c>
      <c r="B103" s="20">
        <f>Tabelle2[[#This Row],[Impressions]]/Tabelle2[[#This Row],[ImpressionShare]]</f>
        <v>2</v>
      </c>
      <c r="C103" s="20">
        <f>Tabelle2[[#This Row],[Impressions]]*Tabelle2[[#This Row],[Top]]*Tabelle2[[#This Row],[TopPercentage]]-Tabelle2[[#This Row],[RealisedAbsTop]]</f>
        <v>0</v>
      </c>
      <c r="D103" s="20">
        <f>Tabelle2[[#This Row],[Impressions]]*Tabelle2[[#This Row],[AbsoluteTop]]*Tabelle2[[#This Row],[AbsoluteTopPercentage]]</f>
        <v>2</v>
      </c>
      <c r="E103" s="20">
        <f>(Tabelle2[[#This Row],[Impressions]]-Tabelle2[[#This Row],[RealisedTop]])/1</f>
        <v>2</v>
      </c>
      <c r="F103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0.99995000249987487</v>
      </c>
      <c r="G103" s="15">
        <v>2</v>
      </c>
      <c r="H103" s="15">
        <v>1</v>
      </c>
      <c r="I103" s="15">
        <v>2063388199</v>
      </c>
      <c r="J103" s="15" t="s">
        <v>73</v>
      </c>
      <c r="K103" s="15">
        <v>1</v>
      </c>
      <c r="L103" s="15">
        <v>1</v>
      </c>
      <c r="M103" s="15">
        <v>1</v>
      </c>
      <c r="N103" s="15">
        <v>1</v>
      </c>
      <c r="O103" s="15">
        <v>1</v>
      </c>
      <c r="P103" s="16">
        <v>43701</v>
      </c>
    </row>
    <row r="104" spans="1:16" ht="15" customHeight="1" x14ac:dyDescent="0.25">
      <c r="A104" s="19">
        <f>ABS(Tabelle2[[#This Row],[computed]]-Tabelle2[[#This Row],[AveragePosition]])</f>
        <v>4.0027199456010853E-2</v>
      </c>
      <c r="B104" s="20">
        <f>Tabelle2[[#This Row],[Impressions]]/Tabelle2[[#This Row],[ImpressionShare]]</f>
        <v>5</v>
      </c>
      <c r="C104" s="20">
        <f>Tabelle2[[#This Row],[Impressions]]*Tabelle2[[#This Row],[Top]]*Tabelle2[[#This Row],[TopPercentage]]-Tabelle2[[#This Row],[RealisedAbsTop]]</f>
        <v>1.7999999999999998</v>
      </c>
      <c r="D104" s="20">
        <f>Tabelle2[[#This Row],[Impressions]]*Tabelle2[[#This Row],[AbsoluteTop]]*Tabelle2[[#This Row],[AbsoluteTopPercentage]]</f>
        <v>3.2</v>
      </c>
      <c r="E104" s="20">
        <f>(Tabelle2[[#This Row],[Impressions]]-Tabelle2[[#This Row],[RealisedTop]])/1</f>
        <v>3.2</v>
      </c>
      <c r="F104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1.3599728005439891</v>
      </c>
      <c r="G104" s="15">
        <v>5</v>
      </c>
      <c r="H104" s="15">
        <v>1.4</v>
      </c>
      <c r="I104" s="15">
        <v>1728173754</v>
      </c>
      <c r="J104" s="15" t="s">
        <v>77</v>
      </c>
      <c r="K104" s="15">
        <v>1</v>
      </c>
      <c r="L104" s="15">
        <v>0.8</v>
      </c>
      <c r="M104" s="15">
        <v>0.8</v>
      </c>
      <c r="N104" s="15">
        <v>1</v>
      </c>
      <c r="O104" s="15">
        <v>1</v>
      </c>
      <c r="P104" s="16">
        <v>43701</v>
      </c>
    </row>
    <row r="105" spans="1:16" ht="15" customHeight="1" x14ac:dyDescent="0.25">
      <c r="A105" s="19">
        <f>ABS(Tabelle2[[#This Row],[computed]]-Tabelle2[[#This Row],[AveragePosition]])</f>
        <v>9.9990000999916617E-5</v>
      </c>
      <c r="B105" s="20">
        <f>Tabelle2[[#This Row],[Impressions]]/Tabelle2[[#This Row],[ImpressionShare]]</f>
        <v>1</v>
      </c>
      <c r="C105" s="20">
        <f>Tabelle2[[#This Row],[Impressions]]*Tabelle2[[#This Row],[Top]]*Tabelle2[[#This Row],[TopPercentage]]-Tabelle2[[#This Row],[RealisedAbsTop]]</f>
        <v>0</v>
      </c>
      <c r="D105" s="20">
        <f>Tabelle2[[#This Row],[Impressions]]*Tabelle2[[#This Row],[AbsoluteTop]]*Tabelle2[[#This Row],[AbsoluteTopPercentage]]</f>
        <v>1</v>
      </c>
      <c r="E105" s="20">
        <f>(Tabelle2[[#This Row],[Impressions]]-Tabelle2[[#This Row],[RealisedTop]])/1</f>
        <v>1</v>
      </c>
      <c r="F105" s="19">
        <f>(Tabelle2[[#This Row],[RealisedAbsTop]]*$D$1+Tabelle2[[#This Row],[RealisedTop]]*$D$2+Tabelle2[[#This Row],[RealizedBelow]]*$D$3)/(Tabelle2[[#This Row],[RealisedAbsTop]]*$E$1+Tabelle2[[#This Row],[RealisedTop]]*$E$2+Tabelle2[[#This Row],[RealizedBelow]]*$E$3+0.0001)</f>
        <v>0.99990000999900008</v>
      </c>
      <c r="G105" s="15">
        <v>1</v>
      </c>
      <c r="H105" s="15">
        <v>1</v>
      </c>
      <c r="I105" s="15">
        <v>2063388184</v>
      </c>
      <c r="J105" s="15" t="s">
        <v>74</v>
      </c>
      <c r="K105" s="15">
        <v>1</v>
      </c>
      <c r="L105" s="15">
        <v>1</v>
      </c>
      <c r="M105" s="15">
        <v>1</v>
      </c>
      <c r="N105" s="15">
        <v>1</v>
      </c>
      <c r="O105" s="15">
        <v>1</v>
      </c>
      <c r="P105" s="16">
        <v>43701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C3FA-A13D-43A2-BE21-08AC61C5173E}">
  <dimension ref="A1:M120"/>
  <sheetViews>
    <sheetView workbookViewId="0">
      <selection activeCell="D9" sqref="D9:F9"/>
    </sheetView>
  </sheetViews>
  <sheetFormatPr baseColWidth="10" defaultRowHeight="15" x14ac:dyDescent="0.25"/>
  <cols>
    <col min="2" max="2" width="13.28515625" customWidth="1"/>
    <col min="3" max="3" width="16.85546875" customWidth="1"/>
    <col min="4" max="4" width="12.140625" customWidth="1"/>
    <col min="9" max="9" width="19.85546875" customWidth="1"/>
  </cols>
  <sheetData>
    <row r="1" spans="1:13" ht="45" x14ac:dyDescent="0.25">
      <c r="A1" s="17" t="s">
        <v>135</v>
      </c>
      <c r="B1" s="17" t="s">
        <v>17</v>
      </c>
      <c r="C1" s="17" t="s">
        <v>19</v>
      </c>
      <c r="D1" s="17" t="s">
        <v>22</v>
      </c>
      <c r="E1" s="17" t="s">
        <v>21</v>
      </c>
      <c r="F1" s="17" t="s">
        <v>20</v>
      </c>
      <c r="G1" s="17" t="s">
        <v>23</v>
      </c>
      <c r="H1" s="17" t="s">
        <v>24</v>
      </c>
      <c r="I1" s="17" t="s">
        <v>25</v>
      </c>
      <c r="J1" s="17" t="s">
        <v>26</v>
      </c>
      <c r="K1" s="17" t="s">
        <v>27</v>
      </c>
      <c r="L1" s="17" t="s">
        <v>0</v>
      </c>
      <c r="M1" s="17" t="s">
        <v>28</v>
      </c>
    </row>
    <row r="2" spans="1:13" ht="45" x14ac:dyDescent="0.25">
      <c r="A2" s="15">
        <v>1</v>
      </c>
      <c r="B2" s="15">
        <v>2.9</v>
      </c>
      <c r="C2" s="15">
        <v>3.88</v>
      </c>
      <c r="D2" s="15">
        <v>1</v>
      </c>
      <c r="E2" s="15">
        <v>24</v>
      </c>
      <c r="F2" s="15">
        <v>2063388133</v>
      </c>
      <c r="G2" s="15" t="s">
        <v>85</v>
      </c>
      <c r="H2" s="15">
        <v>0.04</v>
      </c>
      <c r="I2" s="15">
        <v>0.04</v>
      </c>
      <c r="J2" s="16">
        <v>43682</v>
      </c>
      <c r="K2" s="15">
        <v>1</v>
      </c>
      <c r="L2" s="15">
        <v>1</v>
      </c>
      <c r="M2" s="15">
        <v>0.85709999999999997</v>
      </c>
    </row>
    <row r="6" spans="1:13" x14ac:dyDescent="0.25">
      <c r="D6">
        <f>D7/D9</f>
        <v>7.0003500175008746</v>
      </c>
      <c r="E6">
        <f>E7/E9</f>
        <v>6.9767441860465116</v>
      </c>
      <c r="F6">
        <f>F7/F9</f>
        <v>6.999533364442371</v>
      </c>
    </row>
    <row r="7" spans="1:13" x14ac:dyDescent="0.25">
      <c r="D7">
        <v>2</v>
      </c>
      <c r="E7">
        <v>3</v>
      </c>
      <c r="F7">
        <v>3</v>
      </c>
    </row>
    <row r="8" spans="1:13" x14ac:dyDescent="0.25">
      <c r="A8" s="22" t="s">
        <v>129</v>
      </c>
      <c r="B8" s="25" t="s">
        <v>136</v>
      </c>
      <c r="C8" s="25" t="s">
        <v>137</v>
      </c>
      <c r="D8" s="25" t="s">
        <v>138</v>
      </c>
      <c r="E8" s="25" t="s">
        <v>139</v>
      </c>
      <c r="F8" s="25" t="s">
        <v>140</v>
      </c>
    </row>
    <row r="9" spans="1:13" x14ac:dyDescent="0.25">
      <c r="B9">
        <v>1</v>
      </c>
      <c r="C9">
        <v>0</v>
      </c>
      <c r="D9">
        <v>0.28570000000000001</v>
      </c>
      <c r="E9">
        <v>0.43</v>
      </c>
      <c r="F9">
        <v>0.42859999999999998</v>
      </c>
    </row>
    <row r="10" spans="1:13" x14ac:dyDescent="0.25">
      <c r="A10" s="23">
        <v>1</v>
      </c>
      <c r="B10" s="24" t="b">
        <f>OR(ABS(ROUNDDOWN($A10*B$9,0)/$A10-B$9)&lt;POWER(10,-(LEN(B$9)-1))*5,ABS(ROUNDUP($A10*B$9,0)/$A10-B$9)&lt;POWER(10,-(LEN(B$9)-1))*5)</f>
        <v>1</v>
      </c>
      <c r="C10" s="24" t="b">
        <f>OR(ABS(ROUNDDOWN($A10*C$9,0)/$A10-C$9)&lt;POWER(10,-(LEN(C$9)-1))*5,ABS(ROUNDUP($A10*C$9,0)/$A10-C$9)&lt;POWER(10,-(LEN(C$9)-1))*5)</f>
        <v>1</v>
      </c>
      <c r="D10" s="24" t="b">
        <f t="shared" ref="D10:F29" si="0">OR(ABS($A10/ROUNDDOWN($A10/D$9,0)-D$9)&lt;POWER(10,-(LEN(D$9)-1))*5,ABS($A10/ROUNDUP($A10/D$9,0)-D$9)&lt;POWER(10,-(LEN(D$9)-1))*5)</f>
        <v>0</v>
      </c>
      <c r="E10" s="24" t="b">
        <f t="shared" si="0"/>
        <v>0</v>
      </c>
      <c r="F10" s="24" t="b">
        <f t="shared" si="0"/>
        <v>0</v>
      </c>
    </row>
    <row r="11" spans="1:13" x14ac:dyDescent="0.25">
      <c r="A11" s="23">
        <v>2</v>
      </c>
      <c r="B11" s="24" t="b">
        <f t="shared" ref="B11:C74" si="1">OR(ABS(ROUNDDOWN($A11*B$9,0)/$A11-B$9)&lt;POWER(10,-(LEN(B$9)-1))*5,ABS(ROUNDUP($A11*B$9,0)/$A11-B$9)&lt;POWER(10,-(LEN(B$9)-1))*5)</f>
        <v>1</v>
      </c>
      <c r="C11" s="24" t="b">
        <f t="shared" si="1"/>
        <v>1</v>
      </c>
      <c r="D11" s="24" t="b">
        <f t="shared" si="0"/>
        <v>1</v>
      </c>
      <c r="E11" s="24" t="b">
        <f t="shared" si="0"/>
        <v>0</v>
      </c>
      <c r="F11" s="24" t="b">
        <f t="shared" si="0"/>
        <v>0</v>
      </c>
    </row>
    <row r="12" spans="1:13" x14ac:dyDescent="0.25">
      <c r="A12" s="23">
        <v>3</v>
      </c>
      <c r="B12" s="24" t="b">
        <f t="shared" si="1"/>
        <v>1</v>
      </c>
      <c r="C12" s="24" t="b">
        <f t="shared" si="1"/>
        <v>1</v>
      </c>
      <c r="D12" s="24" t="b">
        <f t="shared" si="0"/>
        <v>0</v>
      </c>
      <c r="E12" s="24" t="b">
        <f t="shared" si="0"/>
        <v>1</v>
      </c>
      <c r="F12" s="24" t="b">
        <f t="shared" si="0"/>
        <v>1</v>
      </c>
    </row>
    <row r="13" spans="1:13" x14ac:dyDescent="0.25">
      <c r="A13" s="23">
        <v>4</v>
      </c>
      <c r="B13" s="24" t="b">
        <f t="shared" si="1"/>
        <v>1</v>
      </c>
      <c r="C13" s="24" t="b">
        <f t="shared" si="1"/>
        <v>1</v>
      </c>
      <c r="D13" s="24" t="b">
        <f t="shared" si="0"/>
        <v>1</v>
      </c>
      <c r="E13" s="24" t="b">
        <f t="shared" si="0"/>
        <v>0</v>
      </c>
      <c r="F13" s="24" t="b">
        <f t="shared" si="0"/>
        <v>0</v>
      </c>
    </row>
    <row r="14" spans="1:13" x14ac:dyDescent="0.25">
      <c r="A14" s="23">
        <v>5</v>
      </c>
      <c r="B14" s="24" t="b">
        <f t="shared" si="1"/>
        <v>1</v>
      </c>
      <c r="C14" s="24" t="b">
        <f t="shared" si="1"/>
        <v>1</v>
      </c>
      <c r="D14" s="24" t="b">
        <f t="shared" si="0"/>
        <v>0</v>
      </c>
      <c r="E14" s="24" t="b">
        <f t="shared" si="0"/>
        <v>0</v>
      </c>
      <c r="F14" s="24" t="b">
        <f t="shared" si="0"/>
        <v>0</v>
      </c>
    </row>
    <row r="15" spans="1:13" x14ac:dyDescent="0.25">
      <c r="A15" s="23">
        <v>6</v>
      </c>
      <c r="B15" s="24" t="b">
        <f t="shared" si="1"/>
        <v>1</v>
      </c>
      <c r="C15" s="24" t="b">
        <f t="shared" si="1"/>
        <v>1</v>
      </c>
      <c r="D15" s="24" t="b">
        <f t="shared" si="0"/>
        <v>1</v>
      </c>
      <c r="E15" s="24" t="b">
        <f t="shared" si="0"/>
        <v>1</v>
      </c>
      <c r="F15" s="24" t="b">
        <f t="shared" si="0"/>
        <v>1</v>
      </c>
    </row>
    <row r="16" spans="1:13" x14ac:dyDescent="0.25">
      <c r="A16" s="23">
        <v>7</v>
      </c>
      <c r="B16" s="24" t="b">
        <f t="shared" si="1"/>
        <v>1</v>
      </c>
      <c r="C16" s="24" t="b">
        <f t="shared" si="1"/>
        <v>1</v>
      </c>
      <c r="D16" s="24" t="b">
        <f t="shared" si="0"/>
        <v>0</v>
      </c>
      <c r="E16" s="24" t="b">
        <f t="shared" si="0"/>
        <v>0</v>
      </c>
      <c r="F16" s="24" t="b">
        <f t="shared" si="0"/>
        <v>0</v>
      </c>
    </row>
    <row r="17" spans="1:6" x14ac:dyDescent="0.25">
      <c r="A17" s="23">
        <v>8</v>
      </c>
      <c r="B17" s="24" t="b">
        <f t="shared" si="1"/>
        <v>1</v>
      </c>
      <c r="C17" s="24" t="b">
        <f t="shared" si="1"/>
        <v>1</v>
      </c>
      <c r="D17" s="24" t="b">
        <f t="shared" si="0"/>
        <v>1</v>
      </c>
      <c r="E17" s="24" t="b">
        <f t="shared" si="0"/>
        <v>0</v>
      </c>
      <c r="F17" s="24" t="b">
        <f t="shared" si="0"/>
        <v>0</v>
      </c>
    </row>
    <row r="18" spans="1:6" x14ac:dyDescent="0.25">
      <c r="A18" s="23">
        <v>9</v>
      </c>
      <c r="B18" s="24" t="b">
        <f t="shared" si="1"/>
        <v>1</v>
      </c>
      <c r="C18" s="24" t="b">
        <f t="shared" si="1"/>
        <v>1</v>
      </c>
      <c r="D18" s="24" t="b">
        <f t="shared" si="0"/>
        <v>0</v>
      </c>
      <c r="E18" s="24" t="b">
        <f t="shared" si="0"/>
        <v>1</v>
      </c>
      <c r="F18" s="24" t="b">
        <f t="shared" si="0"/>
        <v>1</v>
      </c>
    </row>
    <row r="19" spans="1:6" x14ac:dyDescent="0.25">
      <c r="A19" s="23">
        <v>10</v>
      </c>
      <c r="B19" s="24" t="b">
        <f t="shared" si="1"/>
        <v>1</v>
      </c>
      <c r="C19" s="24" t="b">
        <f t="shared" si="1"/>
        <v>1</v>
      </c>
      <c r="D19" s="24" t="b">
        <f t="shared" si="0"/>
        <v>1</v>
      </c>
      <c r="E19" s="24" t="b">
        <f t="shared" si="0"/>
        <v>1</v>
      </c>
      <c r="F19" s="24" t="b">
        <f t="shared" si="0"/>
        <v>0</v>
      </c>
    </row>
    <row r="20" spans="1:6" x14ac:dyDescent="0.25">
      <c r="A20" s="23">
        <v>11</v>
      </c>
      <c r="B20" s="24" t="b">
        <f t="shared" si="1"/>
        <v>1</v>
      </c>
      <c r="C20" s="24" t="b">
        <f t="shared" si="1"/>
        <v>1</v>
      </c>
      <c r="D20" s="24" t="b">
        <f t="shared" si="0"/>
        <v>0</v>
      </c>
      <c r="E20" s="24" t="b">
        <f t="shared" si="0"/>
        <v>0</v>
      </c>
      <c r="F20" s="24" t="b">
        <f t="shared" si="0"/>
        <v>0</v>
      </c>
    </row>
    <row r="21" spans="1:6" x14ac:dyDescent="0.25">
      <c r="A21" s="23">
        <v>12</v>
      </c>
      <c r="B21" s="24" t="b">
        <f t="shared" si="1"/>
        <v>1</v>
      </c>
      <c r="C21" s="24" t="b">
        <f t="shared" si="1"/>
        <v>1</v>
      </c>
      <c r="D21" s="24" t="b">
        <f t="shared" si="0"/>
        <v>1</v>
      </c>
      <c r="E21" s="24" t="b">
        <f t="shared" si="0"/>
        <v>1</v>
      </c>
      <c r="F21" s="24" t="b">
        <f t="shared" si="0"/>
        <v>1</v>
      </c>
    </row>
    <row r="22" spans="1:6" x14ac:dyDescent="0.25">
      <c r="A22" s="23">
        <v>13</v>
      </c>
      <c r="B22" s="24" t="b">
        <f t="shared" si="1"/>
        <v>1</v>
      </c>
      <c r="C22" s="24" t="b">
        <f t="shared" si="1"/>
        <v>1</v>
      </c>
      <c r="D22" s="24" t="b">
        <f t="shared" si="0"/>
        <v>0</v>
      </c>
      <c r="E22" s="24" t="b">
        <f t="shared" si="0"/>
        <v>1</v>
      </c>
      <c r="F22" s="24" t="b">
        <f t="shared" si="0"/>
        <v>0</v>
      </c>
    </row>
    <row r="23" spans="1:6" x14ac:dyDescent="0.25">
      <c r="A23" s="23">
        <v>14</v>
      </c>
      <c r="B23" s="24" t="b">
        <f t="shared" si="1"/>
        <v>1</v>
      </c>
      <c r="C23" s="24" t="b">
        <f t="shared" si="1"/>
        <v>1</v>
      </c>
      <c r="D23" s="24" t="b">
        <f t="shared" si="0"/>
        <v>1</v>
      </c>
      <c r="E23" s="24" t="b">
        <f t="shared" si="0"/>
        <v>0</v>
      </c>
      <c r="F23" s="24" t="b">
        <f t="shared" si="0"/>
        <v>0</v>
      </c>
    </row>
    <row r="24" spans="1:6" x14ac:dyDescent="0.25">
      <c r="A24" s="23">
        <v>15</v>
      </c>
      <c r="B24" s="24" t="b">
        <f t="shared" si="1"/>
        <v>1</v>
      </c>
      <c r="C24" s="24" t="b">
        <f t="shared" si="1"/>
        <v>1</v>
      </c>
      <c r="D24" s="24" t="b">
        <f t="shared" si="0"/>
        <v>0</v>
      </c>
      <c r="E24" s="24" t="b">
        <f t="shared" si="0"/>
        <v>1</v>
      </c>
      <c r="F24" s="24" t="b">
        <f t="shared" si="0"/>
        <v>1</v>
      </c>
    </row>
    <row r="25" spans="1:6" x14ac:dyDescent="0.25">
      <c r="A25" s="23">
        <v>16</v>
      </c>
      <c r="B25" s="24" t="b">
        <f t="shared" si="1"/>
        <v>1</v>
      </c>
      <c r="C25" s="24" t="b">
        <f t="shared" si="1"/>
        <v>1</v>
      </c>
      <c r="D25" s="24" t="b">
        <f t="shared" si="0"/>
        <v>1</v>
      </c>
      <c r="E25" s="24" t="b">
        <f t="shared" si="0"/>
        <v>1</v>
      </c>
      <c r="F25" s="24" t="b">
        <f t="shared" si="0"/>
        <v>0</v>
      </c>
    </row>
    <row r="26" spans="1:6" x14ac:dyDescent="0.25">
      <c r="A26" s="23">
        <v>17</v>
      </c>
      <c r="B26" s="24" t="b">
        <f t="shared" si="1"/>
        <v>1</v>
      </c>
      <c r="C26" s="24" t="b">
        <f t="shared" si="1"/>
        <v>1</v>
      </c>
      <c r="D26" s="24" t="b">
        <f t="shared" si="0"/>
        <v>0</v>
      </c>
      <c r="E26" s="24" t="b">
        <f t="shared" si="0"/>
        <v>0</v>
      </c>
      <c r="F26" s="24" t="b">
        <f t="shared" si="0"/>
        <v>0</v>
      </c>
    </row>
    <row r="27" spans="1:6" x14ac:dyDescent="0.25">
      <c r="A27" s="23">
        <v>18</v>
      </c>
      <c r="B27" s="24" t="b">
        <f t="shared" si="1"/>
        <v>1</v>
      </c>
      <c r="C27" s="24" t="b">
        <f t="shared" si="1"/>
        <v>1</v>
      </c>
      <c r="D27" s="24" t="b">
        <f t="shared" si="0"/>
        <v>1</v>
      </c>
      <c r="E27" s="24" t="b">
        <f t="shared" si="0"/>
        <v>1</v>
      </c>
      <c r="F27" s="24" t="b">
        <f t="shared" si="0"/>
        <v>1</v>
      </c>
    </row>
    <row r="28" spans="1:6" x14ac:dyDescent="0.25">
      <c r="A28" s="23">
        <v>19</v>
      </c>
      <c r="B28" s="24" t="b">
        <f t="shared" si="1"/>
        <v>1</v>
      </c>
      <c r="C28" s="24" t="b">
        <f t="shared" si="1"/>
        <v>1</v>
      </c>
      <c r="D28" s="24" t="b">
        <f t="shared" si="0"/>
        <v>0</v>
      </c>
      <c r="E28" s="24" t="b">
        <f t="shared" si="0"/>
        <v>1</v>
      </c>
      <c r="F28" s="24" t="b">
        <f t="shared" si="0"/>
        <v>0</v>
      </c>
    </row>
    <row r="29" spans="1:6" x14ac:dyDescent="0.25">
      <c r="A29" s="23">
        <v>20</v>
      </c>
      <c r="B29" s="24" t="b">
        <f t="shared" si="1"/>
        <v>1</v>
      </c>
      <c r="C29" s="24" t="b">
        <f t="shared" si="1"/>
        <v>1</v>
      </c>
      <c r="D29" s="24" t="b">
        <f t="shared" si="0"/>
        <v>1</v>
      </c>
      <c r="E29" s="24" t="b">
        <f t="shared" si="0"/>
        <v>1</v>
      </c>
      <c r="F29" s="24" t="b">
        <f t="shared" si="0"/>
        <v>0</v>
      </c>
    </row>
    <row r="30" spans="1:6" x14ac:dyDescent="0.25">
      <c r="A30" s="26">
        <v>21</v>
      </c>
      <c r="B30" s="27" t="b">
        <f t="shared" si="1"/>
        <v>1</v>
      </c>
      <c r="C30" s="27" t="b">
        <f t="shared" si="1"/>
        <v>1</v>
      </c>
      <c r="D30" s="27" t="b">
        <f t="shared" ref="D30:F93" si="2">OR(ABS($A30/ROUNDDOWN($A30/D$9,0)-D$9)&lt;POWER(10,-(LEN(D$9)-1))*5,ABS($A30/ROUNDUP($A30/D$9,0)-D$9)&lt;POWER(10,-(LEN(D$9)-1))*5)</f>
        <v>0</v>
      </c>
      <c r="E30" s="27" t="b">
        <f t="shared" si="2"/>
        <v>1</v>
      </c>
      <c r="F30" s="27" t="b">
        <f t="shared" si="2"/>
        <v>1</v>
      </c>
    </row>
    <row r="31" spans="1:6" x14ac:dyDescent="0.25">
      <c r="A31" s="23">
        <v>22</v>
      </c>
      <c r="B31" s="24" t="b">
        <f t="shared" si="1"/>
        <v>1</v>
      </c>
      <c r="C31" s="24" t="b">
        <f t="shared" si="1"/>
        <v>1</v>
      </c>
      <c r="D31" s="24" t="b">
        <f t="shared" si="2"/>
        <v>1</v>
      </c>
      <c r="E31" s="24" t="b">
        <f t="shared" si="2"/>
        <v>1</v>
      </c>
      <c r="F31" s="24" t="b">
        <f t="shared" si="2"/>
        <v>0</v>
      </c>
    </row>
    <row r="32" spans="1:6" x14ac:dyDescent="0.25">
      <c r="A32" s="23">
        <v>23</v>
      </c>
      <c r="B32" s="24" t="b">
        <f t="shared" si="1"/>
        <v>1</v>
      </c>
      <c r="C32" s="24" t="b">
        <f t="shared" si="1"/>
        <v>1</v>
      </c>
      <c r="D32" s="24" t="b">
        <f t="shared" si="2"/>
        <v>0</v>
      </c>
      <c r="E32" s="24" t="b">
        <f t="shared" si="2"/>
        <v>1</v>
      </c>
      <c r="F32" s="24" t="b">
        <f t="shared" si="2"/>
        <v>0</v>
      </c>
    </row>
    <row r="33" spans="1:6" x14ac:dyDescent="0.25">
      <c r="A33" s="23">
        <v>24</v>
      </c>
      <c r="B33" s="24" t="b">
        <f t="shared" si="1"/>
        <v>1</v>
      </c>
      <c r="C33" s="24" t="b">
        <f t="shared" si="1"/>
        <v>1</v>
      </c>
      <c r="D33" s="24" t="b">
        <f t="shared" si="2"/>
        <v>1</v>
      </c>
      <c r="E33" s="24" t="b">
        <f t="shared" si="2"/>
        <v>1</v>
      </c>
      <c r="F33" s="24" t="b">
        <f t="shared" si="2"/>
        <v>1</v>
      </c>
    </row>
    <row r="34" spans="1:6" x14ac:dyDescent="0.25">
      <c r="A34" s="23">
        <v>25</v>
      </c>
      <c r="B34" s="24" t="b">
        <f t="shared" si="1"/>
        <v>1</v>
      </c>
      <c r="C34" s="24" t="b">
        <f t="shared" si="1"/>
        <v>1</v>
      </c>
      <c r="D34" s="24" t="b">
        <f t="shared" si="2"/>
        <v>0</v>
      </c>
      <c r="E34" s="24" t="b">
        <f t="shared" si="2"/>
        <v>1</v>
      </c>
      <c r="F34" s="24" t="b">
        <f t="shared" si="2"/>
        <v>0</v>
      </c>
    </row>
    <row r="35" spans="1:6" x14ac:dyDescent="0.25">
      <c r="A35" s="23">
        <v>26</v>
      </c>
      <c r="B35" s="24" t="b">
        <f t="shared" si="1"/>
        <v>1</v>
      </c>
      <c r="C35" s="24" t="b">
        <f t="shared" si="1"/>
        <v>1</v>
      </c>
      <c r="D35" s="24" t="b">
        <f t="shared" si="2"/>
        <v>1</v>
      </c>
      <c r="E35" s="24" t="b">
        <f t="shared" si="2"/>
        <v>1</v>
      </c>
      <c r="F35" s="24" t="b">
        <f t="shared" si="2"/>
        <v>0</v>
      </c>
    </row>
    <row r="36" spans="1:6" x14ac:dyDescent="0.25">
      <c r="A36" s="23">
        <v>27</v>
      </c>
      <c r="B36" s="24" t="b">
        <f t="shared" si="1"/>
        <v>1</v>
      </c>
      <c r="C36" s="24" t="b">
        <f t="shared" si="1"/>
        <v>1</v>
      </c>
      <c r="D36" s="24" t="b">
        <f t="shared" si="2"/>
        <v>0</v>
      </c>
      <c r="E36" s="24" t="b">
        <f t="shared" si="2"/>
        <v>1</v>
      </c>
      <c r="F36" s="24" t="b">
        <f t="shared" si="2"/>
        <v>1</v>
      </c>
    </row>
    <row r="37" spans="1:6" x14ac:dyDescent="0.25">
      <c r="A37" s="23">
        <v>28</v>
      </c>
      <c r="B37" s="24" t="b">
        <f t="shared" si="1"/>
        <v>1</v>
      </c>
      <c r="C37" s="24" t="b">
        <f t="shared" si="1"/>
        <v>1</v>
      </c>
      <c r="D37" s="24" t="b">
        <f t="shared" si="2"/>
        <v>1</v>
      </c>
      <c r="E37" s="24" t="b">
        <f t="shared" si="2"/>
        <v>1</v>
      </c>
      <c r="F37" s="24" t="b">
        <f t="shared" si="2"/>
        <v>0</v>
      </c>
    </row>
    <row r="38" spans="1:6" x14ac:dyDescent="0.25">
      <c r="A38" s="23">
        <v>29</v>
      </c>
      <c r="B38" s="24" t="b">
        <f t="shared" si="1"/>
        <v>1</v>
      </c>
      <c r="C38" s="24" t="b">
        <f t="shared" si="1"/>
        <v>1</v>
      </c>
      <c r="D38" s="24" t="b">
        <f t="shared" si="2"/>
        <v>0</v>
      </c>
      <c r="E38" s="24" t="b">
        <f t="shared" si="2"/>
        <v>1</v>
      </c>
      <c r="F38" s="24" t="b">
        <f t="shared" si="2"/>
        <v>0</v>
      </c>
    </row>
    <row r="39" spans="1:6" x14ac:dyDescent="0.25">
      <c r="A39" s="23">
        <v>30</v>
      </c>
      <c r="B39" s="24" t="b">
        <f t="shared" si="1"/>
        <v>1</v>
      </c>
      <c r="C39" s="24" t="b">
        <f t="shared" si="1"/>
        <v>1</v>
      </c>
      <c r="D39" s="24" t="b">
        <f t="shared" si="2"/>
        <v>1</v>
      </c>
      <c r="E39" s="24" t="b">
        <f t="shared" si="2"/>
        <v>1</v>
      </c>
      <c r="F39" s="24" t="b">
        <f t="shared" si="2"/>
        <v>1</v>
      </c>
    </row>
    <row r="40" spans="1:6" x14ac:dyDescent="0.25">
      <c r="A40" s="23">
        <v>31</v>
      </c>
      <c r="B40" s="24" t="b">
        <f t="shared" si="1"/>
        <v>1</v>
      </c>
      <c r="C40" s="24" t="b">
        <f t="shared" si="1"/>
        <v>1</v>
      </c>
      <c r="D40" s="24" t="b">
        <f t="shared" si="2"/>
        <v>0</v>
      </c>
      <c r="E40" s="24" t="b">
        <f t="shared" si="2"/>
        <v>1</v>
      </c>
      <c r="F40" s="24" t="b">
        <f t="shared" si="2"/>
        <v>0</v>
      </c>
    </row>
    <row r="41" spans="1:6" x14ac:dyDescent="0.25">
      <c r="A41" s="23">
        <v>32</v>
      </c>
      <c r="B41" s="24" t="b">
        <f t="shared" si="1"/>
        <v>1</v>
      </c>
      <c r="C41" s="24" t="b">
        <f t="shared" si="1"/>
        <v>1</v>
      </c>
      <c r="D41" s="24" t="b">
        <f t="shared" si="2"/>
        <v>1</v>
      </c>
      <c r="E41" s="24" t="b">
        <f t="shared" si="2"/>
        <v>1</v>
      </c>
      <c r="F41" s="24" t="b">
        <f t="shared" si="2"/>
        <v>0</v>
      </c>
    </row>
    <row r="42" spans="1:6" x14ac:dyDescent="0.25">
      <c r="A42" s="23">
        <v>33</v>
      </c>
      <c r="B42" s="24" t="b">
        <f t="shared" si="1"/>
        <v>1</v>
      </c>
      <c r="C42" s="24" t="b">
        <f t="shared" si="1"/>
        <v>1</v>
      </c>
      <c r="D42" s="24" t="b">
        <f t="shared" si="2"/>
        <v>0</v>
      </c>
      <c r="E42" s="24" t="b">
        <f t="shared" si="2"/>
        <v>1</v>
      </c>
      <c r="F42" s="24" t="b">
        <f t="shared" si="2"/>
        <v>1</v>
      </c>
    </row>
    <row r="43" spans="1:6" x14ac:dyDescent="0.25">
      <c r="A43" s="23">
        <v>34</v>
      </c>
      <c r="B43" s="24" t="b">
        <f t="shared" si="1"/>
        <v>1</v>
      </c>
      <c r="C43" s="24" t="b">
        <f t="shared" si="1"/>
        <v>1</v>
      </c>
      <c r="D43" s="24" t="b">
        <f t="shared" si="2"/>
        <v>1</v>
      </c>
      <c r="E43" s="24" t="b">
        <f t="shared" si="2"/>
        <v>1</v>
      </c>
      <c r="F43" s="24" t="b">
        <f t="shared" si="2"/>
        <v>0</v>
      </c>
    </row>
    <row r="44" spans="1:6" x14ac:dyDescent="0.25">
      <c r="A44" s="23">
        <v>35</v>
      </c>
      <c r="B44" s="24" t="b">
        <f t="shared" si="1"/>
        <v>1</v>
      </c>
      <c r="C44" s="24" t="b">
        <f t="shared" si="1"/>
        <v>1</v>
      </c>
      <c r="D44" s="24" t="b">
        <f t="shared" si="2"/>
        <v>0</v>
      </c>
      <c r="E44" s="24" t="b">
        <f t="shared" si="2"/>
        <v>1</v>
      </c>
      <c r="F44" s="24" t="b">
        <f t="shared" si="2"/>
        <v>0</v>
      </c>
    </row>
    <row r="45" spans="1:6" x14ac:dyDescent="0.25">
      <c r="A45" s="23">
        <v>36</v>
      </c>
      <c r="B45" s="24" t="b">
        <f t="shared" si="1"/>
        <v>1</v>
      </c>
      <c r="C45" s="24" t="b">
        <f t="shared" si="1"/>
        <v>1</v>
      </c>
      <c r="D45" s="24" t="b">
        <f t="shared" si="2"/>
        <v>1</v>
      </c>
      <c r="E45" s="24" t="b">
        <f t="shared" si="2"/>
        <v>1</v>
      </c>
      <c r="F45" s="24" t="b">
        <f t="shared" si="2"/>
        <v>1</v>
      </c>
    </row>
    <row r="46" spans="1:6" x14ac:dyDescent="0.25">
      <c r="A46" s="23">
        <v>37</v>
      </c>
      <c r="B46" s="24" t="b">
        <f t="shared" si="1"/>
        <v>1</v>
      </c>
      <c r="C46" s="24" t="b">
        <f t="shared" si="1"/>
        <v>1</v>
      </c>
      <c r="D46" s="24" t="b">
        <f t="shared" si="2"/>
        <v>0</v>
      </c>
      <c r="E46" s="24" t="b">
        <f t="shared" si="2"/>
        <v>1</v>
      </c>
      <c r="F46" s="24" t="b">
        <f t="shared" si="2"/>
        <v>0</v>
      </c>
    </row>
    <row r="47" spans="1:6" x14ac:dyDescent="0.25">
      <c r="A47" s="23">
        <v>38</v>
      </c>
      <c r="B47" s="24" t="b">
        <f t="shared" si="1"/>
        <v>1</v>
      </c>
      <c r="C47" s="24" t="b">
        <f t="shared" si="1"/>
        <v>1</v>
      </c>
      <c r="D47" s="24" t="b">
        <f t="shared" si="2"/>
        <v>1</v>
      </c>
      <c r="E47" s="24" t="b">
        <f t="shared" si="2"/>
        <v>1</v>
      </c>
      <c r="F47" s="24" t="b">
        <f t="shared" si="2"/>
        <v>0</v>
      </c>
    </row>
    <row r="48" spans="1:6" x14ac:dyDescent="0.25">
      <c r="A48" s="23">
        <v>39</v>
      </c>
      <c r="B48" s="24" t="b">
        <f t="shared" si="1"/>
        <v>1</v>
      </c>
      <c r="C48" s="24" t="b">
        <f t="shared" si="1"/>
        <v>1</v>
      </c>
      <c r="D48" s="24" t="b">
        <f t="shared" si="2"/>
        <v>0</v>
      </c>
      <c r="E48" s="24" t="b">
        <f t="shared" si="2"/>
        <v>1</v>
      </c>
      <c r="F48" s="24" t="b">
        <f t="shared" si="2"/>
        <v>1</v>
      </c>
    </row>
    <row r="49" spans="1:6" x14ac:dyDescent="0.25">
      <c r="A49" s="23">
        <v>40</v>
      </c>
      <c r="B49" s="24" t="b">
        <f t="shared" si="1"/>
        <v>1</v>
      </c>
      <c r="C49" s="24" t="b">
        <f t="shared" si="1"/>
        <v>1</v>
      </c>
      <c r="D49" s="24" t="b">
        <f t="shared" si="2"/>
        <v>1</v>
      </c>
      <c r="E49" s="24" t="b">
        <f t="shared" si="2"/>
        <v>1</v>
      </c>
      <c r="F49" s="24" t="b">
        <f t="shared" si="2"/>
        <v>0</v>
      </c>
    </row>
    <row r="50" spans="1:6" x14ac:dyDescent="0.25">
      <c r="A50" s="23">
        <v>41</v>
      </c>
      <c r="B50" s="24" t="b">
        <f t="shared" si="1"/>
        <v>1</v>
      </c>
      <c r="C50" s="24" t="b">
        <f t="shared" si="1"/>
        <v>1</v>
      </c>
      <c r="D50" s="24" t="b">
        <f t="shared" si="2"/>
        <v>0</v>
      </c>
      <c r="E50" s="24" t="b">
        <f t="shared" si="2"/>
        <v>1</v>
      </c>
      <c r="F50" s="24" t="b">
        <f t="shared" si="2"/>
        <v>0</v>
      </c>
    </row>
    <row r="51" spans="1:6" x14ac:dyDescent="0.25">
      <c r="A51" s="23">
        <v>42</v>
      </c>
      <c r="B51" s="24" t="b">
        <f t="shared" si="1"/>
        <v>1</v>
      </c>
      <c r="C51" s="24" t="b">
        <f t="shared" si="1"/>
        <v>1</v>
      </c>
      <c r="D51" s="24" t="b">
        <f t="shared" si="2"/>
        <v>1</v>
      </c>
      <c r="E51" s="24" t="b">
        <f t="shared" si="2"/>
        <v>1</v>
      </c>
      <c r="F51" s="24" t="b">
        <f t="shared" si="2"/>
        <v>1</v>
      </c>
    </row>
    <row r="52" spans="1:6" x14ac:dyDescent="0.25">
      <c r="A52" s="23">
        <v>43</v>
      </c>
      <c r="B52" s="24" t="b">
        <f t="shared" si="1"/>
        <v>1</v>
      </c>
      <c r="C52" s="24" t="b">
        <f t="shared" si="1"/>
        <v>1</v>
      </c>
      <c r="D52" s="24" t="b">
        <f t="shared" si="2"/>
        <v>0</v>
      </c>
      <c r="E52" s="24" t="b">
        <f t="shared" si="2"/>
        <v>1</v>
      </c>
      <c r="F52" s="24" t="b">
        <f t="shared" si="2"/>
        <v>0</v>
      </c>
    </row>
    <row r="53" spans="1:6" x14ac:dyDescent="0.25">
      <c r="A53" s="23">
        <v>44</v>
      </c>
      <c r="B53" s="24" t="b">
        <f t="shared" si="1"/>
        <v>1</v>
      </c>
      <c r="C53" s="24" t="b">
        <f t="shared" si="1"/>
        <v>1</v>
      </c>
      <c r="D53" s="24" t="b">
        <f t="shared" si="2"/>
        <v>1</v>
      </c>
      <c r="E53" s="24" t="b">
        <f t="shared" si="2"/>
        <v>1</v>
      </c>
      <c r="F53" s="24" t="b">
        <f t="shared" si="2"/>
        <v>0</v>
      </c>
    </row>
    <row r="54" spans="1:6" x14ac:dyDescent="0.25">
      <c r="A54" s="23">
        <v>45</v>
      </c>
      <c r="B54" s="24" t="b">
        <f t="shared" si="1"/>
        <v>1</v>
      </c>
      <c r="C54" s="24" t="b">
        <f t="shared" si="1"/>
        <v>1</v>
      </c>
      <c r="D54" s="24" t="b">
        <f t="shared" si="2"/>
        <v>0</v>
      </c>
      <c r="E54" s="24" t="b">
        <f t="shared" si="2"/>
        <v>1</v>
      </c>
      <c r="F54" s="24" t="b">
        <f t="shared" si="2"/>
        <v>1</v>
      </c>
    </row>
    <row r="55" spans="1:6" x14ac:dyDescent="0.25">
      <c r="A55" s="23">
        <v>46</v>
      </c>
      <c r="B55" s="24" t="b">
        <f t="shared" si="1"/>
        <v>1</v>
      </c>
      <c r="C55" s="24" t="b">
        <f t="shared" si="1"/>
        <v>1</v>
      </c>
      <c r="D55" s="24" t="b">
        <f t="shared" si="2"/>
        <v>1</v>
      </c>
      <c r="E55" s="24" t="b">
        <f t="shared" si="2"/>
        <v>1</v>
      </c>
      <c r="F55" s="24" t="b">
        <f t="shared" si="2"/>
        <v>0</v>
      </c>
    </row>
    <row r="56" spans="1:6" x14ac:dyDescent="0.25">
      <c r="A56" s="23">
        <v>47</v>
      </c>
      <c r="B56" s="24" t="b">
        <f t="shared" si="1"/>
        <v>1</v>
      </c>
      <c r="C56" s="24" t="b">
        <f t="shared" si="1"/>
        <v>1</v>
      </c>
      <c r="D56" s="24" t="b">
        <f t="shared" si="2"/>
        <v>0</v>
      </c>
      <c r="E56" s="24" t="b">
        <f t="shared" si="2"/>
        <v>1</v>
      </c>
      <c r="F56" s="24" t="b">
        <f t="shared" si="2"/>
        <v>0</v>
      </c>
    </row>
    <row r="57" spans="1:6" x14ac:dyDescent="0.25">
      <c r="A57" s="23">
        <v>48</v>
      </c>
      <c r="B57" s="24" t="b">
        <f t="shared" si="1"/>
        <v>1</v>
      </c>
      <c r="C57" s="24" t="b">
        <f t="shared" si="1"/>
        <v>1</v>
      </c>
      <c r="D57" s="24" t="b">
        <f t="shared" si="2"/>
        <v>1</v>
      </c>
      <c r="E57" s="24" t="b">
        <f t="shared" si="2"/>
        <v>1</v>
      </c>
      <c r="F57" s="24" t="b">
        <f t="shared" si="2"/>
        <v>1</v>
      </c>
    </row>
    <row r="58" spans="1:6" x14ac:dyDescent="0.25">
      <c r="A58" s="23">
        <v>49</v>
      </c>
      <c r="B58" s="24" t="b">
        <f t="shared" si="1"/>
        <v>1</v>
      </c>
      <c r="C58" s="24" t="b">
        <f t="shared" si="1"/>
        <v>1</v>
      </c>
      <c r="D58" s="24" t="b">
        <f t="shared" si="2"/>
        <v>0</v>
      </c>
      <c r="E58" s="24" t="b">
        <f t="shared" si="2"/>
        <v>1</v>
      </c>
      <c r="F58" s="24" t="b">
        <f t="shared" si="2"/>
        <v>0</v>
      </c>
    </row>
    <row r="59" spans="1:6" x14ac:dyDescent="0.25">
      <c r="A59" s="23">
        <v>50</v>
      </c>
      <c r="B59" s="24" t="b">
        <f t="shared" si="1"/>
        <v>1</v>
      </c>
      <c r="C59" s="24" t="b">
        <f t="shared" si="1"/>
        <v>1</v>
      </c>
      <c r="D59" s="24" t="b">
        <f t="shared" si="2"/>
        <v>1</v>
      </c>
      <c r="E59" s="24" t="b">
        <f t="shared" si="2"/>
        <v>1</v>
      </c>
      <c r="F59" s="24" t="b">
        <f t="shared" si="2"/>
        <v>0</v>
      </c>
    </row>
    <row r="60" spans="1:6" x14ac:dyDescent="0.25">
      <c r="A60" s="23">
        <v>51</v>
      </c>
      <c r="B60" s="24" t="b">
        <f t="shared" si="1"/>
        <v>1</v>
      </c>
      <c r="C60" s="24" t="b">
        <f t="shared" si="1"/>
        <v>1</v>
      </c>
      <c r="D60" s="24" t="b">
        <f t="shared" si="2"/>
        <v>0</v>
      </c>
      <c r="E60" s="24" t="b">
        <f t="shared" si="2"/>
        <v>1</v>
      </c>
      <c r="F60" s="24" t="b">
        <f t="shared" si="2"/>
        <v>1</v>
      </c>
    </row>
    <row r="61" spans="1:6" x14ac:dyDescent="0.25">
      <c r="A61" s="23">
        <v>52</v>
      </c>
      <c r="B61" s="24" t="b">
        <f t="shared" si="1"/>
        <v>1</v>
      </c>
      <c r="C61" s="24" t="b">
        <f t="shared" si="1"/>
        <v>1</v>
      </c>
      <c r="D61" s="24" t="b">
        <f t="shared" si="2"/>
        <v>1</v>
      </c>
      <c r="E61" s="24" t="b">
        <f t="shared" si="2"/>
        <v>1</v>
      </c>
      <c r="F61" s="24" t="b">
        <f t="shared" si="2"/>
        <v>0</v>
      </c>
    </row>
    <row r="62" spans="1:6" x14ac:dyDescent="0.25">
      <c r="A62" s="23">
        <v>53</v>
      </c>
      <c r="B62" s="24" t="b">
        <f t="shared" si="1"/>
        <v>1</v>
      </c>
      <c r="C62" s="24" t="b">
        <f t="shared" si="1"/>
        <v>1</v>
      </c>
      <c r="D62" s="24" t="b">
        <f t="shared" si="2"/>
        <v>0</v>
      </c>
      <c r="E62" s="24" t="b">
        <f t="shared" si="2"/>
        <v>1</v>
      </c>
      <c r="F62" s="24" t="b">
        <f t="shared" si="2"/>
        <v>0</v>
      </c>
    </row>
    <row r="63" spans="1:6" x14ac:dyDescent="0.25">
      <c r="A63" s="23">
        <v>54</v>
      </c>
      <c r="B63" s="24" t="b">
        <f t="shared" si="1"/>
        <v>1</v>
      </c>
      <c r="C63" s="24" t="b">
        <f t="shared" si="1"/>
        <v>1</v>
      </c>
      <c r="D63" s="24" t="b">
        <f t="shared" si="2"/>
        <v>1</v>
      </c>
      <c r="E63" s="24" t="b">
        <f t="shared" si="2"/>
        <v>1</v>
      </c>
      <c r="F63" s="24" t="b">
        <f t="shared" si="2"/>
        <v>1</v>
      </c>
    </row>
    <row r="64" spans="1:6" x14ac:dyDescent="0.25">
      <c r="A64" s="23">
        <v>55</v>
      </c>
      <c r="B64" s="24" t="b">
        <f t="shared" si="1"/>
        <v>1</v>
      </c>
      <c r="C64" s="24" t="b">
        <f t="shared" si="1"/>
        <v>1</v>
      </c>
      <c r="D64" s="24" t="b">
        <f t="shared" si="2"/>
        <v>0</v>
      </c>
      <c r="E64" s="24" t="b">
        <f t="shared" si="2"/>
        <v>1</v>
      </c>
      <c r="F64" s="24" t="b">
        <f t="shared" si="2"/>
        <v>0</v>
      </c>
    </row>
    <row r="65" spans="1:6" x14ac:dyDescent="0.25">
      <c r="A65" s="23">
        <v>56</v>
      </c>
      <c r="B65" s="24" t="b">
        <f t="shared" si="1"/>
        <v>1</v>
      </c>
      <c r="C65" s="24" t="b">
        <f t="shared" si="1"/>
        <v>1</v>
      </c>
      <c r="D65" s="24" t="b">
        <f t="shared" si="2"/>
        <v>1</v>
      </c>
      <c r="E65" s="24" t="b">
        <f t="shared" si="2"/>
        <v>1</v>
      </c>
      <c r="F65" s="24" t="b">
        <f t="shared" si="2"/>
        <v>0</v>
      </c>
    </row>
    <row r="66" spans="1:6" x14ac:dyDescent="0.25">
      <c r="A66" s="23">
        <v>57</v>
      </c>
      <c r="B66" s="24" t="b">
        <f t="shared" si="1"/>
        <v>1</v>
      </c>
      <c r="C66" s="24" t="b">
        <f t="shared" si="1"/>
        <v>1</v>
      </c>
      <c r="D66" s="24" t="b">
        <f t="shared" si="2"/>
        <v>0</v>
      </c>
      <c r="E66" s="24" t="b">
        <f t="shared" si="2"/>
        <v>1</v>
      </c>
      <c r="F66" s="24" t="b">
        <f t="shared" si="2"/>
        <v>1</v>
      </c>
    </row>
    <row r="67" spans="1:6" x14ac:dyDescent="0.25">
      <c r="A67" s="23">
        <v>58</v>
      </c>
      <c r="B67" s="24" t="b">
        <f t="shared" si="1"/>
        <v>1</v>
      </c>
      <c r="C67" s="24" t="b">
        <f t="shared" si="1"/>
        <v>1</v>
      </c>
      <c r="D67" s="24" t="b">
        <f t="shared" si="2"/>
        <v>1</v>
      </c>
      <c r="E67" s="24" t="b">
        <f t="shared" si="2"/>
        <v>1</v>
      </c>
      <c r="F67" s="24" t="b">
        <f t="shared" si="2"/>
        <v>0</v>
      </c>
    </row>
    <row r="68" spans="1:6" x14ac:dyDescent="0.25">
      <c r="A68" s="23">
        <v>59</v>
      </c>
      <c r="B68" s="24" t="b">
        <f t="shared" si="1"/>
        <v>1</v>
      </c>
      <c r="C68" s="24" t="b">
        <f t="shared" si="1"/>
        <v>1</v>
      </c>
      <c r="D68" s="24" t="b">
        <f t="shared" si="2"/>
        <v>0</v>
      </c>
      <c r="E68" s="24" t="b">
        <f t="shared" si="2"/>
        <v>1</v>
      </c>
      <c r="F68" s="24" t="b">
        <f t="shared" si="2"/>
        <v>0</v>
      </c>
    </row>
    <row r="69" spans="1:6" x14ac:dyDescent="0.25">
      <c r="A69" s="23">
        <v>60</v>
      </c>
      <c r="B69" s="24" t="b">
        <f t="shared" si="1"/>
        <v>1</v>
      </c>
      <c r="C69" s="24" t="b">
        <f t="shared" si="1"/>
        <v>1</v>
      </c>
      <c r="D69" s="24" t="b">
        <f t="shared" si="2"/>
        <v>1</v>
      </c>
      <c r="E69" s="24" t="b">
        <f t="shared" si="2"/>
        <v>1</v>
      </c>
      <c r="F69" s="24" t="b">
        <f t="shared" si="2"/>
        <v>1</v>
      </c>
    </row>
    <row r="70" spans="1:6" x14ac:dyDescent="0.25">
      <c r="A70" s="23">
        <v>61</v>
      </c>
      <c r="B70" s="24" t="b">
        <f t="shared" si="1"/>
        <v>1</v>
      </c>
      <c r="C70" s="24" t="b">
        <f t="shared" si="1"/>
        <v>1</v>
      </c>
      <c r="D70" s="24" t="b">
        <f t="shared" si="2"/>
        <v>0</v>
      </c>
      <c r="E70" s="24" t="b">
        <f t="shared" si="2"/>
        <v>1</v>
      </c>
      <c r="F70" s="24" t="b">
        <f t="shared" si="2"/>
        <v>0</v>
      </c>
    </row>
    <row r="71" spans="1:6" x14ac:dyDescent="0.25">
      <c r="A71" s="23">
        <v>62</v>
      </c>
      <c r="B71" s="24" t="b">
        <f t="shared" si="1"/>
        <v>1</v>
      </c>
      <c r="C71" s="24" t="b">
        <f t="shared" si="1"/>
        <v>1</v>
      </c>
      <c r="D71" s="24" t="b">
        <f t="shared" si="2"/>
        <v>1</v>
      </c>
      <c r="E71" s="24" t="b">
        <f t="shared" si="2"/>
        <v>1</v>
      </c>
      <c r="F71" s="24" t="b">
        <f t="shared" si="2"/>
        <v>0</v>
      </c>
    </row>
    <row r="72" spans="1:6" x14ac:dyDescent="0.25">
      <c r="A72" s="23">
        <v>63</v>
      </c>
      <c r="B72" s="24" t="b">
        <f t="shared" si="1"/>
        <v>1</v>
      </c>
      <c r="C72" s="24" t="b">
        <f t="shared" si="1"/>
        <v>1</v>
      </c>
      <c r="D72" s="24" t="b">
        <f t="shared" si="2"/>
        <v>0</v>
      </c>
      <c r="E72" s="24" t="b">
        <f t="shared" si="2"/>
        <v>1</v>
      </c>
      <c r="F72" s="24" t="b">
        <f t="shared" si="2"/>
        <v>1</v>
      </c>
    </row>
    <row r="73" spans="1:6" x14ac:dyDescent="0.25">
      <c r="A73" s="23">
        <v>64</v>
      </c>
      <c r="B73" s="24" t="b">
        <f t="shared" si="1"/>
        <v>1</v>
      </c>
      <c r="C73" s="24" t="b">
        <f t="shared" si="1"/>
        <v>1</v>
      </c>
      <c r="D73" s="24" t="b">
        <f t="shared" si="2"/>
        <v>1</v>
      </c>
      <c r="E73" s="24" t="b">
        <f t="shared" si="2"/>
        <v>1</v>
      </c>
      <c r="F73" s="24" t="b">
        <f t="shared" si="2"/>
        <v>0</v>
      </c>
    </row>
    <row r="74" spans="1:6" x14ac:dyDescent="0.25">
      <c r="A74" s="23">
        <v>65</v>
      </c>
      <c r="B74" s="24" t="b">
        <f t="shared" si="1"/>
        <v>1</v>
      </c>
      <c r="C74" s="24" t="b">
        <f t="shared" si="1"/>
        <v>1</v>
      </c>
      <c r="D74" s="24" t="b">
        <f t="shared" si="2"/>
        <v>0</v>
      </c>
      <c r="E74" s="24" t="b">
        <f t="shared" si="2"/>
        <v>1</v>
      </c>
      <c r="F74" s="24" t="b">
        <f t="shared" si="2"/>
        <v>0</v>
      </c>
    </row>
    <row r="75" spans="1:6" x14ac:dyDescent="0.25">
      <c r="A75" s="23">
        <v>66</v>
      </c>
      <c r="B75" s="24" t="b">
        <f t="shared" ref="B75:C120" si="3">OR(ABS(ROUNDDOWN($A75*B$9,0)/$A75-B$9)&lt;POWER(10,-(LEN(B$9)-1))*5,ABS(ROUNDUP($A75*B$9,0)/$A75-B$9)&lt;POWER(10,-(LEN(B$9)-1))*5)</f>
        <v>1</v>
      </c>
      <c r="C75" s="24" t="b">
        <f t="shared" si="3"/>
        <v>1</v>
      </c>
      <c r="D75" s="24" t="b">
        <f t="shared" si="2"/>
        <v>1</v>
      </c>
      <c r="E75" s="24" t="b">
        <f t="shared" si="2"/>
        <v>1</v>
      </c>
      <c r="F75" s="24" t="b">
        <f t="shared" si="2"/>
        <v>1</v>
      </c>
    </row>
    <row r="76" spans="1:6" x14ac:dyDescent="0.25">
      <c r="A76" s="23">
        <v>67</v>
      </c>
      <c r="B76" s="24" t="b">
        <f t="shared" si="3"/>
        <v>1</v>
      </c>
      <c r="C76" s="24" t="b">
        <f t="shared" si="3"/>
        <v>1</v>
      </c>
      <c r="D76" s="24" t="b">
        <f t="shared" si="2"/>
        <v>0</v>
      </c>
      <c r="E76" s="24" t="b">
        <f t="shared" si="2"/>
        <v>1</v>
      </c>
      <c r="F76" s="24" t="b">
        <f t="shared" si="2"/>
        <v>0</v>
      </c>
    </row>
    <row r="77" spans="1:6" x14ac:dyDescent="0.25">
      <c r="A77" s="23">
        <v>68</v>
      </c>
      <c r="B77" s="24" t="b">
        <f t="shared" si="3"/>
        <v>1</v>
      </c>
      <c r="C77" s="24" t="b">
        <f t="shared" si="3"/>
        <v>1</v>
      </c>
      <c r="D77" s="24" t="b">
        <f t="shared" si="2"/>
        <v>1</v>
      </c>
      <c r="E77" s="24" t="b">
        <f t="shared" si="2"/>
        <v>1</v>
      </c>
      <c r="F77" s="24" t="b">
        <f t="shared" si="2"/>
        <v>0</v>
      </c>
    </row>
    <row r="78" spans="1:6" x14ac:dyDescent="0.25">
      <c r="A78" s="23">
        <v>69</v>
      </c>
      <c r="B78" s="24" t="b">
        <f t="shared" si="3"/>
        <v>1</v>
      </c>
      <c r="C78" s="24" t="b">
        <f t="shared" si="3"/>
        <v>1</v>
      </c>
      <c r="D78" s="24" t="b">
        <f t="shared" si="2"/>
        <v>0</v>
      </c>
      <c r="E78" s="24" t="b">
        <f t="shared" si="2"/>
        <v>1</v>
      </c>
      <c r="F78" s="24" t="b">
        <f t="shared" si="2"/>
        <v>1</v>
      </c>
    </row>
    <row r="79" spans="1:6" x14ac:dyDescent="0.25">
      <c r="A79" s="23">
        <v>70</v>
      </c>
      <c r="B79" s="24" t="b">
        <f t="shared" si="3"/>
        <v>1</v>
      </c>
      <c r="C79" s="24" t="b">
        <f t="shared" si="3"/>
        <v>1</v>
      </c>
      <c r="D79" s="24" t="b">
        <f t="shared" si="2"/>
        <v>1</v>
      </c>
      <c r="E79" s="24" t="b">
        <f t="shared" si="2"/>
        <v>1</v>
      </c>
      <c r="F79" s="24" t="b">
        <f t="shared" si="2"/>
        <v>0</v>
      </c>
    </row>
    <row r="80" spans="1:6" x14ac:dyDescent="0.25">
      <c r="A80" s="23">
        <v>71</v>
      </c>
      <c r="B80" s="24" t="b">
        <f t="shared" si="3"/>
        <v>1</v>
      </c>
      <c r="C80" s="24" t="b">
        <f t="shared" si="3"/>
        <v>1</v>
      </c>
      <c r="D80" s="24" t="b">
        <f t="shared" si="2"/>
        <v>0</v>
      </c>
      <c r="E80" s="24" t="b">
        <f t="shared" si="2"/>
        <v>1</v>
      </c>
      <c r="F80" s="24" t="b">
        <f t="shared" si="2"/>
        <v>0</v>
      </c>
    </row>
    <row r="81" spans="1:6" x14ac:dyDescent="0.25">
      <c r="A81" s="23">
        <v>72</v>
      </c>
      <c r="B81" s="24" t="b">
        <f t="shared" si="3"/>
        <v>1</v>
      </c>
      <c r="C81" s="24" t="b">
        <f t="shared" si="3"/>
        <v>1</v>
      </c>
      <c r="D81" s="24" t="b">
        <f t="shared" si="2"/>
        <v>1</v>
      </c>
      <c r="E81" s="24" t="b">
        <f t="shared" si="2"/>
        <v>1</v>
      </c>
      <c r="F81" s="24" t="b">
        <f t="shared" si="2"/>
        <v>1</v>
      </c>
    </row>
    <row r="82" spans="1:6" x14ac:dyDescent="0.25">
      <c r="A82" s="23">
        <v>73</v>
      </c>
      <c r="B82" s="24" t="b">
        <f t="shared" si="3"/>
        <v>1</v>
      </c>
      <c r="C82" s="24" t="b">
        <f t="shared" si="3"/>
        <v>1</v>
      </c>
      <c r="D82" s="24" t="b">
        <f t="shared" si="2"/>
        <v>0</v>
      </c>
      <c r="E82" s="24" t="b">
        <f t="shared" si="2"/>
        <v>1</v>
      </c>
      <c r="F82" s="24" t="b">
        <f t="shared" si="2"/>
        <v>0</v>
      </c>
    </row>
    <row r="83" spans="1:6" x14ac:dyDescent="0.25">
      <c r="A83" s="23">
        <v>74</v>
      </c>
      <c r="B83" s="24" t="b">
        <f t="shared" si="3"/>
        <v>1</v>
      </c>
      <c r="C83" s="24" t="b">
        <f t="shared" si="3"/>
        <v>1</v>
      </c>
      <c r="D83" s="24" t="b">
        <f t="shared" si="2"/>
        <v>1</v>
      </c>
      <c r="E83" s="24" t="b">
        <f t="shared" si="2"/>
        <v>1</v>
      </c>
      <c r="F83" s="24" t="b">
        <f t="shared" si="2"/>
        <v>0</v>
      </c>
    </row>
    <row r="84" spans="1:6" x14ac:dyDescent="0.25">
      <c r="A84" s="23">
        <v>75</v>
      </c>
      <c r="B84" s="24" t="b">
        <f t="shared" si="3"/>
        <v>1</v>
      </c>
      <c r="C84" s="24" t="b">
        <f t="shared" si="3"/>
        <v>1</v>
      </c>
      <c r="D84" s="24" t="b">
        <f t="shared" si="2"/>
        <v>0</v>
      </c>
      <c r="E84" s="24" t="b">
        <f t="shared" si="2"/>
        <v>1</v>
      </c>
      <c r="F84" s="24" t="b">
        <f t="shared" si="2"/>
        <v>1</v>
      </c>
    </row>
    <row r="85" spans="1:6" x14ac:dyDescent="0.25">
      <c r="A85" s="23">
        <v>76</v>
      </c>
      <c r="B85" s="24" t="b">
        <f t="shared" si="3"/>
        <v>1</v>
      </c>
      <c r="C85" s="24" t="b">
        <f t="shared" si="3"/>
        <v>1</v>
      </c>
      <c r="D85" s="24" t="b">
        <f t="shared" si="2"/>
        <v>1</v>
      </c>
      <c r="E85" s="24" t="b">
        <f t="shared" si="2"/>
        <v>1</v>
      </c>
      <c r="F85" s="24" t="b">
        <f t="shared" si="2"/>
        <v>0</v>
      </c>
    </row>
    <row r="86" spans="1:6" x14ac:dyDescent="0.25">
      <c r="A86" s="23">
        <v>77</v>
      </c>
      <c r="B86" s="24" t="b">
        <f t="shared" si="3"/>
        <v>1</v>
      </c>
      <c r="C86" s="24" t="b">
        <f t="shared" si="3"/>
        <v>1</v>
      </c>
      <c r="D86" s="24" t="b">
        <f t="shared" si="2"/>
        <v>0</v>
      </c>
      <c r="E86" s="24" t="b">
        <f t="shared" si="2"/>
        <v>1</v>
      </c>
      <c r="F86" s="24" t="b">
        <f t="shared" si="2"/>
        <v>0</v>
      </c>
    </row>
    <row r="87" spans="1:6" x14ac:dyDescent="0.25">
      <c r="A87" s="23">
        <v>78</v>
      </c>
      <c r="B87" s="24" t="b">
        <f t="shared" si="3"/>
        <v>1</v>
      </c>
      <c r="C87" s="24" t="b">
        <f t="shared" si="3"/>
        <v>1</v>
      </c>
      <c r="D87" s="24" t="b">
        <f t="shared" si="2"/>
        <v>1</v>
      </c>
      <c r="E87" s="24" t="b">
        <f t="shared" si="2"/>
        <v>1</v>
      </c>
      <c r="F87" s="24" t="b">
        <f t="shared" si="2"/>
        <v>1</v>
      </c>
    </row>
    <row r="88" spans="1:6" x14ac:dyDescent="0.25">
      <c r="A88" s="23">
        <v>79</v>
      </c>
      <c r="B88" s="24" t="b">
        <f t="shared" si="3"/>
        <v>1</v>
      </c>
      <c r="C88" s="24" t="b">
        <f t="shared" si="3"/>
        <v>1</v>
      </c>
      <c r="D88" s="24" t="b">
        <f t="shared" si="2"/>
        <v>0</v>
      </c>
      <c r="E88" s="24" t="b">
        <f t="shared" si="2"/>
        <v>1</v>
      </c>
      <c r="F88" s="24" t="b">
        <f t="shared" si="2"/>
        <v>0</v>
      </c>
    </row>
    <row r="89" spans="1:6" x14ac:dyDescent="0.25">
      <c r="A89" s="23">
        <v>80</v>
      </c>
      <c r="B89" s="24" t="b">
        <f t="shared" si="3"/>
        <v>1</v>
      </c>
      <c r="C89" s="24" t="b">
        <f t="shared" si="3"/>
        <v>1</v>
      </c>
      <c r="D89" s="24" t="b">
        <f t="shared" si="2"/>
        <v>1</v>
      </c>
      <c r="E89" s="24" t="b">
        <f t="shared" si="2"/>
        <v>1</v>
      </c>
      <c r="F89" s="24" t="b">
        <f t="shared" si="2"/>
        <v>0</v>
      </c>
    </row>
    <row r="90" spans="1:6" x14ac:dyDescent="0.25">
      <c r="A90" s="23">
        <v>81</v>
      </c>
      <c r="B90" s="24" t="b">
        <f t="shared" si="3"/>
        <v>1</v>
      </c>
      <c r="C90" s="24" t="b">
        <f t="shared" si="3"/>
        <v>1</v>
      </c>
      <c r="D90" s="24" t="b">
        <f t="shared" si="2"/>
        <v>0</v>
      </c>
      <c r="E90" s="24" t="b">
        <f t="shared" si="2"/>
        <v>1</v>
      </c>
      <c r="F90" s="24" t="b">
        <f t="shared" si="2"/>
        <v>1</v>
      </c>
    </row>
    <row r="91" spans="1:6" x14ac:dyDescent="0.25">
      <c r="A91" s="23">
        <v>82</v>
      </c>
      <c r="B91" s="24" t="b">
        <f t="shared" si="3"/>
        <v>1</v>
      </c>
      <c r="C91" s="24" t="b">
        <f t="shared" si="3"/>
        <v>1</v>
      </c>
      <c r="D91" s="24" t="b">
        <f t="shared" si="2"/>
        <v>1</v>
      </c>
      <c r="E91" s="24" t="b">
        <f t="shared" si="2"/>
        <v>1</v>
      </c>
      <c r="F91" s="24" t="b">
        <f t="shared" si="2"/>
        <v>0</v>
      </c>
    </row>
    <row r="92" spans="1:6" x14ac:dyDescent="0.25">
      <c r="A92" s="23">
        <v>83</v>
      </c>
      <c r="B92" s="24" t="b">
        <f t="shared" si="3"/>
        <v>1</v>
      </c>
      <c r="C92" s="24" t="b">
        <f t="shared" si="3"/>
        <v>1</v>
      </c>
      <c r="D92" s="24" t="b">
        <f t="shared" si="2"/>
        <v>0</v>
      </c>
      <c r="E92" s="24" t="b">
        <f t="shared" si="2"/>
        <v>1</v>
      </c>
      <c r="F92" s="24" t="b">
        <f t="shared" si="2"/>
        <v>0</v>
      </c>
    </row>
    <row r="93" spans="1:6" x14ac:dyDescent="0.25">
      <c r="A93" s="23">
        <v>84</v>
      </c>
      <c r="B93" s="24" t="b">
        <f t="shared" si="3"/>
        <v>1</v>
      </c>
      <c r="C93" s="24" t="b">
        <f t="shared" si="3"/>
        <v>1</v>
      </c>
      <c r="D93" s="24" t="b">
        <f t="shared" si="2"/>
        <v>1</v>
      </c>
      <c r="E93" s="24" t="b">
        <f t="shared" si="2"/>
        <v>1</v>
      </c>
      <c r="F93" s="24" t="b">
        <f t="shared" si="2"/>
        <v>1</v>
      </c>
    </row>
    <row r="94" spans="1:6" x14ac:dyDescent="0.25">
      <c r="A94" s="23">
        <v>85</v>
      </c>
      <c r="B94" s="24" t="b">
        <f t="shared" si="3"/>
        <v>1</v>
      </c>
      <c r="C94" s="24" t="b">
        <f t="shared" si="3"/>
        <v>1</v>
      </c>
      <c r="D94" s="24" t="b">
        <f t="shared" ref="D94:F120" si="4">OR(ABS($A94/ROUNDDOWN($A94/D$9,0)-D$9)&lt;POWER(10,-(LEN(D$9)-1))*5,ABS($A94/ROUNDUP($A94/D$9,0)-D$9)&lt;POWER(10,-(LEN(D$9)-1))*5)</f>
        <v>0</v>
      </c>
      <c r="E94" s="24" t="b">
        <f t="shared" si="4"/>
        <v>1</v>
      </c>
      <c r="F94" s="24" t="b">
        <f t="shared" si="4"/>
        <v>0</v>
      </c>
    </row>
    <row r="95" spans="1:6" x14ac:dyDescent="0.25">
      <c r="A95" s="23">
        <v>86</v>
      </c>
      <c r="B95" s="24" t="b">
        <f t="shared" si="3"/>
        <v>1</v>
      </c>
      <c r="C95" s="24" t="b">
        <f t="shared" si="3"/>
        <v>1</v>
      </c>
      <c r="D95" s="24" t="b">
        <f t="shared" si="4"/>
        <v>1</v>
      </c>
      <c r="E95" s="24" t="b">
        <f t="shared" si="4"/>
        <v>1</v>
      </c>
      <c r="F95" s="24" t="b">
        <f t="shared" si="4"/>
        <v>0</v>
      </c>
    </row>
    <row r="96" spans="1:6" x14ac:dyDescent="0.25">
      <c r="A96" s="23">
        <v>87</v>
      </c>
      <c r="B96" s="24" t="b">
        <f t="shared" si="3"/>
        <v>1</v>
      </c>
      <c r="C96" s="24" t="b">
        <f t="shared" si="3"/>
        <v>1</v>
      </c>
      <c r="D96" s="24" t="b">
        <f t="shared" si="4"/>
        <v>0</v>
      </c>
      <c r="E96" s="24" t="b">
        <f t="shared" si="4"/>
        <v>1</v>
      </c>
      <c r="F96" s="24" t="b">
        <f t="shared" si="4"/>
        <v>1</v>
      </c>
    </row>
    <row r="97" spans="1:6" x14ac:dyDescent="0.25">
      <c r="A97" s="23">
        <v>88</v>
      </c>
      <c r="B97" s="24" t="b">
        <f t="shared" si="3"/>
        <v>1</v>
      </c>
      <c r="C97" s="24" t="b">
        <f t="shared" si="3"/>
        <v>1</v>
      </c>
      <c r="D97" s="24" t="b">
        <f t="shared" si="4"/>
        <v>1</v>
      </c>
      <c r="E97" s="24" t="b">
        <f t="shared" si="4"/>
        <v>1</v>
      </c>
      <c r="F97" s="24" t="b">
        <f t="shared" si="4"/>
        <v>0</v>
      </c>
    </row>
    <row r="98" spans="1:6" x14ac:dyDescent="0.25">
      <c r="A98" s="23">
        <v>89</v>
      </c>
      <c r="B98" s="24" t="b">
        <f t="shared" si="3"/>
        <v>1</v>
      </c>
      <c r="C98" s="24" t="b">
        <f t="shared" si="3"/>
        <v>1</v>
      </c>
      <c r="D98" s="24" t="b">
        <f t="shared" si="4"/>
        <v>0</v>
      </c>
      <c r="E98" s="24" t="b">
        <f t="shared" si="4"/>
        <v>1</v>
      </c>
      <c r="F98" s="24" t="b">
        <f t="shared" si="4"/>
        <v>0</v>
      </c>
    </row>
    <row r="99" spans="1:6" x14ac:dyDescent="0.25">
      <c r="A99" s="23">
        <v>90</v>
      </c>
      <c r="B99" s="24" t="b">
        <f t="shared" si="3"/>
        <v>1</v>
      </c>
      <c r="C99" s="24" t="b">
        <f t="shared" si="3"/>
        <v>1</v>
      </c>
      <c r="D99" s="24" t="b">
        <f t="shared" si="4"/>
        <v>1</v>
      </c>
      <c r="E99" s="24" t="b">
        <f t="shared" si="4"/>
        <v>1</v>
      </c>
      <c r="F99" s="24" t="b">
        <f t="shared" si="4"/>
        <v>1</v>
      </c>
    </row>
    <row r="100" spans="1:6" x14ac:dyDescent="0.25">
      <c r="A100" s="23">
        <v>91</v>
      </c>
      <c r="B100" s="24" t="b">
        <f t="shared" si="3"/>
        <v>1</v>
      </c>
      <c r="C100" s="24" t="b">
        <f t="shared" si="3"/>
        <v>1</v>
      </c>
      <c r="D100" s="24" t="b">
        <f t="shared" si="4"/>
        <v>0</v>
      </c>
      <c r="E100" s="24" t="b">
        <f t="shared" si="4"/>
        <v>1</v>
      </c>
      <c r="F100" s="24" t="b">
        <f t="shared" si="4"/>
        <v>0</v>
      </c>
    </row>
    <row r="101" spans="1:6" x14ac:dyDescent="0.25">
      <c r="A101" s="23">
        <v>92</v>
      </c>
      <c r="B101" s="24" t="b">
        <f t="shared" si="3"/>
        <v>1</v>
      </c>
      <c r="C101" s="24" t="b">
        <f t="shared" si="3"/>
        <v>1</v>
      </c>
      <c r="D101" s="24" t="b">
        <f t="shared" si="4"/>
        <v>1</v>
      </c>
      <c r="E101" s="24" t="b">
        <f t="shared" si="4"/>
        <v>1</v>
      </c>
      <c r="F101" s="24" t="b">
        <f t="shared" si="4"/>
        <v>0</v>
      </c>
    </row>
    <row r="102" spans="1:6" x14ac:dyDescent="0.25">
      <c r="A102" s="23">
        <v>93</v>
      </c>
      <c r="B102" s="24" t="b">
        <f t="shared" si="3"/>
        <v>1</v>
      </c>
      <c r="C102" s="24" t="b">
        <f t="shared" si="3"/>
        <v>1</v>
      </c>
      <c r="D102" s="24" t="b">
        <f t="shared" si="4"/>
        <v>0</v>
      </c>
      <c r="E102" s="24" t="b">
        <f t="shared" si="4"/>
        <v>1</v>
      </c>
      <c r="F102" s="24" t="b">
        <f t="shared" si="4"/>
        <v>1</v>
      </c>
    </row>
    <row r="103" spans="1:6" x14ac:dyDescent="0.25">
      <c r="A103" s="23">
        <v>94</v>
      </c>
      <c r="B103" s="24" t="b">
        <f t="shared" si="3"/>
        <v>1</v>
      </c>
      <c r="C103" s="24" t="b">
        <f t="shared" si="3"/>
        <v>1</v>
      </c>
      <c r="D103" s="24" t="b">
        <f t="shared" si="4"/>
        <v>1</v>
      </c>
      <c r="E103" s="24" t="b">
        <f t="shared" si="4"/>
        <v>1</v>
      </c>
      <c r="F103" s="24" t="b">
        <f t="shared" si="4"/>
        <v>0</v>
      </c>
    </row>
    <row r="104" spans="1:6" x14ac:dyDescent="0.25">
      <c r="A104" s="23">
        <v>95</v>
      </c>
      <c r="B104" s="24" t="b">
        <f t="shared" si="3"/>
        <v>1</v>
      </c>
      <c r="C104" s="24" t="b">
        <f t="shared" si="3"/>
        <v>1</v>
      </c>
      <c r="D104" s="24" t="b">
        <f t="shared" si="4"/>
        <v>0</v>
      </c>
      <c r="E104" s="24" t="b">
        <f t="shared" si="4"/>
        <v>1</v>
      </c>
      <c r="F104" s="24" t="b">
        <f t="shared" si="4"/>
        <v>0</v>
      </c>
    </row>
    <row r="105" spans="1:6" x14ac:dyDescent="0.25">
      <c r="A105" s="23">
        <v>96</v>
      </c>
      <c r="B105" s="24" t="b">
        <f t="shared" si="3"/>
        <v>1</v>
      </c>
      <c r="C105" s="24" t="b">
        <f t="shared" si="3"/>
        <v>1</v>
      </c>
      <c r="D105" s="24" t="b">
        <f t="shared" si="4"/>
        <v>1</v>
      </c>
      <c r="E105" s="24" t="b">
        <f t="shared" si="4"/>
        <v>1</v>
      </c>
      <c r="F105" s="24" t="b">
        <f t="shared" si="4"/>
        <v>1</v>
      </c>
    </row>
    <row r="106" spans="1:6" x14ac:dyDescent="0.25">
      <c r="A106" s="23">
        <v>97</v>
      </c>
      <c r="B106" s="24" t="b">
        <f t="shared" si="3"/>
        <v>1</v>
      </c>
      <c r="C106" s="24" t="b">
        <f t="shared" si="3"/>
        <v>1</v>
      </c>
      <c r="D106" s="24" t="b">
        <f t="shared" si="4"/>
        <v>0</v>
      </c>
      <c r="E106" s="24" t="b">
        <f t="shared" si="4"/>
        <v>1</v>
      </c>
      <c r="F106" s="24" t="b">
        <f t="shared" si="4"/>
        <v>0</v>
      </c>
    </row>
    <row r="107" spans="1:6" x14ac:dyDescent="0.25">
      <c r="A107" s="23">
        <v>98</v>
      </c>
      <c r="B107" s="24" t="b">
        <f t="shared" si="3"/>
        <v>1</v>
      </c>
      <c r="C107" s="24" t="b">
        <f t="shared" si="3"/>
        <v>1</v>
      </c>
      <c r="D107" s="24" t="b">
        <f t="shared" si="4"/>
        <v>1</v>
      </c>
      <c r="E107" s="24" t="b">
        <f t="shared" si="4"/>
        <v>1</v>
      </c>
      <c r="F107" s="24" t="b">
        <f t="shared" si="4"/>
        <v>0</v>
      </c>
    </row>
    <row r="108" spans="1:6" x14ac:dyDescent="0.25">
      <c r="A108" s="23">
        <v>99</v>
      </c>
      <c r="B108" s="24" t="b">
        <f t="shared" si="3"/>
        <v>1</v>
      </c>
      <c r="C108" s="24" t="b">
        <f t="shared" si="3"/>
        <v>1</v>
      </c>
      <c r="D108" s="24" t="b">
        <f t="shared" si="4"/>
        <v>0</v>
      </c>
      <c r="E108" s="24" t="b">
        <f t="shared" si="4"/>
        <v>1</v>
      </c>
      <c r="F108" s="24" t="b">
        <f t="shared" si="4"/>
        <v>1</v>
      </c>
    </row>
    <row r="109" spans="1:6" x14ac:dyDescent="0.25">
      <c r="A109" s="23">
        <v>100</v>
      </c>
      <c r="B109" s="24" t="b">
        <f t="shared" si="3"/>
        <v>1</v>
      </c>
      <c r="C109" s="24" t="b">
        <f t="shared" si="3"/>
        <v>1</v>
      </c>
      <c r="D109" s="24" t="b">
        <f t="shared" si="4"/>
        <v>1</v>
      </c>
      <c r="E109" s="24" t="b">
        <f t="shared" si="4"/>
        <v>1</v>
      </c>
      <c r="F109" s="24" t="b">
        <f t="shared" si="4"/>
        <v>0</v>
      </c>
    </row>
    <row r="110" spans="1:6" x14ac:dyDescent="0.25">
      <c r="A110" s="23">
        <v>101</v>
      </c>
      <c r="B110" s="24" t="b">
        <f t="shared" si="3"/>
        <v>1</v>
      </c>
      <c r="C110" s="24" t="b">
        <f t="shared" si="3"/>
        <v>1</v>
      </c>
      <c r="D110" s="24" t="b">
        <f t="shared" si="4"/>
        <v>0</v>
      </c>
      <c r="E110" s="24" t="b">
        <f t="shared" si="4"/>
        <v>1</v>
      </c>
      <c r="F110" s="24" t="b">
        <f t="shared" si="4"/>
        <v>0</v>
      </c>
    </row>
    <row r="111" spans="1:6" x14ac:dyDescent="0.25">
      <c r="A111" s="23">
        <v>102</v>
      </c>
      <c r="B111" s="24" t="b">
        <f t="shared" si="3"/>
        <v>1</v>
      </c>
      <c r="C111" s="24" t="b">
        <f t="shared" si="3"/>
        <v>1</v>
      </c>
      <c r="D111" s="24" t="b">
        <f t="shared" si="4"/>
        <v>1</v>
      </c>
      <c r="E111" s="24" t="b">
        <f t="shared" si="4"/>
        <v>1</v>
      </c>
      <c r="F111" s="24" t="b">
        <f t="shared" si="4"/>
        <v>1</v>
      </c>
    </row>
    <row r="112" spans="1:6" x14ac:dyDescent="0.25">
      <c r="A112" s="23">
        <v>103</v>
      </c>
      <c r="B112" s="24" t="b">
        <f t="shared" si="3"/>
        <v>1</v>
      </c>
      <c r="C112" s="24" t="b">
        <f t="shared" si="3"/>
        <v>1</v>
      </c>
      <c r="D112" s="24" t="b">
        <f t="shared" si="4"/>
        <v>0</v>
      </c>
      <c r="E112" s="24" t="b">
        <f t="shared" si="4"/>
        <v>1</v>
      </c>
      <c r="F112" s="24" t="b">
        <f t="shared" si="4"/>
        <v>0</v>
      </c>
    </row>
    <row r="113" spans="1:6" x14ac:dyDescent="0.25">
      <c r="A113" s="23">
        <v>104</v>
      </c>
      <c r="B113" s="24" t="b">
        <f t="shared" si="3"/>
        <v>1</v>
      </c>
      <c r="C113" s="24" t="b">
        <f t="shared" si="3"/>
        <v>1</v>
      </c>
      <c r="D113" s="24" t="b">
        <f t="shared" si="4"/>
        <v>1</v>
      </c>
      <c r="E113" s="24" t="b">
        <f t="shared" si="4"/>
        <v>1</v>
      </c>
      <c r="F113" s="24" t="b">
        <f t="shared" si="4"/>
        <v>0</v>
      </c>
    </row>
    <row r="114" spans="1:6" x14ac:dyDescent="0.25">
      <c r="A114" s="23">
        <v>105</v>
      </c>
      <c r="B114" s="24" t="b">
        <f t="shared" si="3"/>
        <v>1</v>
      </c>
      <c r="C114" s="24" t="b">
        <f t="shared" si="3"/>
        <v>1</v>
      </c>
      <c r="D114" s="24" t="b">
        <f t="shared" si="4"/>
        <v>0</v>
      </c>
      <c r="E114" s="24" t="b">
        <f t="shared" si="4"/>
        <v>1</v>
      </c>
      <c r="F114" s="24" t="b">
        <f t="shared" si="4"/>
        <v>1</v>
      </c>
    </row>
    <row r="115" spans="1:6" x14ac:dyDescent="0.25">
      <c r="A115" s="23">
        <v>106</v>
      </c>
      <c r="B115" s="24" t="b">
        <f t="shared" si="3"/>
        <v>1</v>
      </c>
      <c r="C115" s="24" t="b">
        <f t="shared" si="3"/>
        <v>1</v>
      </c>
      <c r="D115" s="24" t="b">
        <f t="shared" si="4"/>
        <v>1</v>
      </c>
      <c r="E115" s="24" t="b">
        <f t="shared" si="4"/>
        <v>1</v>
      </c>
      <c r="F115" s="24" t="b">
        <f t="shared" si="4"/>
        <v>0</v>
      </c>
    </row>
    <row r="116" spans="1:6" x14ac:dyDescent="0.25">
      <c r="A116" s="23">
        <v>107</v>
      </c>
      <c r="B116" s="24" t="b">
        <f t="shared" si="3"/>
        <v>1</v>
      </c>
      <c r="C116" s="24" t="b">
        <f t="shared" si="3"/>
        <v>1</v>
      </c>
      <c r="D116" s="24" t="b">
        <f t="shared" si="4"/>
        <v>0</v>
      </c>
      <c r="E116" s="24" t="b">
        <f t="shared" si="4"/>
        <v>1</v>
      </c>
      <c r="F116" s="24" t="b">
        <f t="shared" si="4"/>
        <v>0</v>
      </c>
    </row>
    <row r="117" spans="1:6" x14ac:dyDescent="0.25">
      <c r="A117" s="23">
        <v>108</v>
      </c>
      <c r="B117" s="24" t="b">
        <f t="shared" si="3"/>
        <v>1</v>
      </c>
      <c r="C117" s="24" t="b">
        <f t="shared" si="3"/>
        <v>1</v>
      </c>
      <c r="D117" s="24" t="b">
        <f t="shared" si="4"/>
        <v>1</v>
      </c>
      <c r="E117" s="24" t="b">
        <f t="shared" si="4"/>
        <v>1</v>
      </c>
      <c r="F117" s="24" t="b">
        <f t="shared" si="4"/>
        <v>1</v>
      </c>
    </row>
    <row r="118" spans="1:6" x14ac:dyDescent="0.25">
      <c r="A118" s="23">
        <v>109</v>
      </c>
      <c r="B118" s="24" t="b">
        <f t="shared" si="3"/>
        <v>1</v>
      </c>
      <c r="C118" s="24" t="b">
        <f t="shared" si="3"/>
        <v>1</v>
      </c>
      <c r="D118" s="24" t="b">
        <f t="shared" si="4"/>
        <v>0</v>
      </c>
      <c r="E118" s="24" t="b">
        <f t="shared" si="4"/>
        <v>1</v>
      </c>
      <c r="F118" s="24" t="b">
        <f t="shared" si="4"/>
        <v>0</v>
      </c>
    </row>
    <row r="119" spans="1:6" x14ac:dyDescent="0.25">
      <c r="A119" s="23">
        <v>110</v>
      </c>
      <c r="B119" s="24" t="b">
        <f t="shared" si="3"/>
        <v>1</v>
      </c>
      <c r="C119" s="24" t="b">
        <f t="shared" si="3"/>
        <v>1</v>
      </c>
      <c r="D119" s="24" t="b">
        <f t="shared" si="4"/>
        <v>1</v>
      </c>
      <c r="E119" s="24" t="b">
        <f t="shared" si="4"/>
        <v>1</v>
      </c>
      <c r="F119" s="24" t="b">
        <f t="shared" si="4"/>
        <v>0</v>
      </c>
    </row>
    <row r="120" spans="1:6" x14ac:dyDescent="0.25">
      <c r="A120" s="21">
        <v>111</v>
      </c>
      <c r="B120" s="18" t="b">
        <f t="shared" si="3"/>
        <v>1</v>
      </c>
      <c r="C120" s="18" t="b">
        <f t="shared" si="3"/>
        <v>1</v>
      </c>
      <c r="D120" s="18" t="b">
        <f t="shared" si="4"/>
        <v>0</v>
      </c>
      <c r="E120" s="18" t="b">
        <f t="shared" si="4"/>
        <v>1</v>
      </c>
      <c r="F120" s="18" t="b">
        <f t="shared" si="4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BA3A-4F78-443E-BED2-C1CF29AB9152}">
  <dimension ref="A1:M7"/>
  <sheetViews>
    <sheetView zoomScale="115" zoomScaleNormal="115" workbookViewId="0">
      <selection activeCell="E4" sqref="E4"/>
    </sheetView>
  </sheetViews>
  <sheetFormatPr baseColWidth="10" defaultRowHeight="15" x14ac:dyDescent="0.25"/>
  <cols>
    <col min="1" max="1" width="19.42578125" bestFit="1" customWidth="1"/>
    <col min="2" max="2" width="12.7109375" customWidth="1"/>
    <col min="3" max="3" width="7.28515625" bestFit="1" customWidth="1"/>
    <col min="4" max="4" width="5.5703125" bestFit="1" customWidth="1"/>
    <col min="5" max="5" width="5.5703125" customWidth="1"/>
    <col min="6" max="6" width="8.5703125" bestFit="1" customWidth="1"/>
    <col min="7" max="7" width="8.5703125" customWidth="1"/>
    <col min="8" max="8" width="19.85546875" bestFit="1" customWidth="1"/>
    <col min="9" max="9" width="10.28515625" bestFit="1" customWidth="1"/>
    <col min="10" max="10" width="22.7109375" bestFit="1" customWidth="1"/>
    <col min="11" max="11" width="8.7109375" bestFit="1" customWidth="1"/>
    <col min="12" max="12" width="22" bestFit="1" customWidth="1"/>
    <col min="13" max="13" width="5.42578125" bestFit="1" customWidth="1"/>
  </cols>
  <sheetData>
    <row r="1" spans="1:13" x14ac:dyDescent="0.25">
      <c r="B1" t="s">
        <v>6</v>
      </c>
      <c r="C1" t="s">
        <v>13</v>
      </c>
      <c r="D1" t="s">
        <v>0</v>
      </c>
      <c r="E1" t="s">
        <v>13</v>
      </c>
      <c r="F1" t="s">
        <v>1</v>
      </c>
      <c r="G1" t="s">
        <v>13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4</v>
      </c>
      <c r="B2" s="3">
        <v>1</v>
      </c>
      <c r="C2" s="3"/>
      <c r="D2" s="2">
        <v>0.73</v>
      </c>
      <c r="F2" s="2">
        <v>0.14000000000000001</v>
      </c>
      <c r="H2" s="5">
        <f>D2-F2</f>
        <v>0.59</v>
      </c>
      <c r="I2" s="5">
        <f>B2-D2</f>
        <v>0.27</v>
      </c>
    </row>
    <row r="3" spans="1:13" x14ac:dyDescent="0.25">
      <c r="A3" t="s">
        <v>5</v>
      </c>
      <c r="B3" s="2">
        <v>0.78749999999999998</v>
      </c>
      <c r="C3" s="2"/>
      <c r="D3" s="2">
        <v>0.59</v>
      </c>
      <c r="F3" s="2">
        <v>0.1095</v>
      </c>
      <c r="H3" s="5">
        <f>D3-F3</f>
        <v>0.48049999999999998</v>
      </c>
      <c r="I3" s="5"/>
    </row>
    <row r="4" spans="1:13" x14ac:dyDescent="0.25">
      <c r="A4" t="s">
        <v>3</v>
      </c>
      <c r="B4" s="10">
        <f>ROUNDUP( B5/(B3+0.00005), 0 )</f>
        <v>1628</v>
      </c>
      <c r="C4" s="10">
        <f>ROUNDDOWN( B5/(B3-0.00005), 0 )-B4</f>
        <v>0</v>
      </c>
      <c r="D4" s="4">
        <f>ROUNDUP(D5/(D3+0.005),0)</f>
        <v>1564</v>
      </c>
      <c r="E4" s="4">
        <f>ROUNDDOWN((D5+E5)/(D3-0.005),0)-D4</f>
        <v>46</v>
      </c>
      <c r="F4" s="4">
        <f>F5/F3</f>
        <v>1589.041095890411</v>
      </c>
      <c r="G4" s="4">
        <f>ROUNDDOWN((F5+G5)/(F3-0.005),0)-F4</f>
        <v>180.95890410958896</v>
      </c>
      <c r="H4" s="4">
        <f>H5/H3</f>
        <v>1574.1519250780439</v>
      </c>
      <c r="I4" s="4">
        <f>B4-D4</f>
        <v>64</v>
      </c>
      <c r="L4" s="5">
        <f>D4/B4</f>
        <v>0.9606879606879607</v>
      </c>
      <c r="M4" s="5">
        <f>ABS(D4-F4)/B5</f>
        <v>1.9532836107964933E-2</v>
      </c>
    </row>
    <row r="5" spans="1:13" x14ac:dyDescent="0.25">
      <c r="A5" t="s">
        <v>2</v>
      </c>
      <c r="B5" s="1">
        <v>1282</v>
      </c>
      <c r="D5" s="4">
        <f>ROUNDUP($B$5*(D2-0.005),0)</f>
        <v>930</v>
      </c>
      <c r="E5" s="4">
        <f>ROUNDDOWN($B$5*(D2+0.005),0)-D5</f>
        <v>12</v>
      </c>
      <c r="F5" s="8">
        <f>ROUNDUP($B$5*(F2-0.005),0)</f>
        <v>174</v>
      </c>
      <c r="G5" s="4">
        <f>ROUNDDOWN($B$5*(F2+0.005),0)-F5</f>
        <v>11</v>
      </c>
      <c r="H5" s="8">
        <f>$B$5*H2</f>
        <v>756.38</v>
      </c>
      <c r="I5" s="9">
        <f>$B$5*I2</f>
        <v>346.14000000000004</v>
      </c>
      <c r="J5" s="7">
        <f>(F5*1+H5*3+I5*5)/SUM(F5:I5)</f>
        <v>3.2417671181806886</v>
      </c>
      <c r="K5" s="6"/>
    </row>
    <row r="7" spans="1:13" x14ac:dyDescent="0.25">
      <c r="A7" t="s">
        <v>14</v>
      </c>
      <c r="D7" s="11">
        <f>MIN(D4+E4,F4)</f>
        <v>1589.041095890411</v>
      </c>
      <c r="E7" s="11">
        <f>ROUND(D7+(F7-D7)/2,0)</f>
        <v>1600</v>
      </c>
      <c r="F7" s="11">
        <f>MAX(F4,D4+E4)</f>
        <v>1610</v>
      </c>
      <c r="G7" s="11">
        <f>F7-D7</f>
        <v>20.958904109588957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o i C T 2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M o i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I g k 8 o i k e 4 D g A A A B E A A A A T A B w A R m 9 y b X V s Y X M v U 2 V j d G l v b j E u b S C i G A A o o B Q A A A A A A A A A A A A A A A A A A A A A A A A A A A A r T k 0 u y c z P U w i G 0 I b W A F B L A Q I t A B Q A A g A I A D K I g k 9 n / Z J H p w A A A P g A A A A S A A A A A A A A A A A A A A A A A A A A A A B D b 2 5 m a W c v U G F j a 2 F n Z S 5 4 b W x Q S w E C L Q A U A A I A C A A y i I J P D 8 r p q 6 Q A A A D p A A A A E w A A A A A A A A A A A A A A A A D z A A A A W 0 N v b n R l b n R f V H l w Z X N d L n h t b F B L A Q I t A B Q A A g A I A D K I g k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Q T i N N 0 m i J R I d z r J r P k s 7 u A A A A A A I A A A A A A A N m A A D A A A A A E A A A A I V I r Y e Z A I I O N O i g R 5 V 2 a h g A A A A A B I A A A K A A A A A Q A A A A d 8 L u I H g y o h v W G f Z 8 x q X L v l A A A A A M c M l + v Q 1 q t k w 1 h p c t A c W z S Z A d E U r X b + 2 Z v V U L i q u L i T p 5 y M z W X m k 6 8 T r P 5 R e t p + b 0 m R F t P W Q / 4 l k A C M R P U E I E 5 G 7 K o Q r 9 g r U C d 1 M E 5 p L N / x Q A A A D h S b R P v j g q 1 z W V Z G t A u T t E w U E z R A = = < / D a t a M a s h u p > 
</file>

<file path=customXml/itemProps1.xml><?xml version="1.0" encoding="utf-8"?>
<ds:datastoreItem xmlns:ds="http://schemas.openxmlformats.org/officeDocument/2006/customXml" ds:itemID="{EFBB1C2C-47E3-4921-B3AC-32C6CE942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Impression-Calculator</vt:lpstr>
      <vt:lpstr>Tabelle1</vt:lpstr>
      <vt:lpstr>Tabelle3</vt:lpstr>
      <vt:lpstr>rounding_error_computation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Tissen</cp:lastModifiedBy>
  <dcterms:created xsi:type="dcterms:W3CDTF">2019-06-25T11:32:53Z</dcterms:created>
  <dcterms:modified xsi:type="dcterms:W3CDTF">2019-12-03T16:56:37Z</dcterms:modified>
</cp:coreProperties>
</file>