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Tabelle1" sheetId="1" r:id="rId1"/>
    <sheet name="1A" sheetId="2" r:id="rId2"/>
    <sheet name="all_sorted" sheetId="5" r:id="rId3"/>
    <sheet name="all_vols" sheetId="7" r:id="rId4"/>
    <sheet name="HM" sheetId="6" r:id="rId5"/>
  </sheets>
  <definedNames>
    <definedName name="meanseverity" localSheetId="0">Tabelle1!#REF!</definedName>
    <definedName name="volumes" localSheetId="0">Tabelle1!$B$3:$C$36</definedName>
    <definedName name="volumes_1" localSheetId="0">Tabelle1!$I$3:$I$24</definedName>
    <definedName name="volumes_2" localSheetId="0">Tabelle1!$L$2:$M$34</definedName>
    <definedName name="volumes_3" localSheetId="0">Tabelle1!$N$3:$O$25</definedName>
    <definedName name="volumes_4" localSheetId="0">Tabelle1!$L$3:$R$35</definedName>
  </definedNames>
  <calcPr calcId="152511"/>
</workbook>
</file>

<file path=xl/calcChain.xml><?xml version="1.0" encoding="utf-8"?>
<calcChain xmlns="http://schemas.openxmlformats.org/spreadsheetml/2006/main">
  <c r="P5" i="5" l="1"/>
  <c r="P6" i="5"/>
  <c r="P7" i="5"/>
  <c r="P9" i="5"/>
  <c r="P10" i="5"/>
  <c r="P11" i="5"/>
  <c r="P12" i="5"/>
  <c r="P13" i="5"/>
  <c r="P14" i="5"/>
  <c r="P15" i="5"/>
  <c r="P16" i="5"/>
  <c r="P17" i="5"/>
  <c r="O5" i="5"/>
  <c r="O6" i="5"/>
  <c r="O7" i="5"/>
  <c r="O9" i="5"/>
  <c r="O10" i="5"/>
  <c r="O11" i="5"/>
  <c r="O12" i="5"/>
  <c r="O13" i="5"/>
  <c r="O14" i="5"/>
  <c r="O15" i="5"/>
  <c r="O16" i="5"/>
  <c r="O17" i="5"/>
  <c r="O4" i="5"/>
  <c r="G18" i="7"/>
  <c r="D18" i="7"/>
  <c r="G17" i="7"/>
  <c r="D17" i="7"/>
  <c r="G16" i="7"/>
  <c r="D16" i="7"/>
  <c r="J15" i="7"/>
  <c r="G15" i="7"/>
  <c r="D15" i="7"/>
  <c r="G14" i="7"/>
  <c r="G13" i="7"/>
  <c r="D13" i="7"/>
  <c r="G12" i="7"/>
  <c r="D12" i="7"/>
  <c r="J11" i="7"/>
  <c r="G11" i="7"/>
  <c r="D11" i="7"/>
  <c r="J10" i="7"/>
  <c r="G10" i="7"/>
  <c r="D10" i="7"/>
  <c r="J9" i="7"/>
  <c r="G9" i="7"/>
  <c r="D9" i="7"/>
  <c r="J8" i="7"/>
  <c r="G8" i="7"/>
  <c r="D8" i="7"/>
  <c r="J7" i="7"/>
  <c r="G7" i="7"/>
  <c r="D7" i="7"/>
  <c r="J6" i="7"/>
  <c r="G6" i="7"/>
  <c r="D6" i="7"/>
  <c r="J5" i="7"/>
  <c r="G5" i="7"/>
  <c r="D5" i="7"/>
  <c r="J4" i="7"/>
  <c r="G4" i="7"/>
  <c r="D4" i="7"/>
  <c r="P4" i="5" l="1"/>
  <c r="G23" i="2" l="1"/>
  <c r="G22" i="2"/>
  <c r="C18" i="6" l="1"/>
  <c r="D18" i="6"/>
  <c r="E18" i="6"/>
  <c r="B18" i="6"/>
  <c r="G17" i="5" l="1"/>
  <c r="D17" i="5"/>
  <c r="G16" i="5"/>
  <c r="D16" i="5"/>
  <c r="G15" i="5"/>
  <c r="D15" i="5"/>
  <c r="J14" i="5"/>
  <c r="G14" i="5"/>
  <c r="D14" i="5"/>
  <c r="G13" i="5"/>
  <c r="G12" i="5"/>
  <c r="D12" i="5"/>
  <c r="G11" i="5"/>
  <c r="D11" i="5"/>
  <c r="J10" i="5"/>
  <c r="G10" i="5"/>
  <c r="D10" i="5"/>
  <c r="J9" i="5"/>
  <c r="G9" i="5"/>
  <c r="D9" i="5"/>
  <c r="J8" i="5"/>
  <c r="G8" i="5"/>
  <c r="D8" i="5"/>
  <c r="J7" i="5"/>
  <c r="G7" i="5"/>
  <c r="D7" i="5"/>
  <c r="J6" i="5"/>
  <c r="G6" i="5"/>
  <c r="D6" i="5"/>
  <c r="J5" i="5"/>
  <c r="G5" i="5"/>
  <c r="D5" i="5"/>
  <c r="J4" i="5"/>
  <c r="G4" i="5"/>
  <c r="D4" i="5"/>
  <c r="J3" i="5"/>
  <c r="G3" i="5"/>
  <c r="D3" i="5"/>
  <c r="D13" i="2" l="1"/>
  <c r="J4" i="2"/>
  <c r="J5" i="2"/>
  <c r="J6" i="2"/>
  <c r="J7" i="2"/>
  <c r="J8" i="2"/>
  <c r="J9" i="2"/>
  <c r="J10" i="2"/>
  <c r="J14" i="2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D4" i="2"/>
  <c r="D5" i="2"/>
  <c r="D6" i="2"/>
  <c r="D7" i="2"/>
  <c r="D8" i="2"/>
  <c r="D9" i="2"/>
  <c r="D10" i="2"/>
  <c r="D11" i="2"/>
  <c r="D12" i="2"/>
  <c r="D14" i="2"/>
  <c r="D15" i="2"/>
  <c r="D16" i="2"/>
  <c r="D17" i="2"/>
  <c r="D3" i="2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2" i="1"/>
  <c r="F23" i="1"/>
  <c r="F24" i="1"/>
  <c r="F27" i="1"/>
  <c r="F29" i="1"/>
  <c r="F30" i="1"/>
  <c r="F33" i="1"/>
  <c r="F35" i="1"/>
  <c r="F3" i="1"/>
</calcChain>
</file>

<file path=xl/connections.xml><?xml version="1.0" encoding="utf-8"?>
<connections xmlns="http://schemas.openxmlformats.org/spreadsheetml/2006/main">
  <connection id="1" name="volumes" type="6" refreshedVersion="5" background="1" saveData="1">
    <textPr codePage="850" sourceFile="S:\AG\AG-CSB_NeuroRad\fillebvb\DATA\ROIs\TSA\volumes.txt" space="1" consecutive="1">
      <textFields count="2">
        <textField/>
        <textField/>
      </textFields>
    </textPr>
  </connection>
  <connection id="2" name="volumes1" type="6" refreshedVersion="5" background="1" saveData="1">
    <textPr codePage="850" sourceFile="S:\AG\AG-CSB_NeuroRad\fillebvb\DATA\ROIs\Tmax\volumes.txt" space="1" consecutive="1">
      <textFields count="2">
        <textField/>
        <textField/>
      </textFields>
    </textPr>
  </connection>
  <connection id="3" name="volumes2" type="6" refreshedVersion="5" background="1" saveData="1">
    <textPr codePage="850" sourceFile="S:\AG\AG-CSB_NeuroRad\fillebvb\DATA\ROIs\DWI\volumes.txt" space="1" consecutive="1">
      <textFields count="2">
        <textField/>
        <textField/>
      </textFields>
    </textPr>
  </connection>
  <connection id="4" name="volumes3" type="6" refreshedVersion="5" background="1" saveData="1">
    <textPr codePage="850" sourceFile="S:\AG\AG-CSB_NeuroRad\fillebvb\DATA\ROIs\Tmax\volumes.txt" space="1" consecutive="1">
      <textFields count="2">
        <textField/>
        <textField/>
      </textFields>
    </textPr>
  </connection>
  <connection id="5" name="volumes4" type="6" refreshedVersion="5" background="1" saveData="1">
    <textPr codePage="850" sourceFile="S:\AG\AG-CSB_NeuroRad\fillebvb\DATA\ROIs\TSA\volumes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<sst xmlns="http://schemas.openxmlformats.org/spreadsheetml/2006/main" count="129" uniqueCount="29">
  <si>
    <t>TSA</t>
  </si>
  <si>
    <t>Tmax</t>
  </si>
  <si>
    <t>voxels</t>
  </si>
  <si>
    <t>ml</t>
  </si>
  <si>
    <t>No Tmax ROI, complete reperfusion</t>
  </si>
  <si>
    <t>D1</t>
  </si>
  <si>
    <t>D2</t>
  </si>
  <si>
    <t>TIMI score</t>
  </si>
  <si>
    <t>Ratio</t>
  </si>
  <si>
    <t>DWI</t>
  </si>
  <si>
    <t>severity (mean value)</t>
  </si>
  <si>
    <t>P1 occlusion @ BL, P2 occlusion @ FU</t>
  </si>
  <si>
    <t>PCA Teilinfarkt rechts bei partieller Rekanalisation bis distale P2.</t>
  </si>
  <si>
    <t>Tmax (if available)</t>
  </si>
  <si>
    <t>Recan?</t>
  </si>
  <si>
    <t>Y</t>
  </si>
  <si>
    <t>Partielle Rekanalisation P3</t>
  </si>
  <si>
    <t xml:space="preserve"> </t>
  </si>
  <si>
    <t>N</t>
  </si>
  <si>
    <t>D0</t>
  </si>
  <si>
    <t>Mean FD</t>
  </si>
  <si>
    <t>Max FD</t>
  </si>
  <si>
    <t>TOO</t>
  </si>
  <si>
    <t>FIV (D5 FLAIR)</t>
  </si>
  <si>
    <t>Voxels</t>
  </si>
  <si>
    <t>FIV/D0 ratio</t>
  </si>
  <si>
    <t>Manual</t>
  </si>
  <si>
    <t>Auto</t>
  </si>
  <si>
    <t xml:space="preserve">Tmax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</si>
</sst>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Arial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center"/>
    </xf>
    <xf numFmtId="0" fontId="1" fillId="0" borderId="2" xfId="0" applyFont="1" applyBorder="1"/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164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0" borderId="0" xfId="0" applyNumberFormat="1"/>
    <xf numFmtId="164" fontId="0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9" borderId="0" xfId="0" applyFont="1" applyFill="1"/>
    <xf numFmtId="0" fontId="3" fillId="9" borderId="1" xfId="0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2" fontId="3" fillId="8" borderId="1" xfId="0" applyNumberFormat="1" applyFont="1" applyFill="1" applyBorder="1" applyAlignment="1">
      <alignment horizontal="center"/>
    </xf>
    <xf numFmtId="2" fontId="3" fillId="9" borderId="1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2" fontId="3" fillId="9" borderId="8" xfId="0" applyNumberFormat="1" applyFont="1" applyFill="1" applyBorder="1" applyAlignment="1">
      <alignment horizontal="center"/>
    </xf>
    <xf numFmtId="2" fontId="3" fillId="9" borderId="9" xfId="0" applyNumberFormat="1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volumes_3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lumes_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volumes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volumes_4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volumes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I7" sqref="I7"/>
    </sheetView>
  </sheetViews>
  <sheetFormatPr baseColWidth="10" defaultColWidth="9.109375" defaultRowHeight="14.4" x14ac:dyDescent="0.3"/>
  <cols>
    <col min="1" max="1" width="9.109375" style="21"/>
    <col min="2" max="2" width="6.6640625" style="1" bestFit="1" customWidth="1"/>
    <col min="3" max="3" width="7" style="2" customWidth="1"/>
    <col min="4" max="4" width="20.44140625" style="2" bestFit="1" customWidth="1"/>
    <col min="5" max="5" width="9.109375" style="1"/>
    <col min="6" max="6" width="9.109375" style="2"/>
    <col min="7" max="7" width="20.44140625" style="2" bestFit="1" customWidth="1"/>
    <col min="8" max="8" width="6.6640625" style="1" bestFit="1" customWidth="1"/>
    <col min="9" max="9" width="5.5546875" style="1" bestFit="1" customWidth="1"/>
    <col min="10" max="10" width="33.109375" bestFit="1" customWidth="1"/>
    <col min="11" max="11" width="10" bestFit="1" customWidth="1"/>
    <col min="12" max="12" width="7" bestFit="1" customWidth="1"/>
    <col min="13" max="13" width="7" customWidth="1"/>
    <col min="14" max="14" width="6" customWidth="1"/>
    <col min="15" max="15" width="7" customWidth="1"/>
    <col min="16" max="16" width="6" customWidth="1"/>
    <col min="17" max="18" width="7" customWidth="1"/>
    <col min="19" max="19" width="6" customWidth="1"/>
    <col min="20" max="20" width="7" customWidth="1"/>
  </cols>
  <sheetData>
    <row r="1" spans="1:10" s="19" customFormat="1" x14ac:dyDescent="0.3">
      <c r="A1" s="17"/>
      <c r="B1" s="55" t="s">
        <v>0</v>
      </c>
      <c r="C1" s="57"/>
      <c r="D1" s="56"/>
      <c r="E1" s="55" t="s">
        <v>1</v>
      </c>
      <c r="F1" s="57"/>
      <c r="G1" s="56"/>
      <c r="H1" s="55" t="s">
        <v>9</v>
      </c>
      <c r="I1" s="56"/>
      <c r="J1" s="18"/>
    </row>
    <row r="2" spans="1:10" s="19" customFormat="1" x14ac:dyDescent="0.3">
      <c r="A2" s="17"/>
      <c r="B2" s="17" t="s">
        <v>2</v>
      </c>
      <c r="C2" s="20" t="s">
        <v>3</v>
      </c>
      <c r="D2" s="20" t="s">
        <v>10</v>
      </c>
      <c r="E2" s="17" t="s">
        <v>2</v>
      </c>
      <c r="F2" s="20" t="s">
        <v>3</v>
      </c>
      <c r="G2" s="20" t="s">
        <v>10</v>
      </c>
      <c r="H2" s="20" t="s">
        <v>2</v>
      </c>
      <c r="I2" s="20" t="s">
        <v>3</v>
      </c>
      <c r="J2" s="18"/>
    </row>
    <row r="3" spans="1:10" x14ac:dyDescent="0.3">
      <c r="A3" s="17">
        <v>28</v>
      </c>
      <c r="B3">
        <v>2621</v>
      </c>
      <c r="C3" s="11">
        <f>B3*2*2*2*0.001</f>
        <v>20.968</v>
      </c>
      <c r="D3" s="11"/>
      <c r="E3" s="10">
        <v>8932</v>
      </c>
      <c r="F3" s="11">
        <f>E3*2*2*0.001</f>
        <v>35.728000000000002</v>
      </c>
      <c r="G3" s="11"/>
      <c r="H3" s="10">
        <v>955</v>
      </c>
      <c r="I3" s="11">
        <f>H3*2*2*2*0.001</f>
        <v>7.6400000000000006</v>
      </c>
      <c r="J3" s="12"/>
    </row>
    <row r="4" spans="1:10" x14ac:dyDescent="0.3">
      <c r="A4" s="17">
        <v>29</v>
      </c>
      <c r="B4">
        <v>4199</v>
      </c>
      <c r="C4" s="11">
        <f t="shared" ref="C4:C36" si="0">B4*2*2*2*0.001</f>
        <v>33.591999999999999</v>
      </c>
      <c r="D4" s="11"/>
      <c r="E4" s="10">
        <v>7891</v>
      </c>
      <c r="F4" s="11">
        <f t="shared" ref="F4:F35" si="1">E4*2*2*0.001</f>
        <v>31.564</v>
      </c>
      <c r="G4" s="11"/>
      <c r="H4" s="10">
        <v>4282</v>
      </c>
      <c r="I4" s="11">
        <f t="shared" ref="I4:I36" si="2">H4*2*2*2*0.001</f>
        <v>34.256</v>
      </c>
      <c r="J4" s="12"/>
    </row>
    <row r="5" spans="1:10" x14ac:dyDescent="0.3">
      <c r="A5" s="17">
        <v>30</v>
      </c>
      <c r="B5">
        <v>9593</v>
      </c>
      <c r="C5" s="11">
        <f t="shared" si="0"/>
        <v>76.744</v>
      </c>
      <c r="D5" s="11"/>
      <c r="E5" s="10">
        <v>20947</v>
      </c>
      <c r="F5" s="11">
        <f t="shared" si="1"/>
        <v>83.787999999999997</v>
      </c>
      <c r="G5" s="11"/>
      <c r="H5" s="10">
        <v>2976</v>
      </c>
      <c r="I5" s="11">
        <f t="shared" si="2"/>
        <v>23.808</v>
      </c>
      <c r="J5" s="12"/>
    </row>
    <row r="6" spans="1:10" x14ac:dyDescent="0.3">
      <c r="A6" s="17">
        <v>31</v>
      </c>
      <c r="B6">
        <v>18219</v>
      </c>
      <c r="C6" s="11">
        <f t="shared" si="0"/>
        <v>145.75200000000001</v>
      </c>
      <c r="D6" s="11"/>
      <c r="E6" s="10">
        <v>11790</v>
      </c>
      <c r="F6" s="11">
        <f t="shared" si="1"/>
        <v>47.160000000000004</v>
      </c>
      <c r="G6" s="11"/>
      <c r="H6" s="10">
        <v>5138</v>
      </c>
      <c r="I6" s="11">
        <f t="shared" si="2"/>
        <v>41.103999999999999</v>
      </c>
      <c r="J6" s="12"/>
    </row>
    <row r="7" spans="1:10" x14ac:dyDescent="0.3">
      <c r="A7" s="17">
        <v>36</v>
      </c>
      <c r="B7">
        <v>14485</v>
      </c>
      <c r="C7" s="11">
        <f t="shared" si="0"/>
        <v>115.88</v>
      </c>
      <c r="D7" s="11"/>
      <c r="E7" s="10">
        <v>25045</v>
      </c>
      <c r="F7" s="11">
        <f t="shared" si="1"/>
        <v>100.18</v>
      </c>
      <c r="G7" s="11"/>
      <c r="H7" s="10">
        <v>2177</v>
      </c>
      <c r="I7" s="11">
        <f t="shared" si="2"/>
        <v>17.416</v>
      </c>
      <c r="J7" s="12"/>
    </row>
    <row r="8" spans="1:10" x14ac:dyDescent="0.3">
      <c r="A8" s="17">
        <v>37</v>
      </c>
      <c r="B8">
        <v>17686</v>
      </c>
      <c r="C8" s="11">
        <f t="shared" si="0"/>
        <v>141.488</v>
      </c>
      <c r="D8" s="11"/>
      <c r="E8" s="10">
        <v>20079</v>
      </c>
      <c r="F8" s="11">
        <f t="shared" si="1"/>
        <v>80.316000000000003</v>
      </c>
      <c r="G8" s="11"/>
      <c r="H8" s="10">
        <v>2464</v>
      </c>
      <c r="I8" s="11">
        <f t="shared" si="2"/>
        <v>19.712</v>
      </c>
      <c r="J8" s="12"/>
    </row>
    <row r="9" spans="1:10" x14ac:dyDescent="0.3">
      <c r="A9" s="17">
        <v>56</v>
      </c>
      <c r="B9">
        <v>17027</v>
      </c>
      <c r="C9" s="11">
        <f t="shared" si="0"/>
        <v>136.21600000000001</v>
      </c>
      <c r="D9" s="11"/>
      <c r="E9" s="10">
        <v>21226</v>
      </c>
      <c r="F9" s="11">
        <f t="shared" si="1"/>
        <v>84.903999999999996</v>
      </c>
      <c r="G9" s="11"/>
      <c r="H9" s="10">
        <v>3932</v>
      </c>
      <c r="I9" s="11">
        <f t="shared" si="2"/>
        <v>31.456</v>
      </c>
      <c r="J9" s="12"/>
    </row>
    <row r="10" spans="1:10" x14ac:dyDescent="0.3">
      <c r="A10" s="17">
        <v>57</v>
      </c>
      <c r="B10">
        <v>11874</v>
      </c>
      <c r="C10" s="11">
        <f t="shared" si="0"/>
        <v>94.992000000000004</v>
      </c>
      <c r="D10" s="11"/>
      <c r="E10" s="10">
        <v>10731</v>
      </c>
      <c r="F10" s="11">
        <f t="shared" si="1"/>
        <v>42.923999999999999</v>
      </c>
      <c r="G10" s="11"/>
      <c r="H10" s="10">
        <v>4027</v>
      </c>
      <c r="I10" s="11">
        <f t="shared" si="2"/>
        <v>32.216000000000001</v>
      </c>
      <c r="J10" s="12"/>
    </row>
    <row r="11" spans="1:10" x14ac:dyDescent="0.3">
      <c r="A11" s="17">
        <v>58</v>
      </c>
      <c r="B11">
        <v>7899</v>
      </c>
      <c r="C11" s="11">
        <f t="shared" si="0"/>
        <v>63.192</v>
      </c>
      <c r="D11" s="11"/>
      <c r="E11" s="10">
        <v>24327</v>
      </c>
      <c r="F11" s="11">
        <f t="shared" si="1"/>
        <v>97.308000000000007</v>
      </c>
      <c r="G11" s="11"/>
      <c r="H11" s="10">
        <v>1096</v>
      </c>
      <c r="I11" s="11">
        <f t="shared" si="2"/>
        <v>8.7680000000000007</v>
      </c>
      <c r="J11" s="12"/>
    </row>
    <row r="12" spans="1:10" x14ac:dyDescent="0.3">
      <c r="A12" s="17">
        <v>59</v>
      </c>
      <c r="B12">
        <v>11600</v>
      </c>
      <c r="C12" s="11">
        <f t="shared" si="0"/>
        <v>92.8</v>
      </c>
      <c r="D12" s="11"/>
      <c r="E12" s="10">
        <v>28505</v>
      </c>
      <c r="F12" s="11">
        <f t="shared" si="1"/>
        <v>114.02</v>
      </c>
      <c r="G12" s="11"/>
      <c r="H12" s="10">
        <v>1605</v>
      </c>
      <c r="I12" s="11">
        <f t="shared" si="2"/>
        <v>12.84</v>
      </c>
      <c r="J12" s="12"/>
    </row>
    <row r="13" spans="1:10" x14ac:dyDescent="0.3">
      <c r="A13" s="17">
        <v>127</v>
      </c>
      <c r="B13">
        <v>6318</v>
      </c>
      <c r="C13" s="11">
        <f t="shared" si="0"/>
        <v>50.544000000000004</v>
      </c>
      <c r="D13" s="11"/>
      <c r="E13" s="10">
        <v>7562</v>
      </c>
      <c r="F13" s="11">
        <f t="shared" si="1"/>
        <v>30.248000000000001</v>
      </c>
      <c r="G13" s="11"/>
      <c r="H13" s="10">
        <v>598</v>
      </c>
      <c r="I13" s="11">
        <f t="shared" si="2"/>
        <v>4.7839999999999998</v>
      </c>
      <c r="J13" s="12"/>
    </row>
    <row r="14" spans="1:10" x14ac:dyDescent="0.3">
      <c r="A14" s="17">
        <v>128</v>
      </c>
      <c r="B14">
        <v>6317</v>
      </c>
      <c r="C14" s="11">
        <f t="shared" si="0"/>
        <v>50.536000000000001</v>
      </c>
      <c r="D14" s="11"/>
      <c r="E14" s="10">
        <v>8871</v>
      </c>
      <c r="F14" s="11">
        <f t="shared" si="1"/>
        <v>35.484000000000002</v>
      </c>
      <c r="G14" s="11"/>
      <c r="H14" s="10">
        <v>1618</v>
      </c>
      <c r="I14" s="11">
        <f t="shared" si="2"/>
        <v>12.944000000000001</v>
      </c>
      <c r="J14" s="12"/>
    </row>
    <row r="15" spans="1:10" x14ac:dyDescent="0.3">
      <c r="A15" s="17">
        <v>130</v>
      </c>
      <c r="B15">
        <v>7156</v>
      </c>
      <c r="C15" s="11">
        <f t="shared" si="0"/>
        <v>57.248000000000005</v>
      </c>
      <c r="D15" s="11"/>
      <c r="E15" s="10">
        <v>12003</v>
      </c>
      <c r="F15" s="11">
        <f t="shared" si="1"/>
        <v>48.012</v>
      </c>
      <c r="G15" s="11"/>
      <c r="H15" s="10">
        <v>3958</v>
      </c>
      <c r="I15" s="11">
        <f t="shared" si="2"/>
        <v>31.664000000000001</v>
      </c>
      <c r="J15" s="12"/>
    </row>
    <row r="16" spans="1:10" x14ac:dyDescent="0.3">
      <c r="A16" s="17">
        <v>147</v>
      </c>
      <c r="B16">
        <v>3479</v>
      </c>
      <c r="C16" s="11">
        <f t="shared" si="0"/>
        <v>27.832000000000001</v>
      </c>
      <c r="D16" s="11"/>
      <c r="E16" s="10">
        <v>4468</v>
      </c>
      <c r="F16" s="11">
        <f t="shared" si="1"/>
        <v>17.872</v>
      </c>
      <c r="G16" s="11"/>
      <c r="H16" s="10">
        <v>2706</v>
      </c>
      <c r="I16" s="11">
        <f t="shared" si="2"/>
        <v>21.648</v>
      </c>
      <c r="J16" s="12"/>
    </row>
    <row r="17" spans="1:10" x14ac:dyDescent="0.3">
      <c r="A17" s="17">
        <v>148</v>
      </c>
      <c r="B17">
        <v>1003</v>
      </c>
      <c r="C17" s="11">
        <f t="shared" si="0"/>
        <v>8.0240000000000009</v>
      </c>
      <c r="D17" s="11"/>
      <c r="E17" s="13">
        <v>0</v>
      </c>
      <c r="F17" s="11">
        <f t="shared" si="1"/>
        <v>0</v>
      </c>
      <c r="G17" s="11"/>
      <c r="H17" s="10">
        <v>2597</v>
      </c>
      <c r="I17" s="11">
        <f t="shared" si="2"/>
        <v>20.776</v>
      </c>
      <c r="J17" s="14" t="s">
        <v>4</v>
      </c>
    </row>
    <row r="18" spans="1:10" x14ac:dyDescent="0.3">
      <c r="A18" s="17">
        <v>153</v>
      </c>
      <c r="B18">
        <v>14229</v>
      </c>
      <c r="C18" s="11">
        <f t="shared" si="0"/>
        <v>113.83200000000001</v>
      </c>
      <c r="D18" s="11"/>
      <c r="E18" s="10">
        <v>21236</v>
      </c>
      <c r="F18" s="11">
        <f t="shared" si="1"/>
        <v>84.944000000000003</v>
      </c>
      <c r="G18" s="11"/>
      <c r="H18" s="10">
        <v>4285</v>
      </c>
      <c r="I18" s="11">
        <f t="shared" si="2"/>
        <v>34.28</v>
      </c>
      <c r="J18" s="12"/>
    </row>
    <row r="19" spans="1:10" x14ac:dyDescent="0.3">
      <c r="A19" s="17">
        <v>154</v>
      </c>
      <c r="B19">
        <v>19963</v>
      </c>
      <c r="C19" s="11">
        <f t="shared" si="0"/>
        <v>159.70400000000001</v>
      </c>
      <c r="D19" s="11"/>
      <c r="E19" s="10">
        <v>18933</v>
      </c>
      <c r="F19" s="11">
        <f t="shared" si="1"/>
        <v>75.731999999999999</v>
      </c>
      <c r="G19" s="11"/>
      <c r="H19" s="10">
        <v>4725</v>
      </c>
      <c r="I19" s="11">
        <f t="shared" si="2"/>
        <v>37.800000000000004</v>
      </c>
      <c r="J19" s="12"/>
    </row>
    <row r="20" spans="1:10" x14ac:dyDescent="0.3">
      <c r="A20" s="17">
        <v>156</v>
      </c>
      <c r="B20">
        <v>4749</v>
      </c>
      <c r="C20" s="11">
        <f t="shared" si="0"/>
        <v>37.991999999999997</v>
      </c>
      <c r="D20" s="11"/>
      <c r="E20" s="15"/>
      <c r="F20" s="16"/>
      <c r="G20" s="11"/>
      <c r="H20" s="10">
        <v>759</v>
      </c>
      <c r="I20" s="11">
        <f t="shared" si="2"/>
        <v>6.0720000000000001</v>
      </c>
      <c r="J20" s="12"/>
    </row>
    <row r="21" spans="1:10" x14ac:dyDescent="0.3">
      <c r="A21" s="17">
        <v>157</v>
      </c>
      <c r="B21">
        <v>3531</v>
      </c>
      <c r="C21" s="11">
        <f t="shared" si="0"/>
        <v>28.248000000000001</v>
      </c>
      <c r="D21" s="11"/>
      <c r="E21" s="15"/>
      <c r="F21" s="16"/>
      <c r="G21" s="11"/>
      <c r="H21" s="10">
        <v>3620</v>
      </c>
      <c r="I21" s="11">
        <f t="shared" si="2"/>
        <v>28.96</v>
      </c>
      <c r="J21" s="12"/>
    </row>
    <row r="22" spans="1:10" x14ac:dyDescent="0.3">
      <c r="A22" s="17">
        <v>159</v>
      </c>
      <c r="B22">
        <v>6594</v>
      </c>
      <c r="C22" s="11">
        <f t="shared" si="0"/>
        <v>52.752000000000002</v>
      </c>
      <c r="D22" s="11"/>
      <c r="E22" s="10">
        <v>17747</v>
      </c>
      <c r="F22" s="11">
        <f t="shared" si="1"/>
        <v>70.988</v>
      </c>
      <c r="G22" s="11"/>
      <c r="H22" s="10">
        <v>11848</v>
      </c>
      <c r="I22" s="11">
        <f t="shared" si="2"/>
        <v>94.784000000000006</v>
      </c>
      <c r="J22" s="12"/>
    </row>
    <row r="23" spans="1:10" x14ac:dyDescent="0.3">
      <c r="A23" s="17">
        <v>171</v>
      </c>
      <c r="B23">
        <v>24875</v>
      </c>
      <c r="C23" s="11">
        <f t="shared" si="0"/>
        <v>199</v>
      </c>
      <c r="D23" s="11"/>
      <c r="E23" s="10">
        <v>23966</v>
      </c>
      <c r="F23" s="11">
        <f t="shared" si="1"/>
        <v>95.864000000000004</v>
      </c>
      <c r="G23" s="11"/>
      <c r="H23" s="10">
        <v>3232</v>
      </c>
      <c r="I23" s="11">
        <f t="shared" si="2"/>
        <v>25.856000000000002</v>
      </c>
      <c r="J23" s="12"/>
    </row>
    <row r="24" spans="1:10" x14ac:dyDescent="0.3">
      <c r="A24" s="17">
        <v>172</v>
      </c>
      <c r="B24">
        <v>22892</v>
      </c>
      <c r="C24" s="11">
        <f t="shared" si="0"/>
        <v>183.136</v>
      </c>
      <c r="D24" s="11"/>
      <c r="E24" s="10">
        <v>20254</v>
      </c>
      <c r="F24" s="11">
        <f t="shared" si="1"/>
        <v>81.016000000000005</v>
      </c>
      <c r="G24" s="11"/>
      <c r="H24" s="10">
        <v>5617</v>
      </c>
      <c r="I24" s="11">
        <f t="shared" si="2"/>
        <v>44.936</v>
      </c>
      <c r="J24" s="12"/>
    </row>
    <row r="25" spans="1:10" x14ac:dyDescent="0.3">
      <c r="A25" s="17">
        <v>177</v>
      </c>
      <c r="B25">
        <v>3219</v>
      </c>
      <c r="C25" s="11">
        <f t="shared" si="0"/>
        <v>25.751999999999999</v>
      </c>
      <c r="D25" s="11"/>
      <c r="E25" s="15"/>
      <c r="F25" s="16"/>
      <c r="G25" s="11"/>
      <c r="H25" s="10">
        <v>3320</v>
      </c>
      <c r="I25" s="11">
        <f t="shared" si="2"/>
        <v>26.560000000000002</v>
      </c>
      <c r="J25" s="12"/>
    </row>
    <row r="26" spans="1:10" x14ac:dyDescent="0.3">
      <c r="A26" s="17">
        <v>178</v>
      </c>
      <c r="B26">
        <v>5366</v>
      </c>
      <c r="C26" s="11">
        <f t="shared" si="0"/>
        <v>42.928000000000004</v>
      </c>
      <c r="D26" s="11"/>
      <c r="E26" s="15"/>
      <c r="F26" s="16"/>
      <c r="G26" s="11"/>
      <c r="H26" s="10">
        <v>3761</v>
      </c>
      <c r="I26" s="11">
        <f t="shared" si="2"/>
        <v>30.088000000000001</v>
      </c>
      <c r="J26" s="12"/>
    </row>
    <row r="27" spans="1:10" x14ac:dyDescent="0.3">
      <c r="A27" s="17">
        <v>179</v>
      </c>
      <c r="B27">
        <v>5922</v>
      </c>
      <c r="C27" s="11">
        <f t="shared" si="0"/>
        <v>47.375999999999998</v>
      </c>
      <c r="D27" s="11"/>
      <c r="E27" s="10">
        <v>13681</v>
      </c>
      <c r="F27" s="11">
        <f t="shared" si="1"/>
        <v>54.724000000000004</v>
      </c>
      <c r="G27" s="11"/>
      <c r="H27" s="10">
        <v>0</v>
      </c>
      <c r="I27" s="11">
        <f t="shared" si="2"/>
        <v>0</v>
      </c>
      <c r="J27" s="12"/>
    </row>
    <row r="28" spans="1:10" x14ac:dyDescent="0.3">
      <c r="A28" s="17">
        <v>180</v>
      </c>
      <c r="B28">
        <v>235</v>
      </c>
      <c r="C28" s="11">
        <f t="shared" si="0"/>
        <v>1.8800000000000001</v>
      </c>
      <c r="D28" s="11"/>
      <c r="E28" s="15"/>
      <c r="F28" s="16"/>
      <c r="G28" s="11"/>
      <c r="H28" s="10">
        <v>61</v>
      </c>
      <c r="I28" s="11">
        <f t="shared" si="2"/>
        <v>0.48799999999999999</v>
      </c>
      <c r="J28" s="12"/>
    </row>
    <row r="29" spans="1:10" x14ac:dyDescent="0.3">
      <c r="A29" s="17">
        <v>186</v>
      </c>
      <c r="B29">
        <v>9741</v>
      </c>
      <c r="C29" s="11">
        <f t="shared" si="0"/>
        <v>77.927999999999997</v>
      </c>
      <c r="D29" s="11"/>
      <c r="E29" s="10">
        <v>22034</v>
      </c>
      <c r="F29" s="11">
        <f t="shared" si="1"/>
        <v>88.135999999999996</v>
      </c>
      <c r="G29" s="11"/>
      <c r="H29" s="10">
        <v>2562</v>
      </c>
      <c r="I29" s="11">
        <f t="shared" si="2"/>
        <v>20.495999999999999</v>
      </c>
      <c r="J29" s="12"/>
    </row>
    <row r="30" spans="1:10" x14ac:dyDescent="0.3">
      <c r="A30" s="17">
        <v>187</v>
      </c>
      <c r="B30" s="10">
        <v>0</v>
      </c>
      <c r="C30" s="11">
        <f t="shared" si="0"/>
        <v>0</v>
      </c>
      <c r="D30" s="11">
        <v>0</v>
      </c>
      <c r="E30" s="13">
        <v>0</v>
      </c>
      <c r="F30" s="11">
        <f t="shared" si="1"/>
        <v>0</v>
      </c>
      <c r="G30" s="11"/>
      <c r="H30" s="10">
        <v>595</v>
      </c>
      <c r="I30" s="11">
        <f t="shared" si="2"/>
        <v>4.76</v>
      </c>
      <c r="J30" s="12"/>
    </row>
    <row r="31" spans="1:10" x14ac:dyDescent="0.3">
      <c r="A31" s="17">
        <v>189</v>
      </c>
      <c r="B31">
        <v>8864</v>
      </c>
      <c r="C31" s="11">
        <f t="shared" si="0"/>
        <v>70.912000000000006</v>
      </c>
      <c r="D31" s="11"/>
      <c r="E31" s="15"/>
      <c r="F31" s="16"/>
      <c r="G31" s="11"/>
      <c r="H31" s="10">
        <v>1549</v>
      </c>
      <c r="I31" s="11">
        <f t="shared" si="2"/>
        <v>12.391999999999999</v>
      </c>
      <c r="J31" s="12"/>
    </row>
    <row r="32" spans="1:10" x14ac:dyDescent="0.3">
      <c r="A32" s="17">
        <v>190</v>
      </c>
      <c r="B32">
        <v>920</v>
      </c>
      <c r="C32" s="11">
        <f t="shared" si="0"/>
        <v>7.36</v>
      </c>
      <c r="D32" s="11"/>
      <c r="E32" s="15"/>
      <c r="F32" s="16"/>
      <c r="G32" s="11"/>
      <c r="H32" s="10">
        <v>3095</v>
      </c>
      <c r="I32" s="11">
        <f t="shared" si="2"/>
        <v>24.76</v>
      </c>
      <c r="J32" s="12"/>
    </row>
    <row r="33" spans="1:10" x14ac:dyDescent="0.3">
      <c r="A33" s="17">
        <v>203</v>
      </c>
      <c r="B33">
        <v>8722</v>
      </c>
      <c r="C33" s="11">
        <f t="shared" si="0"/>
        <v>69.775999999999996</v>
      </c>
      <c r="D33" s="11"/>
      <c r="E33" s="10">
        <v>12659</v>
      </c>
      <c r="F33" s="11">
        <f t="shared" si="1"/>
        <v>50.636000000000003</v>
      </c>
      <c r="G33" s="11"/>
      <c r="H33" s="10">
        <v>763</v>
      </c>
      <c r="I33" s="11">
        <f t="shared" si="2"/>
        <v>6.1040000000000001</v>
      </c>
      <c r="J33" s="12"/>
    </row>
    <row r="34" spans="1:10" x14ac:dyDescent="0.3">
      <c r="A34" s="17">
        <v>204</v>
      </c>
      <c r="B34">
        <v>4387</v>
      </c>
      <c r="C34" s="11">
        <f t="shared" si="0"/>
        <v>35.096000000000004</v>
      </c>
      <c r="D34" s="11"/>
      <c r="E34" s="15"/>
      <c r="F34" s="16"/>
      <c r="G34" s="11"/>
      <c r="H34" s="10">
        <v>752</v>
      </c>
      <c r="I34" s="11">
        <f t="shared" si="2"/>
        <v>6.016</v>
      </c>
      <c r="J34" s="12"/>
    </row>
    <row r="35" spans="1:10" x14ac:dyDescent="0.3">
      <c r="A35" s="17">
        <v>206</v>
      </c>
      <c r="B35">
        <v>3558</v>
      </c>
      <c r="C35" s="11">
        <f t="shared" si="0"/>
        <v>28.464000000000002</v>
      </c>
      <c r="D35" s="11"/>
      <c r="E35" s="10">
        <v>10144</v>
      </c>
      <c r="F35" s="11">
        <f t="shared" si="1"/>
        <v>40.576000000000001</v>
      </c>
      <c r="G35" s="11"/>
      <c r="H35" s="10">
        <v>208</v>
      </c>
      <c r="I35" s="11">
        <f t="shared" si="2"/>
        <v>1.6640000000000001</v>
      </c>
      <c r="J35" s="12"/>
    </row>
    <row r="36" spans="1:10" x14ac:dyDescent="0.3">
      <c r="A36" s="17">
        <v>207</v>
      </c>
      <c r="B36">
        <v>7485</v>
      </c>
      <c r="C36" s="11">
        <f t="shared" si="0"/>
        <v>59.88</v>
      </c>
      <c r="D36" s="11"/>
      <c r="E36" s="15"/>
      <c r="F36" s="16"/>
      <c r="G36" s="11"/>
      <c r="H36" s="10">
        <v>3031</v>
      </c>
      <c r="I36" s="11">
        <f t="shared" si="2"/>
        <v>24.248000000000001</v>
      </c>
      <c r="J36" s="12"/>
    </row>
  </sheetData>
  <mergeCells count="3">
    <mergeCell ref="H1:I1"/>
    <mergeCell ref="E1:G1"/>
    <mergeCell ref="B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26" sqref="F26"/>
    </sheetView>
  </sheetViews>
  <sheetFormatPr baseColWidth="10" defaultColWidth="11.44140625" defaultRowHeight="14.4" x14ac:dyDescent="0.3"/>
  <cols>
    <col min="1" max="4" width="11.44140625" style="3"/>
    <col min="5" max="11" width="11.44140625" style="4"/>
    <col min="12" max="13" width="11.44140625" style="3"/>
    <col min="14" max="14" width="34" style="3" bestFit="1" customWidth="1"/>
    <col min="15" max="15" width="59.33203125" style="3" bestFit="1" customWidth="1"/>
    <col min="16" max="16384" width="11.44140625" style="3"/>
  </cols>
  <sheetData>
    <row r="1" spans="1:15" x14ac:dyDescent="0.3">
      <c r="A1" s="6"/>
      <c r="B1" s="58" t="s">
        <v>9</v>
      </c>
      <c r="C1" s="58"/>
      <c r="D1" s="58"/>
      <c r="E1" s="59" t="s">
        <v>0</v>
      </c>
      <c r="F1" s="59"/>
      <c r="G1" s="59"/>
      <c r="H1" s="59" t="s">
        <v>13</v>
      </c>
      <c r="I1" s="59"/>
      <c r="J1" s="59"/>
      <c r="K1" s="8" t="s">
        <v>14</v>
      </c>
      <c r="L1" s="6" t="s">
        <v>7</v>
      </c>
      <c r="M1" s="24" t="s">
        <v>22</v>
      </c>
      <c r="N1" s="6"/>
      <c r="O1" s="6"/>
    </row>
    <row r="2" spans="1:15" x14ac:dyDescent="0.3">
      <c r="A2" s="6"/>
      <c r="B2" s="6" t="s">
        <v>5</v>
      </c>
      <c r="C2" s="6" t="s">
        <v>6</v>
      </c>
      <c r="D2" s="6" t="s">
        <v>8</v>
      </c>
      <c r="E2" s="8" t="s">
        <v>5</v>
      </c>
      <c r="F2" s="8" t="s">
        <v>6</v>
      </c>
      <c r="G2" s="8" t="s">
        <v>8</v>
      </c>
      <c r="H2" s="8" t="s">
        <v>5</v>
      </c>
      <c r="I2" s="8" t="s">
        <v>6</v>
      </c>
      <c r="J2" s="8" t="s">
        <v>8</v>
      </c>
      <c r="K2" s="8"/>
      <c r="L2" s="6"/>
      <c r="M2" s="24"/>
      <c r="N2" s="6"/>
      <c r="O2" s="6"/>
    </row>
    <row r="3" spans="1:15" x14ac:dyDescent="0.3">
      <c r="A3" s="6">
        <v>28</v>
      </c>
      <c r="B3" s="11">
        <v>7.6400000000000006</v>
      </c>
      <c r="C3" s="11">
        <v>34.256</v>
      </c>
      <c r="D3" s="8">
        <f>C3/B3</f>
        <v>4.483769633507853</v>
      </c>
      <c r="E3" s="11">
        <v>20.968</v>
      </c>
      <c r="F3" s="11">
        <v>33.591999999999999</v>
      </c>
      <c r="G3" s="8">
        <f>F3/E3</f>
        <v>1.6020602823349865</v>
      </c>
      <c r="H3" s="11">
        <v>35.728000000000002</v>
      </c>
      <c r="I3" s="11">
        <v>31.564</v>
      </c>
      <c r="J3" s="8">
        <f>I3/H3</f>
        <v>0.88345275414240931</v>
      </c>
      <c r="K3" s="8" t="s">
        <v>18</v>
      </c>
      <c r="L3" s="6">
        <v>0</v>
      </c>
      <c r="M3" s="29">
        <v>3</v>
      </c>
      <c r="N3" s="6"/>
      <c r="O3" s="6"/>
    </row>
    <row r="4" spans="1:15" x14ac:dyDescent="0.3">
      <c r="A4" s="6">
        <v>30</v>
      </c>
      <c r="B4" s="11">
        <v>23.808</v>
      </c>
      <c r="C4" s="11">
        <v>41.103999999999999</v>
      </c>
      <c r="D4" s="8">
        <f t="shared" ref="D4:D17" si="0">C4/B4</f>
        <v>1.726478494623656</v>
      </c>
      <c r="E4" s="11">
        <v>76.744</v>
      </c>
      <c r="F4" s="11">
        <v>145.75200000000001</v>
      </c>
      <c r="G4" s="8">
        <f t="shared" ref="G4:G17" si="1">F4/E4</f>
        <v>1.8991973313874702</v>
      </c>
      <c r="H4" s="11">
        <v>83.787999999999997</v>
      </c>
      <c r="I4" s="11">
        <v>47.160000000000004</v>
      </c>
      <c r="J4" s="8">
        <f t="shared" ref="J4:J14" si="2">I4/H4</f>
        <v>0.5628490953358477</v>
      </c>
      <c r="K4" s="8" t="s">
        <v>18</v>
      </c>
      <c r="L4" s="6">
        <v>0</v>
      </c>
      <c r="M4" s="29">
        <v>16.250000003725301</v>
      </c>
      <c r="N4" s="6"/>
      <c r="O4" s="6"/>
    </row>
    <row r="5" spans="1:15" x14ac:dyDescent="0.3">
      <c r="A5" s="6">
        <v>36</v>
      </c>
      <c r="B5" s="11">
        <v>17.416</v>
      </c>
      <c r="C5" s="11">
        <v>19.712</v>
      </c>
      <c r="D5" s="8">
        <f t="shared" si="0"/>
        <v>1.1318327974276527</v>
      </c>
      <c r="E5" s="11">
        <v>115.88</v>
      </c>
      <c r="F5" s="11">
        <v>141.488</v>
      </c>
      <c r="G5" s="8">
        <f t="shared" si="1"/>
        <v>1.2209872281670695</v>
      </c>
      <c r="H5" s="11">
        <v>100.18</v>
      </c>
      <c r="I5" s="11">
        <v>80.316000000000003</v>
      </c>
      <c r="J5" s="8">
        <f t="shared" si="2"/>
        <v>0.80171690956278696</v>
      </c>
      <c r="K5" s="8" t="s">
        <v>18</v>
      </c>
      <c r="L5" s="6">
        <v>0</v>
      </c>
      <c r="M5" s="29">
        <v>16</v>
      </c>
      <c r="N5" s="6"/>
      <c r="O5" s="6"/>
    </row>
    <row r="6" spans="1:15" x14ac:dyDescent="0.3">
      <c r="A6" s="6">
        <v>56</v>
      </c>
      <c r="B6" s="11">
        <v>31.456</v>
      </c>
      <c r="C6" s="11">
        <v>32.216000000000001</v>
      </c>
      <c r="D6" s="8">
        <f t="shared" si="0"/>
        <v>1.0241607324516786</v>
      </c>
      <c r="E6" s="11">
        <v>136.21600000000001</v>
      </c>
      <c r="F6" s="11">
        <v>94.992000000000004</v>
      </c>
      <c r="G6" s="8">
        <f t="shared" si="1"/>
        <v>0.69736301168732018</v>
      </c>
      <c r="H6" s="11">
        <v>84.903999999999996</v>
      </c>
      <c r="I6" s="11">
        <v>42.923999999999999</v>
      </c>
      <c r="J6" s="8">
        <f t="shared" si="2"/>
        <v>0.50555921982474328</v>
      </c>
      <c r="K6" s="8" t="s">
        <v>15</v>
      </c>
      <c r="L6" s="6">
        <v>2</v>
      </c>
      <c r="M6" s="29"/>
      <c r="N6" s="6"/>
      <c r="O6" s="6"/>
    </row>
    <row r="7" spans="1:15" x14ac:dyDescent="0.3">
      <c r="A7" s="6">
        <v>58</v>
      </c>
      <c r="B7" s="11">
        <v>8.7680000000000007</v>
      </c>
      <c r="C7" s="11">
        <v>12.84</v>
      </c>
      <c r="D7" s="8">
        <f t="shared" si="0"/>
        <v>1.4644160583941606</v>
      </c>
      <c r="E7" s="11">
        <v>63.192</v>
      </c>
      <c r="F7" s="11">
        <v>92.8</v>
      </c>
      <c r="G7" s="8">
        <f t="shared" si="1"/>
        <v>1.4685403215596911</v>
      </c>
      <c r="H7" s="11">
        <v>97.308000000000007</v>
      </c>
      <c r="I7" s="11">
        <v>114.02</v>
      </c>
      <c r="J7" s="8">
        <f t="shared" si="2"/>
        <v>1.171743330455872</v>
      </c>
      <c r="K7" s="8" t="s">
        <v>18</v>
      </c>
      <c r="L7" s="6">
        <v>0</v>
      </c>
      <c r="M7" s="29">
        <v>2</v>
      </c>
      <c r="N7" s="6"/>
      <c r="O7" s="6"/>
    </row>
    <row r="8" spans="1:15" x14ac:dyDescent="0.3">
      <c r="A8" s="6">
        <v>127</v>
      </c>
      <c r="B8" s="11">
        <v>4.7839999999999998</v>
      </c>
      <c r="C8" s="11">
        <v>12.944000000000001</v>
      </c>
      <c r="D8" s="8">
        <f t="shared" si="0"/>
        <v>2.7056856187290972</v>
      </c>
      <c r="E8" s="11">
        <v>50.544000000000004</v>
      </c>
      <c r="F8" s="11">
        <v>50.536000000000001</v>
      </c>
      <c r="G8" s="8">
        <f t="shared" si="1"/>
        <v>0.99984172206394428</v>
      </c>
      <c r="H8" s="11">
        <v>30.248000000000001</v>
      </c>
      <c r="I8" s="11">
        <v>35.484000000000002</v>
      </c>
      <c r="J8" s="8">
        <f t="shared" si="2"/>
        <v>1.1731023538746363</v>
      </c>
      <c r="K8" s="8" t="s">
        <v>18</v>
      </c>
      <c r="L8" s="6">
        <v>0</v>
      </c>
      <c r="M8" s="29">
        <v>8</v>
      </c>
      <c r="N8" s="6"/>
      <c r="O8" s="6"/>
    </row>
    <row r="9" spans="1:15" x14ac:dyDescent="0.3">
      <c r="A9" s="6">
        <v>147</v>
      </c>
      <c r="B9" s="11">
        <v>21.648</v>
      </c>
      <c r="C9" s="11">
        <v>20.776</v>
      </c>
      <c r="D9" s="8">
        <f t="shared" si="0"/>
        <v>0.95971914264597191</v>
      </c>
      <c r="E9" s="11">
        <v>27.832000000000001</v>
      </c>
      <c r="F9" s="11">
        <v>8.0240000000000009</v>
      </c>
      <c r="G9" s="8">
        <f t="shared" si="1"/>
        <v>0.28830123598735269</v>
      </c>
      <c r="H9" s="11">
        <v>17.872</v>
      </c>
      <c r="I9" s="11">
        <v>0</v>
      </c>
      <c r="J9" s="8">
        <f t="shared" si="2"/>
        <v>0</v>
      </c>
      <c r="K9" s="8" t="s">
        <v>15</v>
      </c>
      <c r="L9" s="6">
        <v>3</v>
      </c>
      <c r="M9" s="29"/>
      <c r="N9" s="6"/>
      <c r="O9" s="6"/>
    </row>
    <row r="10" spans="1:15" x14ac:dyDescent="0.3">
      <c r="A10" s="6">
        <v>153</v>
      </c>
      <c r="B10" s="11">
        <v>34.28</v>
      </c>
      <c r="C10" s="11">
        <v>37.800000000000004</v>
      </c>
      <c r="D10" s="8">
        <f t="shared" si="0"/>
        <v>1.1026837806301051</v>
      </c>
      <c r="E10" s="11">
        <v>113.83200000000001</v>
      </c>
      <c r="F10" s="11">
        <v>159.70400000000001</v>
      </c>
      <c r="G10" s="8">
        <f t="shared" si="1"/>
        <v>1.4029798299248015</v>
      </c>
      <c r="H10" s="11">
        <v>84.944000000000003</v>
      </c>
      <c r="I10" s="11">
        <v>75.731999999999999</v>
      </c>
      <c r="J10" s="8">
        <f t="shared" si="2"/>
        <v>0.8915520813712563</v>
      </c>
      <c r="K10" s="8" t="s">
        <v>18</v>
      </c>
      <c r="L10" s="6">
        <v>1</v>
      </c>
      <c r="M10" s="29">
        <v>18</v>
      </c>
      <c r="N10" s="6"/>
      <c r="O10" s="6"/>
    </row>
    <row r="11" spans="1:15" x14ac:dyDescent="0.3">
      <c r="A11" s="6">
        <v>156</v>
      </c>
      <c r="B11" s="11">
        <v>6.0720000000000001</v>
      </c>
      <c r="C11" s="11">
        <v>28.96</v>
      </c>
      <c r="D11" s="8">
        <f t="shared" si="0"/>
        <v>4.7694334650856387</v>
      </c>
      <c r="E11" s="11">
        <v>37.991999999999997</v>
      </c>
      <c r="F11" s="11">
        <v>28.248000000000001</v>
      </c>
      <c r="G11" s="8">
        <f t="shared" si="1"/>
        <v>0.74352495262160467</v>
      </c>
      <c r="H11" s="9"/>
      <c r="I11" s="9"/>
      <c r="J11" s="9"/>
      <c r="K11" s="8" t="s">
        <v>15</v>
      </c>
      <c r="L11" s="6">
        <v>2</v>
      </c>
      <c r="M11" s="29"/>
      <c r="O11" s="7" t="s">
        <v>16</v>
      </c>
    </row>
    <row r="12" spans="1:15" x14ac:dyDescent="0.3">
      <c r="A12" s="6">
        <v>177</v>
      </c>
      <c r="B12" s="11">
        <v>26.560000000000002</v>
      </c>
      <c r="C12" s="11">
        <v>30.088000000000001</v>
      </c>
      <c r="D12" s="8">
        <f t="shared" si="0"/>
        <v>1.1328313253012048</v>
      </c>
      <c r="E12" s="11">
        <v>25.751999999999999</v>
      </c>
      <c r="F12" s="11">
        <v>42.928000000000004</v>
      </c>
      <c r="G12" s="8">
        <f t="shared" si="1"/>
        <v>1.6669773221497362</v>
      </c>
      <c r="H12" s="9"/>
      <c r="I12" s="9"/>
      <c r="J12" s="9"/>
      <c r="K12" s="8" t="s">
        <v>18</v>
      </c>
      <c r="L12" s="6">
        <v>0</v>
      </c>
      <c r="M12" s="29">
        <v>11</v>
      </c>
      <c r="N12" s="6"/>
      <c r="O12" s="6"/>
    </row>
    <row r="13" spans="1:15" x14ac:dyDescent="0.3">
      <c r="A13" s="6">
        <v>179</v>
      </c>
      <c r="B13" s="11">
        <v>0</v>
      </c>
      <c r="C13" s="11">
        <v>0.48799999999999999</v>
      </c>
      <c r="D13" s="8" t="e">
        <f t="shared" si="0"/>
        <v>#DIV/0!</v>
      </c>
      <c r="E13" s="11">
        <v>47.375999999999998</v>
      </c>
      <c r="F13" s="11">
        <v>1.8800000000000001</v>
      </c>
      <c r="G13" s="8">
        <f t="shared" si="1"/>
        <v>3.9682539682539687E-2</v>
      </c>
      <c r="H13" s="9"/>
      <c r="I13" s="9"/>
      <c r="J13" s="9"/>
      <c r="K13" s="8" t="s">
        <v>15</v>
      </c>
      <c r="L13" s="6">
        <v>3</v>
      </c>
      <c r="M13" s="29"/>
      <c r="N13" s="6"/>
      <c r="O13" s="6"/>
    </row>
    <row r="14" spans="1:15" x14ac:dyDescent="0.3">
      <c r="A14" s="6">
        <v>186</v>
      </c>
      <c r="B14" s="11">
        <v>20.495999999999999</v>
      </c>
      <c r="C14" s="11">
        <v>4.76</v>
      </c>
      <c r="D14" s="8">
        <f t="shared" si="0"/>
        <v>0.23224043715846995</v>
      </c>
      <c r="E14" s="11">
        <v>77.927999999999997</v>
      </c>
      <c r="F14" s="11">
        <v>0</v>
      </c>
      <c r="G14" s="8">
        <f t="shared" si="1"/>
        <v>0</v>
      </c>
      <c r="H14" s="11">
        <v>88.135999999999996</v>
      </c>
      <c r="I14" s="11">
        <v>0</v>
      </c>
      <c r="J14" s="8">
        <f t="shared" si="2"/>
        <v>0</v>
      </c>
      <c r="K14" s="8" t="s">
        <v>15</v>
      </c>
      <c r="L14" s="6">
        <v>3</v>
      </c>
      <c r="M14" s="30"/>
      <c r="N14" s="6"/>
      <c r="O14" s="6"/>
    </row>
    <row r="15" spans="1:15" x14ac:dyDescent="0.3">
      <c r="A15" s="6">
        <v>189</v>
      </c>
      <c r="B15" s="11">
        <v>12.391999999999999</v>
      </c>
      <c r="C15" s="11">
        <v>24.76</v>
      </c>
      <c r="D15" s="8">
        <f t="shared" si="0"/>
        <v>1.9980632666236284</v>
      </c>
      <c r="E15" s="11">
        <v>70.912000000000006</v>
      </c>
      <c r="F15" s="11">
        <v>7.36</v>
      </c>
      <c r="G15" s="8">
        <f t="shared" si="1"/>
        <v>0.10379061371841154</v>
      </c>
      <c r="H15" s="9"/>
      <c r="I15" s="9"/>
      <c r="J15" s="9"/>
      <c r="K15" s="8" t="s">
        <v>15</v>
      </c>
      <c r="L15" s="6">
        <v>3</v>
      </c>
      <c r="M15" s="31"/>
      <c r="N15" s="6"/>
      <c r="O15" s="6"/>
    </row>
    <row r="16" spans="1:15" x14ac:dyDescent="0.3">
      <c r="A16" s="6">
        <v>203</v>
      </c>
      <c r="B16" s="11">
        <v>6.1040000000000001</v>
      </c>
      <c r="C16" s="11">
        <v>6.016</v>
      </c>
      <c r="D16" s="8">
        <f t="shared" si="0"/>
        <v>0.98558322411533417</v>
      </c>
      <c r="E16" s="11">
        <v>69.775999999999996</v>
      </c>
      <c r="F16" s="11">
        <v>35.096000000000004</v>
      </c>
      <c r="G16" s="8">
        <f t="shared" si="1"/>
        <v>0.50298096766796618</v>
      </c>
      <c r="H16" s="9"/>
      <c r="I16" s="9"/>
      <c r="J16" s="9"/>
      <c r="K16" s="8" t="s">
        <v>18</v>
      </c>
      <c r="L16" s="6">
        <v>0</v>
      </c>
      <c r="M16" s="29">
        <v>21</v>
      </c>
      <c r="N16" s="6"/>
      <c r="O16" s="6"/>
    </row>
    <row r="17" spans="1:15" x14ac:dyDescent="0.3">
      <c r="A17" s="6">
        <v>206</v>
      </c>
      <c r="B17" s="11">
        <v>1.6640000000000001</v>
      </c>
      <c r="C17" s="11">
        <v>24.248000000000001</v>
      </c>
      <c r="D17" s="8">
        <f t="shared" si="0"/>
        <v>14.572115384615383</v>
      </c>
      <c r="E17" s="11">
        <v>28.464000000000002</v>
      </c>
      <c r="F17" s="11">
        <v>59.88</v>
      </c>
      <c r="G17" s="8">
        <f t="shared" si="1"/>
        <v>2.1037099494097808</v>
      </c>
      <c r="H17" s="9"/>
      <c r="I17" s="9"/>
      <c r="J17" s="9"/>
      <c r="K17" s="8" t="s">
        <v>18</v>
      </c>
      <c r="L17" s="6">
        <v>1</v>
      </c>
      <c r="M17" s="29">
        <v>1</v>
      </c>
      <c r="N17" s="6" t="s">
        <v>11</v>
      </c>
      <c r="O17" s="6" t="s">
        <v>12</v>
      </c>
    </row>
    <row r="22" spans="1:15" x14ac:dyDescent="0.3">
      <c r="G22" s="4">
        <f>PEARSON(E3:E17,H3:H17)</f>
        <v>0.76329184180003362</v>
      </c>
    </row>
    <row r="23" spans="1:15" ht="30" x14ac:dyDescent="0.3">
      <c r="F23" s="4" t="s">
        <v>17</v>
      </c>
      <c r="G23" s="4">
        <f>PEARSON(F3:F17,I3:I17)</f>
        <v>0.73367305040104369</v>
      </c>
      <c r="N23" s="5"/>
    </row>
  </sheetData>
  <mergeCells count="3">
    <mergeCell ref="B1:D1"/>
    <mergeCell ref="E1:G1"/>
    <mergeCell ref="H1:J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baseColWidth="10" defaultColWidth="11.44140625" defaultRowHeight="14.4" x14ac:dyDescent="0.3"/>
  <cols>
    <col min="1" max="4" width="11.44140625" style="3"/>
    <col min="5" max="12" width="11.44140625" style="4"/>
    <col min="13" max="16" width="11.44140625" style="3"/>
    <col min="17" max="17" width="34" style="3" bestFit="1" customWidth="1"/>
    <col min="18" max="18" width="59.33203125" style="3" bestFit="1" customWidth="1"/>
    <col min="19" max="16384" width="11.44140625" style="3"/>
  </cols>
  <sheetData>
    <row r="1" spans="1:18" x14ac:dyDescent="0.3">
      <c r="A1" s="22"/>
      <c r="B1" s="58" t="s">
        <v>9</v>
      </c>
      <c r="C1" s="58"/>
      <c r="D1" s="58"/>
      <c r="E1" s="59" t="s">
        <v>0</v>
      </c>
      <c r="F1" s="59"/>
      <c r="G1" s="59"/>
      <c r="H1" s="59" t="s">
        <v>13</v>
      </c>
      <c r="I1" s="59"/>
      <c r="J1" s="59"/>
      <c r="N1" s="60" t="s">
        <v>23</v>
      </c>
      <c r="O1" s="61"/>
      <c r="P1" s="39"/>
      <c r="Q1" s="22"/>
      <c r="R1" s="22"/>
    </row>
    <row r="2" spans="1:18" x14ac:dyDescent="0.3">
      <c r="A2" s="22"/>
      <c r="B2" s="32" t="s">
        <v>5</v>
      </c>
      <c r="C2" s="32" t="s">
        <v>6</v>
      </c>
      <c r="D2" s="32" t="s">
        <v>8</v>
      </c>
      <c r="E2" s="33" t="s">
        <v>5</v>
      </c>
      <c r="F2" s="33" t="s">
        <v>6</v>
      </c>
      <c r="G2" s="23" t="s">
        <v>8</v>
      </c>
      <c r="H2" s="33" t="s">
        <v>5</v>
      </c>
      <c r="I2" s="33" t="s">
        <v>6</v>
      </c>
      <c r="J2" s="23" t="s">
        <v>8</v>
      </c>
      <c r="K2" s="23" t="s">
        <v>14</v>
      </c>
      <c r="L2" s="33"/>
      <c r="M2" s="22" t="s">
        <v>7</v>
      </c>
      <c r="N2" s="37" t="s">
        <v>24</v>
      </c>
      <c r="O2" s="37" t="s">
        <v>3</v>
      </c>
      <c r="P2" s="37" t="s">
        <v>25</v>
      </c>
      <c r="Q2" s="22"/>
      <c r="R2" s="22"/>
    </row>
    <row r="3" spans="1:18" x14ac:dyDescent="0.3">
      <c r="A3" s="22">
        <v>28</v>
      </c>
      <c r="B3" s="11">
        <v>7.6400000000000006</v>
      </c>
      <c r="C3" s="11">
        <v>34.256</v>
      </c>
      <c r="D3" s="23">
        <f t="shared" ref="D3:D12" si="0">C3/B3</f>
        <v>4.483769633507853</v>
      </c>
      <c r="E3" s="11">
        <v>20.968</v>
      </c>
      <c r="F3" s="11">
        <v>33.591999999999999</v>
      </c>
      <c r="G3" s="23">
        <f t="shared" ref="G3:G17" si="1">F3/E3</f>
        <v>1.6020602823349865</v>
      </c>
      <c r="H3" s="11">
        <v>35.728000000000002</v>
      </c>
      <c r="I3" s="11">
        <v>31.564</v>
      </c>
      <c r="J3" s="23">
        <f t="shared" ref="J3:J10" si="2">I3/H3</f>
        <v>0.88345275414240931</v>
      </c>
      <c r="K3" s="23" t="s">
        <v>18</v>
      </c>
      <c r="L3" s="33">
        <v>1</v>
      </c>
      <c r="M3" s="22">
        <v>0</v>
      </c>
      <c r="N3" s="9"/>
      <c r="O3" s="9"/>
      <c r="P3" s="9"/>
      <c r="Q3" s="22"/>
      <c r="R3" s="22"/>
    </row>
    <row r="4" spans="1:18" x14ac:dyDescent="0.3">
      <c r="A4" s="22">
        <v>30</v>
      </c>
      <c r="B4" s="11">
        <v>23.808</v>
      </c>
      <c r="C4" s="11">
        <v>41.103999999999999</v>
      </c>
      <c r="D4" s="23">
        <f t="shared" si="0"/>
        <v>1.726478494623656</v>
      </c>
      <c r="E4" s="11">
        <v>76.744</v>
      </c>
      <c r="F4" s="11">
        <v>145.75200000000001</v>
      </c>
      <c r="G4" s="23">
        <f t="shared" si="1"/>
        <v>1.8991973313874702</v>
      </c>
      <c r="H4" s="11">
        <v>83.787999999999997</v>
      </c>
      <c r="I4" s="11">
        <v>47.160000000000004</v>
      </c>
      <c r="J4" s="23">
        <f t="shared" si="2"/>
        <v>0.5628490953358477</v>
      </c>
      <c r="K4" s="23" t="s">
        <v>18</v>
      </c>
      <c r="L4" s="33">
        <v>3</v>
      </c>
      <c r="M4" s="22">
        <v>0</v>
      </c>
      <c r="N4" s="37">
        <v>6905</v>
      </c>
      <c r="O4" s="37">
        <f t="shared" ref="O4:O17" si="3">N4*2*2*2*0.001</f>
        <v>55.24</v>
      </c>
      <c r="P4" s="37">
        <f t="shared" ref="P4:P17" si="4">O4/B4</f>
        <v>2.320228494623656</v>
      </c>
      <c r="Q4" s="22"/>
      <c r="R4" s="22"/>
    </row>
    <row r="5" spans="1:18" x14ac:dyDescent="0.3">
      <c r="A5" s="22">
        <v>36</v>
      </c>
      <c r="B5" s="11">
        <v>17.416</v>
      </c>
      <c r="C5" s="11">
        <v>19.712</v>
      </c>
      <c r="D5" s="23">
        <f t="shared" si="0"/>
        <v>1.1318327974276527</v>
      </c>
      <c r="E5" s="11">
        <v>115.88</v>
      </c>
      <c r="F5" s="11">
        <v>141.488</v>
      </c>
      <c r="G5" s="23">
        <f t="shared" si="1"/>
        <v>1.2209872281670695</v>
      </c>
      <c r="H5" s="11">
        <v>100.18</v>
      </c>
      <c r="I5" s="11">
        <v>80.316000000000003</v>
      </c>
      <c r="J5" s="23">
        <f t="shared" si="2"/>
        <v>0.80171690956278696</v>
      </c>
      <c r="K5" s="23" t="s">
        <v>18</v>
      </c>
      <c r="L5" s="33">
        <v>5</v>
      </c>
      <c r="M5" s="22">
        <v>0</v>
      </c>
      <c r="N5" s="37">
        <v>2616</v>
      </c>
      <c r="O5" s="38">
        <f t="shared" si="3"/>
        <v>20.928000000000001</v>
      </c>
      <c r="P5" s="38">
        <f t="shared" si="4"/>
        <v>1.2016536518144236</v>
      </c>
      <c r="Q5" s="22"/>
      <c r="R5" s="22"/>
    </row>
    <row r="6" spans="1:18" x14ac:dyDescent="0.3">
      <c r="A6" s="22">
        <v>56</v>
      </c>
      <c r="B6" s="11">
        <v>31.456</v>
      </c>
      <c r="C6" s="11">
        <v>32.216000000000001</v>
      </c>
      <c r="D6" s="23">
        <f t="shared" si="0"/>
        <v>1.0241607324516786</v>
      </c>
      <c r="E6" s="11">
        <v>136.21600000000001</v>
      </c>
      <c r="F6" s="11">
        <v>94.992000000000004</v>
      </c>
      <c r="G6" s="23">
        <f t="shared" si="1"/>
        <v>0.69736301168732018</v>
      </c>
      <c r="H6" s="11">
        <v>84.903999999999996</v>
      </c>
      <c r="I6" s="11">
        <v>42.923999999999999</v>
      </c>
      <c r="J6" s="23">
        <f t="shared" si="2"/>
        <v>0.50555921982474328</v>
      </c>
      <c r="K6" s="23" t="s">
        <v>15</v>
      </c>
      <c r="L6" s="33">
        <v>7</v>
      </c>
      <c r="M6" s="22">
        <v>2</v>
      </c>
      <c r="N6" s="38">
        <v>5824</v>
      </c>
      <c r="O6" s="38">
        <f t="shared" si="3"/>
        <v>46.591999999999999</v>
      </c>
      <c r="P6" s="38">
        <f t="shared" si="4"/>
        <v>1.4811800610376398</v>
      </c>
      <c r="Q6" s="22"/>
      <c r="R6" s="22"/>
    </row>
    <row r="7" spans="1:18" x14ac:dyDescent="0.3">
      <c r="A7" s="22">
        <v>58</v>
      </c>
      <c r="B7" s="11">
        <v>8.7680000000000007</v>
      </c>
      <c r="C7" s="11">
        <v>12.84</v>
      </c>
      <c r="D7" s="23">
        <f t="shared" si="0"/>
        <v>1.4644160583941606</v>
      </c>
      <c r="E7" s="11">
        <v>63.192</v>
      </c>
      <c r="F7" s="11">
        <v>92.8</v>
      </c>
      <c r="G7" s="23">
        <f t="shared" si="1"/>
        <v>1.4685403215596911</v>
      </c>
      <c r="H7" s="11">
        <v>97.308000000000007</v>
      </c>
      <c r="I7" s="11">
        <v>114.02</v>
      </c>
      <c r="J7" s="23">
        <f t="shared" si="2"/>
        <v>1.171743330455872</v>
      </c>
      <c r="K7" s="23" t="s">
        <v>18</v>
      </c>
      <c r="L7" s="33">
        <v>9</v>
      </c>
      <c r="M7" s="22">
        <v>0</v>
      </c>
      <c r="N7" s="38">
        <v>2678</v>
      </c>
      <c r="O7" s="38">
        <f t="shared" si="3"/>
        <v>21.423999999999999</v>
      </c>
      <c r="P7" s="38">
        <f t="shared" si="4"/>
        <v>2.4434306569343063</v>
      </c>
      <c r="Q7" s="22"/>
      <c r="R7" s="22"/>
    </row>
    <row r="8" spans="1:18" x14ac:dyDescent="0.3">
      <c r="A8" s="22">
        <v>127</v>
      </c>
      <c r="B8" s="11">
        <v>4.7839999999999998</v>
      </c>
      <c r="C8" s="11">
        <v>12.944000000000001</v>
      </c>
      <c r="D8" s="23">
        <f t="shared" si="0"/>
        <v>2.7056856187290972</v>
      </c>
      <c r="E8" s="11">
        <v>50.544000000000004</v>
      </c>
      <c r="F8" s="11">
        <v>50.536000000000001</v>
      </c>
      <c r="G8" s="23">
        <f t="shared" si="1"/>
        <v>0.99984172206394428</v>
      </c>
      <c r="H8" s="11">
        <v>30.248000000000001</v>
      </c>
      <c r="I8" s="11">
        <v>35.484000000000002</v>
      </c>
      <c r="J8" s="23">
        <f t="shared" si="2"/>
        <v>1.1731023538746363</v>
      </c>
      <c r="K8" s="23" t="s">
        <v>18</v>
      </c>
      <c r="L8" s="33">
        <v>11</v>
      </c>
      <c r="M8" s="22">
        <v>0</v>
      </c>
      <c r="N8" s="9"/>
      <c r="O8" s="9"/>
      <c r="P8" s="9"/>
      <c r="Q8" s="22"/>
      <c r="R8" s="22"/>
    </row>
    <row r="9" spans="1:18" x14ac:dyDescent="0.3">
      <c r="A9" s="22">
        <v>147</v>
      </c>
      <c r="B9" s="11">
        <v>21.648</v>
      </c>
      <c r="C9" s="11">
        <v>20.776</v>
      </c>
      <c r="D9" s="23">
        <f t="shared" si="0"/>
        <v>0.95971914264597191</v>
      </c>
      <c r="E9" s="11">
        <v>27.832000000000001</v>
      </c>
      <c r="F9" s="11">
        <v>8.0240000000000009</v>
      </c>
      <c r="G9" s="23">
        <f t="shared" si="1"/>
        <v>0.28830123598735269</v>
      </c>
      <c r="H9" s="11">
        <v>17.872</v>
      </c>
      <c r="I9" s="11">
        <v>0</v>
      </c>
      <c r="J9" s="33">
        <f t="shared" si="2"/>
        <v>0</v>
      </c>
      <c r="K9" s="23" t="s">
        <v>15</v>
      </c>
      <c r="L9" s="33">
        <v>13</v>
      </c>
      <c r="M9" s="22">
        <v>3</v>
      </c>
      <c r="N9" s="38">
        <v>3234</v>
      </c>
      <c r="O9" s="38">
        <f t="shared" si="3"/>
        <v>25.872</v>
      </c>
      <c r="P9" s="38">
        <f t="shared" si="4"/>
        <v>1.1951219512195121</v>
      </c>
      <c r="Q9" s="32"/>
      <c r="R9" s="22"/>
    </row>
    <row r="10" spans="1:18" x14ac:dyDescent="0.3">
      <c r="A10" s="22">
        <v>153</v>
      </c>
      <c r="B10" s="11">
        <v>34.28</v>
      </c>
      <c r="C10" s="11">
        <v>37.800000000000004</v>
      </c>
      <c r="D10" s="23">
        <f t="shared" si="0"/>
        <v>1.1026837806301051</v>
      </c>
      <c r="E10" s="11">
        <v>113.83200000000001</v>
      </c>
      <c r="F10" s="11">
        <v>159.70400000000001</v>
      </c>
      <c r="G10" s="23">
        <f t="shared" si="1"/>
        <v>1.4029798299248015</v>
      </c>
      <c r="H10" s="11">
        <v>84.944000000000003</v>
      </c>
      <c r="I10" s="11">
        <v>75.731999999999999</v>
      </c>
      <c r="J10" s="33">
        <f t="shared" si="2"/>
        <v>0.8915520813712563</v>
      </c>
      <c r="K10" s="23" t="s">
        <v>18</v>
      </c>
      <c r="L10" s="33">
        <v>15</v>
      </c>
      <c r="M10" s="22">
        <v>1</v>
      </c>
      <c r="N10" s="38">
        <v>4614</v>
      </c>
      <c r="O10" s="38">
        <f t="shared" si="3"/>
        <v>36.911999999999999</v>
      </c>
      <c r="P10" s="38">
        <f t="shared" si="4"/>
        <v>1.0767794632438739</v>
      </c>
      <c r="Q10" s="22"/>
      <c r="R10" s="22"/>
    </row>
    <row r="11" spans="1:18" x14ac:dyDescent="0.3">
      <c r="A11" s="22">
        <v>156</v>
      </c>
      <c r="B11" s="11">
        <v>6.0720000000000001</v>
      </c>
      <c r="C11" s="11">
        <v>28.96</v>
      </c>
      <c r="D11" s="23">
        <f t="shared" si="0"/>
        <v>4.7694334650856387</v>
      </c>
      <c r="E11" s="11">
        <v>37.991999999999997</v>
      </c>
      <c r="F11" s="11">
        <v>28.248000000000001</v>
      </c>
      <c r="G11" s="23">
        <f t="shared" si="1"/>
        <v>0.74352495262160467</v>
      </c>
      <c r="H11" s="9"/>
      <c r="I11" s="9"/>
      <c r="J11" s="9"/>
      <c r="K11" s="23" t="s">
        <v>15</v>
      </c>
      <c r="L11" s="33">
        <v>17</v>
      </c>
      <c r="M11" s="22">
        <v>2</v>
      </c>
      <c r="N11" s="38">
        <v>3986</v>
      </c>
      <c r="O11" s="38">
        <f t="shared" si="3"/>
        <v>31.888000000000002</v>
      </c>
      <c r="P11" s="38">
        <f t="shared" si="4"/>
        <v>5.2516469038208173</v>
      </c>
      <c r="Q11" s="25"/>
      <c r="R11" s="22" t="s">
        <v>16</v>
      </c>
    </row>
    <row r="12" spans="1:18" x14ac:dyDescent="0.3">
      <c r="A12" s="22">
        <v>177</v>
      </c>
      <c r="B12" s="11">
        <v>26.560000000000002</v>
      </c>
      <c r="C12" s="11">
        <v>30.088000000000001</v>
      </c>
      <c r="D12" s="33">
        <f t="shared" si="0"/>
        <v>1.1328313253012048</v>
      </c>
      <c r="E12" s="11">
        <v>25.751999999999999</v>
      </c>
      <c r="F12" s="11">
        <v>42.928000000000004</v>
      </c>
      <c r="G12" s="23">
        <f t="shared" si="1"/>
        <v>1.6669773221497362</v>
      </c>
      <c r="H12" s="9"/>
      <c r="I12" s="9"/>
      <c r="J12" s="9"/>
      <c r="K12" s="23" t="s">
        <v>18</v>
      </c>
      <c r="L12" s="33">
        <v>19</v>
      </c>
      <c r="M12" s="22">
        <v>0</v>
      </c>
      <c r="N12" s="38">
        <v>2247</v>
      </c>
      <c r="O12" s="38">
        <f t="shared" si="3"/>
        <v>17.975999999999999</v>
      </c>
      <c r="P12" s="38">
        <f t="shared" si="4"/>
        <v>0.67680722891566258</v>
      </c>
      <c r="Q12" s="22"/>
      <c r="R12" s="22"/>
    </row>
    <row r="13" spans="1:18" x14ac:dyDescent="0.3">
      <c r="A13" s="22">
        <v>179</v>
      </c>
      <c r="B13" s="11">
        <v>1E-3</v>
      </c>
      <c r="C13" s="11">
        <v>0.48799999999999999</v>
      </c>
      <c r="D13" s="26"/>
      <c r="E13" s="11">
        <v>47.375999999999998</v>
      </c>
      <c r="F13" s="11">
        <v>1.8800000000000001</v>
      </c>
      <c r="G13" s="23">
        <f t="shared" si="1"/>
        <v>3.9682539682539687E-2</v>
      </c>
      <c r="H13" s="9"/>
      <c r="I13" s="9"/>
      <c r="J13" s="9"/>
      <c r="K13" s="23" t="s">
        <v>15</v>
      </c>
      <c r="L13" s="33">
        <v>21</v>
      </c>
      <c r="M13" s="22">
        <v>3</v>
      </c>
      <c r="N13" s="38">
        <v>161</v>
      </c>
      <c r="O13" s="38">
        <f t="shared" si="3"/>
        <v>1.288</v>
      </c>
      <c r="P13" s="38">
        <f t="shared" si="4"/>
        <v>1288</v>
      </c>
      <c r="Q13" s="22"/>
      <c r="R13" s="22"/>
    </row>
    <row r="14" spans="1:18" x14ac:dyDescent="0.3">
      <c r="A14" s="22">
        <v>186</v>
      </c>
      <c r="B14" s="11">
        <v>20.495999999999999</v>
      </c>
      <c r="C14" s="11">
        <v>4.76</v>
      </c>
      <c r="D14" s="23">
        <f>C14/B14</f>
        <v>0.23224043715846995</v>
      </c>
      <c r="E14" s="11">
        <v>77.927999999999997</v>
      </c>
      <c r="F14" s="11">
        <v>0</v>
      </c>
      <c r="G14" s="23">
        <f t="shared" si="1"/>
        <v>0</v>
      </c>
      <c r="H14" s="11">
        <v>88.135999999999996</v>
      </c>
      <c r="I14" s="11">
        <v>0</v>
      </c>
      <c r="J14" s="33">
        <f>I14/H14</f>
        <v>0</v>
      </c>
      <c r="K14" s="23" t="s">
        <v>15</v>
      </c>
      <c r="L14" s="33">
        <v>23</v>
      </c>
      <c r="M14" s="22">
        <v>3</v>
      </c>
      <c r="N14" s="38">
        <v>422</v>
      </c>
      <c r="O14" s="38">
        <f t="shared" si="3"/>
        <v>3.3759999999999999</v>
      </c>
      <c r="P14" s="38">
        <f t="shared" si="4"/>
        <v>0.16471506635441063</v>
      </c>
      <c r="Q14" s="22"/>
      <c r="R14" s="22"/>
    </row>
    <row r="15" spans="1:18" x14ac:dyDescent="0.3">
      <c r="A15" s="22">
        <v>189</v>
      </c>
      <c r="B15" s="11">
        <v>12.391999999999999</v>
      </c>
      <c r="C15" s="11">
        <v>24.76</v>
      </c>
      <c r="D15" s="33">
        <f>C15/B15</f>
        <v>1.9980632666236284</v>
      </c>
      <c r="E15" s="11">
        <v>70.912000000000006</v>
      </c>
      <c r="F15" s="11">
        <v>7.36</v>
      </c>
      <c r="G15" s="23">
        <f t="shared" si="1"/>
        <v>0.10379061371841154</v>
      </c>
      <c r="H15" s="9"/>
      <c r="I15" s="9"/>
      <c r="J15" s="9"/>
      <c r="K15" s="23" t="s">
        <v>15</v>
      </c>
      <c r="L15" s="33">
        <v>25</v>
      </c>
      <c r="M15" s="22">
        <v>3</v>
      </c>
      <c r="N15" s="38">
        <v>3392</v>
      </c>
      <c r="O15" s="38">
        <f t="shared" si="3"/>
        <v>27.135999999999999</v>
      </c>
      <c r="P15" s="38">
        <f t="shared" si="4"/>
        <v>2.1897998708844417</v>
      </c>
      <c r="Q15" s="22"/>
      <c r="R15" s="22"/>
    </row>
    <row r="16" spans="1:18" x14ac:dyDescent="0.3">
      <c r="A16" s="22">
        <v>203</v>
      </c>
      <c r="B16" s="11">
        <v>6.1040000000000001</v>
      </c>
      <c r="C16" s="11">
        <v>6.016</v>
      </c>
      <c r="D16" s="23">
        <f>C16/B16</f>
        <v>0.98558322411533417</v>
      </c>
      <c r="E16" s="11">
        <v>69.775999999999996</v>
      </c>
      <c r="F16" s="11">
        <v>35.096000000000004</v>
      </c>
      <c r="G16" s="23">
        <f t="shared" si="1"/>
        <v>0.50298096766796618</v>
      </c>
      <c r="H16" s="9"/>
      <c r="I16" s="9"/>
      <c r="J16" s="9"/>
      <c r="K16" s="23" t="s">
        <v>18</v>
      </c>
      <c r="L16" s="33">
        <v>27</v>
      </c>
      <c r="M16" s="22">
        <v>0</v>
      </c>
      <c r="N16" s="37">
        <v>1349</v>
      </c>
      <c r="O16" s="38">
        <f t="shared" si="3"/>
        <v>10.792</v>
      </c>
      <c r="P16" s="38">
        <f t="shared" si="4"/>
        <v>1.7680209698558322</v>
      </c>
      <c r="Q16" s="32"/>
      <c r="R16" s="22"/>
    </row>
    <row r="17" spans="1:18" x14ac:dyDescent="0.3">
      <c r="A17" s="22">
        <v>206</v>
      </c>
      <c r="B17" s="11">
        <v>1.6640000000000001</v>
      </c>
      <c r="C17" s="11">
        <v>24.248000000000001</v>
      </c>
      <c r="D17" s="33">
        <f>C17/B17</f>
        <v>14.572115384615383</v>
      </c>
      <c r="E17" s="11">
        <v>28.464000000000002</v>
      </c>
      <c r="F17" s="11">
        <v>59.88</v>
      </c>
      <c r="G17" s="23">
        <f t="shared" si="1"/>
        <v>2.1037099494097808</v>
      </c>
      <c r="H17" s="9"/>
      <c r="I17" s="9"/>
      <c r="J17" s="9"/>
      <c r="K17" s="23" t="s">
        <v>18</v>
      </c>
      <c r="L17" s="33">
        <v>29</v>
      </c>
      <c r="M17" s="22">
        <v>1</v>
      </c>
      <c r="N17" s="37">
        <v>6935</v>
      </c>
      <c r="O17" s="38">
        <f t="shared" si="3"/>
        <v>55.480000000000004</v>
      </c>
      <c r="P17" s="38">
        <f t="shared" si="4"/>
        <v>33.341346153846153</v>
      </c>
      <c r="Q17" s="32" t="s">
        <v>11</v>
      </c>
      <c r="R17" s="22" t="s">
        <v>12</v>
      </c>
    </row>
    <row r="20" spans="1:18" x14ac:dyDescent="0.3">
      <c r="I20" s="35"/>
    </row>
    <row r="21" spans="1:18" x14ac:dyDescent="0.3">
      <c r="I21" s="35"/>
    </row>
    <row r="22" spans="1:18" x14ac:dyDescent="0.3">
      <c r="H22" s="34"/>
      <c r="I22" s="34"/>
      <c r="J22" s="34"/>
    </row>
    <row r="23" spans="1:18" ht="30" x14ac:dyDescent="0.3">
      <c r="H23" s="34"/>
      <c r="I23" s="34"/>
      <c r="J23" s="34"/>
      <c r="Q23" s="5"/>
    </row>
    <row r="24" spans="1:18" x14ac:dyDescent="0.3">
      <c r="H24" s="34"/>
      <c r="I24" s="34"/>
      <c r="J24" s="34"/>
    </row>
    <row r="25" spans="1:18" x14ac:dyDescent="0.3">
      <c r="H25" s="34"/>
      <c r="I25" s="34"/>
      <c r="J25" s="34"/>
    </row>
    <row r="26" spans="1:18" x14ac:dyDescent="0.3">
      <c r="H26" s="34"/>
      <c r="I26" s="34"/>
      <c r="J26" s="34"/>
    </row>
    <row r="27" spans="1:18" x14ac:dyDescent="0.3">
      <c r="H27" s="34"/>
      <c r="I27" s="34"/>
      <c r="J27" s="34"/>
    </row>
    <row r="28" spans="1:18" x14ac:dyDescent="0.3">
      <c r="H28" s="34"/>
      <c r="I28" s="34"/>
      <c r="J28" s="34"/>
    </row>
    <row r="29" spans="1:18" x14ac:dyDescent="0.3">
      <c r="H29" s="34"/>
      <c r="I29" s="34"/>
      <c r="J29" s="34"/>
    </row>
    <row r="30" spans="1:18" x14ac:dyDescent="0.3">
      <c r="H30" s="34"/>
      <c r="I30" s="34"/>
      <c r="J30" s="34"/>
    </row>
    <row r="31" spans="1:18" x14ac:dyDescent="0.3">
      <c r="H31" s="34"/>
      <c r="I31" s="34"/>
      <c r="J31" s="34"/>
    </row>
    <row r="32" spans="1:18" x14ac:dyDescent="0.3">
      <c r="H32" s="26"/>
      <c r="I32" s="34"/>
      <c r="J32" s="34"/>
    </row>
    <row r="33" spans="8:10" x14ac:dyDescent="0.3">
      <c r="H33" s="34"/>
      <c r="I33" s="34"/>
      <c r="J33" s="34"/>
    </row>
    <row r="34" spans="8:10" x14ac:dyDescent="0.3">
      <c r="H34" s="34"/>
      <c r="I34" s="34"/>
      <c r="J34" s="34"/>
    </row>
    <row r="35" spans="8:10" x14ac:dyDescent="0.3">
      <c r="H35" s="34"/>
      <c r="I35" s="34"/>
      <c r="J35" s="34"/>
    </row>
    <row r="36" spans="8:10" x14ac:dyDescent="0.3">
      <c r="H36" s="34"/>
      <c r="I36" s="34"/>
      <c r="J36" s="34"/>
    </row>
    <row r="37" spans="8:10" x14ac:dyDescent="0.3">
      <c r="I37" s="25"/>
    </row>
    <row r="38" spans="8:10" x14ac:dyDescent="0.3">
      <c r="I38" s="36"/>
    </row>
    <row r="39" spans="8:10" x14ac:dyDescent="0.3">
      <c r="I39" s="36"/>
    </row>
    <row r="40" spans="8:10" x14ac:dyDescent="0.3">
      <c r="I40" s="35"/>
    </row>
    <row r="41" spans="8:10" x14ac:dyDescent="0.3">
      <c r="I41" s="35"/>
    </row>
    <row r="42" spans="8:10" x14ac:dyDescent="0.3">
      <c r="I42" s="35"/>
    </row>
  </sheetData>
  <sortState ref="A3:N17">
    <sortCondition ref="A3:A17"/>
  </sortState>
  <mergeCells count="4">
    <mergeCell ref="B1:D1"/>
    <mergeCell ref="E1:G1"/>
    <mergeCell ref="H1:J1"/>
    <mergeCell ref="N1:O1"/>
  </mergeCells>
  <conditionalFormatting sqref="K1:K1048576">
    <cfRule type="cellIs" dxfId="3" priority="1" operator="equal">
      <formula>"Y"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N9" sqref="N9"/>
    </sheetView>
  </sheetViews>
  <sheetFormatPr baseColWidth="10" defaultRowHeight="14.4" x14ac:dyDescent="0.3"/>
  <sheetData>
    <row r="1" spans="1:18" x14ac:dyDescent="0.3">
      <c r="A1" s="46"/>
      <c r="B1" s="47"/>
      <c r="C1" s="47"/>
      <c r="D1" s="47"/>
      <c r="E1" s="64" t="s">
        <v>26</v>
      </c>
      <c r="F1" s="64"/>
      <c r="G1" s="64"/>
      <c r="H1" s="64"/>
      <c r="I1" s="64"/>
      <c r="J1" s="64"/>
      <c r="K1" s="65" t="s">
        <v>27</v>
      </c>
      <c r="L1" s="65"/>
      <c r="M1" s="65"/>
      <c r="N1" s="65"/>
      <c r="O1" s="65"/>
      <c r="P1" s="65"/>
      <c r="Q1" s="48"/>
      <c r="R1" s="49"/>
    </row>
    <row r="2" spans="1:18" x14ac:dyDescent="0.3">
      <c r="A2" s="46"/>
      <c r="B2" s="62" t="s">
        <v>9</v>
      </c>
      <c r="C2" s="62"/>
      <c r="D2" s="62"/>
      <c r="E2" s="63" t="s">
        <v>0</v>
      </c>
      <c r="F2" s="63"/>
      <c r="G2" s="63"/>
      <c r="H2" s="63" t="s">
        <v>28</v>
      </c>
      <c r="I2" s="63"/>
      <c r="J2" s="63"/>
      <c r="K2" s="68" t="s">
        <v>0</v>
      </c>
      <c r="L2" s="69"/>
      <c r="M2" s="70"/>
      <c r="N2" s="68" t="s">
        <v>1</v>
      </c>
      <c r="O2" s="69"/>
      <c r="P2" s="70"/>
      <c r="Q2" s="66" t="s">
        <v>23</v>
      </c>
      <c r="R2" s="67"/>
    </row>
    <row r="3" spans="1:18" x14ac:dyDescent="0.3">
      <c r="A3" s="46"/>
      <c r="B3" s="47" t="s">
        <v>5</v>
      </c>
      <c r="C3" s="47" t="s">
        <v>6</v>
      </c>
      <c r="D3" s="47" t="s">
        <v>8</v>
      </c>
      <c r="E3" s="50" t="s">
        <v>5</v>
      </c>
      <c r="F3" s="50" t="s">
        <v>6</v>
      </c>
      <c r="G3" s="50" t="s">
        <v>8</v>
      </c>
      <c r="H3" s="50" t="s">
        <v>5</v>
      </c>
      <c r="I3" s="50" t="s">
        <v>6</v>
      </c>
      <c r="J3" s="50" t="s">
        <v>8</v>
      </c>
      <c r="K3" s="51" t="s">
        <v>5</v>
      </c>
      <c r="L3" s="51" t="s">
        <v>6</v>
      </c>
      <c r="M3" s="52" t="s">
        <v>8</v>
      </c>
      <c r="N3" s="51" t="s">
        <v>5</v>
      </c>
      <c r="O3" s="51" t="s">
        <v>6</v>
      </c>
      <c r="P3" s="52" t="s">
        <v>8</v>
      </c>
      <c r="Q3" s="53" t="s">
        <v>3</v>
      </c>
      <c r="R3" s="53" t="s">
        <v>25</v>
      </c>
    </row>
    <row r="4" spans="1:18" x14ac:dyDescent="0.3">
      <c r="A4" s="41">
        <v>28</v>
      </c>
      <c r="B4" s="42">
        <v>7.6400000000000006</v>
      </c>
      <c r="C4" s="42">
        <v>34.256</v>
      </c>
      <c r="D4" s="27">
        <f t="shared" ref="D4:D13" si="0">C4/B4</f>
        <v>4.483769633507853</v>
      </c>
      <c r="E4" s="43">
        <v>20.968</v>
      </c>
      <c r="F4" s="43">
        <v>33.591999999999999</v>
      </c>
      <c r="G4" s="40">
        <f t="shared" ref="G4:G18" si="1">F4/E4</f>
        <v>1.6020602823349865</v>
      </c>
      <c r="H4" s="43">
        <v>35.728000000000002</v>
      </c>
      <c r="I4" s="43">
        <v>31.564</v>
      </c>
      <c r="J4" s="40">
        <f t="shared" ref="J4:J11" si="2">I4/H4</f>
        <v>0.88345275414240931</v>
      </c>
      <c r="K4" s="44">
        <v>43.448</v>
      </c>
      <c r="L4" s="44">
        <v>47.488</v>
      </c>
      <c r="M4" s="44">
        <v>1.0929847173632847</v>
      </c>
      <c r="N4" s="44">
        <v>35.183999999999997</v>
      </c>
      <c r="O4" s="44">
        <v>35.304000000000002</v>
      </c>
      <c r="P4" s="44">
        <v>1.0034106412005459</v>
      </c>
      <c r="Q4" s="9"/>
      <c r="R4" s="9"/>
    </row>
    <row r="5" spans="1:18" x14ac:dyDescent="0.3">
      <c r="A5" s="41">
        <v>30</v>
      </c>
      <c r="B5" s="42">
        <v>23.808</v>
      </c>
      <c r="C5" s="42">
        <v>41.103999999999999</v>
      </c>
      <c r="D5" s="27">
        <f t="shared" si="0"/>
        <v>1.726478494623656</v>
      </c>
      <c r="E5" s="43">
        <v>76.744</v>
      </c>
      <c r="F5" s="43">
        <v>145.75200000000001</v>
      </c>
      <c r="G5" s="40">
        <f t="shared" si="1"/>
        <v>1.8991973313874702</v>
      </c>
      <c r="H5" s="43">
        <v>83.787999999999997</v>
      </c>
      <c r="I5" s="43">
        <v>47.160000000000004</v>
      </c>
      <c r="J5" s="40">
        <f t="shared" si="2"/>
        <v>0.5628490953358477</v>
      </c>
      <c r="K5" s="44">
        <v>90.792000000000002</v>
      </c>
      <c r="L5" s="44">
        <v>115.408</v>
      </c>
      <c r="M5" s="44">
        <v>1.2711252092695391</v>
      </c>
      <c r="N5" s="44">
        <v>124.72800000000001</v>
      </c>
      <c r="O5" s="44">
        <v>60.32</v>
      </c>
      <c r="P5" s="44">
        <v>0.48361234045282531</v>
      </c>
      <c r="Q5" s="45">
        <v>55.24</v>
      </c>
      <c r="R5" s="45">
        <v>2.320228494623656</v>
      </c>
    </row>
    <row r="6" spans="1:18" x14ac:dyDescent="0.3">
      <c r="A6" s="41">
        <v>36</v>
      </c>
      <c r="B6" s="42">
        <v>17.416</v>
      </c>
      <c r="C6" s="42">
        <v>19.712</v>
      </c>
      <c r="D6" s="27">
        <f t="shared" si="0"/>
        <v>1.1318327974276527</v>
      </c>
      <c r="E6" s="43">
        <v>115.88</v>
      </c>
      <c r="F6" s="43">
        <v>141.488</v>
      </c>
      <c r="G6" s="40">
        <f t="shared" si="1"/>
        <v>1.2209872281670695</v>
      </c>
      <c r="H6" s="43">
        <v>100.18</v>
      </c>
      <c r="I6" s="43">
        <v>80.316000000000003</v>
      </c>
      <c r="J6" s="40">
        <f t="shared" si="2"/>
        <v>0.80171690956278696</v>
      </c>
      <c r="K6" s="44">
        <v>107.104</v>
      </c>
      <c r="L6" s="44">
        <v>133.28800000000001</v>
      </c>
      <c r="M6" s="44">
        <v>1.2444726620854498</v>
      </c>
      <c r="N6" s="44">
        <v>147.904</v>
      </c>
      <c r="O6" s="44">
        <v>106.36</v>
      </c>
      <c r="P6" s="44">
        <v>0.71911510168758119</v>
      </c>
      <c r="Q6" s="45">
        <v>20.928000000000001</v>
      </c>
      <c r="R6" s="45">
        <v>1.2016536518144236</v>
      </c>
    </row>
    <row r="7" spans="1:18" x14ac:dyDescent="0.3">
      <c r="A7" s="41">
        <v>56</v>
      </c>
      <c r="B7" s="42">
        <v>31.456</v>
      </c>
      <c r="C7" s="42">
        <v>32.216000000000001</v>
      </c>
      <c r="D7" s="27">
        <f t="shared" si="0"/>
        <v>1.0241607324516786</v>
      </c>
      <c r="E7" s="43">
        <v>136.21600000000001</v>
      </c>
      <c r="F7" s="43">
        <v>94.992000000000004</v>
      </c>
      <c r="G7" s="40">
        <f t="shared" si="1"/>
        <v>0.69736301168732018</v>
      </c>
      <c r="H7" s="43">
        <v>84.903999999999996</v>
      </c>
      <c r="I7" s="43">
        <v>42.923999999999999</v>
      </c>
      <c r="J7" s="40">
        <f t="shared" si="2"/>
        <v>0.50555921982474328</v>
      </c>
      <c r="K7" s="44">
        <v>127.312</v>
      </c>
      <c r="L7" s="44">
        <v>106.248</v>
      </c>
      <c r="M7" s="44">
        <v>0.83454819655649115</v>
      </c>
      <c r="N7" s="44">
        <v>145.28800000000001</v>
      </c>
      <c r="O7" s="44">
        <v>58.096000000000004</v>
      </c>
      <c r="P7" s="44">
        <v>0.3998678486867463</v>
      </c>
      <c r="Q7" s="45">
        <v>46.591999999999999</v>
      </c>
      <c r="R7" s="45">
        <v>1.4811800610376398</v>
      </c>
    </row>
    <row r="8" spans="1:18" x14ac:dyDescent="0.3">
      <c r="A8" s="41">
        <v>58</v>
      </c>
      <c r="B8" s="42">
        <v>8.7680000000000007</v>
      </c>
      <c r="C8" s="42">
        <v>12.84</v>
      </c>
      <c r="D8" s="27">
        <f t="shared" si="0"/>
        <v>1.4644160583941606</v>
      </c>
      <c r="E8" s="43">
        <v>63.192</v>
      </c>
      <c r="F8" s="43">
        <v>92.8</v>
      </c>
      <c r="G8" s="40">
        <f t="shared" si="1"/>
        <v>1.4685403215596911</v>
      </c>
      <c r="H8" s="43">
        <v>97.308000000000007</v>
      </c>
      <c r="I8" s="43">
        <v>114.02</v>
      </c>
      <c r="J8" s="40">
        <f t="shared" si="2"/>
        <v>1.171743330455872</v>
      </c>
      <c r="K8" s="44">
        <v>57.584000000000003</v>
      </c>
      <c r="L8" s="44">
        <v>78.207999999999998</v>
      </c>
      <c r="M8" s="44">
        <v>1.3581550430675187</v>
      </c>
      <c r="N8" s="44">
        <v>128.584</v>
      </c>
      <c r="O8" s="44">
        <v>150.392</v>
      </c>
      <c r="P8" s="44">
        <v>1.1696011945498661</v>
      </c>
      <c r="Q8" s="45">
        <v>21.423999999999999</v>
      </c>
      <c r="R8" s="45">
        <v>2.4434306569343063</v>
      </c>
    </row>
    <row r="9" spans="1:18" x14ac:dyDescent="0.3">
      <c r="A9" s="41">
        <v>127</v>
      </c>
      <c r="B9" s="42">
        <v>4.7839999999999998</v>
      </c>
      <c r="C9" s="42">
        <v>12.944000000000001</v>
      </c>
      <c r="D9" s="27">
        <f t="shared" si="0"/>
        <v>2.7056856187290972</v>
      </c>
      <c r="E9" s="43">
        <v>50.544000000000004</v>
      </c>
      <c r="F9" s="43">
        <v>50.536000000000001</v>
      </c>
      <c r="G9" s="40">
        <f t="shared" si="1"/>
        <v>0.99984172206394428</v>
      </c>
      <c r="H9" s="43">
        <v>30.248000000000001</v>
      </c>
      <c r="I9" s="43">
        <v>35.484000000000002</v>
      </c>
      <c r="J9" s="40">
        <f t="shared" si="2"/>
        <v>1.1731023538746363</v>
      </c>
      <c r="K9" s="44">
        <v>47.384</v>
      </c>
      <c r="L9" s="44">
        <v>76.823999999999998</v>
      </c>
      <c r="M9" s="44">
        <v>1.621306770217795</v>
      </c>
      <c r="N9" s="44">
        <v>65.135999999999996</v>
      </c>
      <c r="O9" s="44">
        <v>91.152000000000001</v>
      </c>
      <c r="P9" s="44">
        <v>1.3994104642593959</v>
      </c>
      <c r="Q9" s="9"/>
      <c r="R9" s="9"/>
    </row>
    <row r="10" spans="1:18" x14ac:dyDescent="0.3">
      <c r="A10" s="41">
        <v>147</v>
      </c>
      <c r="B10" s="42">
        <v>21.648</v>
      </c>
      <c r="C10" s="42">
        <v>20.776</v>
      </c>
      <c r="D10" s="27">
        <f t="shared" si="0"/>
        <v>0.95971914264597191</v>
      </c>
      <c r="E10" s="43">
        <v>27.832000000000001</v>
      </c>
      <c r="F10" s="43">
        <v>8.0240000000000009</v>
      </c>
      <c r="G10" s="40">
        <f t="shared" si="1"/>
        <v>0.28830123598735269</v>
      </c>
      <c r="H10" s="43">
        <v>17.872</v>
      </c>
      <c r="I10" s="43">
        <v>0</v>
      </c>
      <c r="J10" s="40">
        <f t="shared" si="2"/>
        <v>0</v>
      </c>
      <c r="K10" s="44">
        <v>22.423999999999999</v>
      </c>
      <c r="L10" s="44">
        <v>6.8879999999999999</v>
      </c>
      <c r="M10" s="44">
        <v>0.30717088833392792</v>
      </c>
      <c r="N10" s="44">
        <v>33.688000000000002</v>
      </c>
      <c r="O10" s="44">
        <v>14.48</v>
      </c>
      <c r="P10" s="44">
        <v>0.42982664450249347</v>
      </c>
      <c r="Q10" s="45">
        <v>25.872</v>
      </c>
      <c r="R10" s="45">
        <v>1.1951219512195121</v>
      </c>
    </row>
    <row r="11" spans="1:18" x14ac:dyDescent="0.3">
      <c r="A11" s="41">
        <v>153</v>
      </c>
      <c r="B11" s="42">
        <v>34.28</v>
      </c>
      <c r="C11" s="42">
        <v>37.800000000000004</v>
      </c>
      <c r="D11" s="27">
        <f t="shared" si="0"/>
        <v>1.1026837806301051</v>
      </c>
      <c r="E11" s="43">
        <v>113.83200000000001</v>
      </c>
      <c r="F11" s="43">
        <v>159.70400000000001</v>
      </c>
      <c r="G11" s="40">
        <f t="shared" si="1"/>
        <v>1.4029798299248015</v>
      </c>
      <c r="H11" s="43">
        <v>84.944000000000003</v>
      </c>
      <c r="I11" s="43">
        <v>75.731999999999999</v>
      </c>
      <c r="J11" s="40">
        <f t="shared" si="2"/>
        <v>0.8915520813712563</v>
      </c>
      <c r="K11" s="44">
        <v>104.08800000000001</v>
      </c>
      <c r="L11" s="44">
        <v>139.52799999999999</v>
      </c>
      <c r="M11" s="44">
        <v>1.3404811313503957</v>
      </c>
      <c r="N11" s="44">
        <v>120.92</v>
      </c>
      <c r="O11" s="44">
        <v>106.44800000000001</v>
      </c>
      <c r="P11" s="44">
        <v>0.8803175653324512</v>
      </c>
      <c r="Q11" s="45">
        <v>36.911999999999999</v>
      </c>
      <c r="R11" s="45">
        <v>1.0767794632438739</v>
      </c>
    </row>
    <row r="12" spans="1:18" x14ac:dyDescent="0.3">
      <c r="A12" s="41">
        <v>156</v>
      </c>
      <c r="B12" s="42">
        <v>6.0720000000000001</v>
      </c>
      <c r="C12" s="42">
        <v>28.96</v>
      </c>
      <c r="D12" s="27">
        <f t="shared" si="0"/>
        <v>4.7694334650856387</v>
      </c>
      <c r="E12" s="43">
        <v>37.991999999999997</v>
      </c>
      <c r="F12" s="43">
        <v>28.248000000000001</v>
      </c>
      <c r="G12" s="40">
        <f t="shared" si="1"/>
        <v>0.74352495262160467</v>
      </c>
      <c r="H12" s="9"/>
      <c r="I12" s="9"/>
      <c r="J12" s="9"/>
      <c r="K12" s="44">
        <v>22.88</v>
      </c>
      <c r="L12" s="44">
        <v>15.256</v>
      </c>
      <c r="M12" s="44">
        <v>0.66678321678321684</v>
      </c>
      <c r="N12" s="9"/>
      <c r="O12" s="9"/>
      <c r="P12" s="9"/>
      <c r="Q12" s="45">
        <v>31.888000000000002</v>
      </c>
      <c r="R12" s="45">
        <v>5.2516469038208173</v>
      </c>
    </row>
    <row r="13" spans="1:18" x14ac:dyDescent="0.3">
      <c r="A13" s="41">
        <v>177</v>
      </c>
      <c r="B13" s="42">
        <v>26.560000000000002</v>
      </c>
      <c r="C13" s="42">
        <v>30.088000000000001</v>
      </c>
      <c r="D13" s="27">
        <f t="shared" si="0"/>
        <v>1.1328313253012048</v>
      </c>
      <c r="E13" s="43">
        <v>25.751999999999999</v>
      </c>
      <c r="F13" s="43">
        <v>42.928000000000004</v>
      </c>
      <c r="G13" s="40">
        <f t="shared" si="1"/>
        <v>1.6669773221497362</v>
      </c>
      <c r="H13" s="9"/>
      <c r="I13" s="9"/>
      <c r="J13" s="9"/>
      <c r="K13" s="44">
        <v>53.335999999999999</v>
      </c>
      <c r="L13" s="44">
        <v>73.608000000000004</v>
      </c>
      <c r="M13" s="44">
        <v>1.3800809959502025</v>
      </c>
      <c r="N13" s="9"/>
      <c r="O13" s="9"/>
      <c r="P13" s="9"/>
      <c r="Q13" s="45">
        <v>17.975999999999999</v>
      </c>
      <c r="R13" s="45">
        <v>0.67680722891566258</v>
      </c>
    </row>
    <row r="14" spans="1:18" x14ac:dyDescent="0.3">
      <c r="A14" s="41">
        <v>179</v>
      </c>
      <c r="B14" s="42">
        <v>1E-3</v>
      </c>
      <c r="C14" s="42">
        <v>0.48799999999999999</v>
      </c>
      <c r="D14" s="27"/>
      <c r="E14" s="43">
        <v>47.375999999999998</v>
      </c>
      <c r="F14" s="43">
        <v>1.8800000000000001</v>
      </c>
      <c r="G14" s="40">
        <f t="shared" si="1"/>
        <v>3.9682539682539687E-2</v>
      </c>
      <c r="H14" s="9"/>
      <c r="I14" s="9"/>
      <c r="J14" s="9"/>
      <c r="K14" s="44">
        <v>83.52</v>
      </c>
      <c r="L14" s="44">
        <v>28.856000000000002</v>
      </c>
      <c r="M14" s="44">
        <v>0.34549808429118778</v>
      </c>
      <c r="N14" s="9"/>
      <c r="O14" s="9"/>
      <c r="P14" s="9"/>
      <c r="Q14" s="45">
        <v>1.288</v>
      </c>
      <c r="R14" s="45">
        <v>1288</v>
      </c>
    </row>
    <row r="15" spans="1:18" x14ac:dyDescent="0.3">
      <c r="A15" s="41">
        <v>186</v>
      </c>
      <c r="B15" s="42">
        <v>20.495999999999999</v>
      </c>
      <c r="C15" s="42">
        <v>4.76</v>
      </c>
      <c r="D15" s="27">
        <f>C15/B15</f>
        <v>0.23224043715846995</v>
      </c>
      <c r="E15" s="43">
        <v>77.927999999999997</v>
      </c>
      <c r="F15" s="43">
        <v>0</v>
      </c>
      <c r="G15" s="40">
        <f t="shared" si="1"/>
        <v>0</v>
      </c>
      <c r="H15" s="43">
        <v>88.135999999999996</v>
      </c>
      <c r="I15" s="43">
        <v>0</v>
      </c>
      <c r="J15" s="40">
        <f>I15/H15</f>
        <v>0</v>
      </c>
      <c r="K15" s="44">
        <v>56.944000000000003</v>
      </c>
      <c r="L15" s="44">
        <v>3.0880000000000001</v>
      </c>
      <c r="M15" s="44">
        <v>5.4228715931441414E-2</v>
      </c>
      <c r="N15" s="44">
        <v>101.08</v>
      </c>
      <c r="O15" s="44">
        <v>77.591999999999999</v>
      </c>
      <c r="P15" s="44">
        <v>0.7676296003165809</v>
      </c>
      <c r="Q15" s="45">
        <v>3.3759999999999999</v>
      </c>
      <c r="R15" s="45">
        <v>0.16471506635441063</v>
      </c>
    </row>
    <row r="16" spans="1:18" x14ac:dyDescent="0.3">
      <c r="A16" s="41">
        <v>189</v>
      </c>
      <c r="B16" s="42">
        <v>12.391999999999999</v>
      </c>
      <c r="C16" s="42">
        <v>24.76</v>
      </c>
      <c r="D16" s="27">
        <f>C16/B16</f>
        <v>1.9980632666236284</v>
      </c>
      <c r="E16" s="43">
        <v>70.912000000000006</v>
      </c>
      <c r="F16" s="43">
        <v>7.36</v>
      </c>
      <c r="G16" s="40">
        <f t="shared" si="1"/>
        <v>0.10379061371841154</v>
      </c>
      <c r="H16" s="9"/>
      <c r="I16" s="9"/>
      <c r="J16" s="9"/>
      <c r="K16" s="44">
        <v>69.096000000000004</v>
      </c>
      <c r="L16" s="44">
        <v>27.208000000000002</v>
      </c>
      <c r="M16" s="44">
        <v>0.39377098529582033</v>
      </c>
      <c r="N16" s="9"/>
      <c r="O16" s="9"/>
      <c r="P16" s="9"/>
      <c r="Q16" s="45">
        <v>27.135999999999999</v>
      </c>
      <c r="R16" s="45">
        <v>2.1897998708844417</v>
      </c>
    </row>
    <row r="17" spans="1:18" x14ac:dyDescent="0.3">
      <c r="A17" s="41">
        <v>203</v>
      </c>
      <c r="B17" s="42">
        <v>6.1040000000000001</v>
      </c>
      <c r="C17" s="42">
        <v>6.016</v>
      </c>
      <c r="D17" s="27">
        <f>C17/B17</f>
        <v>0.98558322411533417</v>
      </c>
      <c r="E17" s="43">
        <v>69.775999999999996</v>
      </c>
      <c r="F17" s="43">
        <v>35.096000000000004</v>
      </c>
      <c r="G17" s="40">
        <f t="shared" si="1"/>
        <v>0.50298096766796618</v>
      </c>
      <c r="H17" s="9"/>
      <c r="I17" s="9"/>
      <c r="J17" s="9"/>
      <c r="K17" s="44">
        <v>63.344000000000001</v>
      </c>
      <c r="L17" s="44">
        <v>34.800000000000004</v>
      </c>
      <c r="M17" s="44">
        <v>0.54938115685779243</v>
      </c>
      <c r="N17" s="9"/>
      <c r="O17" s="9"/>
      <c r="P17" s="9"/>
      <c r="Q17" s="45">
        <v>10.792</v>
      </c>
      <c r="R17" s="45">
        <v>1.7680209698558322</v>
      </c>
    </row>
    <row r="18" spans="1:18" x14ac:dyDescent="0.3">
      <c r="A18" s="41">
        <v>206</v>
      </c>
      <c r="B18" s="42">
        <v>1.6640000000000001</v>
      </c>
      <c r="C18" s="42">
        <v>24.248000000000001</v>
      </c>
      <c r="D18" s="27">
        <f>C18/B18</f>
        <v>14.572115384615383</v>
      </c>
      <c r="E18" s="43">
        <v>28.464000000000002</v>
      </c>
      <c r="F18" s="43">
        <v>59.88</v>
      </c>
      <c r="G18" s="40">
        <f t="shared" si="1"/>
        <v>2.1037099494097808</v>
      </c>
      <c r="H18" s="9"/>
      <c r="I18" s="9"/>
      <c r="J18" s="9"/>
      <c r="K18" s="44">
        <v>27.84</v>
      </c>
      <c r="L18" s="44">
        <v>61.688000000000002</v>
      </c>
      <c r="M18" s="44">
        <v>2.2158045977011493</v>
      </c>
      <c r="N18" s="9"/>
      <c r="O18" s="9"/>
      <c r="P18" s="9"/>
      <c r="Q18" s="45">
        <v>55.480000000000004</v>
      </c>
      <c r="R18" s="45">
        <v>33.341346153846153</v>
      </c>
    </row>
  </sheetData>
  <mergeCells count="8">
    <mergeCell ref="Q2:R2"/>
    <mergeCell ref="N2:P2"/>
    <mergeCell ref="K2:M2"/>
    <mergeCell ref="B2:D2"/>
    <mergeCell ref="E2:G2"/>
    <mergeCell ref="H2:J2"/>
    <mergeCell ref="E1:J1"/>
    <mergeCell ref="K1:P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F3" sqref="F3"/>
    </sheetView>
  </sheetViews>
  <sheetFormatPr baseColWidth="10" defaultRowHeight="14.4" x14ac:dyDescent="0.3"/>
  <cols>
    <col min="6" max="6" width="11.44140625" style="4"/>
  </cols>
  <sheetData>
    <row r="1" spans="1:6" x14ac:dyDescent="0.3">
      <c r="B1" s="71" t="s">
        <v>20</v>
      </c>
      <c r="C1" s="71"/>
      <c r="D1" s="71" t="s">
        <v>21</v>
      </c>
      <c r="E1" s="71"/>
    </row>
    <row r="2" spans="1:6" x14ac:dyDescent="0.3">
      <c r="B2" t="s">
        <v>19</v>
      </c>
      <c r="C2" t="s">
        <v>5</v>
      </c>
      <c r="D2" t="s">
        <v>19</v>
      </c>
      <c r="E2" t="s">
        <v>5</v>
      </c>
      <c r="F2" s="54" t="s">
        <v>14</v>
      </c>
    </row>
    <row r="3" spans="1:6" x14ac:dyDescent="0.3">
      <c r="A3" s="22">
        <v>28</v>
      </c>
      <c r="B3" s="27">
        <v>0.19714000000000001</v>
      </c>
      <c r="C3" s="27">
        <v>0.23422000000000001</v>
      </c>
      <c r="D3" s="28">
        <v>1.6983999999999999</v>
      </c>
      <c r="E3" s="28">
        <v>0.89254999999999995</v>
      </c>
      <c r="F3" s="54" t="s">
        <v>18</v>
      </c>
    </row>
    <row r="4" spans="1:6" x14ac:dyDescent="0.3">
      <c r="A4" s="22">
        <v>30</v>
      </c>
      <c r="B4" s="27">
        <v>9.7041000000000002E-2</v>
      </c>
      <c r="C4" s="27">
        <v>9.6828999999999998E-2</v>
      </c>
      <c r="D4" s="28">
        <v>0.34858</v>
      </c>
      <c r="E4" s="28">
        <v>0.71928000000000003</v>
      </c>
      <c r="F4" s="54" t="s">
        <v>18</v>
      </c>
    </row>
    <row r="5" spans="1:6" x14ac:dyDescent="0.3">
      <c r="A5" s="22">
        <v>36</v>
      </c>
      <c r="B5" s="27">
        <v>0.14480000000000001</v>
      </c>
      <c r="C5" s="27">
        <v>0.11448</v>
      </c>
      <c r="D5" s="28">
        <v>0.45639999999999997</v>
      </c>
      <c r="E5" s="28">
        <v>0.86546999999999996</v>
      </c>
      <c r="F5" s="54" t="s">
        <v>18</v>
      </c>
    </row>
    <row r="6" spans="1:6" x14ac:dyDescent="0.3">
      <c r="A6" s="22">
        <v>58</v>
      </c>
      <c r="B6" s="27">
        <v>9.6490999999999993E-2</v>
      </c>
      <c r="C6" s="27">
        <v>0.20601</v>
      </c>
      <c r="D6" s="28">
        <v>0.81052999999999997</v>
      </c>
      <c r="E6" s="28">
        <v>1.0590999999999999</v>
      </c>
      <c r="F6" s="54" t="s">
        <v>15</v>
      </c>
    </row>
    <row r="7" spans="1:6" x14ac:dyDescent="0.3">
      <c r="A7" s="22">
        <v>127</v>
      </c>
      <c r="B7" s="27">
        <v>0.14734</v>
      </c>
      <c r="C7" s="27">
        <v>0.15478</v>
      </c>
      <c r="D7" s="28">
        <v>0.37936999999999999</v>
      </c>
      <c r="E7" s="28">
        <v>1.9285000000000001</v>
      </c>
      <c r="F7" s="54" t="s">
        <v>18</v>
      </c>
    </row>
    <row r="8" spans="1:6" x14ac:dyDescent="0.3">
      <c r="A8" s="22">
        <v>153</v>
      </c>
      <c r="B8" s="27">
        <v>0.34245999999999999</v>
      </c>
      <c r="C8" s="27">
        <v>0.25186999999999998</v>
      </c>
      <c r="D8" s="28">
        <v>1.5932999999999999</v>
      </c>
      <c r="E8" s="28">
        <v>0.90546000000000004</v>
      </c>
      <c r="F8" s="54" t="s">
        <v>18</v>
      </c>
    </row>
    <row r="9" spans="1:6" x14ac:dyDescent="0.3">
      <c r="A9" s="22">
        <v>177</v>
      </c>
      <c r="B9" s="27">
        <v>0.24893999999999999</v>
      </c>
      <c r="C9" s="27">
        <v>0.25292999999999999</v>
      </c>
      <c r="D9" s="28">
        <v>0.60411999999999999</v>
      </c>
      <c r="E9" s="28">
        <v>0.65803</v>
      </c>
      <c r="F9" s="54" t="s">
        <v>15</v>
      </c>
    </row>
    <row r="10" spans="1:6" x14ac:dyDescent="0.3">
      <c r="A10" s="22">
        <v>203</v>
      </c>
      <c r="B10" s="27">
        <v>0.213269078082192</v>
      </c>
      <c r="C10" s="27">
        <v>0.36155286301369899</v>
      </c>
      <c r="D10" s="28">
        <v>0.58630000000000004</v>
      </c>
      <c r="E10" s="28">
        <v>1.0152000000000001</v>
      </c>
      <c r="F10" s="54" t="s">
        <v>18</v>
      </c>
    </row>
    <row r="11" spans="1:6" x14ac:dyDescent="0.3">
      <c r="A11" s="22">
        <v>206</v>
      </c>
      <c r="B11" s="27">
        <v>0.26876673767123299</v>
      </c>
      <c r="C11" s="27">
        <v>0.18835470890410999</v>
      </c>
      <c r="D11" s="28">
        <v>0.69625000000000004</v>
      </c>
      <c r="E11" s="28">
        <v>1.2699</v>
      </c>
      <c r="F11" s="54" t="s">
        <v>15</v>
      </c>
    </row>
    <row r="12" spans="1:6" x14ac:dyDescent="0.3">
      <c r="A12" s="22">
        <v>56</v>
      </c>
      <c r="B12" s="27">
        <v>0.20294000000000001</v>
      </c>
      <c r="C12" s="27">
        <v>0.18595</v>
      </c>
      <c r="D12" s="28">
        <v>1.2821</v>
      </c>
      <c r="E12" s="28">
        <v>0.47671000000000002</v>
      </c>
      <c r="F12" s="54" t="s">
        <v>18</v>
      </c>
    </row>
    <row r="13" spans="1:6" x14ac:dyDescent="0.3">
      <c r="A13" s="22">
        <v>147</v>
      </c>
      <c r="B13" s="27">
        <v>0.17365</v>
      </c>
      <c r="C13" s="27">
        <v>0.18618999999999999</v>
      </c>
      <c r="D13" s="28">
        <v>0.46650000000000003</v>
      </c>
      <c r="E13" s="28">
        <v>0.67010000000000003</v>
      </c>
      <c r="F13" s="54" t="s">
        <v>15</v>
      </c>
    </row>
    <row r="14" spans="1:6" x14ac:dyDescent="0.3">
      <c r="A14" s="22">
        <v>156</v>
      </c>
      <c r="B14" s="27">
        <v>0.24168000000000001</v>
      </c>
      <c r="C14" s="27">
        <v>0.33957999999999999</v>
      </c>
      <c r="D14" s="28">
        <v>0.81974000000000002</v>
      </c>
      <c r="E14" s="28">
        <v>8.5411000000000001</v>
      </c>
      <c r="F14" s="54" t="s">
        <v>15</v>
      </c>
    </row>
    <row r="15" spans="1:6" x14ac:dyDescent="0.3">
      <c r="A15" s="22">
        <v>179</v>
      </c>
      <c r="B15" s="27">
        <v>0.19192000000000001</v>
      </c>
      <c r="C15" s="27">
        <v>0.19031999999999999</v>
      </c>
      <c r="D15" s="28">
        <v>1.9035</v>
      </c>
      <c r="E15" s="28">
        <v>0.60995999999999995</v>
      </c>
      <c r="F15" s="54" t="s">
        <v>15</v>
      </c>
    </row>
    <row r="16" spans="1:6" x14ac:dyDescent="0.3">
      <c r="A16" s="22">
        <v>186</v>
      </c>
      <c r="B16" s="27">
        <v>0.17777000000000001</v>
      </c>
      <c r="C16" s="27">
        <v>7.0988999999999997E-2</v>
      </c>
      <c r="D16" s="28">
        <v>1.1012</v>
      </c>
      <c r="E16" s="28">
        <v>0.21954000000000001</v>
      </c>
      <c r="F16" s="54" t="s">
        <v>18</v>
      </c>
    </row>
    <row r="17" spans="1:6" x14ac:dyDescent="0.3">
      <c r="A17" s="22">
        <v>189</v>
      </c>
      <c r="B17" s="27">
        <v>0.21296547054794501</v>
      </c>
      <c r="C17" s="27">
        <v>8.5435162328767203E-2</v>
      </c>
      <c r="D17" s="28">
        <v>0.67854000000000003</v>
      </c>
      <c r="E17" s="28">
        <v>0.31239</v>
      </c>
      <c r="F17" s="54" t="s">
        <v>18</v>
      </c>
    </row>
    <row r="18" spans="1:6" x14ac:dyDescent="0.3">
      <c r="B18" s="28">
        <f>MEDIAN(B3:B17)</f>
        <v>0.19714000000000001</v>
      </c>
      <c r="C18" s="28">
        <f t="shared" ref="C18:E18" si="0">MEDIAN(C3:C17)</f>
        <v>0.18835470890410999</v>
      </c>
      <c r="D18" s="28">
        <f t="shared" si="0"/>
        <v>0.69625000000000004</v>
      </c>
      <c r="E18" s="28">
        <f t="shared" si="0"/>
        <v>0.86546999999999996</v>
      </c>
    </row>
    <row r="19" spans="1:6" x14ac:dyDescent="0.3">
      <c r="C19" s="28"/>
    </row>
    <row r="20" spans="1:6" x14ac:dyDescent="0.3">
      <c r="C20" s="28"/>
    </row>
    <row r="21" spans="1:6" x14ac:dyDescent="0.3">
      <c r="C21" s="28"/>
    </row>
    <row r="22" spans="1:6" x14ac:dyDescent="0.3">
      <c r="C22" s="28"/>
    </row>
    <row r="23" spans="1:6" x14ac:dyDescent="0.3">
      <c r="C23" s="28"/>
    </row>
    <row r="24" spans="1:6" x14ac:dyDescent="0.3">
      <c r="C24" s="28"/>
    </row>
    <row r="25" spans="1:6" x14ac:dyDescent="0.3">
      <c r="C25" s="28"/>
    </row>
    <row r="26" spans="1:6" x14ac:dyDescent="0.3">
      <c r="C26" s="28"/>
    </row>
    <row r="27" spans="1:6" x14ac:dyDescent="0.3">
      <c r="C27" s="28"/>
    </row>
    <row r="28" spans="1:6" x14ac:dyDescent="0.3">
      <c r="C28" s="28"/>
    </row>
    <row r="29" spans="1:6" x14ac:dyDescent="0.3">
      <c r="C29" s="28"/>
    </row>
    <row r="30" spans="1:6" x14ac:dyDescent="0.3">
      <c r="C30" s="28"/>
    </row>
    <row r="31" spans="1:6" x14ac:dyDescent="0.3">
      <c r="C31" s="28"/>
    </row>
    <row r="32" spans="1:6" x14ac:dyDescent="0.3">
      <c r="C32" s="28"/>
    </row>
  </sheetData>
  <mergeCells count="2">
    <mergeCell ref="B1:C1"/>
    <mergeCell ref="D1:E1"/>
  </mergeCells>
  <conditionalFormatting sqref="B1:C1048576">
    <cfRule type="cellIs" dxfId="2" priority="2" operator="greaterThan">
      <formula>"0,3"</formula>
    </cfRule>
  </conditionalFormatting>
  <conditionalFormatting sqref="F1:F1048576">
    <cfRule type="cellIs" dxfId="1" priority="1" operator="equal">
      <formula>"Y"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Tabelle1</vt:lpstr>
      <vt:lpstr>1A</vt:lpstr>
      <vt:lpstr>all_sorted</vt:lpstr>
      <vt:lpstr>all_vols</vt:lpstr>
      <vt:lpstr>HM</vt:lpstr>
      <vt:lpstr>Tabelle1!volumes</vt:lpstr>
      <vt:lpstr>Tabelle1!volumes_1</vt:lpstr>
      <vt:lpstr>Tabelle1!volumes_2</vt:lpstr>
      <vt:lpstr>Tabelle1!volumes_3</vt:lpstr>
      <vt:lpstr>Tabelle1!volumes_4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2018-04-12T16:58:13Z</dcterms:modified>
</cp:coreProperties>
</file>